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G:\My Drive\Repositories\"/>
    </mc:Choice>
  </mc:AlternateContent>
  <xr:revisionPtr revIDLastSave="0" documentId="13_ncr:1_{9F5FADFA-0F6B-479A-BB2A-974BE128E5F3}" xr6:coauthVersionLast="47" xr6:coauthVersionMax="47" xr10:uidLastSave="{00000000-0000-0000-0000-000000000000}"/>
  <bookViews>
    <workbookView xWindow="-120" yWindow="-120" windowWidth="29040" windowHeight="15720" firstSheet="5" activeTab="9" xr2:uid="{AB604175-CC59-454A-BC07-1854F1D6F35B}"/>
  </bookViews>
  <sheets>
    <sheet name="DADOS ENTRADA" sheetId="105" r:id="rId1"/>
    <sheet name="VALORES" sheetId="106" r:id="rId2"/>
    <sheet name="DD ASE" sheetId="107" state="hidden" r:id="rId3"/>
    <sheet name="ANÁLISE" sheetId="108" r:id="rId4"/>
    <sheet name="Materiais" sheetId="103" r:id="rId5"/>
    <sheet name="Lista de Materiais" sheetId="110" r:id="rId6"/>
    <sheet name="TAF" sheetId="109" r:id="rId7"/>
    <sheet name="S.PROP" sheetId="70" r:id="rId8"/>
    <sheet name="Pedido" sheetId="111" r:id="rId9"/>
    <sheet name="1" sheetId="11" r:id="rId10"/>
    <sheet name="3" sheetId="13" r:id="rId11"/>
    <sheet name="2" sheetId="12" r:id="rId12"/>
    <sheet name="4" sheetId="14" r:id="rId13"/>
    <sheet name="5" sheetId="15" r:id="rId14"/>
    <sheet name="6" sheetId="16" r:id="rId15"/>
    <sheet name="7" sheetId="17" r:id="rId16"/>
    <sheet name="8" sheetId="18" r:id="rId17"/>
    <sheet name="9" sheetId="19" r:id="rId18"/>
    <sheet name="10" sheetId="20" r:id="rId19"/>
    <sheet name="11" sheetId="21" r:id="rId20"/>
    <sheet name="12" sheetId="22" r:id="rId21"/>
    <sheet name="13" sheetId="23" r:id="rId22"/>
    <sheet name="14" sheetId="24" r:id="rId23"/>
    <sheet name="15" sheetId="25" r:id="rId24"/>
    <sheet name="16" sheetId="26" r:id="rId25"/>
    <sheet name="17" sheetId="27" r:id="rId26"/>
    <sheet name="18" sheetId="57" r:id="rId27"/>
    <sheet name="19" sheetId="58" r:id="rId28"/>
    <sheet name="20" sheetId="59" r:id="rId29"/>
    <sheet name="21" sheetId="60" r:id="rId30"/>
    <sheet name="22" sheetId="61" r:id="rId31"/>
    <sheet name="23" sheetId="62" r:id="rId32"/>
    <sheet name="24" sheetId="63" r:id="rId33"/>
    <sheet name="25" sheetId="64" r:id="rId34"/>
    <sheet name="26" sheetId="65" r:id="rId35"/>
    <sheet name="27" sheetId="66" r:id="rId36"/>
    <sheet name="28" sheetId="67" r:id="rId37"/>
    <sheet name="29" sheetId="68" r:id="rId38"/>
    <sheet name="30" sheetId="69" r:id="rId39"/>
  </sheets>
  <functionGroups builtInGroupCount="19"/>
  <definedNames>
    <definedName name="__12">#REF!</definedName>
    <definedName name="__A609993">#REF!</definedName>
    <definedName name="__A65900">#REF!</definedName>
    <definedName name="__A65999">#REF!</definedName>
    <definedName name="__A66000">#REF!</definedName>
    <definedName name="__A67000">#REF!</definedName>
    <definedName name="__A68000">#REF!</definedName>
    <definedName name="__A69000">#REF!</definedName>
    <definedName name="__A69999">#REF!</definedName>
    <definedName name="__A70000">#REF!</definedName>
    <definedName name="__A80000">#REF!</definedName>
    <definedName name="__A80589">#REF!</definedName>
    <definedName name="__A90000">#REF!</definedName>
    <definedName name="__AAA12">#REF!</definedName>
    <definedName name="__jj7">#REF!</definedName>
    <definedName name="_A100000">#REF!</definedName>
    <definedName name="_A609993">#REF!</definedName>
    <definedName name="_A65900">#REF!</definedName>
    <definedName name="_A65999">#REF!</definedName>
    <definedName name="_A66000">#REF!</definedName>
    <definedName name="_A67000">#REF!</definedName>
    <definedName name="_A68000">#REF!</definedName>
    <definedName name="_A69000">#REF!</definedName>
    <definedName name="_A69999">#REF!</definedName>
    <definedName name="_A70000">#REF!</definedName>
    <definedName name="_A80000">#REF!</definedName>
    <definedName name="_A80589">#REF!</definedName>
    <definedName name="_A90000">#REF!</definedName>
    <definedName name="_AAA12">#REF!</definedName>
    <definedName name="_jj7">#REF!</definedName>
    <definedName name="A100000_9">#REF!</definedName>
    <definedName name="A609993_9">#REF!</definedName>
    <definedName name="A65900_9">#REF!</definedName>
    <definedName name="A65999_9">#REF!</definedName>
    <definedName name="A66000_9">#REF!</definedName>
    <definedName name="A67000_9">#REF!</definedName>
    <definedName name="A68000_9">#REF!</definedName>
    <definedName name="A69000_9">#REF!</definedName>
    <definedName name="A69999_9">#REF!</definedName>
    <definedName name="A70000_9">#REF!</definedName>
    <definedName name="A80000_9">#REF!</definedName>
    <definedName name="A80589_9">#REF!</definedName>
    <definedName name="A90000_9">#REF!</definedName>
    <definedName name="AAA12_9">#REF!</definedName>
    <definedName name="abc">#REF!</definedName>
    <definedName name="Excel_BuiltIn_Print_Area_10">#REF!</definedName>
    <definedName name="Excel_BuiltIn_Print_Area_3">#REF!</definedName>
    <definedName name="Excel_BuiltIn_Print_Titles_15">#REF!,#REF!</definedName>
    <definedName name="jj7_9">#REF!</definedName>
    <definedName name="Litoral">#REF!</definedName>
    <definedName name="Luís_Eduardo_Lima_dos_Santos">#REF!</definedName>
    <definedName name="Luís_Eduardo_Lima_dos_Santos_9">#REF!</definedName>
    <definedName name="xxx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3" i="14" l="1"/>
  <c r="Y103" i="14"/>
  <c r="X103" i="14"/>
  <c r="W103" i="14"/>
  <c r="AF103" i="14" s="1"/>
  <c r="V103" i="14"/>
  <c r="U103" i="14"/>
  <c r="T103" i="14"/>
  <c r="S103" i="14"/>
  <c r="AE103" i="14" s="1"/>
  <c r="Q103" i="14"/>
  <c r="R103" i="14" s="1"/>
  <c r="P103" i="14"/>
  <c r="O103" i="14"/>
  <c r="Z102" i="14"/>
  <c r="Y102" i="14"/>
  <c r="X102" i="14"/>
  <c r="W102" i="14"/>
  <c r="AF102" i="14" s="1"/>
  <c r="V102" i="14"/>
  <c r="U102" i="14"/>
  <c r="T102" i="14"/>
  <c r="S102" i="14"/>
  <c r="AE102" i="14" s="1"/>
  <c r="Q102" i="14"/>
  <c r="R102" i="14" s="1"/>
  <c r="P102" i="14"/>
  <c r="O102" i="14"/>
  <c r="Z101" i="14"/>
  <c r="Y101" i="14"/>
  <c r="X101" i="14"/>
  <c r="W101" i="14"/>
  <c r="AF101" i="14" s="1"/>
  <c r="V101" i="14"/>
  <c r="U101" i="14"/>
  <c r="T101" i="14"/>
  <c r="S101" i="14"/>
  <c r="AE101" i="14" s="1"/>
  <c r="Q101" i="14"/>
  <c r="R101" i="14" s="1"/>
  <c r="P101" i="14"/>
  <c r="O101" i="14"/>
  <c r="Z100" i="14"/>
  <c r="Y100" i="14"/>
  <c r="X100" i="14"/>
  <c r="W100" i="14"/>
  <c r="AF100" i="14" s="1"/>
  <c r="V100" i="14"/>
  <c r="U100" i="14"/>
  <c r="T100" i="14"/>
  <c r="S100" i="14"/>
  <c r="AE100" i="14" s="1"/>
  <c r="Q100" i="14"/>
  <c r="R100" i="14" s="1"/>
  <c r="P100" i="14"/>
  <c r="O100" i="14"/>
  <c r="Z99" i="14"/>
  <c r="Y99" i="14"/>
  <c r="X99" i="14"/>
  <c r="W99" i="14"/>
  <c r="AF99" i="14" s="1"/>
  <c r="V99" i="14"/>
  <c r="U99" i="14"/>
  <c r="T99" i="14"/>
  <c r="S99" i="14"/>
  <c r="AE99" i="14" s="1"/>
  <c r="Q99" i="14"/>
  <c r="R99" i="14" s="1"/>
  <c r="P99" i="14"/>
  <c r="O99" i="14"/>
  <c r="Z98" i="14"/>
  <c r="Y98" i="14"/>
  <c r="X98" i="14"/>
  <c r="W98" i="14"/>
  <c r="AF98" i="14" s="1"/>
  <c r="V98" i="14"/>
  <c r="U98" i="14"/>
  <c r="T98" i="14"/>
  <c r="S98" i="14"/>
  <c r="AE98" i="14" s="1"/>
  <c r="Q98" i="14"/>
  <c r="R98" i="14" s="1"/>
  <c r="P98" i="14"/>
  <c r="O98" i="14"/>
  <c r="Z97" i="14"/>
  <c r="Y97" i="14"/>
  <c r="X97" i="14"/>
  <c r="W97" i="14"/>
  <c r="AF97" i="14" s="1"/>
  <c r="V97" i="14"/>
  <c r="U97" i="14"/>
  <c r="T97" i="14"/>
  <c r="S97" i="14"/>
  <c r="AE97" i="14" s="1"/>
  <c r="Q97" i="14"/>
  <c r="R97" i="14" s="1"/>
  <c r="P97" i="14"/>
  <c r="O97" i="14"/>
  <c r="Z96" i="14"/>
  <c r="Y96" i="14"/>
  <c r="X96" i="14"/>
  <c r="W96" i="14"/>
  <c r="AF96" i="14" s="1"/>
  <c r="V96" i="14"/>
  <c r="U96" i="14"/>
  <c r="T96" i="14"/>
  <c r="S96" i="14"/>
  <c r="AE96" i="14" s="1"/>
  <c r="Q96" i="14"/>
  <c r="R96" i="14" s="1"/>
  <c r="P96" i="14"/>
  <c r="O96" i="14"/>
  <c r="Z95" i="14"/>
  <c r="Y95" i="14"/>
  <c r="X95" i="14"/>
  <c r="W95" i="14"/>
  <c r="AF95" i="14" s="1"/>
  <c r="V95" i="14"/>
  <c r="U95" i="14"/>
  <c r="T95" i="14"/>
  <c r="S95" i="14"/>
  <c r="AE95" i="14" s="1"/>
  <c r="Q95" i="14"/>
  <c r="R95" i="14" s="1"/>
  <c r="P95" i="14"/>
  <c r="O95" i="14"/>
  <c r="Z94" i="14"/>
  <c r="Y94" i="14"/>
  <c r="X94" i="14"/>
  <c r="W94" i="14"/>
  <c r="AF94" i="14" s="1"/>
  <c r="V94" i="14"/>
  <c r="U94" i="14"/>
  <c r="T94" i="14"/>
  <c r="S94" i="14"/>
  <c r="AE94" i="14" s="1"/>
  <c r="Q94" i="14"/>
  <c r="R94" i="14" s="1"/>
  <c r="P94" i="14"/>
  <c r="O94" i="14"/>
  <c r="Z93" i="14"/>
  <c r="Y93" i="14"/>
  <c r="X93" i="14"/>
  <c r="W93" i="14"/>
  <c r="AF93" i="14" s="1"/>
  <c r="V93" i="14"/>
  <c r="U93" i="14"/>
  <c r="T93" i="14"/>
  <c r="S93" i="14"/>
  <c r="AE93" i="14" s="1"/>
  <c r="Q93" i="14"/>
  <c r="R93" i="14" s="1"/>
  <c r="P93" i="14"/>
  <c r="O93" i="14"/>
  <c r="Z92" i="14"/>
  <c r="Y92" i="14"/>
  <c r="X92" i="14"/>
  <c r="W92" i="14"/>
  <c r="AF92" i="14" s="1"/>
  <c r="V92" i="14"/>
  <c r="U92" i="14"/>
  <c r="T92" i="14"/>
  <c r="S92" i="14"/>
  <c r="AE92" i="14" s="1"/>
  <c r="Q92" i="14"/>
  <c r="R92" i="14" s="1"/>
  <c r="P92" i="14"/>
  <c r="O92" i="14"/>
  <c r="Z91" i="14"/>
  <c r="Y91" i="14"/>
  <c r="X91" i="14"/>
  <c r="W91" i="14"/>
  <c r="AF91" i="14" s="1"/>
  <c r="V91" i="14"/>
  <c r="U91" i="14"/>
  <c r="T91" i="14"/>
  <c r="S91" i="14"/>
  <c r="AE91" i="14" s="1"/>
  <c r="Q91" i="14"/>
  <c r="R91" i="14" s="1"/>
  <c r="P91" i="14"/>
  <c r="O91" i="14"/>
  <c r="Z90" i="14"/>
  <c r="Y90" i="14"/>
  <c r="X90" i="14"/>
  <c r="W90" i="14"/>
  <c r="AF90" i="14" s="1"/>
  <c r="V90" i="14"/>
  <c r="U90" i="14"/>
  <c r="T90" i="14"/>
  <c r="S90" i="14"/>
  <c r="AE90" i="14" s="1"/>
  <c r="Q90" i="14"/>
  <c r="R90" i="14" s="1"/>
  <c r="P90" i="14"/>
  <c r="O90" i="14"/>
  <c r="Z89" i="14"/>
  <c r="Y89" i="14"/>
  <c r="X89" i="14"/>
  <c r="W89" i="14"/>
  <c r="AF89" i="14" s="1"/>
  <c r="V89" i="14"/>
  <c r="U89" i="14"/>
  <c r="T89" i="14"/>
  <c r="S89" i="14"/>
  <c r="AE89" i="14" s="1"/>
  <c r="Q89" i="14"/>
  <c r="R89" i="14" s="1"/>
  <c r="P89" i="14"/>
  <c r="O89" i="14"/>
  <c r="Z88" i="14"/>
  <c r="Y88" i="14"/>
  <c r="X88" i="14"/>
  <c r="W88" i="14"/>
  <c r="AF88" i="14" s="1"/>
  <c r="V88" i="14"/>
  <c r="U88" i="14"/>
  <c r="T88" i="14"/>
  <c r="S88" i="14"/>
  <c r="AE88" i="14" s="1"/>
  <c r="Q88" i="14"/>
  <c r="R88" i="14" s="1"/>
  <c r="P88" i="14"/>
  <c r="O88" i="14"/>
  <c r="Z87" i="14"/>
  <c r="Y87" i="14"/>
  <c r="X87" i="14"/>
  <c r="W87" i="14"/>
  <c r="AF87" i="14" s="1"/>
  <c r="V87" i="14"/>
  <c r="U87" i="14"/>
  <c r="T87" i="14"/>
  <c r="S87" i="14"/>
  <c r="AE87" i="14" s="1"/>
  <c r="P87" i="14"/>
  <c r="O87" i="14"/>
  <c r="Q87" i="14" s="1"/>
  <c r="Z86" i="14"/>
  <c r="Y86" i="14"/>
  <c r="X86" i="14"/>
  <c r="W86" i="14"/>
  <c r="AF86" i="14" s="1"/>
  <c r="V86" i="14"/>
  <c r="U86" i="14"/>
  <c r="T86" i="14"/>
  <c r="S86" i="14"/>
  <c r="P86" i="14"/>
  <c r="O86" i="14"/>
  <c r="Q86" i="14" s="1"/>
  <c r="Z85" i="14"/>
  <c r="Y85" i="14"/>
  <c r="X85" i="14"/>
  <c r="W85" i="14"/>
  <c r="AF85" i="14" s="1"/>
  <c r="V85" i="14"/>
  <c r="U85" i="14"/>
  <c r="T85" i="14"/>
  <c r="S85" i="14"/>
  <c r="AE85" i="14" s="1"/>
  <c r="P85" i="14"/>
  <c r="O85" i="14"/>
  <c r="Q85" i="14" s="1"/>
  <c r="Z84" i="14"/>
  <c r="Y84" i="14"/>
  <c r="X84" i="14"/>
  <c r="W84" i="14"/>
  <c r="AF84" i="14" s="1"/>
  <c r="V84" i="14"/>
  <c r="U84" i="14"/>
  <c r="T84" i="14"/>
  <c r="S84" i="14"/>
  <c r="AA84" i="14" s="1"/>
  <c r="AB84" i="14" s="1"/>
  <c r="P84" i="14"/>
  <c r="O84" i="14"/>
  <c r="Q84" i="14" s="1"/>
  <c r="Z83" i="14"/>
  <c r="Y83" i="14"/>
  <c r="X83" i="14"/>
  <c r="W83" i="14"/>
  <c r="AF83" i="14" s="1"/>
  <c r="V83" i="14"/>
  <c r="U83" i="14"/>
  <c r="T83" i="14"/>
  <c r="S83" i="14"/>
  <c r="AA83" i="14" s="1"/>
  <c r="AB83" i="14" s="1"/>
  <c r="P83" i="14"/>
  <c r="O83" i="14"/>
  <c r="Q83" i="14" s="1"/>
  <c r="Z82" i="14"/>
  <c r="Y82" i="14"/>
  <c r="X82" i="14"/>
  <c r="W82" i="14"/>
  <c r="AF82" i="14" s="1"/>
  <c r="V82" i="14"/>
  <c r="U82" i="14"/>
  <c r="T82" i="14"/>
  <c r="S82" i="14"/>
  <c r="AE82" i="14" s="1"/>
  <c r="Q82" i="14"/>
  <c r="R82" i="14" s="1"/>
  <c r="P82" i="14"/>
  <c r="O82" i="14"/>
  <c r="Z81" i="14"/>
  <c r="Y81" i="14"/>
  <c r="X81" i="14"/>
  <c r="W81" i="14"/>
  <c r="AF81" i="14" s="1"/>
  <c r="V81" i="14"/>
  <c r="U81" i="14"/>
  <c r="T81" i="14"/>
  <c r="S81" i="14"/>
  <c r="AE81" i="14" s="1"/>
  <c r="P81" i="14"/>
  <c r="O81" i="14"/>
  <c r="Q81" i="14" s="1"/>
  <c r="Z80" i="14"/>
  <c r="Y80" i="14"/>
  <c r="X80" i="14"/>
  <c r="W80" i="14"/>
  <c r="AF80" i="14" s="1"/>
  <c r="V80" i="14"/>
  <c r="U80" i="14"/>
  <c r="AE80" i="14" s="1"/>
  <c r="T80" i="14"/>
  <c r="S80" i="14"/>
  <c r="AA80" i="14" s="1"/>
  <c r="AB80" i="14" s="1"/>
  <c r="Q80" i="14"/>
  <c r="R80" i="14" s="1"/>
  <c r="P80" i="14"/>
  <c r="O80" i="14"/>
  <c r="AE79" i="14"/>
  <c r="Z79" i="14"/>
  <c r="Y79" i="14"/>
  <c r="X79" i="14"/>
  <c r="W79" i="14"/>
  <c r="AF79" i="14" s="1"/>
  <c r="V79" i="14"/>
  <c r="U79" i="14"/>
  <c r="T79" i="14"/>
  <c r="S79" i="14"/>
  <c r="AA79" i="14" s="1"/>
  <c r="AB79" i="14" s="1"/>
  <c r="Q79" i="14"/>
  <c r="R79" i="14" s="1"/>
  <c r="P79" i="14"/>
  <c r="O79" i="14"/>
  <c r="Z78" i="14"/>
  <c r="Y78" i="14"/>
  <c r="X78" i="14"/>
  <c r="W78" i="14"/>
  <c r="AF78" i="14" s="1"/>
  <c r="V78" i="14"/>
  <c r="U78" i="14"/>
  <c r="T78" i="14"/>
  <c r="S78" i="14"/>
  <c r="AA78" i="14" s="1"/>
  <c r="AB78" i="14" s="1"/>
  <c r="P78" i="14"/>
  <c r="O78" i="14"/>
  <c r="Q78" i="14" s="1"/>
  <c r="Z77" i="14"/>
  <c r="Y77" i="14"/>
  <c r="X77" i="14"/>
  <c r="W77" i="14"/>
  <c r="AF77" i="14" s="1"/>
  <c r="V77" i="14"/>
  <c r="U77" i="14"/>
  <c r="T77" i="14"/>
  <c r="S77" i="14"/>
  <c r="AA77" i="14" s="1"/>
  <c r="AB77" i="14" s="1"/>
  <c r="P77" i="14"/>
  <c r="O77" i="14"/>
  <c r="Q77" i="14" s="1"/>
  <c r="Z76" i="14"/>
  <c r="Y76" i="14"/>
  <c r="X76" i="14"/>
  <c r="W76" i="14"/>
  <c r="AF76" i="14" s="1"/>
  <c r="V76" i="14"/>
  <c r="U76" i="14"/>
  <c r="AE76" i="14" s="1"/>
  <c r="T76" i="14"/>
  <c r="S76" i="14"/>
  <c r="AA76" i="14" s="1"/>
  <c r="AB76" i="14" s="1"/>
  <c r="Q76" i="14"/>
  <c r="R76" i="14" s="1"/>
  <c r="P76" i="14"/>
  <c r="O76" i="14"/>
  <c r="Z75" i="14"/>
  <c r="Y75" i="14"/>
  <c r="X75" i="14"/>
  <c r="W75" i="14"/>
  <c r="AF75" i="14" s="1"/>
  <c r="V75" i="14"/>
  <c r="U75" i="14"/>
  <c r="T75" i="14"/>
  <c r="S75" i="14"/>
  <c r="AE75" i="14" s="1"/>
  <c r="P75" i="14"/>
  <c r="O75" i="14"/>
  <c r="Q75" i="14" s="1"/>
  <c r="Z74" i="14"/>
  <c r="Y74" i="14"/>
  <c r="X74" i="14"/>
  <c r="W74" i="14"/>
  <c r="AF74" i="14" s="1"/>
  <c r="V74" i="14"/>
  <c r="U74" i="14"/>
  <c r="T74" i="14"/>
  <c r="S74" i="14"/>
  <c r="AE74" i="14" s="1"/>
  <c r="P74" i="14"/>
  <c r="O74" i="14"/>
  <c r="Q74" i="14" s="1"/>
  <c r="Z73" i="14"/>
  <c r="Y73" i="14"/>
  <c r="X73" i="14"/>
  <c r="W73" i="14"/>
  <c r="AF73" i="14" s="1"/>
  <c r="V73" i="14"/>
  <c r="U73" i="14"/>
  <c r="T73" i="14"/>
  <c r="S73" i="14"/>
  <c r="AE73" i="14" s="1"/>
  <c r="P73" i="14"/>
  <c r="O73" i="14"/>
  <c r="Q73" i="14" s="1"/>
  <c r="Z72" i="14"/>
  <c r="Y72" i="14"/>
  <c r="X72" i="14"/>
  <c r="W72" i="14"/>
  <c r="AF72" i="14" s="1"/>
  <c r="V72" i="14"/>
  <c r="U72" i="14"/>
  <c r="T72" i="14"/>
  <c r="S72" i="14"/>
  <c r="AE72" i="14" s="1"/>
  <c r="P72" i="14"/>
  <c r="O72" i="14"/>
  <c r="Q72" i="14" s="1"/>
  <c r="Z71" i="14"/>
  <c r="Y71" i="14"/>
  <c r="X71" i="14"/>
  <c r="W71" i="14"/>
  <c r="AF71" i="14" s="1"/>
  <c r="V71" i="14"/>
  <c r="U71" i="14"/>
  <c r="T71" i="14"/>
  <c r="S71" i="14"/>
  <c r="AE71" i="14" s="1"/>
  <c r="P71" i="14"/>
  <c r="O71" i="14"/>
  <c r="Q71" i="14" s="1"/>
  <c r="Z70" i="14"/>
  <c r="Y70" i="14"/>
  <c r="X70" i="14"/>
  <c r="W70" i="14"/>
  <c r="AF70" i="14" s="1"/>
  <c r="V70" i="14"/>
  <c r="U70" i="14"/>
  <c r="T70" i="14"/>
  <c r="S70" i="14"/>
  <c r="AE70" i="14" s="1"/>
  <c r="P70" i="14"/>
  <c r="O70" i="14"/>
  <c r="Q70" i="14" s="1"/>
  <c r="Z69" i="14"/>
  <c r="Y69" i="14"/>
  <c r="X69" i="14"/>
  <c r="W69" i="14"/>
  <c r="AF69" i="14" s="1"/>
  <c r="V69" i="14"/>
  <c r="U69" i="14"/>
  <c r="T69" i="14"/>
  <c r="S69" i="14"/>
  <c r="AE69" i="14" s="1"/>
  <c r="P69" i="14"/>
  <c r="O69" i="14"/>
  <c r="Q69" i="14" s="1"/>
  <c r="Z68" i="14"/>
  <c r="Y68" i="14"/>
  <c r="X68" i="14"/>
  <c r="W68" i="14"/>
  <c r="AF68" i="14" s="1"/>
  <c r="V68" i="14"/>
  <c r="U68" i="14"/>
  <c r="T68" i="14"/>
  <c r="S68" i="14"/>
  <c r="AE68" i="14" s="1"/>
  <c r="P68" i="14"/>
  <c r="O68" i="14"/>
  <c r="Q68" i="14" s="1"/>
  <c r="Z67" i="14"/>
  <c r="Y67" i="14"/>
  <c r="X67" i="14"/>
  <c r="W67" i="14"/>
  <c r="AF67" i="14" s="1"/>
  <c r="V67" i="14"/>
  <c r="U67" i="14"/>
  <c r="T67" i="14"/>
  <c r="S67" i="14"/>
  <c r="AE67" i="14" s="1"/>
  <c r="P67" i="14"/>
  <c r="O67" i="14"/>
  <c r="Q67" i="14" s="1"/>
  <c r="Z66" i="14"/>
  <c r="Y66" i="14"/>
  <c r="X66" i="14"/>
  <c r="W66" i="14"/>
  <c r="AF66" i="14" s="1"/>
  <c r="V66" i="14"/>
  <c r="U66" i="14"/>
  <c r="T66" i="14"/>
  <c r="S66" i="14"/>
  <c r="AE66" i="14" s="1"/>
  <c r="P66" i="14"/>
  <c r="O66" i="14"/>
  <c r="Q66" i="14" s="1"/>
  <c r="Z65" i="14"/>
  <c r="Y65" i="14"/>
  <c r="X65" i="14"/>
  <c r="W65" i="14"/>
  <c r="AF65" i="14" s="1"/>
  <c r="V65" i="14"/>
  <c r="U65" i="14"/>
  <c r="T65" i="14"/>
  <c r="S65" i="14"/>
  <c r="AE65" i="14" s="1"/>
  <c r="P65" i="14"/>
  <c r="O65" i="14"/>
  <c r="Q65" i="14" s="1"/>
  <c r="Z64" i="14"/>
  <c r="Y64" i="14"/>
  <c r="X64" i="14"/>
  <c r="W64" i="14"/>
  <c r="AF64" i="14" s="1"/>
  <c r="V64" i="14"/>
  <c r="U64" i="14"/>
  <c r="T64" i="14"/>
  <c r="S64" i="14"/>
  <c r="AE64" i="14" s="1"/>
  <c r="P64" i="14"/>
  <c r="O64" i="14"/>
  <c r="Q64" i="14" s="1"/>
  <c r="Z63" i="14"/>
  <c r="Y63" i="14"/>
  <c r="X63" i="14"/>
  <c r="W63" i="14"/>
  <c r="AF63" i="14" s="1"/>
  <c r="V63" i="14"/>
  <c r="U63" i="14"/>
  <c r="T63" i="14"/>
  <c r="S63" i="14"/>
  <c r="AE63" i="14" s="1"/>
  <c r="P63" i="14"/>
  <c r="O63" i="14"/>
  <c r="Q63" i="14" s="1"/>
  <c r="Z62" i="14"/>
  <c r="Y62" i="14"/>
  <c r="X62" i="14"/>
  <c r="W62" i="14"/>
  <c r="AF62" i="14" s="1"/>
  <c r="V62" i="14"/>
  <c r="U62" i="14"/>
  <c r="T62" i="14"/>
  <c r="S62" i="14"/>
  <c r="AA62" i="14" s="1"/>
  <c r="AB62" i="14" s="1"/>
  <c r="P62" i="14"/>
  <c r="O62" i="14"/>
  <c r="Q62" i="14" s="1"/>
  <c r="Z61" i="14"/>
  <c r="Y61" i="14"/>
  <c r="X61" i="14"/>
  <c r="W61" i="14"/>
  <c r="AF61" i="14" s="1"/>
  <c r="V61" i="14"/>
  <c r="U61" i="14"/>
  <c r="T61" i="14"/>
  <c r="S61" i="14"/>
  <c r="AA61" i="14" s="1"/>
  <c r="AB61" i="14" s="1"/>
  <c r="P61" i="14"/>
  <c r="O61" i="14"/>
  <c r="Q61" i="14" s="1"/>
  <c r="Z60" i="14"/>
  <c r="Y60" i="14"/>
  <c r="X60" i="14"/>
  <c r="W60" i="14"/>
  <c r="AF60" i="14" s="1"/>
  <c r="V60" i="14"/>
  <c r="U60" i="14"/>
  <c r="T60" i="14"/>
  <c r="S60" i="14"/>
  <c r="AA60" i="14" s="1"/>
  <c r="AB60" i="14" s="1"/>
  <c r="P60" i="14"/>
  <c r="O60" i="14"/>
  <c r="Q60" i="14" s="1"/>
  <c r="AE59" i="14"/>
  <c r="Z59" i="14"/>
  <c r="Y59" i="14"/>
  <c r="X59" i="14"/>
  <c r="W59" i="14"/>
  <c r="AF59" i="14" s="1"/>
  <c r="V59" i="14"/>
  <c r="U59" i="14"/>
  <c r="T59" i="14"/>
  <c r="S59" i="14"/>
  <c r="AA59" i="14" s="1"/>
  <c r="AB59" i="14" s="1"/>
  <c r="Q59" i="14"/>
  <c r="R59" i="14" s="1"/>
  <c r="P59" i="14"/>
  <c r="O59" i="14"/>
  <c r="Z58" i="14"/>
  <c r="Y58" i="14"/>
  <c r="X58" i="14"/>
  <c r="W58" i="14"/>
  <c r="AF58" i="14" s="1"/>
  <c r="V58" i="14"/>
  <c r="U58" i="14"/>
  <c r="T58" i="14"/>
  <c r="S58" i="14"/>
  <c r="AA58" i="14" s="1"/>
  <c r="AB58" i="14" s="1"/>
  <c r="AC58" i="14" s="1"/>
  <c r="Q58" i="14"/>
  <c r="R58" i="14" s="1"/>
  <c r="P58" i="14"/>
  <c r="O58" i="14"/>
  <c r="Z57" i="14"/>
  <c r="Y57" i="14"/>
  <c r="X57" i="14"/>
  <c r="W57" i="14"/>
  <c r="AF57" i="14" s="1"/>
  <c r="V57" i="14"/>
  <c r="U57" i="14"/>
  <c r="T57" i="14"/>
  <c r="AE57" i="14" s="1"/>
  <c r="S57" i="14"/>
  <c r="AA57" i="14" s="1"/>
  <c r="AB57" i="14" s="1"/>
  <c r="P57" i="14"/>
  <c r="O57" i="14"/>
  <c r="Q57" i="14" s="1"/>
  <c r="Z56" i="14"/>
  <c r="Y56" i="14"/>
  <c r="X56" i="14"/>
  <c r="W56" i="14"/>
  <c r="AF56" i="14" s="1"/>
  <c r="V56" i="14"/>
  <c r="U56" i="14"/>
  <c r="T56" i="14"/>
  <c r="S56" i="14"/>
  <c r="AA56" i="14" s="1"/>
  <c r="AB56" i="14" s="1"/>
  <c r="P56" i="14"/>
  <c r="O56" i="14"/>
  <c r="Q56" i="14" s="1"/>
  <c r="AE55" i="14"/>
  <c r="Z55" i="14"/>
  <c r="Y55" i="14"/>
  <c r="X55" i="14"/>
  <c r="W55" i="14"/>
  <c r="AF55" i="14" s="1"/>
  <c r="V55" i="14"/>
  <c r="U55" i="14"/>
  <c r="T55" i="14"/>
  <c r="S55" i="14"/>
  <c r="AA55" i="14" s="1"/>
  <c r="AB55" i="14" s="1"/>
  <c r="Q55" i="14"/>
  <c r="R55" i="14" s="1"/>
  <c r="P55" i="14"/>
  <c r="O55" i="14"/>
  <c r="Z54" i="14"/>
  <c r="Y54" i="14"/>
  <c r="X54" i="14"/>
  <c r="W54" i="14"/>
  <c r="AF54" i="14" s="1"/>
  <c r="V54" i="14"/>
  <c r="U54" i="14"/>
  <c r="T54" i="14"/>
  <c r="S54" i="14"/>
  <c r="AA54" i="14" s="1"/>
  <c r="AB54" i="14" s="1"/>
  <c r="Q54" i="14"/>
  <c r="R54" i="14" s="1"/>
  <c r="P54" i="14"/>
  <c r="O54" i="14"/>
  <c r="Z53" i="14"/>
  <c r="Y53" i="14"/>
  <c r="X53" i="14"/>
  <c r="AF53" i="14" s="1"/>
  <c r="W53" i="14"/>
  <c r="V53" i="14"/>
  <c r="U53" i="14"/>
  <c r="T53" i="14"/>
  <c r="S53" i="14"/>
  <c r="AE53" i="14" s="1"/>
  <c r="R53" i="14"/>
  <c r="Q53" i="14"/>
  <c r="P53" i="14"/>
  <c r="O53" i="14"/>
  <c r="Z52" i="14"/>
  <c r="Y52" i="14"/>
  <c r="X52" i="14"/>
  <c r="AF52" i="14" s="1"/>
  <c r="W52" i="14"/>
  <c r="V52" i="14"/>
  <c r="U52" i="14"/>
  <c r="T52" i="14"/>
  <c r="S52" i="14"/>
  <c r="AE52" i="14" s="1"/>
  <c r="R52" i="14"/>
  <c r="Q52" i="14"/>
  <c r="P52" i="14"/>
  <c r="O52" i="14"/>
  <c r="Z51" i="14"/>
  <c r="Y51" i="14"/>
  <c r="X51" i="14"/>
  <c r="AF51" i="14" s="1"/>
  <c r="W51" i="14"/>
  <c r="V51" i="14"/>
  <c r="U51" i="14"/>
  <c r="T51" i="14"/>
  <c r="S51" i="14"/>
  <c r="AE51" i="14" s="1"/>
  <c r="R51" i="14"/>
  <c r="Q51" i="14"/>
  <c r="P51" i="14"/>
  <c r="O51" i="14"/>
  <c r="Z50" i="14"/>
  <c r="Y50" i="14"/>
  <c r="X50" i="14"/>
  <c r="AF50" i="14" s="1"/>
  <c r="W50" i="14"/>
  <c r="V50" i="14"/>
  <c r="U50" i="14"/>
  <c r="T50" i="14"/>
  <c r="S50" i="14"/>
  <c r="AE50" i="14" s="1"/>
  <c r="Q50" i="14"/>
  <c r="R50" i="14" s="1"/>
  <c r="P50" i="14"/>
  <c r="O50" i="14"/>
  <c r="Z49" i="14"/>
  <c r="Y49" i="14"/>
  <c r="X49" i="14"/>
  <c r="AF49" i="14" s="1"/>
  <c r="W49" i="14"/>
  <c r="V49" i="14"/>
  <c r="U49" i="14"/>
  <c r="T49" i="14"/>
  <c r="S49" i="14"/>
  <c r="AE49" i="14" s="1"/>
  <c r="Q49" i="14"/>
  <c r="R49" i="14" s="1"/>
  <c r="P49" i="14"/>
  <c r="O49" i="14"/>
  <c r="Z48" i="14"/>
  <c r="Y48" i="14"/>
  <c r="X48" i="14"/>
  <c r="AF48" i="14" s="1"/>
  <c r="W48" i="14"/>
  <c r="V48" i="14"/>
  <c r="U48" i="14"/>
  <c r="T48" i="14"/>
  <c r="S48" i="14"/>
  <c r="AE48" i="14" s="1"/>
  <c r="Q48" i="14"/>
  <c r="R48" i="14" s="1"/>
  <c r="P48" i="14"/>
  <c r="O48" i="14"/>
  <c r="Z47" i="14"/>
  <c r="Y47" i="14"/>
  <c r="X47" i="14"/>
  <c r="W47" i="14"/>
  <c r="AF47" i="14" s="1"/>
  <c r="V47" i="14"/>
  <c r="U47" i="14"/>
  <c r="T47" i="14"/>
  <c r="S47" i="14"/>
  <c r="AE47" i="14" s="1"/>
  <c r="Q47" i="14"/>
  <c r="R47" i="14" s="1"/>
  <c r="P47" i="14"/>
  <c r="O47" i="14"/>
  <c r="Z46" i="14"/>
  <c r="Y46" i="14"/>
  <c r="X46" i="14"/>
  <c r="W46" i="14"/>
  <c r="AF46" i="14" s="1"/>
  <c r="V46" i="14"/>
  <c r="U46" i="14"/>
  <c r="T46" i="14"/>
  <c r="S46" i="14"/>
  <c r="AE46" i="14" s="1"/>
  <c r="Q46" i="14"/>
  <c r="R46" i="14" s="1"/>
  <c r="P46" i="14"/>
  <c r="O46" i="14"/>
  <c r="Z45" i="14"/>
  <c r="Y45" i="14"/>
  <c r="X45" i="14"/>
  <c r="W45" i="14"/>
  <c r="AF45" i="14" s="1"/>
  <c r="V45" i="14"/>
  <c r="U45" i="14"/>
  <c r="T45" i="14"/>
  <c r="S45" i="14"/>
  <c r="AE45" i="14" s="1"/>
  <c r="Q45" i="14"/>
  <c r="R45" i="14" s="1"/>
  <c r="P45" i="14"/>
  <c r="O45" i="14"/>
  <c r="Z44" i="14"/>
  <c r="Y44" i="14"/>
  <c r="X44" i="14"/>
  <c r="W44" i="14"/>
  <c r="AF44" i="14" s="1"/>
  <c r="V44" i="14"/>
  <c r="U44" i="14"/>
  <c r="T44" i="14"/>
  <c r="S44" i="14"/>
  <c r="AE44" i="14" s="1"/>
  <c r="Q44" i="14"/>
  <c r="R44" i="14" s="1"/>
  <c r="P44" i="14"/>
  <c r="O44" i="14"/>
  <c r="Z43" i="14"/>
  <c r="Y43" i="14"/>
  <c r="X43" i="14"/>
  <c r="W43" i="14"/>
  <c r="AF43" i="14" s="1"/>
  <c r="V43" i="14"/>
  <c r="U43" i="14"/>
  <c r="T43" i="14"/>
  <c r="S43" i="14"/>
  <c r="AE43" i="14" s="1"/>
  <c r="P43" i="14"/>
  <c r="O43" i="14"/>
  <c r="Q43" i="14" s="1"/>
  <c r="Z42" i="14"/>
  <c r="Y42" i="14"/>
  <c r="X42" i="14"/>
  <c r="W42" i="14"/>
  <c r="AF42" i="14" s="1"/>
  <c r="V42" i="14"/>
  <c r="U42" i="14"/>
  <c r="T42" i="14"/>
  <c r="S42" i="14"/>
  <c r="AE42" i="14" s="1"/>
  <c r="P42" i="14"/>
  <c r="O42" i="14"/>
  <c r="Q42" i="14" s="1"/>
  <c r="Z41" i="14"/>
  <c r="Y41" i="14"/>
  <c r="X41" i="14"/>
  <c r="W41" i="14"/>
  <c r="AF41" i="14" s="1"/>
  <c r="V41" i="14"/>
  <c r="U41" i="14"/>
  <c r="T41" i="14"/>
  <c r="S41" i="14"/>
  <c r="AE41" i="14" s="1"/>
  <c r="P41" i="14"/>
  <c r="O41" i="14"/>
  <c r="Q41" i="14" s="1"/>
  <c r="Z40" i="14"/>
  <c r="Y40" i="14"/>
  <c r="X40" i="14"/>
  <c r="W40" i="14"/>
  <c r="AF40" i="14" s="1"/>
  <c r="V40" i="14"/>
  <c r="U40" i="14"/>
  <c r="T40" i="14"/>
  <c r="S40" i="14"/>
  <c r="AE40" i="14" s="1"/>
  <c r="P40" i="14"/>
  <c r="O40" i="14"/>
  <c r="Q40" i="14" s="1"/>
  <c r="Z39" i="14"/>
  <c r="Y39" i="14"/>
  <c r="X39" i="14"/>
  <c r="W39" i="14"/>
  <c r="AF39" i="14" s="1"/>
  <c r="V39" i="14"/>
  <c r="U39" i="14"/>
  <c r="T39" i="14"/>
  <c r="S39" i="14"/>
  <c r="AE39" i="14" s="1"/>
  <c r="P39" i="14"/>
  <c r="O39" i="14"/>
  <c r="Q39" i="14" s="1"/>
  <c r="Z38" i="14"/>
  <c r="Y38" i="14"/>
  <c r="X38" i="14"/>
  <c r="W38" i="14"/>
  <c r="AF38" i="14" s="1"/>
  <c r="V38" i="14"/>
  <c r="U38" i="14"/>
  <c r="T38" i="14"/>
  <c r="S38" i="14"/>
  <c r="AE38" i="14" s="1"/>
  <c r="P38" i="14"/>
  <c r="O38" i="14"/>
  <c r="Q38" i="14" s="1"/>
  <c r="Z37" i="14"/>
  <c r="Y37" i="14"/>
  <c r="X37" i="14"/>
  <c r="W37" i="14"/>
  <c r="AF37" i="14" s="1"/>
  <c r="V37" i="14"/>
  <c r="U37" i="14"/>
  <c r="T37" i="14"/>
  <c r="S37" i="14"/>
  <c r="AE37" i="14" s="1"/>
  <c r="P37" i="14"/>
  <c r="O37" i="14"/>
  <c r="Q37" i="14" s="1"/>
  <c r="Z36" i="14"/>
  <c r="Y36" i="14"/>
  <c r="X36" i="14"/>
  <c r="W36" i="14"/>
  <c r="AF36" i="14" s="1"/>
  <c r="V36" i="14"/>
  <c r="U36" i="14"/>
  <c r="T36" i="14"/>
  <c r="S36" i="14"/>
  <c r="AE36" i="14" s="1"/>
  <c r="P36" i="14"/>
  <c r="O36" i="14"/>
  <c r="Q36" i="14" s="1"/>
  <c r="Z35" i="14"/>
  <c r="Y35" i="14"/>
  <c r="X35" i="14"/>
  <c r="W35" i="14"/>
  <c r="AF35" i="14" s="1"/>
  <c r="V35" i="14"/>
  <c r="U35" i="14"/>
  <c r="T35" i="14"/>
  <c r="S35" i="14"/>
  <c r="AE35" i="14" s="1"/>
  <c r="P35" i="14"/>
  <c r="O35" i="14"/>
  <c r="Q35" i="14" s="1"/>
  <c r="Z34" i="14"/>
  <c r="Y34" i="14"/>
  <c r="X34" i="14"/>
  <c r="W34" i="14"/>
  <c r="AF34" i="14" s="1"/>
  <c r="V34" i="14"/>
  <c r="U34" i="14"/>
  <c r="T34" i="14"/>
  <c r="S34" i="14"/>
  <c r="AE34" i="14" s="1"/>
  <c r="P34" i="14"/>
  <c r="O34" i="14"/>
  <c r="Q34" i="14" s="1"/>
  <c r="Z33" i="14"/>
  <c r="Y33" i="14"/>
  <c r="X33" i="14"/>
  <c r="W33" i="14"/>
  <c r="AF33" i="14" s="1"/>
  <c r="V33" i="14"/>
  <c r="U33" i="14"/>
  <c r="T33" i="14"/>
  <c r="S33" i="14"/>
  <c r="AE33" i="14" s="1"/>
  <c r="P33" i="14"/>
  <c r="O33" i="14"/>
  <c r="Q33" i="14" s="1"/>
  <c r="Z32" i="14"/>
  <c r="Y32" i="14"/>
  <c r="X32" i="14"/>
  <c r="W32" i="14"/>
  <c r="AF32" i="14" s="1"/>
  <c r="V32" i="14"/>
  <c r="U32" i="14"/>
  <c r="T32" i="14"/>
  <c r="S32" i="14"/>
  <c r="AE32" i="14" s="1"/>
  <c r="P32" i="14"/>
  <c r="O32" i="14"/>
  <c r="Q32" i="14" s="1"/>
  <c r="Z31" i="14"/>
  <c r="Y31" i="14"/>
  <c r="X31" i="14"/>
  <c r="W31" i="14"/>
  <c r="AF31" i="14" s="1"/>
  <c r="V31" i="14"/>
  <c r="U31" i="14"/>
  <c r="T31" i="14"/>
  <c r="S31" i="14"/>
  <c r="AE31" i="14" s="1"/>
  <c r="P31" i="14"/>
  <c r="O31" i="14"/>
  <c r="Q31" i="14" s="1"/>
  <c r="Z30" i="14"/>
  <c r="Y30" i="14"/>
  <c r="X30" i="14"/>
  <c r="W30" i="14"/>
  <c r="AF30" i="14" s="1"/>
  <c r="V30" i="14"/>
  <c r="U30" i="14"/>
  <c r="T30" i="14"/>
  <c r="S30" i="14"/>
  <c r="AE30" i="14" s="1"/>
  <c r="P30" i="14"/>
  <c r="O30" i="14"/>
  <c r="Q30" i="14" s="1"/>
  <c r="Z29" i="14"/>
  <c r="Y29" i="14"/>
  <c r="X29" i="14"/>
  <c r="W29" i="14"/>
  <c r="AF29" i="14" s="1"/>
  <c r="V29" i="14"/>
  <c r="U29" i="14"/>
  <c r="T29" i="14"/>
  <c r="S29" i="14"/>
  <c r="AE29" i="14" s="1"/>
  <c r="P29" i="14"/>
  <c r="O29" i="14"/>
  <c r="Q29" i="14" s="1"/>
  <c r="Z28" i="14"/>
  <c r="Y28" i="14"/>
  <c r="X28" i="14"/>
  <c r="W28" i="14"/>
  <c r="AF28" i="14" s="1"/>
  <c r="V28" i="14"/>
  <c r="U28" i="14"/>
  <c r="T28" i="14"/>
  <c r="S28" i="14"/>
  <c r="AE28" i="14" s="1"/>
  <c r="P28" i="14"/>
  <c r="O28" i="14"/>
  <c r="Q28" i="14" s="1"/>
  <c r="Z27" i="14"/>
  <c r="Y27" i="14"/>
  <c r="X27" i="14"/>
  <c r="W27" i="14"/>
  <c r="AF27" i="14" s="1"/>
  <c r="V27" i="14"/>
  <c r="U27" i="14"/>
  <c r="T27" i="14"/>
  <c r="S27" i="14"/>
  <c r="AE27" i="14" s="1"/>
  <c r="P27" i="14"/>
  <c r="O27" i="14"/>
  <c r="Q27" i="14" s="1"/>
  <c r="Z26" i="14"/>
  <c r="Y26" i="14"/>
  <c r="X26" i="14"/>
  <c r="W26" i="14"/>
  <c r="AF26" i="14" s="1"/>
  <c r="V26" i="14"/>
  <c r="U26" i="14"/>
  <c r="T26" i="14"/>
  <c r="S26" i="14"/>
  <c r="AE26" i="14" s="1"/>
  <c r="Q26" i="14"/>
  <c r="R26" i="14" s="1"/>
  <c r="P26" i="14"/>
  <c r="O26" i="14"/>
  <c r="Z25" i="14"/>
  <c r="Y25" i="14"/>
  <c r="X25" i="14"/>
  <c r="W25" i="14"/>
  <c r="AF25" i="14" s="1"/>
  <c r="V25" i="14"/>
  <c r="U25" i="14"/>
  <c r="AE25" i="14" s="1"/>
  <c r="T25" i="14"/>
  <c r="S25" i="14"/>
  <c r="AA25" i="14" s="1"/>
  <c r="AB25" i="14" s="1"/>
  <c r="P25" i="14"/>
  <c r="O25" i="14"/>
  <c r="Q25" i="14" s="1"/>
  <c r="Z24" i="14"/>
  <c r="Y24" i="14"/>
  <c r="X24" i="14"/>
  <c r="W24" i="14"/>
  <c r="AF24" i="14" s="1"/>
  <c r="V24" i="14"/>
  <c r="U24" i="14"/>
  <c r="T24" i="14"/>
  <c r="S24" i="14"/>
  <c r="AA24" i="14" s="1"/>
  <c r="AB24" i="14" s="1"/>
  <c r="P24" i="14"/>
  <c r="O24" i="14"/>
  <c r="Q24" i="14" s="1"/>
  <c r="Z23" i="14"/>
  <c r="Y23" i="14"/>
  <c r="X23" i="14"/>
  <c r="W23" i="14"/>
  <c r="AF23" i="14" s="1"/>
  <c r="V23" i="14"/>
  <c r="U23" i="14"/>
  <c r="T23" i="14"/>
  <c r="AE23" i="14" s="1"/>
  <c r="S23" i="14"/>
  <c r="AA23" i="14" s="1"/>
  <c r="AB23" i="14" s="1"/>
  <c r="P23" i="14"/>
  <c r="O23" i="14"/>
  <c r="Q23" i="14" s="1"/>
  <c r="Z22" i="14"/>
  <c r="Y22" i="14"/>
  <c r="X22" i="14"/>
  <c r="W22" i="14"/>
  <c r="AF22" i="14" s="1"/>
  <c r="V22" i="14"/>
  <c r="U22" i="14"/>
  <c r="T22" i="14"/>
  <c r="S22" i="14"/>
  <c r="AE22" i="14" s="1"/>
  <c r="Q22" i="14"/>
  <c r="R22" i="14" s="1"/>
  <c r="P22" i="14"/>
  <c r="O22" i="14"/>
  <c r="AE21" i="14"/>
  <c r="Z21" i="14"/>
  <c r="Y21" i="14"/>
  <c r="X21" i="14"/>
  <c r="W21" i="14"/>
  <c r="AF21" i="14" s="1"/>
  <c r="V21" i="14"/>
  <c r="U21" i="14"/>
  <c r="T21" i="14"/>
  <c r="S21" i="14"/>
  <c r="AA21" i="14" s="1"/>
  <c r="AB21" i="14" s="1"/>
  <c r="Q21" i="14"/>
  <c r="R21" i="14" s="1"/>
  <c r="P21" i="14"/>
  <c r="O21" i="14"/>
  <c r="Z20" i="14"/>
  <c r="Y20" i="14"/>
  <c r="X20" i="14"/>
  <c r="W20" i="14"/>
  <c r="AF20" i="14" s="1"/>
  <c r="V20" i="14"/>
  <c r="U20" i="14"/>
  <c r="T20" i="14"/>
  <c r="S20" i="14"/>
  <c r="AA20" i="14" s="1"/>
  <c r="AB20" i="14" s="1"/>
  <c r="P20" i="14"/>
  <c r="O20" i="14"/>
  <c r="Q20" i="14" s="1"/>
  <c r="Z19" i="14"/>
  <c r="Y19" i="14"/>
  <c r="X19" i="14"/>
  <c r="W19" i="14"/>
  <c r="AF19" i="14" s="1"/>
  <c r="V19" i="14"/>
  <c r="U19" i="14"/>
  <c r="T19" i="14"/>
  <c r="AE19" i="14" s="1"/>
  <c r="S19" i="14"/>
  <c r="AA19" i="14" s="1"/>
  <c r="AB19" i="14" s="1"/>
  <c r="P19" i="14"/>
  <c r="O19" i="14"/>
  <c r="Q19" i="14" s="1"/>
  <c r="Z18" i="14"/>
  <c r="Y18" i="14"/>
  <c r="X18" i="14"/>
  <c r="W18" i="14"/>
  <c r="AF18" i="14" s="1"/>
  <c r="V18" i="14"/>
  <c r="U18" i="14"/>
  <c r="T18" i="14"/>
  <c r="S18" i="14"/>
  <c r="AE18" i="14" s="1"/>
  <c r="Q18" i="14"/>
  <c r="R18" i="14" s="1"/>
  <c r="P18" i="14"/>
  <c r="O18" i="14"/>
  <c r="AE17" i="14"/>
  <c r="Z17" i="14"/>
  <c r="Y17" i="14"/>
  <c r="X17" i="14"/>
  <c r="W17" i="14"/>
  <c r="AF17" i="14" s="1"/>
  <c r="V17" i="14"/>
  <c r="U17" i="14"/>
  <c r="T17" i="14"/>
  <c r="S17" i="14"/>
  <c r="AA17" i="14" s="1"/>
  <c r="AB17" i="14" s="1"/>
  <c r="Q17" i="14"/>
  <c r="R17" i="14" s="1"/>
  <c r="P17" i="14"/>
  <c r="O17" i="14"/>
  <c r="Z16" i="14"/>
  <c r="Y16" i="14"/>
  <c r="X16" i="14"/>
  <c r="W16" i="14"/>
  <c r="AF16" i="14" s="1"/>
  <c r="V16" i="14"/>
  <c r="U16" i="14"/>
  <c r="T16" i="14"/>
  <c r="S16" i="14"/>
  <c r="AA16" i="14" s="1"/>
  <c r="AB16" i="14" s="1"/>
  <c r="P16" i="14"/>
  <c r="O16" i="14"/>
  <c r="Q16" i="14" s="1"/>
  <c r="Z15" i="14"/>
  <c r="Y15" i="14"/>
  <c r="X15" i="14"/>
  <c r="W15" i="14"/>
  <c r="AF15" i="14" s="1"/>
  <c r="V15" i="14"/>
  <c r="U15" i="14"/>
  <c r="T15" i="14"/>
  <c r="AE15" i="14" s="1"/>
  <c r="S15" i="14"/>
  <c r="AA15" i="14" s="1"/>
  <c r="AB15" i="14" s="1"/>
  <c r="P15" i="14"/>
  <c r="O15" i="14"/>
  <c r="Q15" i="14" s="1"/>
  <c r="Z14" i="14"/>
  <c r="Y14" i="14"/>
  <c r="X14" i="14"/>
  <c r="W14" i="14"/>
  <c r="AF14" i="14" s="1"/>
  <c r="V14" i="14"/>
  <c r="U14" i="14"/>
  <c r="T14" i="14"/>
  <c r="S14" i="14"/>
  <c r="AE14" i="14" s="1"/>
  <c r="Q14" i="14"/>
  <c r="R14" i="14" s="1"/>
  <c r="P14" i="14"/>
  <c r="O14" i="14"/>
  <c r="Z13" i="14"/>
  <c r="Y13" i="14"/>
  <c r="X13" i="14"/>
  <c r="W13" i="14"/>
  <c r="AF13" i="14" s="1"/>
  <c r="V13" i="14"/>
  <c r="AE13" i="14" s="1"/>
  <c r="U13" i="14"/>
  <c r="T13" i="14"/>
  <c r="S13" i="14"/>
  <c r="AA13" i="14" s="1"/>
  <c r="AB13" i="14" s="1"/>
  <c r="P13" i="14"/>
  <c r="O13" i="14"/>
  <c r="Q13" i="14" s="1"/>
  <c r="Z12" i="14"/>
  <c r="Y12" i="14"/>
  <c r="X12" i="14"/>
  <c r="AF12" i="14" s="1"/>
  <c r="W12" i="14"/>
  <c r="V12" i="14"/>
  <c r="U12" i="14"/>
  <c r="T12" i="14"/>
  <c r="S12" i="14"/>
  <c r="AE12" i="14" s="1"/>
  <c r="P12" i="14"/>
  <c r="O12" i="14"/>
  <c r="Q12" i="14" s="1"/>
  <c r="Z11" i="14"/>
  <c r="Y11" i="14"/>
  <c r="X11" i="14"/>
  <c r="AF11" i="14" s="1"/>
  <c r="W11" i="14"/>
  <c r="V11" i="14"/>
  <c r="U11" i="14"/>
  <c r="T11" i="14"/>
  <c r="S11" i="14"/>
  <c r="AE11" i="14" s="1"/>
  <c r="P11" i="14"/>
  <c r="O11" i="14"/>
  <c r="Q11" i="14" s="1"/>
  <c r="Z10" i="14"/>
  <c r="Y10" i="14"/>
  <c r="X10" i="14"/>
  <c r="AF10" i="14" s="1"/>
  <c r="W10" i="14"/>
  <c r="V10" i="14"/>
  <c r="U10" i="14"/>
  <c r="T10" i="14"/>
  <c r="S10" i="14"/>
  <c r="AE10" i="14" s="1"/>
  <c r="P10" i="14"/>
  <c r="O10" i="14"/>
  <c r="Q10" i="14" s="1"/>
  <c r="Z9" i="14"/>
  <c r="Y9" i="14"/>
  <c r="X9" i="14"/>
  <c r="AF9" i="14" s="1"/>
  <c r="W9" i="14"/>
  <c r="V9" i="14"/>
  <c r="U9" i="14"/>
  <c r="T9" i="14"/>
  <c r="S9" i="14"/>
  <c r="AE9" i="14" s="1"/>
  <c r="P9" i="14"/>
  <c r="O9" i="14"/>
  <c r="Q9" i="14" s="1"/>
  <c r="Z8" i="14"/>
  <c r="Y8" i="14"/>
  <c r="X8" i="14"/>
  <c r="W8" i="14"/>
  <c r="AF8" i="14" s="1"/>
  <c r="V8" i="14"/>
  <c r="U8" i="14"/>
  <c r="T8" i="14"/>
  <c r="S8" i="14"/>
  <c r="AE8" i="14" s="1"/>
  <c r="P8" i="14"/>
  <c r="O8" i="14"/>
  <c r="Q8" i="14" s="1"/>
  <c r="Z7" i="14"/>
  <c r="Y7" i="14"/>
  <c r="X7" i="14"/>
  <c r="W7" i="14"/>
  <c r="AF7" i="14" s="1"/>
  <c r="V7" i="14"/>
  <c r="U7" i="14"/>
  <c r="T7" i="14"/>
  <c r="S7" i="14"/>
  <c r="AE7" i="14" s="1"/>
  <c r="P7" i="14"/>
  <c r="O7" i="14"/>
  <c r="Q7" i="14" s="1"/>
  <c r="Z6" i="14"/>
  <c r="Y6" i="14"/>
  <c r="X6" i="14"/>
  <c r="W6" i="14"/>
  <c r="AF6" i="14" s="1"/>
  <c r="V6" i="14"/>
  <c r="U6" i="14"/>
  <c r="T6" i="14"/>
  <c r="S6" i="14"/>
  <c r="AE6" i="14" s="1"/>
  <c r="P6" i="14"/>
  <c r="O6" i="14"/>
  <c r="Q6" i="14" s="1"/>
  <c r="Z5" i="14"/>
  <c r="Y5" i="14"/>
  <c r="X5" i="14"/>
  <c r="W5" i="14"/>
  <c r="AF5" i="14" s="1"/>
  <c r="V5" i="14"/>
  <c r="U5" i="14"/>
  <c r="T5" i="14"/>
  <c r="S5" i="14"/>
  <c r="AE5" i="14" s="1"/>
  <c r="P5" i="14"/>
  <c r="O5" i="14"/>
  <c r="Q5" i="14" s="1"/>
  <c r="Z4" i="14"/>
  <c r="Y4" i="14"/>
  <c r="X4" i="14"/>
  <c r="W4" i="14"/>
  <c r="AF4" i="14" s="1"/>
  <c r="V4" i="14"/>
  <c r="U4" i="14"/>
  <c r="T4" i="14"/>
  <c r="S4" i="14"/>
  <c r="AE4" i="14" s="1"/>
  <c r="P4" i="14"/>
  <c r="O4" i="14"/>
  <c r="Q4" i="14" s="1"/>
  <c r="Z103" i="13"/>
  <c r="Y103" i="13"/>
  <c r="X103" i="13"/>
  <c r="W103" i="13"/>
  <c r="AF103" i="13" s="1"/>
  <c r="V103" i="13"/>
  <c r="U103" i="13"/>
  <c r="T103" i="13"/>
  <c r="S103" i="13"/>
  <c r="AE103" i="13" s="1"/>
  <c r="P103" i="13"/>
  <c r="O103" i="13"/>
  <c r="Q103" i="13" s="1"/>
  <c r="Z102" i="13"/>
  <c r="Y102" i="13"/>
  <c r="X102" i="13"/>
  <c r="W102" i="13"/>
  <c r="AF102" i="13" s="1"/>
  <c r="V102" i="13"/>
  <c r="U102" i="13"/>
  <c r="T102" i="13"/>
  <c r="S102" i="13"/>
  <c r="AE102" i="13" s="1"/>
  <c r="P102" i="13"/>
  <c r="O102" i="13"/>
  <c r="Q102" i="13" s="1"/>
  <c r="Z101" i="13"/>
  <c r="Y101" i="13"/>
  <c r="X101" i="13"/>
  <c r="W101" i="13"/>
  <c r="AF101" i="13" s="1"/>
  <c r="V101" i="13"/>
  <c r="U101" i="13"/>
  <c r="T101" i="13"/>
  <c r="S101" i="13"/>
  <c r="AE101" i="13" s="1"/>
  <c r="P101" i="13"/>
  <c r="O101" i="13"/>
  <c r="Q101" i="13" s="1"/>
  <c r="Z100" i="13"/>
  <c r="Y100" i="13"/>
  <c r="X100" i="13"/>
  <c r="W100" i="13"/>
  <c r="AF100" i="13" s="1"/>
  <c r="V100" i="13"/>
  <c r="U100" i="13"/>
  <c r="T100" i="13"/>
  <c r="S100" i="13"/>
  <c r="AE100" i="13" s="1"/>
  <c r="P100" i="13"/>
  <c r="O100" i="13"/>
  <c r="Q100" i="13" s="1"/>
  <c r="Z99" i="13"/>
  <c r="Y99" i="13"/>
  <c r="X99" i="13"/>
  <c r="W99" i="13"/>
  <c r="AF99" i="13" s="1"/>
  <c r="V99" i="13"/>
  <c r="U99" i="13"/>
  <c r="T99" i="13"/>
  <c r="S99" i="13"/>
  <c r="AE99" i="13" s="1"/>
  <c r="P99" i="13"/>
  <c r="O99" i="13"/>
  <c r="Q99" i="13" s="1"/>
  <c r="Z98" i="13"/>
  <c r="Y98" i="13"/>
  <c r="X98" i="13"/>
  <c r="W98" i="13"/>
  <c r="AF98" i="13" s="1"/>
  <c r="V98" i="13"/>
  <c r="U98" i="13"/>
  <c r="T98" i="13"/>
  <c r="S98" i="13"/>
  <c r="AE98" i="13" s="1"/>
  <c r="P98" i="13"/>
  <c r="O98" i="13"/>
  <c r="Q98" i="13" s="1"/>
  <c r="Z97" i="13"/>
  <c r="Y97" i="13"/>
  <c r="X97" i="13"/>
  <c r="W97" i="13"/>
  <c r="AF97" i="13" s="1"/>
  <c r="V97" i="13"/>
  <c r="U97" i="13"/>
  <c r="T97" i="13"/>
  <c r="S97" i="13"/>
  <c r="AE97" i="13" s="1"/>
  <c r="P97" i="13"/>
  <c r="O97" i="13"/>
  <c r="Q97" i="13" s="1"/>
  <c r="Z96" i="13"/>
  <c r="Y96" i="13"/>
  <c r="X96" i="13"/>
  <c r="W96" i="13"/>
  <c r="AF96" i="13" s="1"/>
  <c r="V96" i="13"/>
  <c r="U96" i="13"/>
  <c r="T96" i="13"/>
  <c r="S96" i="13"/>
  <c r="AE96" i="13" s="1"/>
  <c r="P96" i="13"/>
  <c r="O96" i="13"/>
  <c r="Q96" i="13" s="1"/>
  <c r="Z95" i="13"/>
  <c r="Y95" i="13"/>
  <c r="X95" i="13"/>
  <c r="W95" i="13"/>
  <c r="AF95" i="13" s="1"/>
  <c r="V95" i="13"/>
  <c r="U95" i="13"/>
  <c r="T95" i="13"/>
  <c r="S95" i="13"/>
  <c r="AA95" i="13" s="1"/>
  <c r="AB95" i="13" s="1"/>
  <c r="P95" i="13"/>
  <c r="O95" i="13"/>
  <c r="Q95" i="13" s="1"/>
  <c r="Z94" i="13"/>
  <c r="Y94" i="13"/>
  <c r="X94" i="13"/>
  <c r="W94" i="13"/>
  <c r="AF94" i="13" s="1"/>
  <c r="V94" i="13"/>
  <c r="U94" i="13"/>
  <c r="T94" i="13"/>
  <c r="S94" i="13"/>
  <c r="AA94" i="13" s="1"/>
  <c r="AB94" i="13" s="1"/>
  <c r="P94" i="13"/>
  <c r="O94" i="13"/>
  <c r="Q94" i="13" s="1"/>
  <c r="Z93" i="13"/>
  <c r="Y93" i="13"/>
  <c r="X93" i="13"/>
  <c r="AF93" i="13" s="1"/>
  <c r="W93" i="13"/>
  <c r="V93" i="13"/>
  <c r="U93" i="13"/>
  <c r="T93" i="13"/>
  <c r="S93" i="13"/>
  <c r="AE93" i="13" s="1"/>
  <c r="P93" i="13"/>
  <c r="O93" i="13"/>
  <c r="Q93" i="13" s="1"/>
  <c r="Z92" i="13"/>
  <c r="Y92" i="13"/>
  <c r="X92" i="13"/>
  <c r="AF92" i="13" s="1"/>
  <c r="W92" i="13"/>
  <c r="V92" i="13"/>
  <c r="U92" i="13"/>
  <c r="T92" i="13"/>
  <c r="S92" i="13"/>
  <c r="AE92" i="13" s="1"/>
  <c r="P92" i="13"/>
  <c r="O92" i="13"/>
  <c r="Q92" i="13" s="1"/>
  <c r="Z91" i="13"/>
  <c r="Y91" i="13"/>
  <c r="X91" i="13"/>
  <c r="AF91" i="13" s="1"/>
  <c r="W91" i="13"/>
  <c r="V91" i="13"/>
  <c r="U91" i="13"/>
  <c r="T91" i="13"/>
  <c r="S91" i="13"/>
  <c r="AE91" i="13" s="1"/>
  <c r="P91" i="13"/>
  <c r="O91" i="13"/>
  <c r="Q91" i="13" s="1"/>
  <c r="Z90" i="13"/>
  <c r="Y90" i="13"/>
  <c r="X90" i="13"/>
  <c r="AF90" i="13" s="1"/>
  <c r="W90" i="13"/>
  <c r="V90" i="13"/>
  <c r="U90" i="13"/>
  <c r="T90" i="13"/>
  <c r="S90" i="13"/>
  <c r="AE90" i="13" s="1"/>
  <c r="P90" i="13"/>
  <c r="O90" i="13"/>
  <c r="Q90" i="13" s="1"/>
  <c r="Z89" i="13"/>
  <c r="Y89" i="13"/>
  <c r="X89" i="13"/>
  <c r="AF89" i="13" s="1"/>
  <c r="W89" i="13"/>
  <c r="V89" i="13"/>
  <c r="U89" i="13"/>
  <c r="T89" i="13"/>
  <c r="S89" i="13"/>
  <c r="AE89" i="13" s="1"/>
  <c r="P89" i="13"/>
  <c r="O89" i="13"/>
  <c r="Q89" i="13" s="1"/>
  <c r="Z88" i="13"/>
  <c r="Y88" i="13"/>
  <c r="X88" i="13"/>
  <c r="AF88" i="13" s="1"/>
  <c r="W88" i="13"/>
  <c r="V88" i="13"/>
  <c r="U88" i="13"/>
  <c r="T88" i="13"/>
  <c r="S88" i="13"/>
  <c r="AE88" i="13" s="1"/>
  <c r="P88" i="13"/>
  <c r="O88" i="13"/>
  <c r="Q88" i="13" s="1"/>
  <c r="Z87" i="13"/>
  <c r="Y87" i="13"/>
  <c r="X87" i="13"/>
  <c r="AF87" i="13" s="1"/>
  <c r="W87" i="13"/>
  <c r="V87" i="13"/>
  <c r="U87" i="13"/>
  <c r="T87" i="13"/>
  <c r="S87" i="13"/>
  <c r="AE87" i="13" s="1"/>
  <c r="P87" i="13"/>
  <c r="O87" i="13"/>
  <c r="Q87" i="13" s="1"/>
  <c r="Z86" i="13"/>
  <c r="Y86" i="13"/>
  <c r="X86" i="13"/>
  <c r="AF86" i="13" s="1"/>
  <c r="W86" i="13"/>
  <c r="V86" i="13"/>
  <c r="U86" i="13"/>
  <c r="T86" i="13"/>
  <c r="S86" i="13"/>
  <c r="AE86" i="13" s="1"/>
  <c r="P86" i="13"/>
  <c r="O86" i="13"/>
  <c r="Q86" i="13" s="1"/>
  <c r="Z85" i="13"/>
  <c r="Y85" i="13"/>
  <c r="X85" i="13"/>
  <c r="W85" i="13"/>
  <c r="AF85" i="13" s="1"/>
  <c r="V85" i="13"/>
  <c r="U85" i="13"/>
  <c r="T85" i="13"/>
  <c r="S85" i="13"/>
  <c r="AE85" i="13" s="1"/>
  <c r="P85" i="13"/>
  <c r="O85" i="13"/>
  <c r="Q85" i="13" s="1"/>
  <c r="Z84" i="13"/>
  <c r="Y84" i="13"/>
  <c r="X84" i="13"/>
  <c r="W84" i="13"/>
  <c r="AF84" i="13" s="1"/>
  <c r="V84" i="13"/>
  <c r="U84" i="13"/>
  <c r="T84" i="13"/>
  <c r="S84" i="13"/>
  <c r="AE84" i="13" s="1"/>
  <c r="P84" i="13"/>
  <c r="O84" i="13"/>
  <c r="Q84" i="13" s="1"/>
  <c r="Z83" i="13"/>
  <c r="Y83" i="13"/>
  <c r="X83" i="13"/>
  <c r="W83" i="13"/>
  <c r="AF83" i="13" s="1"/>
  <c r="V83" i="13"/>
  <c r="U83" i="13"/>
  <c r="T83" i="13"/>
  <c r="S83" i="13"/>
  <c r="AE83" i="13" s="1"/>
  <c r="P83" i="13"/>
  <c r="O83" i="13"/>
  <c r="Q83" i="13" s="1"/>
  <c r="Z82" i="13"/>
  <c r="Y82" i="13"/>
  <c r="X82" i="13"/>
  <c r="W82" i="13"/>
  <c r="AF82" i="13" s="1"/>
  <c r="V82" i="13"/>
  <c r="U82" i="13"/>
  <c r="T82" i="13"/>
  <c r="S82" i="13"/>
  <c r="AE82" i="13" s="1"/>
  <c r="P82" i="13"/>
  <c r="O82" i="13"/>
  <c r="Q82" i="13" s="1"/>
  <c r="Z81" i="13"/>
  <c r="Y81" i="13"/>
  <c r="X81" i="13"/>
  <c r="W81" i="13"/>
  <c r="AF81" i="13" s="1"/>
  <c r="V81" i="13"/>
  <c r="U81" i="13"/>
  <c r="T81" i="13"/>
  <c r="S81" i="13"/>
  <c r="AE81" i="13" s="1"/>
  <c r="P81" i="13"/>
  <c r="O81" i="13"/>
  <c r="Q81" i="13" s="1"/>
  <c r="Z80" i="13"/>
  <c r="Y80" i="13"/>
  <c r="X80" i="13"/>
  <c r="W80" i="13"/>
  <c r="AF80" i="13" s="1"/>
  <c r="V80" i="13"/>
  <c r="U80" i="13"/>
  <c r="T80" i="13"/>
  <c r="S80" i="13"/>
  <c r="AE80" i="13" s="1"/>
  <c r="P80" i="13"/>
  <c r="O80" i="13"/>
  <c r="Q80" i="13" s="1"/>
  <c r="Z79" i="13"/>
  <c r="Y79" i="13"/>
  <c r="X79" i="13"/>
  <c r="W79" i="13"/>
  <c r="AF79" i="13" s="1"/>
  <c r="V79" i="13"/>
  <c r="U79" i="13"/>
  <c r="T79" i="13"/>
  <c r="S79" i="13"/>
  <c r="AE79" i="13" s="1"/>
  <c r="P79" i="13"/>
  <c r="O79" i="13"/>
  <c r="Q79" i="13" s="1"/>
  <c r="Z78" i="13"/>
  <c r="Y78" i="13"/>
  <c r="X78" i="13"/>
  <c r="W78" i="13"/>
  <c r="AF78" i="13" s="1"/>
  <c r="V78" i="13"/>
  <c r="U78" i="13"/>
  <c r="T78" i="13"/>
  <c r="S78" i="13"/>
  <c r="AE78" i="13" s="1"/>
  <c r="P78" i="13"/>
  <c r="O78" i="13"/>
  <c r="Q78" i="13" s="1"/>
  <c r="Z77" i="13"/>
  <c r="Y77" i="13"/>
  <c r="X77" i="13"/>
  <c r="W77" i="13"/>
  <c r="AF77" i="13" s="1"/>
  <c r="V77" i="13"/>
  <c r="U77" i="13"/>
  <c r="T77" i="13"/>
  <c r="S77" i="13"/>
  <c r="AE77" i="13" s="1"/>
  <c r="P77" i="13"/>
  <c r="O77" i="13"/>
  <c r="Q77" i="13" s="1"/>
  <c r="Z76" i="13"/>
  <c r="Y76" i="13"/>
  <c r="X76" i="13"/>
  <c r="W76" i="13"/>
  <c r="AF76" i="13" s="1"/>
  <c r="V76" i="13"/>
  <c r="U76" i="13"/>
  <c r="T76" i="13"/>
  <c r="S76" i="13"/>
  <c r="AE76" i="13" s="1"/>
  <c r="P76" i="13"/>
  <c r="O76" i="13"/>
  <c r="Q76" i="13" s="1"/>
  <c r="Z75" i="13"/>
  <c r="Y75" i="13"/>
  <c r="X75" i="13"/>
  <c r="W75" i="13"/>
  <c r="AF75" i="13" s="1"/>
  <c r="V75" i="13"/>
  <c r="U75" i="13"/>
  <c r="T75" i="13"/>
  <c r="S75" i="13"/>
  <c r="AE75" i="13" s="1"/>
  <c r="P75" i="13"/>
  <c r="O75" i="13"/>
  <c r="Q75" i="13" s="1"/>
  <c r="Z74" i="13"/>
  <c r="Y74" i="13"/>
  <c r="X74" i="13"/>
  <c r="W74" i="13"/>
  <c r="AF74" i="13" s="1"/>
  <c r="V74" i="13"/>
  <c r="U74" i="13"/>
  <c r="T74" i="13"/>
  <c r="S74" i="13"/>
  <c r="AE74" i="13" s="1"/>
  <c r="P74" i="13"/>
  <c r="O74" i="13"/>
  <c r="Q74" i="13" s="1"/>
  <c r="Z73" i="13"/>
  <c r="Y73" i="13"/>
  <c r="X73" i="13"/>
  <c r="W73" i="13"/>
  <c r="AF73" i="13" s="1"/>
  <c r="V73" i="13"/>
  <c r="U73" i="13"/>
  <c r="T73" i="13"/>
  <c r="S73" i="13"/>
  <c r="AE73" i="13" s="1"/>
  <c r="P73" i="13"/>
  <c r="O73" i="13"/>
  <c r="Q73" i="13" s="1"/>
  <c r="Z72" i="13"/>
  <c r="Y72" i="13"/>
  <c r="X72" i="13"/>
  <c r="W72" i="13"/>
  <c r="AF72" i="13" s="1"/>
  <c r="V72" i="13"/>
  <c r="U72" i="13"/>
  <c r="T72" i="13"/>
  <c r="S72" i="13"/>
  <c r="AE72" i="13" s="1"/>
  <c r="P72" i="13"/>
  <c r="O72" i="13"/>
  <c r="Q72" i="13" s="1"/>
  <c r="Z71" i="13"/>
  <c r="Y71" i="13"/>
  <c r="X71" i="13"/>
  <c r="W71" i="13"/>
  <c r="AF71" i="13" s="1"/>
  <c r="V71" i="13"/>
  <c r="U71" i="13"/>
  <c r="T71" i="13"/>
  <c r="S71" i="13"/>
  <c r="AE71" i="13" s="1"/>
  <c r="P71" i="13"/>
  <c r="O71" i="13"/>
  <c r="Q71" i="13" s="1"/>
  <c r="Z70" i="13"/>
  <c r="Y70" i="13"/>
  <c r="X70" i="13"/>
  <c r="W70" i="13"/>
  <c r="AF70" i="13" s="1"/>
  <c r="V70" i="13"/>
  <c r="U70" i="13"/>
  <c r="T70" i="13"/>
  <c r="S70" i="13"/>
  <c r="AE70" i="13" s="1"/>
  <c r="P70" i="13"/>
  <c r="O70" i="13"/>
  <c r="Q70" i="13" s="1"/>
  <c r="Z69" i="13"/>
  <c r="Y69" i="13"/>
  <c r="X69" i="13"/>
  <c r="W69" i="13"/>
  <c r="AF69" i="13" s="1"/>
  <c r="V69" i="13"/>
  <c r="U69" i="13"/>
  <c r="T69" i="13"/>
  <c r="S69" i="13"/>
  <c r="AE69" i="13" s="1"/>
  <c r="P69" i="13"/>
  <c r="O69" i="13"/>
  <c r="Q69" i="13" s="1"/>
  <c r="Z68" i="13"/>
  <c r="Y68" i="13"/>
  <c r="X68" i="13"/>
  <c r="W68" i="13"/>
  <c r="AF68" i="13" s="1"/>
  <c r="V68" i="13"/>
  <c r="U68" i="13"/>
  <c r="T68" i="13"/>
  <c r="S68" i="13"/>
  <c r="AE68" i="13" s="1"/>
  <c r="P68" i="13"/>
  <c r="O68" i="13"/>
  <c r="Q68" i="13" s="1"/>
  <c r="Z67" i="13"/>
  <c r="Y67" i="13"/>
  <c r="X67" i="13"/>
  <c r="W67" i="13"/>
  <c r="AF67" i="13" s="1"/>
  <c r="V67" i="13"/>
  <c r="U67" i="13"/>
  <c r="T67" i="13"/>
  <c r="S67" i="13"/>
  <c r="AE67" i="13" s="1"/>
  <c r="P67" i="13"/>
  <c r="O67" i="13"/>
  <c r="Q67" i="13" s="1"/>
  <c r="Z66" i="13"/>
  <c r="Y66" i="13"/>
  <c r="X66" i="13"/>
  <c r="W66" i="13"/>
  <c r="AF66" i="13" s="1"/>
  <c r="V66" i="13"/>
  <c r="U66" i="13"/>
  <c r="T66" i="13"/>
  <c r="S66" i="13"/>
  <c r="AE66" i="13" s="1"/>
  <c r="P66" i="13"/>
  <c r="O66" i="13"/>
  <c r="Q66" i="13" s="1"/>
  <c r="Z65" i="13"/>
  <c r="Y65" i="13"/>
  <c r="X65" i="13"/>
  <c r="W65" i="13"/>
  <c r="AF65" i="13" s="1"/>
  <c r="V65" i="13"/>
  <c r="U65" i="13"/>
  <c r="T65" i="13"/>
  <c r="S65" i="13"/>
  <c r="AE65" i="13" s="1"/>
  <c r="P65" i="13"/>
  <c r="O65" i="13"/>
  <c r="Q65" i="13" s="1"/>
  <c r="Z64" i="13"/>
  <c r="Y64" i="13"/>
  <c r="X64" i="13"/>
  <c r="W64" i="13"/>
  <c r="AF64" i="13" s="1"/>
  <c r="V64" i="13"/>
  <c r="U64" i="13"/>
  <c r="T64" i="13"/>
  <c r="S64" i="13"/>
  <c r="AE64" i="13" s="1"/>
  <c r="P64" i="13"/>
  <c r="O64" i="13"/>
  <c r="Q64" i="13" s="1"/>
  <c r="Z63" i="13"/>
  <c r="Y63" i="13"/>
  <c r="X63" i="13"/>
  <c r="W63" i="13"/>
  <c r="AF63" i="13" s="1"/>
  <c r="V63" i="13"/>
  <c r="U63" i="13"/>
  <c r="T63" i="13"/>
  <c r="S63" i="13"/>
  <c r="AE63" i="13" s="1"/>
  <c r="P63" i="13"/>
  <c r="O63" i="13"/>
  <c r="Q63" i="13" s="1"/>
  <c r="Z62" i="13"/>
  <c r="Y62" i="13"/>
  <c r="X62" i="13"/>
  <c r="W62" i="13"/>
  <c r="AF62" i="13" s="1"/>
  <c r="V62" i="13"/>
  <c r="U62" i="13"/>
  <c r="T62" i="13"/>
  <c r="S62" i="13"/>
  <c r="AE62" i="13" s="1"/>
  <c r="P62" i="13"/>
  <c r="O62" i="13"/>
  <c r="Q62" i="13" s="1"/>
  <c r="Z61" i="13"/>
  <c r="Y61" i="13"/>
  <c r="X61" i="13"/>
  <c r="W61" i="13"/>
  <c r="AF61" i="13" s="1"/>
  <c r="V61" i="13"/>
  <c r="U61" i="13"/>
  <c r="T61" i="13"/>
  <c r="S61" i="13"/>
  <c r="AE61" i="13" s="1"/>
  <c r="P61" i="13"/>
  <c r="O61" i="13"/>
  <c r="Q61" i="13" s="1"/>
  <c r="Z60" i="13"/>
  <c r="Y60" i="13"/>
  <c r="X60" i="13"/>
  <c r="W60" i="13"/>
  <c r="AF60" i="13" s="1"/>
  <c r="V60" i="13"/>
  <c r="U60" i="13"/>
  <c r="T60" i="13"/>
  <c r="S60" i="13"/>
  <c r="AE60" i="13" s="1"/>
  <c r="P60" i="13"/>
  <c r="O60" i="13"/>
  <c r="Q60" i="13" s="1"/>
  <c r="Z59" i="13"/>
  <c r="Y59" i="13"/>
  <c r="X59" i="13"/>
  <c r="W59" i="13"/>
  <c r="AF59" i="13" s="1"/>
  <c r="V59" i="13"/>
  <c r="U59" i="13"/>
  <c r="T59" i="13"/>
  <c r="S59" i="13"/>
  <c r="AE59" i="13" s="1"/>
  <c r="P59" i="13"/>
  <c r="O59" i="13"/>
  <c r="Q59" i="13" s="1"/>
  <c r="Z58" i="13"/>
  <c r="Y58" i="13"/>
  <c r="X58" i="13"/>
  <c r="W58" i="13"/>
  <c r="AF58" i="13" s="1"/>
  <c r="V58" i="13"/>
  <c r="U58" i="13"/>
  <c r="T58" i="13"/>
  <c r="S58" i="13"/>
  <c r="AE58" i="13" s="1"/>
  <c r="P58" i="13"/>
  <c r="O58" i="13"/>
  <c r="Q58" i="13" s="1"/>
  <c r="Z57" i="13"/>
  <c r="Y57" i="13"/>
  <c r="X57" i="13"/>
  <c r="W57" i="13"/>
  <c r="AF57" i="13" s="1"/>
  <c r="V57" i="13"/>
  <c r="U57" i="13"/>
  <c r="T57" i="13"/>
  <c r="S57" i="13"/>
  <c r="AE57" i="13" s="1"/>
  <c r="P57" i="13"/>
  <c r="O57" i="13"/>
  <c r="Q57" i="13" s="1"/>
  <c r="Z56" i="13"/>
  <c r="Y56" i="13"/>
  <c r="X56" i="13"/>
  <c r="W56" i="13"/>
  <c r="AF56" i="13" s="1"/>
  <c r="V56" i="13"/>
  <c r="U56" i="13"/>
  <c r="T56" i="13"/>
  <c r="S56" i="13"/>
  <c r="AE56" i="13" s="1"/>
  <c r="P56" i="13"/>
  <c r="O56" i="13"/>
  <c r="Q56" i="13" s="1"/>
  <c r="Z55" i="13"/>
  <c r="Y55" i="13"/>
  <c r="X55" i="13"/>
  <c r="W55" i="13"/>
  <c r="AF55" i="13" s="1"/>
  <c r="V55" i="13"/>
  <c r="U55" i="13"/>
  <c r="T55" i="13"/>
  <c r="S55" i="13"/>
  <c r="AE55" i="13" s="1"/>
  <c r="P55" i="13"/>
  <c r="O55" i="13"/>
  <c r="Q55" i="13" s="1"/>
  <c r="Z54" i="13"/>
  <c r="Y54" i="13"/>
  <c r="X54" i="13"/>
  <c r="W54" i="13"/>
  <c r="AF54" i="13" s="1"/>
  <c r="V54" i="13"/>
  <c r="U54" i="13"/>
  <c r="T54" i="13"/>
  <c r="S54" i="13"/>
  <c r="AE54" i="13" s="1"/>
  <c r="P54" i="13"/>
  <c r="O54" i="13"/>
  <c r="Q54" i="13" s="1"/>
  <c r="Z53" i="13"/>
  <c r="Y53" i="13"/>
  <c r="X53" i="13"/>
  <c r="W53" i="13"/>
  <c r="AF53" i="13" s="1"/>
  <c r="V53" i="13"/>
  <c r="U53" i="13"/>
  <c r="T53" i="13"/>
  <c r="S53" i="13"/>
  <c r="AE53" i="13" s="1"/>
  <c r="P53" i="13"/>
  <c r="O53" i="13"/>
  <c r="Q53" i="13" s="1"/>
  <c r="Z52" i="13"/>
  <c r="Y52" i="13"/>
  <c r="X52" i="13"/>
  <c r="W52" i="13"/>
  <c r="AF52" i="13" s="1"/>
  <c r="V52" i="13"/>
  <c r="U52" i="13"/>
  <c r="T52" i="13"/>
  <c r="S52" i="13"/>
  <c r="AE52" i="13" s="1"/>
  <c r="P52" i="13"/>
  <c r="O52" i="13"/>
  <c r="Q52" i="13" s="1"/>
  <c r="Z51" i="13"/>
  <c r="Y51" i="13"/>
  <c r="X51" i="13"/>
  <c r="W51" i="13"/>
  <c r="AF51" i="13" s="1"/>
  <c r="V51" i="13"/>
  <c r="U51" i="13"/>
  <c r="T51" i="13"/>
  <c r="S51" i="13"/>
  <c r="AE51" i="13" s="1"/>
  <c r="P51" i="13"/>
  <c r="O51" i="13"/>
  <c r="Q51" i="13" s="1"/>
  <c r="AE50" i="13"/>
  <c r="Z50" i="13"/>
  <c r="Y50" i="13"/>
  <c r="X50" i="13"/>
  <c r="W50" i="13"/>
  <c r="AF50" i="13" s="1"/>
  <c r="V50" i="13"/>
  <c r="U50" i="13"/>
  <c r="T50" i="13"/>
  <c r="S50" i="13"/>
  <c r="AA50" i="13" s="1"/>
  <c r="AB50" i="13" s="1"/>
  <c r="Q50" i="13"/>
  <c r="R50" i="13" s="1"/>
  <c r="P50" i="13"/>
  <c r="O50" i="13"/>
  <c r="Z49" i="13"/>
  <c r="Y49" i="13"/>
  <c r="X49" i="13"/>
  <c r="W49" i="13"/>
  <c r="AF49" i="13" s="1"/>
  <c r="V49" i="13"/>
  <c r="U49" i="13"/>
  <c r="T49" i="13"/>
  <c r="S49" i="13"/>
  <c r="AA49" i="13" s="1"/>
  <c r="AB49" i="13" s="1"/>
  <c r="AC49" i="13" s="1"/>
  <c r="Q49" i="13"/>
  <c r="R49" i="13" s="1"/>
  <c r="P49" i="13"/>
  <c r="O49" i="13"/>
  <c r="Z48" i="13"/>
  <c r="Y48" i="13"/>
  <c r="X48" i="13"/>
  <c r="W48" i="13"/>
  <c r="AF48" i="13" s="1"/>
  <c r="V48" i="13"/>
  <c r="U48" i="13"/>
  <c r="T48" i="13"/>
  <c r="AE48" i="13" s="1"/>
  <c r="S48" i="13"/>
  <c r="AA48" i="13" s="1"/>
  <c r="AB48" i="13" s="1"/>
  <c r="P48" i="13"/>
  <c r="O48" i="13"/>
  <c r="Q48" i="13" s="1"/>
  <c r="Z47" i="13"/>
  <c r="Y47" i="13"/>
  <c r="X47" i="13"/>
  <c r="W47" i="13"/>
  <c r="AF47" i="13" s="1"/>
  <c r="V47" i="13"/>
  <c r="U47" i="13"/>
  <c r="T47" i="13"/>
  <c r="S47" i="13"/>
  <c r="AE47" i="13" s="1"/>
  <c r="P47" i="13"/>
  <c r="O47" i="13"/>
  <c r="Q47" i="13" s="1"/>
  <c r="AE46" i="13"/>
  <c r="Z46" i="13"/>
  <c r="Y46" i="13"/>
  <c r="X46" i="13"/>
  <c r="W46" i="13"/>
  <c r="AF46" i="13" s="1"/>
  <c r="V46" i="13"/>
  <c r="U46" i="13"/>
  <c r="T46" i="13"/>
  <c r="S46" i="13"/>
  <c r="AA46" i="13" s="1"/>
  <c r="AB46" i="13" s="1"/>
  <c r="Q46" i="13"/>
  <c r="R46" i="13" s="1"/>
  <c r="P46" i="13"/>
  <c r="O46" i="13"/>
  <c r="Z45" i="13"/>
  <c r="Y45" i="13"/>
  <c r="X45" i="13"/>
  <c r="W45" i="13"/>
  <c r="AF45" i="13" s="1"/>
  <c r="V45" i="13"/>
  <c r="U45" i="13"/>
  <c r="T45" i="13"/>
  <c r="S45" i="13"/>
  <c r="AA45" i="13" s="1"/>
  <c r="AB45" i="13" s="1"/>
  <c r="AC45" i="13" s="1"/>
  <c r="Q45" i="13"/>
  <c r="R45" i="13" s="1"/>
  <c r="P45" i="13"/>
  <c r="O45" i="13"/>
  <c r="Z44" i="13"/>
  <c r="Y44" i="13"/>
  <c r="X44" i="13"/>
  <c r="W44" i="13"/>
  <c r="AF44" i="13" s="1"/>
  <c r="V44" i="13"/>
  <c r="U44" i="13"/>
  <c r="T44" i="13"/>
  <c r="AE44" i="13" s="1"/>
  <c r="S44" i="13"/>
  <c r="AA44" i="13" s="1"/>
  <c r="AB44" i="13" s="1"/>
  <c r="P44" i="13"/>
  <c r="O44" i="13"/>
  <c r="Q44" i="13" s="1"/>
  <c r="Z43" i="13"/>
  <c r="Y43" i="13"/>
  <c r="X43" i="13"/>
  <c r="W43" i="13"/>
  <c r="AF43" i="13" s="1"/>
  <c r="V43" i="13"/>
  <c r="U43" i="13"/>
  <c r="T43" i="13"/>
  <c r="S43" i="13"/>
  <c r="AE43" i="13" s="1"/>
  <c r="P43" i="13"/>
  <c r="O43" i="13"/>
  <c r="Q43" i="13" s="1"/>
  <c r="AE42" i="13"/>
  <c r="Z42" i="13"/>
  <c r="Y42" i="13"/>
  <c r="X42" i="13"/>
  <c r="W42" i="13"/>
  <c r="AF42" i="13" s="1"/>
  <c r="V42" i="13"/>
  <c r="U42" i="13"/>
  <c r="T42" i="13"/>
  <c r="S42" i="13"/>
  <c r="AA42" i="13" s="1"/>
  <c r="AB42" i="13" s="1"/>
  <c r="Q42" i="13"/>
  <c r="R42" i="13" s="1"/>
  <c r="P42" i="13"/>
  <c r="O42" i="13"/>
  <c r="Z41" i="13"/>
  <c r="Y41" i="13"/>
  <c r="X41" i="13"/>
  <c r="W41" i="13"/>
  <c r="AF41" i="13" s="1"/>
  <c r="V41" i="13"/>
  <c r="U41" i="13"/>
  <c r="T41" i="13"/>
  <c r="S41" i="13"/>
  <c r="AA41" i="13" s="1"/>
  <c r="AB41" i="13" s="1"/>
  <c r="AC41" i="13" s="1"/>
  <c r="Q41" i="13"/>
  <c r="R41" i="13" s="1"/>
  <c r="P41" i="13"/>
  <c r="O41" i="13"/>
  <c r="Z40" i="13"/>
  <c r="Y40" i="13"/>
  <c r="X40" i="13"/>
  <c r="W40" i="13"/>
  <c r="AF40" i="13" s="1"/>
  <c r="V40" i="13"/>
  <c r="U40" i="13"/>
  <c r="T40" i="13"/>
  <c r="AE40" i="13" s="1"/>
  <c r="S40" i="13"/>
  <c r="AA40" i="13" s="1"/>
  <c r="AB40" i="13" s="1"/>
  <c r="P40" i="13"/>
  <c r="O40" i="13"/>
  <c r="Q40" i="13" s="1"/>
  <c r="Z39" i="13"/>
  <c r="Y39" i="13"/>
  <c r="X39" i="13"/>
  <c r="AF39" i="13" s="1"/>
  <c r="W39" i="13"/>
  <c r="V39" i="13"/>
  <c r="U39" i="13"/>
  <c r="T39" i="13"/>
  <c r="S39" i="13"/>
  <c r="AE39" i="13" s="1"/>
  <c r="R39" i="13"/>
  <c r="Q39" i="13"/>
  <c r="P39" i="13"/>
  <c r="O39" i="13"/>
  <c r="Z38" i="13"/>
  <c r="Y38" i="13"/>
  <c r="X38" i="13"/>
  <c r="AF38" i="13" s="1"/>
  <c r="W38" i="13"/>
  <c r="V38" i="13"/>
  <c r="U38" i="13"/>
  <c r="T38" i="13"/>
  <c r="S38" i="13"/>
  <c r="AE38" i="13" s="1"/>
  <c r="R38" i="13"/>
  <c r="Q38" i="13"/>
  <c r="P38" i="13"/>
  <c r="O38" i="13"/>
  <c r="Z37" i="13"/>
  <c r="Y37" i="13"/>
  <c r="X37" i="13"/>
  <c r="AF37" i="13" s="1"/>
  <c r="W37" i="13"/>
  <c r="V37" i="13"/>
  <c r="U37" i="13"/>
  <c r="T37" i="13"/>
  <c r="S37" i="13"/>
  <c r="AE37" i="13" s="1"/>
  <c r="R37" i="13"/>
  <c r="Q37" i="13"/>
  <c r="P37" i="13"/>
  <c r="O37" i="13"/>
  <c r="Z36" i="13"/>
  <c r="Y36" i="13"/>
  <c r="X36" i="13"/>
  <c r="AF36" i="13" s="1"/>
  <c r="W36" i="13"/>
  <c r="V36" i="13"/>
  <c r="U36" i="13"/>
  <c r="T36" i="13"/>
  <c r="S36" i="13"/>
  <c r="AE36" i="13" s="1"/>
  <c r="R36" i="13"/>
  <c r="Q36" i="13"/>
  <c r="P36" i="13"/>
  <c r="O36" i="13"/>
  <c r="Z35" i="13"/>
  <c r="Y35" i="13"/>
  <c r="X35" i="13"/>
  <c r="AF35" i="13" s="1"/>
  <c r="W35" i="13"/>
  <c r="V35" i="13"/>
  <c r="U35" i="13"/>
  <c r="T35" i="13"/>
  <c r="S35" i="13"/>
  <c r="AE35" i="13" s="1"/>
  <c r="R35" i="13"/>
  <c r="Q35" i="13"/>
  <c r="P35" i="13"/>
  <c r="O35" i="13"/>
  <c r="Z34" i="13"/>
  <c r="Y34" i="13"/>
  <c r="X34" i="13"/>
  <c r="AF34" i="13" s="1"/>
  <c r="W34" i="13"/>
  <c r="V34" i="13"/>
  <c r="U34" i="13"/>
  <c r="T34" i="13"/>
  <c r="S34" i="13"/>
  <c r="AE34" i="13" s="1"/>
  <c r="R34" i="13"/>
  <c r="Q34" i="13"/>
  <c r="P34" i="13"/>
  <c r="O34" i="13"/>
  <c r="Z33" i="13"/>
  <c r="Y33" i="13"/>
  <c r="X33" i="13"/>
  <c r="AF33" i="13" s="1"/>
  <c r="W33" i="13"/>
  <c r="V33" i="13"/>
  <c r="U33" i="13"/>
  <c r="T33" i="13"/>
  <c r="S33" i="13"/>
  <c r="AE33" i="13" s="1"/>
  <c r="P33" i="13"/>
  <c r="O33" i="13"/>
  <c r="Q33" i="13" s="1"/>
  <c r="Z32" i="13"/>
  <c r="Y32" i="13"/>
  <c r="X32" i="13"/>
  <c r="AF32" i="13" s="1"/>
  <c r="W32" i="13"/>
  <c r="V32" i="13"/>
  <c r="U32" i="13"/>
  <c r="T32" i="13"/>
  <c r="S32" i="13"/>
  <c r="AE32" i="13" s="1"/>
  <c r="P32" i="13"/>
  <c r="O32" i="13"/>
  <c r="Q32" i="13" s="1"/>
  <c r="Z31" i="13"/>
  <c r="Y31" i="13"/>
  <c r="X31" i="13"/>
  <c r="AF31" i="13" s="1"/>
  <c r="W31" i="13"/>
  <c r="V31" i="13"/>
  <c r="U31" i="13"/>
  <c r="T31" i="13"/>
  <c r="S31" i="13"/>
  <c r="AE31" i="13" s="1"/>
  <c r="P31" i="13"/>
  <c r="O31" i="13"/>
  <c r="Q31" i="13" s="1"/>
  <c r="Z30" i="13"/>
  <c r="Y30" i="13"/>
  <c r="X30" i="13"/>
  <c r="AF30" i="13" s="1"/>
  <c r="W30" i="13"/>
  <c r="V30" i="13"/>
  <c r="U30" i="13"/>
  <c r="T30" i="13"/>
  <c r="S30" i="13"/>
  <c r="AE30" i="13" s="1"/>
  <c r="P30" i="13"/>
  <c r="O30" i="13"/>
  <c r="Q30" i="13" s="1"/>
  <c r="Z29" i="13"/>
  <c r="Y29" i="13"/>
  <c r="X29" i="13"/>
  <c r="AF29" i="13" s="1"/>
  <c r="W29" i="13"/>
  <c r="V29" i="13"/>
  <c r="U29" i="13"/>
  <c r="T29" i="13"/>
  <c r="S29" i="13"/>
  <c r="AE29" i="13" s="1"/>
  <c r="P29" i="13"/>
  <c r="O29" i="13"/>
  <c r="Q29" i="13" s="1"/>
  <c r="Z28" i="13"/>
  <c r="Y28" i="13"/>
  <c r="X28" i="13"/>
  <c r="AF28" i="13" s="1"/>
  <c r="W28" i="13"/>
  <c r="V28" i="13"/>
  <c r="U28" i="13"/>
  <c r="T28" i="13"/>
  <c r="S28" i="13"/>
  <c r="AE28" i="13" s="1"/>
  <c r="P28" i="13"/>
  <c r="O28" i="13"/>
  <c r="Q28" i="13" s="1"/>
  <c r="Z27" i="13"/>
  <c r="Y27" i="13"/>
  <c r="X27" i="13"/>
  <c r="AF27" i="13" s="1"/>
  <c r="W27" i="13"/>
  <c r="V27" i="13"/>
  <c r="U27" i="13"/>
  <c r="T27" i="13"/>
  <c r="S27" i="13"/>
  <c r="AE27" i="13" s="1"/>
  <c r="P27" i="13"/>
  <c r="O27" i="13"/>
  <c r="Q27" i="13" s="1"/>
  <c r="Z26" i="13"/>
  <c r="Y26" i="13"/>
  <c r="X26" i="13"/>
  <c r="AF26" i="13" s="1"/>
  <c r="W26" i="13"/>
  <c r="V26" i="13"/>
  <c r="U26" i="13"/>
  <c r="T26" i="13"/>
  <c r="S26" i="13"/>
  <c r="AE26" i="13" s="1"/>
  <c r="P26" i="13"/>
  <c r="O26" i="13"/>
  <c r="Q26" i="13" s="1"/>
  <c r="Z25" i="13"/>
  <c r="Y25" i="13"/>
  <c r="X25" i="13"/>
  <c r="AF25" i="13" s="1"/>
  <c r="W25" i="13"/>
  <c r="V25" i="13"/>
  <c r="U25" i="13"/>
  <c r="T25" i="13"/>
  <c r="S25" i="13"/>
  <c r="AE25" i="13" s="1"/>
  <c r="P25" i="13"/>
  <c r="O25" i="13"/>
  <c r="Q25" i="13" s="1"/>
  <c r="Z24" i="13"/>
  <c r="Y24" i="13"/>
  <c r="X24" i="13"/>
  <c r="AF24" i="13" s="1"/>
  <c r="W24" i="13"/>
  <c r="V24" i="13"/>
  <c r="U24" i="13"/>
  <c r="T24" i="13"/>
  <c r="S24" i="13"/>
  <c r="AE24" i="13" s="1"/>
  <c r="P24" i="13"/>
  <c r="O24" i="13"/>
  <c r="Q24" i="13" s="1"/>
  <c r="Z23" i="13"/>
  <c r="Y23" i="13"/>
  <c r="X23" i="13"/>
  <c r="AF23" i="13" s="1"/>
  <c r="W23" i="13"/>
  <c r="V23" i="13"/>
  <c r="U23" i="13"/>
  <c r="T23" i="13"/>
  <c r="S23" i="13"/>
  <c r="AE23" i="13" s="1"/>
  <c r="P23" i="13"/>
  <c r="O23" i="13"/>
  <c r="Q23" i="13" s="1"/>
  <c r="Z22" i="13"/>
  <c r="Y22" i="13"/>
  <c r="X22" i="13"/>
  <c r="AF22" i="13" s="1"/>
  <c r="W22" i="13"/>
  <c r="V22" i="13"/>
  <c r="U22" i="13"/>
  <c r="T22" i="13"/>
  <c r="S22" i="13"/>
  <c r="AE22" i="13" s="1"/>
  <c r="P22" i="13"/>
  <c r="O22" i="13"/>
  <c r="Q22" i="13" s="1"/>
  <c r="Z21" i="13"/>
  <c r="Y21" i="13"/>
  <c r="X21" i="13"/>
  <c r="AF21" i="13" s="1"/>
  <c r="W21" i="13"/>
  <c r="V21" i="13"/>
  <c r="U21" i="13"/>
  <c r="T21" i="13"/>
  <c r="S21" i="13"/>
  <c r="AE21" i="13" s="1"/>
  <c r="P21" i="13"/>
  <c r="O21" i="13"/>
  <c r="Q21" i="13" s="1"/>
  <c r="Z20" i="13"/>
  <c r="Y20" i="13"/>
  <c r="X20" i="13"/>
  <c r="AF20" i="13" s="1"/>
  <c r="W20" i="13"/>
  <c r="V20" i="13"/>
  <c r="U20" i="13"/>
  <c r="T20" i="13"/>
  <c r="S20" i="13"/>
  <c r="AE20" i="13" s="1"/>
  <c r="P20" i="13"/>
  <c r="O20" i="13"/>
  <c r="Q20" i="13" s="1"/>
  <c r="Z19" i="13"/>
  <c r="Y19" i="13"/>
  <c r="X19" i="13"/>
  <c r="AF19" i="13" s="1"/>
  <c r="W19" i="13"/>
  <c r="V19" i="13"/>
  <c r="U19" i="13"/>
  <c r="T19" i="13"/>
  <c r="S19" i="13"/>
  <c r="AE19" i="13" s="1"/>
  <c r="P19" i="13"/>
  <c r="O19" i="13"/>
  <c r="Q19" i="13" s="1"/>
  <c r="Z18" i="13"/>
  <c r="Y18" i="13"/>
  <c r="X18" i="13"/>
  <c r="AF18" i="13" s="1"/>
  <c r="W18" i="13"/>
  <c r="V18" i="13"/>
  <c r="U18" i="13"/>
  <c r="T18" i="13"/>
  <c r="S18" i="13"/>
  <c r="AE18" i="13" s="1"/>
  <c r="P18" i="13"/>
  <c r="O18" i="13"/>
  <c r="Q18" i="13" s="1"/>
  <c r="Z17" i="13"/>
  <c r="Y17" i="13"/>
  <c r="X17" i="13"/>
  <c r="AF17" i="13" s="1"/>
  <c r="W17" i="13"/>
  <c r="V17" i="13"/>
  <c r="U17" i="13"/>
  <c r="T17" i="13"/>
  <c r="S17" i="13"/>
  <c r="AE17" i="13" s="1"/>
  <c r="P17" i="13"/>
  <c r="O17" i="13"/>
  <c r="Q17" i="13" s="1"/>
  <c r="Z16" i="13"/>
  <c r="Y16" i="13"/>
  <c r="X16" i="13"/>
  <c r="AF16" i="13" s="1"/>
  <c r="W16" i="13"/>
  <c r="V16" i="13"/>
  <c r="U16" i="13"/>
  <c r="T16" i="13"/>
  <c r="S16" i="13"/>
  <c r="AE16" i="13" s="1"/>
  <c r="P16" i="13"/>
  <c r="O16" i="13"/>
  <c r="Q16" i="13" s="1"/>
  <c r="Z15" i="13"/>
  <c r="Y15" i="13"/>
  <c r="X15" i="13"/>
  <c r="AF15" i="13" s="1"/>
  <c r="W15" i="13"/>
  <c r="V15" i="13"/>
  <c r="U15" i="13"/>
  <c r="T15" i="13"/>
  <c r="S15" i="13"/>
  <c r="AE15" i="13" s="1"/>
  <c r="P15" i="13"/>
  <c r="O15" i="13"/>
  <c r="Q15" i="13" s="1"/>
  <c r="Z14" i="13"/>
  <c r="Y14" i="13"/>
  <c r="X14" i="13"/>
  <c r="AF14" i="13" s="1"/>
  <c r="W14" i="13"/>
  <c r="V14" i="13"/>
  <c r="U14" i="13"/>
  <c r="T14" i="13"/>
  <c r="S14" i="13"/>
  <c r="AE14" i="13" s="1"/>
  <c r="P14" i="13"/>
  <c r="O14" i="13"/>
  <c r="Q14" i="13" s="1"/>
  <c r="Z13" i="13"/>
  <c r="Y13" i="13"/>
  <c r="X13" i="13"/>
  <c r="AF13" i="13" s="1"/>
  <c r="W13" i="13"/>
  <c r="V13" i="13"/>
  <c r="U13" i="13"/>
  <c r="T13" i="13"/>
  <c r="S13" i="13"/>
  <c r="AE13" i="13" s="1"/>
  <c r="P13" i="13"/>
  <c r="O13" i="13"/>
  <c r="Q13" i="13" s="1"/>
  <c r="Z12" i="13"/>
  <c r="Y12" i="13"/>
  <c r="X12" i="13"/>
  <c r="W12" i="13"/>
  <c r="AF12" i="13" s="1"/>
  <c r="V12" i="13"/>
  <c r="U12" i="13"/>
  <c r="T12" i="13"/>
  <c r="S12" i="13"/>
  <c r="AE12" i="13" s="1"/>
  <c r="P12" i="13"/>
  <c r="O12" i="13"/>
  <c r="Q12" i="13" s="1"/>
  <c r="Z11" i="13"/>
  <c r="Y11" i="13"/>
  <c r="X11" i="13"/>
  <c r="W11" i="13"/>
  <c r="AF11" i="13" s="1"/>
  <c r="V11" i="13"/>
  <c r="U11" i="13"/>
  <c r="T11" i="13"/>
  <c r="S11" i="13"/>
  <c r="AE11" i="13" s="1"/>
  <c r="P11" i="13"/>
  <c r="O11" i="13"/>
  <c r="Q11" i="13" s="1"/>
  <c r="Z10" i="13"/>
  <c r="Y10" i="13"/>
  <c r="X10" i="13"/>
  <c r="W10" i="13"/>
  <c r="AF10" i="13" s="1"/>
  <c r="V10" i="13"/>
  <c r="U10" i="13"/>
  <c r="T10" i="13"/>
  <c r="S10" i="13"/>
  <c r="AE10" i="13" s="1"/>
  <c r="P10" i="13"/>
  <c r="O10" i="13"/>
  <c r="Q10" i="13" s="1"/>
  <c r="Z9" i="13"/>
  <c r="Y9" i="13"/>
  <c r="X9" i="13"/>
  <c r="W9" i="13"/>
  <c r="AF9" i="13" s="1"/>
  <c r="V9" i="13"/>
  <c r="U9" i="13"/>
  <c r="T9" i="13"/>
  <c r="S9" i="13"/>
  <c r="AE9" i="13" s="1"/>
  <c r="P9" i="13"/>
  <c r="O9" i="13"/>
  <c r="Q9" i="13" s="1"/>
  <c r="Z8" i="13"/>
  <c r="Y8" i="13"/>
  <c r="X8" i="13"/>
  <c r="W8" i="13"/>
  <c r="AF8" i="13" s="1"/>
  <c r="V8" i="13"/>
  <c r="U8" i="13"/>
  <c r="T8" i="13"/>
  <c r="S8" i="13"/>
  <c r="AE8" i="13" s="1"/>
  <c r="P8" i="13"/>
  <c r="O8" i="13"/>
  <c r="Q8" i="13" s="1"/>
  <c r="Z7" i="13"/>
  <c r="Y7" i="13"/>
  <c r="X7" i="13"/>
  <c r="W7" i="13"/>
  <c r="AF7" i="13" s="1"/>
  <c r="V7" i="13"/>
  <c r="U7" i="13"/>
  <c r="T7" i="13"/>
  <c r="S7" i="13"/>
  <c r="AE7" i="13" s="1"/>
  <c r="P7" i="13"/>
  <c r="O7" i="13"/>
  <c r="Q7" i="13" s="1"/>
  <c r="Z6" i="13"/>
  <c r="Y6" i="13"/>
  <c r="X6" i="13"/>
  <c r="W6" i="13"/>
  <c r="AF6" i="13" s="1"/>
  <c r="V6" i="13"/>
  <c r="U6" i="13"/>
  <c r="T6" i="13"/>
  <c r="S6" i="13"/>
  <c r="AE6" i="13" s="1"/>
  <c r="P6" i="13"/>
  <c r="O6" i="13"/>
  <c r="Q6" i="13" s="1"/>
  <c r="Z5" i="13"/>
  <c r="Y5" i="13"/>
  <c r="X5" i="13"/>
  <c r="W5" i="13"/>
  <c r="AF5" i="13" s="1"/>
  <c r="V5" i="13"/>
  <c r="U5" i="13"/>
  <c r="T5" i="13"/>
  <c r="S5" i="13"/>
  <c r="AE5" i="13" s="1"/>
  <c r="P5" i="13"/>
  <c r="O5" i="13"/>
  <c r="Q5" i="13" s="1"/>
  <c r="Z4" i="13"/>
  <c r="Y4" i="13"/>
  <c r="X4" i="13"/>
  <c r="W4" i="13"/>
  <c r="AF4" i="13" s="1"/>
  <c r="V4" i="13"/>
  <c r="U4" i="13"/>
  <c r="T4" i="13"/>
  <c r="S4" i="13"/>
  <c r="AE4" i="13" s="1"/>
  <c r="P4" i="13"/>
  <c r="O4" i="13"/>
  <c r="Q4" i="13" s="1"/>
  <c r="Z103" i="12"/>
  <c r="Y103" i="12"/>
  <c r="X103" i="12"/>
  <c r="W103" i="12"/>
  <c r="AF103" i="12" s="1"/>
  <c r="V103" i="12"/>
  <c r="U103" i="12"/>
  <c r="T103" i="12"/>
  <c r="S103" i="12"/>
  <c r="AE103" i="12" s="1"/>
  <c r="P103" i="12"/>
  <c r="O103" i="12"/>
  <c r="Q103" i="12" s="1"/>
  <c r="Z102" i="12"/>
  <c r="Y102" i="12"/>
  <c r="X102" i="12"/>
  <c r="W102" i="12"/>
  <c r="AF102" i="12" s="1"/>
  <c r="V102" i="12"/>
  <c r="U102" i="12"/>
  <c r="T102" i="12"/>
  <c r="S102" i="12"/>
  <c r="AE102" i="12" s="1"/>
  <c r="P102" i="12"/>
  <c r="O102" i="12"/>
  <c r="Q102" i="12" s="1"/>
  <c r="Z101" i="12"/>
  <c r="Y101" i="12"/>
  <c r="X101" i="12"/>
  <c r="W101" i="12"/>
  <c r="AF101" i="12" s="1"/>
  <c r="V101" i="12"/>
  <c r="U101" i="12"/>
  <c r="T101" i="12"/>
  <c r="S101" i="12"/>
  <c r="AE101" i="12" s="1"/>
  <c r="P101" i="12"/>
  <c r="O101" i="12"/>
  <c r="Q101" i="12" s="1"/>
  <c r="Z100" i="12"/>
  <c r="Y100" i="12"/>
  <c r="X100" i="12"/>
  <c r="W100" i="12"/>
  <c r="AF100" i="12" s="1"/>
  <c r="V100" i="12"/>
  <c r="U100" i="12"/>
  <c r="T100" i="12"/>
  <c r="S100" i="12"/>
  <c r="AE100" i="12" s="1"/>
  <c r="P100" i="12"/>
  <c r="O100" i="12"/>
  <c r="Q100" i="12" s="1"/>
  <c r="Z99" i="12"/>
  <c r="Y99" i="12"/>
  <c r="X99" i="12"/>
  <c r="W99" i="12"/>
  <c r="AF99" i="12" s="1"/>
  <c r="V99" i="12"/>
  <c r="U99" i="12"/>
  <c r="T99" i="12"/>
  <c r="S99" i="12"/>
  <c r="AE99" i="12" s="1"/>
  <c r="P99" i="12"/>
  <c r="O99" i="12"/>
  <c r="Q99" i="12" s="1"/>
  <c r="Z98" i="12"/>
  <c r="Y98" i="12"/>
  <c r="X98" i="12"/>
  <c r="W98" i="12"/>
  <c r="AF98" i="12" s="1"/>
  <c r="V98" i="12"/>
  <c r="U98" i="12"/>
  <c r="T98" i="12"/>
  <c r="S98" i="12"/>
  <c r="AE98" i="12" s="1"/>
  <c r="P98" i="12"/>
  <c r="O98" i="12"/>
  <c r="Q98" i="12" s="1"/>
  <c r="Z97" i="12"/>
  <c r="Y97" i="12"/>
  <c r="X97" i="12"/>
  <c r="W97" i="12"/>
  <c r="AF97" i="12" s="1"/>
  <c r="V97" i="12"/>
  <c r="U97" i="12"/>
  <c r="T97" i="12"/>
  <c r="S97" i="12"/>
  <c r="AE97" i="12" s="1"/>
  <c r="P97" i="12"/>
  <c r="O97" i="12"/>
  <c r="Q97" i="12" s="1"/>
  <c r="Z96" i="12"/>
  <c r="Y96" i="12"/>
  <c r="X96" i="12"/>
  <c r="W96" i="12"/>
  <c r="AF96" i="12" s="1"/>
  <c r="V96" i="12"/>
  <c r="U96" i="12"/>
  <c r="T96" i="12"/>
  <c r="S96" i="12"/>
  <c r="P96" i="12"/>
  <c r="O96" i="12"/>
  <c r="Q96" i="12" s="1"/>
  <c r="Z95" i="12"/>
  <c r="Y95" i="12"/>
  <c r="X95" i="12"/>
  <c r="W95" i="12"/>
  <c r="AF95" i="12" s="1"/>
  <c r="V95" i="12"/>
  <c r="U95" i="12"/>
  <c r="T95" i="12"/>
  <c r="S95" i="12"/>
  <c r="AE95" i="12" s="1"/>
  <c r="P95" i="12"/>
  <c r="O95" i="12"/>
  <c r="Q95" i="12" s="1"/>
  <c r="Z94" i="12"/>
  <c r="Y94" i="12"/>
  <c r="X94" i="12"/>
  <c r="W94" i="12"/>
  <c r="AF94" i="12" s="1"/>
  <c r="V94" i="12"/>
  <c r="U94" i="12"/>
  <c r="T94" i="12"/>
  <c r="S94" i="12"/>
  <c r="AE94" i="12" s="1"/>
  <c r="P94" i="12"/>
  <c r="O94" i="12"/>
  <c r="Q94" i="12" s="1"/>
  <c r="Z93" i="12"/>
  <c r="Y93" i="12"/>
  <c r="X93" i="12"/>
  <c r="W93" i="12"/>
  <c r="AF93" i="12" s="1"/>
  <c r="V93" i="12"/>
  <c r="U93" i="12"/>
  <c r="T93" i="12"/>
  <c r="S93" i="12"/>
  <c r="AE93" i="12" s="1"/>
  <c r="P93" i="12"/>
  <c r="O93" i="12"/>
  <c r="Q93" i="12" s="1"/>
  <c r="Z92" i="12"/>
  <c r="Y92" i="12"/>
  <c r="X92" i="12"/>
  <c r="W92" i="12"/>
  <c r="AF92" i="12" s="1"/>
  <c r="V92" i="12"/>
  <c r="U92" i="12"/>
  <c r="T92" i="12"/>
  <c r="S92" i="12"/>
  <c r="AE92" i="12" s="1"/>
  <c r="P92" i="12"/>
  <c r="O92" i="12"/>
  <c r="Q92" i="12" s="1"/>
  <c r="Z91" i="12"/>
  <c r="Y91" i="12"/>
  <c r="X91" i="12"/>
  <c r="W91" i="12"/>
  <c r="AF91" i="12" s="1"/>
  <c r="V91" i="12"/>
  <c r="U91" i="12"/>
  <c r="T91" i="12"/>
  <c r="S91" i="12"/>
  <c r="AE91" i="12" s="1"/>
  <c r="P91" i="12"/>
  <c r="O91" i="12"/>
  <c r="Q91" i="12" s="1"/>
  <c r="Z90" i="12"/>
  <c r="Y90" i="12"/>
  <c r="X90" i="12"/>
  <c r="W90" i="12"/>
  <c r="V90" i="12"/>
  <c r="U90" i="12"/>
  <c r="T90" i="12"/>
  <c r="S90" i="12"/>
  <c r="AA90" i="12" s="1"/>
  <c r="AB90" i="12" s="1"/>
  <c r="P90" i="12"/>
  <c r="O90" i="12"/>
  <c r="Q90" i="12" s="1"/>
  <c r="Z89" i="12"/>
  <c r="Y89" i="12"/>
  <c r="X89" i="12"/>
  <c r="W89" i="12"/>
  <c r="AF89" i="12" s="1"/>
  <c r="V89" i="12"/>
  <c r="U89" i="12"/>
  <c r="T89" i="12"/>
  <c r="S89" i="12"/>
  <c r="AA89" i="12" s="1"/>
  <c r="AB89" i="12" s="1"/>
  <c r="P89" i="12"/>
  <c r="O89" i="12"/>
  <c r="Q89" i="12" s="1"/>
  <c r="AE88" i="12"/>
  <c r="Z88" i="12"/>
  <c r="Y88" i="12"/>
  <c r="X88" i="12"/>
  <c r="W88" i="12"/>
  <c r="AF88" i="12" s="1"/>
  <c r="V88" i="12"/>
  <c r="U88" i="12"/>
  <c r="T88" i="12"/>
  <c r="S88" i="12"/>
  <c r="AA88" i="12" s="1"/>
  <c r="AB88" i="12" s="1"/>
  <c r="Q88" i="12"/>
  <c r="R88" i="12" s="1"/>
  <c r="P88" i="12"/>
  <c r="O88" i="12"/>
  <c r="Z87" i="12"/>
  <c r="Y87" i="12"/>
  <c r="X87" i="12"/>
  <c r="W87" i="12"/>
  <c r="AF87" i="12" s="1"/>
  <c r="V87" i="12"/>
  <c r="U87" i="12"/>
  <c r="T87" i="12"/>
  <c r="S87" i="12"/>
  <c r="AA87" i="12" s="1"/>
  <c r="AB87" i="12" s="1"/>
  <c r="AC87" i="12" s="1"/>
  <c r="Q87" i="12"/>
  <c r="R87" i="12" s="1"/>
  <c r="P87" i="12"/>
  <c r="O87" i="12"/>
  <c r="Z86" i="12"/>
  <c r="Y86" i="12"/>
  <c r="X86" i="12"/>
  <c r="W86" i="12"/>
  <c r="AF86" i="12" s="1"/>
  <c r="V86" i="12"/>
  <c r="U86" i="12"/>
  <c r="T86" i="12"/>
  <c r="AE86" i="12" s="1"/>
  <c r="S86" i="12"/>
  <c r="AA86" i="12" s="1"/>
  <c r="AB86" i="12" s="1"/>
  <c r="P86" i="12"/>
  <c r="O86" i="12"/>
  <c r="Q86" i="12" s="1"/>
  <c r="Z85" i="12"/>
  <c r="Y85" i="12"/>
  <c r="X85" i="12"/>
  <c r="W85" i="12"/>
  <c r="AF85" i="12" s="1"/>
  <c r="V85" i="12"/>
  <c r="U85" i="12"/>
  <c r="T85" i="12"/>
  <c r="S85" i="12"/>
  <c r="AA85" i="12" s="1"/>
  <c r="AB85" i="12" s="1"/>
  <c r="P85" i="12"/>
  <c r="O85" i="12"/>
  <c r="Q85" i="12" s="1"/>
  <c r="AE84" i="12"/>
  <c r="Z84" i="12"/>
  <c r="Y84" i="12"/>
  <c r="X84" i="12"/>
  <c r="W84" i="12"/>
  <c r="AF84" i="12" s="1"/>
  <c r="V84" i="12"/>
  <c r="U84" i="12"/>
  <c r="T84" i="12"/>
  <c r="S84" i="12"/>
  <c r="AA84" i="12" s="1"/>
  <c r="AB84" i="12" s="1"/>
  <c r="Q84" i="12"/>
  <c r="R84" i="12" s="1"/>
  <c r="P84" i="12"/>
  <c r="O84" i="12"/>
  <c r="Z83" i="12"/>
  <c r="Y83" i="12"/>
  <c r="X83" i="12"/>
  <c r="W83" i="12"/>
  <c r="AF83" i="12" s="1"/>
  <c r="V83" i="12"/>
  <c r="U83" i="12"/>
  <c r="T83" i="12"/>
  <c r="S83" i="12"/>
  <c r="AA83" i="12" s="1"/>
  <c r="AB83" i="12" s="1"/>
  <c r="AC83" i="12" s="1"/>
  <c r="Q83" i="12"/>
  <c r="R83" i="12" s="1"/>
  <c r="P83" i="12"/>
  <c r="O83" i="12"/>
  <c r="Z82" i="12"/>
  <c r="Y82" i="12"/>
  <c r="X82" i="12"/>
  <c r="W82" i="12"/>
  <c r="AF82" i="12" s="1"/>
  <c r="V82" i="12"/>
  <c r="U82" i="12"/>
  <c r="T82" i="12"/>
  <c r="AE82" i="12" s="1"/>
  <c r="S82" i="12"/>
  <c r="AA82" i="12" s="1"/>
  <c r="AB82" i="12" s="1"/>
  <c r="P82" i="12"/>
  <c r="O82" i="12"/>
  <c r="Q82" i="12" s="1"/>
  <c r="Z81" i="12"/>
  <c r="Y81" i="12"/>
  <c r="X81" i="12"/>
  <c r="W81" i="12"/>
  <c r="AF81" i="12" s="1"/>
  <c r="V81" i="12"/>
  <c r="U81" i="12"/>
  <c r="T81" i="12"/>
  <c r="S81" i="12"/>
  <c r="AA81" i="12" s="1"/>
  <c r="AB81" i="12" s="1"/>
  <c r="P81" i="12"/>
  <c r="O81" i="12"/>
  <c r="Q81" i="12" s="1"/>
  <c r="AE80" i="12"/>
  <c r="Z80" i="12"/>
  <c r="Y80" i="12"/>
  <c r="X80" i="12"/>
  <c r="W80" i="12"/>
  <c r="AF80" i="12" s="1"/>
  <c r="V80" i="12"/>
  <c r="U80" i="12"/>
  <c r="T80" i="12"/>
  <c r="S80" i="12"/>
  <c r="AA80" i="12" s="1"/>
  <c r="AB80" i="12" s="1"/>
  <c r="Q80" i="12"/>
  <c r="R80" i="12" s="1"/>
  <c r="P80" i="12"/>
  <c r="O80" i="12"/>
  <c r="Z79" i="12"/>
  <c r="Y79" i="12"/>
  <c r="X79" i="12"/>
  <c r="W79" i="12"/>
  <c r="AF79" i="12" s="1"/>
  <c r="V79" i="12"/>
  <c r="U79" i="12"/>
  <c r="T79" i="12"/>
  <c r="S79" i="12"/>
  <c r="AA79" i="12" s="1"/>
  <c r="AB79" i="12" s="1"/>
  <c r="P79" i="12"/>
  <c r="O79" i="12"/>
  <c r="Q79" i="12" s="1"/>
  <c r="Z78" i="12"/>
  <c r="Y78" i="12"/>
  <c r="X78" i="12"/>
  <c r="W78" i="12"/>
  <c r="AF78" i="12" s="1"/>
  <c r="V78" i="12"/>
  <c r="U78" i="12"/>
  <c r="T78" i="12"/>
  <c r="S78" i="12"/>
  <c r="AE78" i="12" s="1"/>
  <c r="P78" i="12"/>
  <c r="O78" i="12"/>
  <c r="Q78" i="12" s="1"/>
  <c r="Z77" i="12"/>
  <c r="Y77" i="12"/>
  <c r="X77" i="12"/>
  <c r="W77" i="12"/>
  <c r="AF77" i="12" s="1"/>
  <c r="V77" i="12"/>
  <c r="U77" i="12"/>
  <c r="T77" i="12"/>
  <c r="S77" i="12"/>
  <c r="AE77" i="12" s="1"/>
  <c r="P77" i="12"/>
  <c r="O77" i="12"/>
  <c r="Q77" i="12" s="1"/>
  <c r="Z76" i="12"/>
  <c r="Y76" i="12"/>
  <c r="X76" i="12"/>
  <c r="W76" i="12"/>
  <c r="AF76" i="12" s="1"/>
  <c r="V76" i="12"/>
  <c r="U76" i="12"/>
  <c r="T76" i="12"/>
  <c r="S76" i="12"/>
  <c r="AE76" i="12" s="1"/>
  <c r="P76" i="12"/>
  <c r="O76" i="12"/>
  <c r="Q76" i="12" s="1"/>
  <c r="Z75" i="12"/>
  <c r="Y75" i="12"/>
  <c r="X75" i="12"/>
  <c r="W75" i="12"/>
  <c r="AF75" i="12" s="1"/>
  <c r="V75" i="12"/>
  <c r="U75" i="12"/>
  <c r="T75" i="12"/>
  <c r="S75" i="12"/>
  <c r="AE75" i="12" s="1"/>
  <c r="P75" i="12"/>
  <c r="O75" i="12"/>
  <c r="Q75" i="12" s="1"/>
  <c r="Z74" i="12"/>
  <c r="Y74" i="12"/>
  <c r="X74" i="12"/>
  <c r="W74" i="12"/>
  <c r="AF74" i="12" s="1"/>
  <c r="V74" i="12"/>
  <c r="U74" i="12"/>
  <c r="T74" i="12"/>
  <c r="S74" i="12"/>
  <c r="AE74" i="12" s="1"/>
  <c r="P74" i="12"/>
  <c r="O74" i="12"/>
  <c r="Q74" i="12" s="1"/>
  <c r="Z73" i="12"/>
  <c r="Y73" i="12"/>
  <c r="X73" i="12"/>
  <c r="W73" i="12"/>
  <c r="AF73" i="12" s="1"/>
  <c r="V73" i="12"/>
  <c r="U73" i="12"/>
  <c r="T73" i="12"/>
  <c r="S73" i="12"/>
  <c r="AE73" i="12" s="1"/>
  <c r="P73" i="12"/>
  <c r="O73" i="12"/>
  <c r="Q73" i="12" s="1"/>
  <c r="Z72" i="12"/>
  <c r="Y72" i="12"/>
  <c r="X72" i="12"/>
  <c r="W72" i="12"/>
  <c r="AF72" i="12" s="1"/>
  <c r="V72" i="12"/>
  <c r="U72" i="12"/>
  <c r="T72" i="12"/>
  <c r="S72" i="12"/>
  <c r="AE72" i="12" s="1"/>
  <c r="P72" i="12"/>
  <c r="O72" i="12"/>
  <c r="Q72" i="12" s="1"/>
  <c r="Z71" i="12"/>
  <c r="Y71" i="12"/>
  <c r="X71" i="12"/>
  <c r="W71" i="12"/>
  <c r="AF71" i="12" s="1"/>
  <c r="V71" i="12"/>
  <c r="U71" i="12"/>
  <c r="T71" i="12"/>
  <c r="S71" i="12"/>
  <c r="AE71" i="12" s="1"/>
  <c r="P71" i="12"/>
  <c r="O71" i="12"/>
  <c r="Q71" i="12" s="1"/>
  <c r="Z70" i="12"/>
  <c r="Y70" i="12"/>
  <c r="X70" i="12"/>
  <c r="W70" i="12"/>
  <c r="AF70" i="12" s="1"/>
  <c r="V70" i="12"/>
  <c r="U70" i="12"/>
  <c r="T70" i="12"/>
  <c r="S70" i="12"/>
  <c r="AE70" i="12" s="1"/>
  <c r="P70" i="12"/>
  <c r="O70" i="12"/>
  <c r="Q70" i="12" s="1"/>
  <c r="Z69" i="12"/>
  <c r="Y69" i="12"/>
  <c r="X69" i="12"/>
  <c r="W69" i="12"/>
  <c r="AF69" i="12" s="1"/>
  <c r="V69" i="12"/>
  <c r="U69" i="12"/>
  <c r="T69" i="12"/>
  <c r="S69" i="12"/>
  <c r="AE69" i="12" s="1"/>
  <c r="P69" i="12"/>
  <c r="O69" i="12"/>
  <c r="Q69" i="12" s="1"/>
  <c r="Z68" i="12"/>
  <c r="Y68" i="12"/>
  <c r="X68" i="12"/>
  <c r="W68" i="12"/>
  <c r="AF68" i="12" s="1"/>
  <c r="V68" i="12"/>
  <c r="U68" i="12"/>
  <c r="T68" i="12"/>
  <c r="S68" i="12"/>
  <c r="AE68" i="12" s="1"/>
  <c r="P68" i="12"/>
  <c r="O68" i="12"/>
  <c r="Q68" i="12" s="1"/>
  <c r="Z67" i="12"/>
  <c r="Y67" i="12"/>
  <c r="X67" i="12"/>
  <c r="W67" i="12"/>
  <c r="AF67" i="12" s="1"/>
  <c r="V67" i="12"/>
  <c r="U67" i="12"/>
  <c r="T67" i="12"/>
  <c r="S67" i="12"/>
  <c r="AE67" i="12" s="1"/>
  <c r="P67" i="12"/>
  <c r="O67" i="12"/>
  <c r="Q67" i="12" s="1"/>
  <c r="Z66" i="12"/>
  <c r="Y66" i="12"/>
  <c r="X66" i="12"/>
  <c r="W66" i="12"/>
  <c r="AF66" i="12" s="1"/>
  <c r="V66" i="12"/>
  <c r="U66" i="12"/>
  <c r="T66" i="12"/>
  <c r="S66" i="12"/>
  <c r="AE66" i="12" s="1"/>
  <c r="P66" i="12"/>
  <c r="O66" i="12"/>
  <c r="Q66" i="12" s="1"/>
  <c r="Z65" i="12"/>
  <c r="Y65" i="12"/>
  <c r="X65" i="12"/>
  <c r="W65" i="12"/>
  <c r="AF65" i="12" s="1"/>
  <c r="V65" i="12"/>
  <c r="U65" i="12"/>
  <c r="T65" i="12"/>
  <c r="S65" i="12"/>
  <c r="AE65" i="12" s="1"/>
  <c r="P65" i="12"/>
  <c r="O65" i="12"/>
  <c r="Q65" i="12" s="1"/>
  <c r="Z64" i="12"/>
  <c r="Y64" i="12"/>
  <c r="X64" i="12"/>
  <c r="W64" i="12"/>
  <c r="AF64" i="12" s="1"/>
  <c r="V64" i="12"/>
  <c r="U64" i="12"/>
  <c r="T64" i="12"/>
  <c r="S64" i="12"/>
  <c r="AE64" i="12" s="1"/>
  <c r="P64" i="12"/>
  <c r="O64" i="12"/>
  <c r="Q64" i="12" s="1"/>
  <c r="Z63" i="12"/>
  <c r="Y63" i="12"/>
  <c r="X63" i="12"/>
  <c r="W63" i="12"/>
  <c r="AF63" i="12" s="1"/>
  <c r="V63" i="12"/>
  <c r="U63" i="12"/>
  <c r="T63" i="12"/>
  <c r="S63" i="12"/>
  <c r="AE63" i="12" s="1"/>
  <c r="P63" i="12"/>
  <c r="O63" i="12"/>
  <c r="Q63" i="12" s="1"/>
  <c r="Z62" i="12"/>
  <c r="Y62" i="12"/>
  <c r="X62" i="12"/>
  <c r="W62" i="12"/>
  <c r="AF62" i="12" s="1"/>
  <c r="V62" i="12"/>
  <c r="U62" i="12"/>
  <c r="T62" i="12"/>
  <c r="S62" i="12"/>
  <c r="AE62" i="12" s="1"/>
  <c r="P62" i="12"/>
  <c r="O62" i="12"/>
  <c r="Q62" i="12" s="1"/>
  <c r="Z61" i="12"/>
  <c r="Y61" i="12"/>
  <c r="X61" i="12"/>
  <c r="W61" i="12"/>
  <c r="AF61" i="12" s="1"/>
  <c r="V61" i="12"/>
  <c r="U61" i="12"/>
  <c r="T61" i="12"/>
  <c r="S61" i="12"/>
  <c r="AE61" i="12" s="1"/>
  <c r="P61" i="12"/>
  <c r="O61" i="12"/>
  <c r="Q61" i="12" s="1"/>
  <c r="Z60" i="12"/>
  <c r="Y60" i="12"/>
  <c r="X60" i="12"/>
  <c r="W60" i="12"/>
  <c r="AF60" i="12" s="1"/>
  <c r="V60" i="12"/>
  <c r="U60" i="12"/>
  <c r="T60" i="12"/>
  <c r="S60" i="12"/>
  <c r="AE60" i="12" s="1"/>
  <c r="P60" i="12"/>
  <c r="O60" i="12"/>
  <c r="Q60" i="12" s="1"/>
  <c r="Z59" i="12"/>
  <c r="Y59" i="12"/>
  <c r="X59" i="12"/>
  <c r="W59" i="12"/>
  <c r="AF59" i="12" s="1"/>
  <c r="V59" i="12"/>
  <c r="U59" i="12"/>
  <c r="T59" i="12"/>
  <c r="S59" i="12"/>
  <c r="AE59" i="12" s="1"/>
  <c r="P59" i="12"/>
  <c r="O59" i="12"/>
  <c r="Q59" i="12" s="1"/>
  <c r="Z58" i="12"/>
  <c r="Y58" i="12"/>
  <c r="X58" i="12"/>
  <c r="W58" i="12"/>
  <c r="AF58" i="12" s="1"/>
  <c r="V58" i="12"/>
  <c r="U58" i="12"/>
  <c r="T58" i="12"/>
  <c r="S58" i="12"/>
  <c r="AE58" i="12" s="1"/>
  <c r="P58" i="12"/>
  <c r="O58" i="12"/>
  <c r="Q58" i="12" s="1"/>
  <c r="Z57" i="12"/>
  <c r="Y57" i="12"/>
  <c r="X57" i="12"/>
  <c r="W57" i="12"/>
  <c r="AF57" i="12" s="1"/>
  <c r="V57" i="12"/>
  <c r="U57" i="12"/>
  <c r="T57" i="12"/>
  <c r="S57" i="12"/>
  <c r="AE57" i="12" s="1"/>
  <c r="P57" i="12"/>
  <c r="O57" i="12"/>
  <c r="Q57" i="12" s="1"/>
  <c r="Z56" i="12"/>
  <c r="Y56" i="12"/>
  <c r="X56" i="12"/>
  <c r="W56" i="12"/>
  <c r="AF56" i="12" s="1"/>
  <c r="V56" i="12"/>
  <c r="U56" i="12"/>
  <c r="T56" i="12"/>
  <c r="S56" i="12"/>
  <c r="AE56" i="12" s="1"/>
  <c r="P56" i="12"/>
  <c r="O56" i="12"/>
  <c r="Q56" i="12" s="1"/>
  <c r="Z55" i="12"/>
  <c r="Y55" i="12"/>
  <c r="X55" i="12"/>
  <c r="W55" i="12"/>
  <c r="AF55" i="12" s="1"/>
  <c r="V55" i="12"/>
  <c r="U55" i="12"/>
  <c r="T55" i="12"/>
  <c r="S55" i="12"/>
  <c r="AE55" i="12" s="1"/>
  <c r="P55" i="12"/>
  <c r="O55" i="12"/>
  <c r="Q55" i="12" s="1"/>
  <c r="Z54" i="12"/>
  <c r="Y54" i="12"/>
  <c r="X54" i="12"/>
  <c r="W54" i="12"/>
  <c r="AF54" i="12" s="1"/>
  <c r="V54" i="12"/>
  <c r="U54" i="12"/>
  <c r="T54" i="12"/>
  <c r="S54" i="12"/>
  <c r="AE54" i="12" s="1"/>
  <c r="P54" i="12"/>
  <c r="O54" i="12"/>
  <c r="Q54" i="12" s="1"/>
  <c r="Z53" i="12"/>
  <c r="Y53" i="12"/>
  <c r="X53" i="12"/>
  <c r="W53" i="12"/>
  <c r="AF53" i="12" s="1"/>
  <c r="V53" i="12"/>
  <c r="U53" i="12"/>
  <c r="T53" i="12"/>
  <c r="S53" i="12"/>
  <c r="AE53" i="12" s="1"/>
  <c r="P53" i="12"/>
  <c r="O53" i="12"/>
  <c r="Q53" i="12" s="1"/>
  <c r="Z52" i="12"/>
  <c r="Y52" i="12"/>
  <c r="X52" i="12"/>
  <c r="W52" i="12"/>
  <c r="AF52" i="12" s="1"/>
  <c r="V52" i="12"/>
  <c r="U52" i="12"/>
  <c r="T52" i="12"/>
  <c r="S52" i="12"/>
  <c r="AE52" i="12" s="1"/>
  <c r="P52" i="12"/>
  <c r="O52" i="12"/>
  <c r="Q52" i="12" s="1"/>
  <c r="Z51" i="12"/>
  <c r="Y51" i="12"/>
  <c r="X51" i="12"/>
  <c r="W51" i="12"/>
  <c r="AF51" i="12" s="1"/>
  <c r="V51" i="12"/>
  <c r="U51" i="12"/>
  <c r="T51" i="12"/>
  <c r="S51" i="12"/>
  <c r="AE51" i="12" s="1"/>
  <c r="P51" i="12"/>
  <c r="O51" i="12"/>
  <c r="Q51" i="12" s="1"/>
  <c r="Z50" i="12"/>
  <c r="Y50" i="12"/>
  <c r="X50" i="12"/>
  <c r="W50" i="12"/>
  <c r="AF50" i="12" s="1"/>
  <c r="V50" i="12"/>
  <c r="U50" i="12"/>
  <c r="T50" i="12"/>
  <c r="S50" i="12"/>
  <c r="AE50" i="12" s="1"/>
  <c r="P50" i="12"/>
  <c r="O50" i="12"/>
  <c r="Q50" i="12" s="1"/>
  <c r="Z49" i="12"/>
  <c r="Y49" i="12"/>
  <c r="X49" i="12"/>
  <c r="W49" i="12"/>
  <c r="AF49" i="12" s="1"/>
  <c r="V49" i="12"/>
  <c r="U49" i="12"/>
  <c r="T49" i="12"/>
  <c r="S49" i="12"/>
  <c r="AE49" i="12" s="1"/>
  <c r="P49" i="12"/>
  <c r="O49" i="12"/>
  <c r="Q49" i="12" s="1"/>
  <c r="Z48" i="12"/>
  <c r="Y48" i="12"/>
  <c r="X48" i="12"/>
  <c r="W48" i="12"/>
  <c r="AF48" i="12" s="1"/>
  <c r="V48" i="12"/>
  <c r="U48" i="12"/>
  <c r="T48" i="12"/>
  <c r="S48" i="12"/>
  <c r="AE48" i="12" s="1"/>
  <c r="P48" i="12"/>
  <c r="O48" i="12"/>
  <c r="Q48" i="12" s="1"/>
  <c r="Z47" i="12"/>
  <c r="Y47" i="12"/>
  <c r="X47" i="12"/>
  <c r="W47" i="12"/>
  <c r="AF47" i="12" s="1"/>
  <c r="V47" i="12"/>
  <c r="U47" i="12"/>
  <c r="T47" i="12"/>
  <c r="S47" i="12"/>
  <c r="AE47" i="12" s="1"/>
  <c r="P47" i="12"/>
  <c r="O47" i="12"/>
  <c r="Q47" i="12" s="1"/>
  <c r="Z46" i="12"/>
  <c r="Y46" i="12"/>
  <c r="X46" i="12"/>
  <c r="W46" i="12"/>
  <c r="AF46" i="12" s="1"/>
  <c r="V46" i="12"/>
  <c r="U46" i="12"/>
  <c r="T46" i="12"/>
  <c r="S46" i="12"/>
  <c r="AE46" i="12" s="1"/>
  <c r="P46" i="12"/>
  <c r="O46" i="12"/>
  <c r="Q46" i="12" s="1"/>
  <c r="Z45" i="12"/>
  <c r="Y45" i="12"/>
  <c r="X45" i="12"/>
  <c r="W45" i="12"/>
  <c r="AF45" i="12" s="1"/>
  <c r="V45" i="12"/>
  <c r="U45" i="12"/>
  <c r="T45" i="12"/>
  <c r="S45" i="12"/>
  <c r="AE45" i="12" s="1"/>
  <c r="P45" i="12"/>
  <c r="O45" i="12"/>
  <c r="Q45" i="12" s="1"/>
  <c r="Z44" i="12"/>
  <c r="Y44" i="12"/>
  <c r="X44" i="12"/>
  <c r="W44" i="12"/>
  <c r="AF44" i="12" s="1"/>
  <c r="V44" i="12"/>
  <c r="U44" i="12"/>
  <c r="T44" i="12"/>
  <c r="S44" i="12"/>
  <c r="AE44" i="12" s="1"/>
  <c r="P44" i="12"/>
  <c r="O44" i="12"/>
  <c r="Q44" i="12" s="1"/>
  <c r="Z43" i="12"/>
  <c r="Y43" i="12"/>
  <c r="X43" i="12"/>
  <c r="W43" i="12"/>
  <c r="AF43" i="12" s="1"/>
  <c r="V43" i="12"/>
  <c r="U43" i="12"/>
  <c r="T43" i="12"/>
  <c r="S43" i="12"/>
  <c r="AE43" i="12" s="1"/>
  <c r="P43" i="12"/>
  <c r="O43" i="12"/>
  <c r="Q43" i="12" s="1"/>
  <c r="Z42" i="12"/>
  <c r="Y42" i="12"/>
  <c r="X42" i="12"/>
  <c r="W42" i="12"/>
  <c r="AF42" i="12" s="1"/>
  <c r="V42" i="12"/>
  <c r="U42" i="12"/>
  <c r="T42" i="12"/>
  <c r="S42" i="12"/>
  <c r="AE42" i="12" s="1"/>
  <c r="P42" i="12"/>
  <c r="O42" i="12"/>
  <c r="Q42" i="12" s="1"/>
  <c r="Z41" i="12"/>
  <c r="Y41" i="12"/>
  <c r="X41" i="12"/>
  <c r="W41" i="12"/>
  <c r="AF41" i="12" s="1"/>
  <c r="V41" i="12"/>
  <c r="U41" i="12"/>
  <c r="T41" i="12"/>
  <c r="S41" i="12"/>
  <c r="AE41" i="12" s="1"/>
  <c r="P41" i="12"/>
  <c r="O41" i="12"/>
  <c r="Q41" i="12" s="1"/>
  <c r="Z40" i="12"/>
  <c r="Y40" i="12"/>
  <c r="X40" i="12"/>
  <c r="W40" i="12"/>
  <c r="AF40" i="12" s="1"/>
  <c r="V40" i="12"/>
  <c r="U40" i="12"/>
  <c r="T40" i="12"/>
  <c r="S40" i="12"/>
  <c r="AE40" i="12" s="1"/>
  <c r="P40" i="12"/>
  <c r="O40" i="12"/>
  <c r="Q40" i="12" s="1"/>
  <c r="Z39" i="12"/>
  <c r="Y39" i="12"/>
  <c r="X39" i="12"/>
  <c r="W39" i="12"/>
  <c r="AF39" i="12" s="1"/>
  <c r="V39" i="12"/>
  <c r="U39" i="12"/>
  <c r="T39" i="12"/>
  <c r="S39" i="12"/>
  <c r="AE39" i="12" s="1"/>
  <c r="P39" i="12"/>
  <c r="O39" i="12"/>
  <c r="Q39" i="12" s="1"/>
  <c r="Z38" i="12"/>
  <c r="Y38" i="12"/>
  <c r="X38" i="12"/>
  <c r="W38" i="12"/>
  <c r="AF38" i="12" s="1"/>
  <c r="V38" i="12"/>
  <c r="U38" i="12"/>
  <c r="T38" i="12"/>
  <c r="S38" i="12"/>
  <c r="AE38" i="12" s="1"/>
  <c r="P38" i="12"/>
  <c r="O38" i="12"/>
  <c r="Q38" i="12" s="1"/>
  <c r="Z37" i="12"/>
  <c r="Y37" i="12"/>
  <c r="X37" i="12"/>
  <c r="W37" i="12"/>
  <c r="AF37" i="12" s="1"/>
  <c r="V37" i="12"/>
  <c r="U37" i="12"/>
  <c r="T37" i="12"/>
  <c r="S37" i="12"/>
  <c r="AE37" i="12" s="1"/>
  <c r="P37" i="12"/>
  <c r="O37" i="12"/>
  <c r="Q37" i="12" s="1"/>
  <c r="Z36" i="12"/>
  <c r="Y36" i="12"/>
  <c r="X36" i="12"/>
  <c r="W36" i="12"/>
  <c r="AF36" i="12" s="1"/>
  <c r="V36" i="12"/>
  <c r="U36" i="12"/>
  <c r="T36" i="12"/>
  <c r="S36" i="12"/>
  <c r="AE36" i="12" s="1"/>
  <c r="P36" i="12"/>
  <c r="O36" i="12"/>
  <c r="Q36" i="12" s="1"/>
  <c r="Z35" i="12"/>
  <c r="Y35" i="12"/>
  <c r="X35" i="12"/>
  <c r="W35" i="12"/>
  <c r="AF35" i="12" s="1"/>
  <c r="V35" i="12"/>
  <c r="U35" i="12"/>
  <c r="T35" i="12"/>
  <c r="S35" i="12"/>
  <c r="AE35" i="12" s="1"/>
  <c r="P35" i="12"/>
  <c r="O35" i="12"/>
  <c r="Q35" i="12" s="1"/>
  <c r="Z34" i="12"/>
  <c r="Y34" i="12"/>
  <c r="X34" i="12"/>
  <c r="W34" i="12"/>
  <c r="AF34" i="12" s="1"/>
  <c r="V34" i="12"/>
  <c r="U34" i="12"/>
  <c r="T34" i="12"/>
  <c r="S34" i="12"/>
  <c r="AE34" i="12" s="1"/>
  <c r="P34" i="12"/>
  <c r="O34" i="12"/>
  <c r="Q34" i="12" s="1"/>
  <c r="Z33" i="12"/>
  <c r="Y33" i="12"/>
  <c r="X33" i="12"/>
  <c r="W33" i="12"/>
  <c r="AF33" i="12" s="1"/>
  <c r="V33" i="12"/>
  <c r="U33" i="12"/>
  <c r="T33" i="12"/>
  <c r="S33" i="12"/>
  <c r="AE33" i="12" s="1"/>
  <c r="P33" i="12"/>
  <c r="O33" i="12"/>
  <c r="Q33" i="12" s="1"/>
  <c r="Z32" i="12"/>
  <c r="Y32" i="12"/>
  <c r="X32" i="12"/>
  <c r="W32" i="12"/>
  <c r="AF32" i="12" s="1"/>
  <c r="V32" i="12"/>
  <c r="U32" i="12"/>
  <c r="T32" i="12"/>
  <c r="S32" i="12"/>
  <c r="P32" i="12"/>
  <c r="O32" i="12"/>
  <c r="Q32" i="12" s="1"/>
  <c r="Z31" i="12"/>
  <c r="Y31" i="12"/>
  <c r="X31" i="12"/>
  <c r="W31" i="12"/>
  <c r="AF31" i="12" s="1"/>
  <c r="V31" i="12"/>
  <c r="U31" i="12"/>
  <c r="T31" i="12"/>
  <c r="S31" i="12"/>
  <c r="AE31" i="12" s="1"/>
  <c r="P31" i="12"/>
  <c r="O31" i="12"/>
  <c r="Q31" i="12" s="1"/>
  <c r="Z30" i="12"/>
  <c r="Y30" i="12"/>
  <c r="X30" i="12"/>
  <c r="W30" i="12"/>
  <c r="AF30" i="12" s="1"/>
  <c r="V30" i="12"/>
  <c r="U30" i="12"/>
  <c r="T30" i="12"/>
  <c r="S30" i="12"/>
  <c r="AE30" i="12" s="1"/>
  <c r="P30" i="12"/>
  <c r="O30" i="12"/>
  <c r="Q30" i="12" s="1"/>
  <c r="Z29" i="12"/>
  <c r="Y29" i="12"/>
  <c r="X29" i="12"/>
  <c r="W29" i="12"/>
  <c r="AF29" i="12" s="1"/>
  <c r="V29" i="12"/>
  <c r="U29" i="12"/>
  <c r="T29" i="12"/>
  <c r="S29" i="12"/>
  <c r="AE29" i="12" s="1"/>
  <c r="P29" i="12"/>
  <c r="O29" i="12"/>
  <c r="Q29" i="12" s="1"/>
  <c r="Z28" i="12"/>
  <c r="Y28" i="12"/>
  <c r="X28" i="12"/>
  <c r="W28" i="12"/>
  <c r="AF28" i="12" s="1"/>
  <c r="V28" i="12"/>
  <c r="U28" i="12"/>
  <c r="T28" i="12"/>
  <c r="S28" i="12"/>
  <c r="AE28" i="12" s="1"/>
  <c r="P28" i="12"/>
  <c r="O28" i="12"/>
  <c r="Q28" i="12" s="1"/>
  <c r="Z27" i="12"/>
  <c r="Y27" i="12"/>
  <c r="X27" i="12"/>
  <c r="W27" i="12"/>
  <c r="AF27" i="12" s="1"/>
  <c r="V27" i="12"/>
  <c r="U27" i="12"/>
  <c r="T27" i="12"/>
  <c r="S27" i="12"/>
  <c r="AE27" i="12" s="1"/>
  <c r="P27" i="12"/>
  <c r="O27" i="12"/>
  <c r="Q27" i="12" s="1"/>
  <c r="Z26" i="12"/>
  <c r="Y26" i="12"/>
  <c r="X26" i="12"/>
  <c r="W26" i="12"/>
  <c r="AF26" i="12" s="1"/>
  <c r="V26" i="12"/>
  <c r="U26" i="12"/>
  <c r="T26" i="12"/>
  <c r="S26" i="12"/>
  <c r="AE26" i="12" s="1"/>
  <c r="P26" i="12"/>
  <c r="O26" i="12"/>
  <c r="Q26" i="12" s="1"/>
  <c r="Z25" i="12"/>
  <c r="Y25" i="12"/>
  <c r="X25" i="12"/>
  <c r="W25" i="12"/>
  <c r="AF25" i="12" s="1"/>
  <c r="V25" i="12"/>
  <c r="U25" i="12"/>
  <c r="T25" i="12"/>
  <c r="S25" i="12"/>
  <c r="AE25" i="12" s="1"/>
  <c r="P25" i="12"/>
  <c r="O25" i="12"/>
  <c r="Q25" i="12" s="1"/>
  <c r="Z24" i="12"/>
  <c r="Y24" i="12"/>
  <c r="X24" i="12"/>
  <c r="W24" i="12"/>
  <c r="AF24" i="12" s="1"/>
  <c r="V24" i="12"/>
  <c r="U24" i="12"/>
  <c r="AE24" i="12" s="1"/>
  <c r="T24" i="12"/>
  <c r="S24" i="12"/>
  <c r="AA24" i="12" s="1"/>
  <c r="AB24" i="12" s="1"/>
  <c r="Q24" i="12"/>
  <c r="R24" i="12" s="1"/>
  <c r="P24" i="12"/>
  <c r="O24" i="12"/>
  <c r="Z23" i="12"/>
  <c r="Y23" i="12"/>
  <c r="X23" i="12"/>
  <c r="W23" i="12"/>
  <c r="AF23" i="12" s="1"/>
  <c r="V23" i="12"/>
  <c r="U23" i="12"/>
  <c r="AE23" i="12" s="1"/>
  <c r="T23" i="12"/>
  <c r="S23" i="12"/>
  <c r="AA23" i="12" s="1"/>
  <c r="AB23" i="12" s="1"/>
  <c r="P23" i="12"/>
  <c r="O23" i="12"/>
  <c r="Q23" i="12" s="1"/>
  <c r="Z22" i="12"/>
  <c r="Y22" i="12"/>
  <c r="X22" i="12"/>
  <c r="W22" i="12"/>
  <c r="AF22" i="12" s="1"/>
  <c r="V22" i="12"/>
  <c r="U22" i="12"/>
  <c r="T22" i="12"/>
  <c r="S22" i="12"/>
  <c r="AA22" i="12" s="1"/>
  <c r="AB22" i="12" s="1"/>
  <c r="P22" i="12"/>
  <c r="O22" i="12"/>
  <c r="Q22" i="12" s="1"/>
  <c r="Z21" i="12"/>
  <c r="Y21" i="12"/>
  <c r="X21" i="12"/>
  <c r="W21" i="12"/>
  <c r="AF21" i="12" s="1"/>
  <c r="V21" i="12"/>
  <c r="U21" i="12"/>
  <c r="T21" i="12"/>
  <c r="S21" i="12"/>
  <c r="AA21" i="12" s="1"/>
  <c r="AB21" i="12" s="1"/>
  <c r="Q21" i="12"/>
  <c r="R21" i="12" s="1"/>
  <c r="P21" i="12"/>
  <c r="O21" i="12"/>
  <c r="Z20" i="12"/>
  <c r="Y20" i="12"/>
  <c r="X20" i="12"/>
  <c r="W20" i="12"/>
  <c r="AF20" i="12" s="1"/>
  <c r="V20" i="12"/>
  <c r="U20" i="12"/>
  <c r="AE20" i="12" s="1"/>
  <c r="T20" i="12"/>
  <c r="S20" i="12"/>
  <c r="AA20" i="12" s="1"/>
  <c r="AB20" i="12" s="1"/>
  <c r="Q20" i="12"/>
  <c r="R20" i="12" s="1"/>
  <c r="P20" i="12"/>
  <c r="O20" i="12"/>
  <c r="Z19" i="12"/>
  <c r="Y19" i="12"/>
  <c r="X19" i="12"/>
  <c r="W19" i="12"/>
  <c r="AF19" i="12" s="1"/>
  <c r="V19" i="12"/>
  <c r="U19" i="12"/>
  <c r="AE19" i="12" s="1"/>
  <c r="T19" i="12"/>
  <c r="S19" i="12"/>
  <c r="AA19" i="12" s="1"/>
  <c r="AB19" i="12" s="1"/>
  <c r="P19" i="12"/>
  <c r="O19" i="12"/>
  <c r="Q19" i="12" s="1"/>
  <c r="Z18" i="12"/>
  <c r="Y18" i="12"/>
  <c r="X18" i="12"/>
  <c r="W18" i="12"/>
  <c r="AF18" i="12" s="1"/>
  <c r="V18" i="12"/>
  <c r="U18" i="12"/>
  <c r="T18" i="12"/>
  <c r="S18" i="12"/>
  <c r="AA18" i="12" s="1"/>
  <c r="AB18" i="12" s="1"/>
  <c r="P18" i="12"/>
  <c r="O18" i="12"/>
  <c r="Q18" i="12" s="1"/>
  <c r="Z17" i="12"/>
  <c r="Y17" i="12"/>
  <c r="X17" i="12"/>
  <c r="W17" i="12"/>
  <c r="AF17" i="12" s="1"/>
  <c r="V17" i="12"/>
  <c r="U17" i="12"/>
  <c r="T17" i="12"/>
  <c r="S17" i="12"/>
  <c r="AA17" i="12" s="1"/>
  <c r="AB17" i="12" s="1"/>
  <c r="Q17" i="12"/>
  <c r="R17" i="12" s="1"/>
  <c r="P17" i="12"/>
  <c r="O17" i="12"/>
  <c r="Z16" i="12"/>
  <c r="Y16" i="12"/>
  <c r="X16" i="12"/>
  <c r="W16" i="12"/>
  <c r="AF16" i="12" s="1"/>
  <c r="V16" i="12"/>
  <c r="U16" i="12"/>
  <c r="AE16" i="12" s="1"/>
  <c r="T16" i="12"/>
  <c r="S16" i="12"/>
  <c r="AA16" i="12" s="1"/>
  <c r="AB16" i="12" s="1"/>
  <c r="Q16" i="12"/>
  <c r="R16" i="12" s="1"/>
  <c r="P16" i="12"/>
  <c r="O16" i="12"/>
  <c r="Z15" i="12"/>
  <c r="Y15" i="12"/>
  <c r="X15" i="12"/>
  <c r="W15" i="12"/>
  <c r="AF15" i="12" s="1"/>
  <c r="V15" i="12"/>
  <c r="U15" i="12"/>
  <c r="AE15" i="12" s="1"/>
  <c r="T15" i="12"/>
  <c r="S15" i="12"/>
  <c r="AA15" i="12" s="1"/>
  <c r="AB15" i="12" s="1"/>
  <c r="P15" i="12"/>
  <c r="O15" i="12"/>
  <c r="Q15" i="12" s="1"/>
  <c r="Z14" i="12"/>
  <c r="Y14" i="12"/>
  <c r="X14" i="12"/>
  <c r="W14" i="12"/>
  <c r="AF14" i="12" s="1"/>
  <c r="V14" i="12"/>
  <c r="U14" i="12"/>
  <c r="T14" i="12"/>
  <c r="S14" i="12"/>
  <c r="AA14" i="12" s="1"/>
  <c r="AB14" i="12" s="1"/>
  <c r="P14" i="12"/>
  <c r="O14" i="12"/>
  <c r="Q14" i="12" s="1"/>
  <c r="Z13" i="12"/>
  <c r="Y13" i="12"/>
  <c r="X13" i="12"/>
  <c r="W13" i="12"/>
  <c r="AF13" i="12" s="1"/>
  <c r="V13" i="12"/>
  <c r="U13" i="12"/>
  <c r="T13" i="12"/>
  <c r="S13" i="12"/>
  <c r="AA13" i="12" s="1"/>
  <c r="AB13" i="12" s="1"/>
  <c r="Q13" i="12"/>
  <c r="R13" i="12" s="1"/>
  <c r="P13" i="12"/>
  <c r="O13" i="12"/>
  <c r="Z12" i="12"/>
  <c r="Y12" i="12"/>
  <c r="X12" i="12"/>
  <c r="W12" i="12"/>
  <c r="AF12" i="12" s="1"/>
  <c r="V12" i="12"/>
  <c r="U12" i="12"/>
  <c r="AE12" i="12" s="1"/>
  <c r="T12" i="12"/>
  <c r="S12" i="12"/>
  <c r="AA12" i="12" s="1"/>
  <c r="AB12" i="12" s="1"/>
  <c r="Q12" i="12"/>
  <c r="R12" i="12" s="1"/>
  <c r="P12" i="12"/>
  <c r="O12" i="12"/>
  <c r="Z11" i="12"/>
  <c r="Y11" i="12"/>
  <c r="X11" i="12"/>
  <c r="W11" i="12"/>
  <c r="AF11" i="12" s="1"/>
  <c r="V11" i="12"/>
  <c r="U11" i="12"/>
  <c r="AE11" i="12" s="1"/>
  <c r="T11" i="12"/>
  <c r="S11" i="12"/>
  <c r="AA11" i="12" s="1"/>
  <c r="AB11" i="12" s="1"/>
  <c r="P11" i="12"/>
  <c r="O11" i="12"/>
  <c r="Q11" i="12" s="1"/>
  <c r="Z10" i="12"/>
  <c r="Y10" i="12"/>
  <c r="X10" i="12"/>
  <c r="W10" i="12"/>
  <c r="AF10" i="12" s="1"/>
  <c r="V10" i="12"/>
  <c r="U10" i="12"/>
  <c r="T10" i="12"/>
  <c r="S10" i="12"/>
  <c r="AA10" i="12" s="1"/>
  <c r="AB10" i="12" s="1"/>
  <c r="P10" i="12"/>
  <c r="O10" i="12"/>
  <c r="Q10" i="12" s="1"/>
  <c r="Z9" i="12"/>
  <c r="Y9" i="12"/>
  <c r="X9" i="12"/>
  <c r="W9" i="12"/>
  <c r="AF9" i="12" s="1"/>
  <c r="V9" i="12"/>
  <c r="U9" i="12"/>
  <c r="T9" i="12"/>
  <c r="S9" i="12"/>
  <c r="AA9" i="12" s="1"/>
  <c r="AB9" i="12" s="1"/>
  <c r="Q9" i="12"/>
  <c r="R9" i="12" s="1"/>
  <c r="P9" i="12"/>
  <c r="O9" i="12"/>
  <c r="Z8" i="12"/>
  <c r="Y8" i="12"/>
  <c r="X8" i="12"/>
  <c r="W8" i="12"/>
  <c r="AF8" i="12" s="1"/>
  <c r="V8" i="12"/>
  <c r="U8" i="12"/>
  <c r="AE8" i="12" s="1"/>
  <c r="T8" i="12"/>
  <c r="S8" i="12"/>
  <c r="AA8" i="12" s="1"/>
  <c r="AB8" i="12" s="1"/>
  <c r="Q8" i="12"/>
  <c r="R8" i="12" s="1"/>
  <c r="P8" i="12"/>
  <c r="O8" i="12"/>
  <c r="Z7" i="12"/>
  <c r="Y7" i="12"/>
  <c r="X7" i="12"/>
  <c r="W7" i="12"/>
  <c r="AF7" i="12" s="1"/>
  <c r="V7" i="12"/>
  <c r="U7" i="12"/>
  <c r="AE7" i="12" s="1"/>
  <c r="T7" i="12"/>
  <c r="S7" i="12"/>
  <c r="AA7" i="12" s="1"/>
  <c r="AB7" i="12" s="1"/>
  <c r="P7" i="12"/>
  <c r="O7" i="12"/>
  <c r="Q7" i="12" s="1"/>
  <c r="Z6" i="12"/>
  <c r="Y6" i="12"/>
  <c r="X6" i="12"/>
  <c r="W6" i="12"/>
  <c r="AF6" i="12" s="1"/>
  <c r="V6" i="12"/>
  <c r="U6" i="12"/>
  <c r="T6" i="12"/>
  <c r="S6" i="12"/>
  <c r="AA6" i="12" s="1"/>
  <c r="AB6" i="12" s="1"/>
  <c r="P6" i="12"/>
  <c r="O6" i="12"/>
  <c r="Q6" i="12" s="1"/>
  <c r="Z5" i="12"/>
  <c r="Y5" i="12"/>
  <c r="X5" i="12"/>
  <c r="W5" i="12"/>
  <c r="AF5" i="12" s="1"/>
  <c r="V5" i="12"/>
  <c r="U5" i="12"/>
  <c r="T5" i="12"/>
  <c r="S5" i="12"/>
  <c r="AA5" i="12" s="1"/>
  <c r="AB5" i="12" s="1"/>
  <c r="Q5" i="12"/>
  <c r="R5" i="12" s="1"/>
  <c r="P5" i="12"/>
  <c r="O5" i="12"/>
  <c r="Z4" i="12"/>
  <c r="Y4" i="12"/>
  <c r="X4" i="12"/>
  <c r="W4" i="12"/>
  <c r="AF4" i="12" s="1"/>
  <c r="V4" i="12"/>
  <c r="U4" i="12"/>
  <c r="T4" i="12"/>
  <c r="AE4" i="12" s="1"/>
  <c r="S4" i="12"/>
  <c r="AA4" i="12" s="1"/>
  <c r="AB4" i="12" s="1"/>
  <c r="P4" i="12"/>
  <c r="O4" i="12"/>
  <c r="Q4" i="12" s="1"/>
  <c r="Z103" i="11"/>
  <c r="Y103" i="11"/>
  <c r="X103" i="11"/>
  <c r="W103" i="11"/>
  <c r="AF103" i="11" s="1"/>
  <c r="V103" i="11"/>
  <c r="U103" i="11"/>
  <c r="T103" i="11"/>
  <c r="S103" i="11"/>
  <c r="AA103" i="11" s="1"/>
  <c r="AB103" i="11" s="1"/>
  <c r="P103" i="11"/>
  <c r="O103" i="11"/>
  <c r="Q103" i="11" s="1"/>
  <c r="Z102" i="11"/>
  <c r="Y102" i="11"/>
  <c r="X102" i="11"/>
  <c r="W102" i="11"/>
  <c r="AF102" i="11" s="1"/>
  <c r="V102" i="11"/>
  <c r="U102" i="11"/>
  <c r="AE102" i="11" s="1"/>
  <c r="T102" i="11"/>
  <c r="S102" i="11"/>
  <c r="P102" i="11"/>
  <c r="O102" i="11"/>
  <c r="Q102" i="11" s="1"/>
  <c r="R102" i="11" s="1"/>
  <c r="Z101" i="11"/>
  <c r="Y101" i="11"/>
  <c r="X101" i="11"/>
  <c r="W101" i="11"/>
  <c r="AF101" i="11" s="1"/>
  <c r="V101" i="11"/>
  <c r="U101" i="11"/>
  <c r="T101" i="11"/>
  <c r="S101" i="11"/>
  <c r="P101" i="11"/>
  <c r="O101" i="11"/>
  <c r="Q101" i="11" s="1"/>
  <c r="R101" i="11" s="1"/>
  <c r="Z100" i="11"/>
  <c r="Y100" i="11"/>
  <c r="X100" i="11"/>
  <c r="W100" i="11"/>
  <c r="AF100" i="11" s="1"/>
  <c r="V100" i="11"/>
  <c r="U100" i="11"/>
  <c r="T100" i="11"/>
  <c r="S100" i="11"/>
  <c r="P100" i="11"/>
  <c r="O100" i="11"/>
  <c r="Q100" i="11" s="1"/>
  <c r="Z99" i="11"/>
  <c r="Y99" i="11"/>
  <c r="X99" i="11"/>
  <c r="W99" i="11"/>
  <c r="AF99" i="11" s="1"/>
  <c r="V99" i="11"/>
  <c r="U99" i="11"/>
  <c r="T99" i="11"/>
  <c r="S99" i="11"/>
  <c r="AA99" i="11" s="1"/>
  <c r="AB99" i="11" s="1"/>
  <c r="P99" i="11"/>
  <c r="O99" i="11"/>
  <c r="Q99" i="11" s="1"/>
  <c r="Z98" i="11"/>
  <c r="Y98" i="11"/>
  <c r="X98" i="11"/>
  <c r="W98" i="11"/>
  <c r="AF98" i="11" s="1"/>
  <c r="V98" i="11"/>
  <c r="U98" i="11"/>
  <c r="AE98" i="11" s="1"/>
  <c r="T98" i="11"/>
  <c r="S98" i="11"/>
  <c r="P98" i="11"/>
  <c r="O98" i="11"/>
  <c r="Q98" i="11" s="1"/>
  <c r="R98" i="11" s="1"/>
  <c r="Z97" i="11"/>
  <c r="Y97" i="11"/>
  <c r="X97" i="11"/>
  <c r="W97" i="11"/>
  <c r="AF97" i="11" s="1"/>
  <c r="V97" i="11"/>
  <c r="U97" i="11"/>
  <c r="T97" i="11"/>
  <c r="S97" i="11"/>
  <c r="AA97" i="11" s="1"/>
  <c r="AB97" i="11" s="1"/>
  <c r="AC97" i="11" s="1"/>
  <c r="Q97" i="11"/>
  <c r="R97" i="11" s="1"/>
  <c r="P97" i="11"/>
  <c r="O97" i="11"/>
  <c r="Z96" i="11"/>
  <c r="Y96" i="11"/>
  <c r="X96" i="11"/>
  <c r="W96" i="11"/>
  <c r="AF96" i="11" s="1"/>
  <c r="V96" i="11"/>
  <c r="U96" i="11"/>
  <c r="T96" i="11"/>
  <c r="S96" i="11"/>
  <c r="P96" i="11"/>
  <c r="O96" i="11"/>
  <c r="Q96" i="11" s="1"/>
  <c r="Z95" i="11"/>
  <c r="Y95" i="11"/>
  <c r="X95" i="11"/>
  <c r="W95" i="11"/>
  <c r="AF95" i="11" s="1"/>
  <c r="V95" i="11"/>
  <c r="U95" i="11"/>
  <c r="T95" i="11"/>
  <c r="S95" i="11"/>
  <c r="P95" i="11"/>
  <c r="O95" i="11"/>
  <c r="Q95" i="11" s="1"/>
  <c r="AE94" i="11"/>
  <c r="Z94" i="11"/>
  <c r="Y94" i="11"/>
  <c r="X94" i="11"/>
  <c r="W94" i="11"/>
  <c r="AF94" i="11" s="1"/>
  <c r="V94" i="11"/>
  <c r="U94" i="11"/>
  <c r="T94" i="11"/>
  <c r="S94" i="11"/>
  <c r="AA94" i="11" s="1"/>
  <c r="AB94" i="11" s="1"/>
  <c r="Q94" i="11"/>
  <c r="R94" i="11" s="1"/>
  <c r="P94" i="11"/>
  <c r="O94" i="11"/>
  <c r="Z93" i="11"/>
  <c r="Y93" i="11"/>
  <c r="X93" i="11"/>
  <c r="W93" i="11"/>
  <c r="AF93" i="11" s="1"/>
  <c r="V93" i="11"/>
  <c r="U93" i="11"/>
  <c r="T93" i="11"/>
  <c r="S93" i="11"/>
  <c r="AA93" i="11" s="1"/>
  <c r="AB93" i="11" s="1"/>
  <c r="Q93" i="11"/>
  <c r="R93" i="11" s="1"/>
  <c r="P93" i="11"/>
  <c r="O93" i="11"/>
  <c r="Z92" i="11"/>
  <c r="Y92" i="11"/>
  <c r="X92" i="11"/>
  <c r="W92" i="11"/>
  <c r="AF92" i="11" s="1"/>
  <c r="V92" i="11"/>
  <c r="U92" i="11"/>
  <c r="T92" i="11"/>
  <c r="AE92" i="11" s="1"/>
  <c r="S92" i="11"/>
  <c r="AA92" i="11" s="1"/>
  <c r="AB92" i="11" s="1"/>
  <c r="P92" i="11"/>
  <c r="O92" i="11"/>
  <c r="Q92" i="11" s="1"/>
  <c r="Z91" i="11"/>
  <c r="Y91" i="11"/>
  <c r="X91" i="11"/>
  <c r="W91" i="11"/>
  <c r="AF91" i="11" s="1"/>
  <c r="V91" i="11"/>
  <c r="U91" i="11"/>
  <c r="T91" i="11"/>
  <c r="S91" i="11"/>
  <c r="AA91" i="11" s="1"/>
  <c r="AB91" i="11" s="1"/>
  <c r="P91" i="11"/>
  <c r="O91" i="11"/>
  <c r="Q91" i="11" s="1"/>
  <c r="Z90" i="11"/>
  <c r="Y90" i="11"/>
  <c r="X90" i="11"/>
  <c r="W90" i="11"/>
  <c r="AF90" i="11" s="1"/>
  <c r="V90" i="11"/>
  <c r="AE90" i="11" s="1"/>
  <c r="U90" i="11"/>
  <c r="T90" i="11"/>
  <c r="S90" i="11"/>
  <c r="AA90" i="11" s="1"/>
  <c r="AB90" i="11" s="1"/>
  <c r="R90" i="11"/>
  <c r="Q90" i="11"/>
  <c r="P90" i="11"/>
  <c r="O90" i="11"/>
  <c r="Z89" i="11"/>
  <c r="Y89" i="11"/>
  <c r="X89" i="11"/>
  <c r="AF89" i="11" s="1"/>
  <c r="W89" i="11"/>
  <c r="V89" i="11"/>
  <c r="U89" i="11"/>
  <c r="T89" i="11"/>
  <c r="S89" i="11"/>
  <c r="AE89" i="11" s="1"/>
  <c r="R89" i="11"/>
  <c r="Q89" i="11"/>
  <c r="P89" i="11"/>
  <c r="O89" i="11"/>
  <c r="Z88" i="11"/>
  <c r="Y88" i="11"/>
  <c r="X88" i="11"/>
  <c r="AF88" i="11" s="1"/>
  <c r="W88" i="11"/>
  <c r="V88" i="11"/>
  <c r="U88" i="11"/>
  <c r="T88" i="11"/>
  <c r="S88" i="11"/>
  <c r="Q88" i="11"/>
  <c r="R88" i="11" s="1"/>
  <c r="P88" i="11"/>
  <c r="O88" i="11"/>
  <c r="Z87" i="11"/>
  <c r="Y87" i="11"/>
  <c r="X87" i="11"/>
  <c r="AF87" i="11" s="1"/>
  <c r="W87" i="11"/>
  <c r="V87" i="11"/>
  <c r="U87" i="11"/>
  <c r="T87" i="11"/>
  <c r="S87" i="11"/>
  <c r="P87" i="11"/>
  <c r="O87" i="11"/>
  <c r="Q87" i="11" s="1"/>
  <c r="R87" i="11" s="1"/>
  <c r="Z86" i="11"/>
  <c r="Y86" i="11"/>
  <c r="X86" i="11"/>
  <c r="AF86" i="11" s="1"/>
  <c r="W86" i="11"/>
  <c r="V86" i="11"/>
  <c r="U86" i="11"/>
  <c r="T86" i="11"/>
  <c r="S86" i="11"/>
  <c r="AE86" i="11" s="1"/>
  <c r="P86" i="11"/>
  <c r="O86" i="11"/>
  <c r="Q86" i="11" s="1"/>
  <c r="R86" i="11" s="1"/>
  <c r="Z85" i="11"/>
  <c r="Y85" i="11"/>
  <c r="X85" i="11"/>
  <c r="AF85" i="11" s="1"/>
  <c r="W85" i="11"/>
  <c r="V85" i="11"/>
  <c r="U85" i="11"/>
  <c r="T85" i="11"/>
  <c r="S85" i="11"/>
  <c r="AE85" i="11" s="1"/>
  <c r="P85" i="11"/>
  <c r="O85" i="11"/>
  <c r="Q85" i="11" s="1"/>
  <c r="R85" i="11" s="1"/>
  <c r="Z84" i="11"/>
  <c r="Y84" i="11"/>
  <c r="X84" i="11"/>
  <c r="AF84" i="11" s="1"/>
  <c r="W84" i="11"/>
  <c r="V84" i="11"/>
  <c r="U84" i="11"/>
  <c r="T84" i="11"/>
  <c r="S84" i="11"/>
  <c r="AE84" i="11" s="1"/>
  <c r="P84" i="11"/>
  <c r="O84" i="11"/>
  <c r="Q84" i="11" s="1"/>
  <c r="R84" i="11" s="1"/>
  <c r="Z83" i="11"/>
  <c r="Y83" i="11"/>
  <c r="X83" i="11"/>
  <c r="AF83" i="11" s="1"/>
  <c r="W83" i="11"/>
  <c r="V83" i="11"/>
  <c r="U83" i="11"/>
  <c r="T83" i="11"/>
  <c r="S83" i="11"/>
  <c r="AE83" i="11" s="1"/>
  <c r="P83" i="11"/>
  <c r="O83" i="11"/>
  <c r="Q83" i="11" s="1"/>
  <c r="R83" i="11" s="1"/>
  <c r="Z82" i="11"/>
  <c r="Y82" i="11"/>
  <c r="X82" i="11"/>
  <c r="AF82" i="11" s="1"/>
  <c r="W82" i="11"/>
  <c r="V82" i="11"/>
  <c r="U82" i="11"/>
  <c r="T82" i="11"/>
  <c r="S82" i="11"/>
  <c r="AE82" i="11" s="1"/>
  <c r="P82" i="11"/>
  <c r="O82" i="11"/>
  <c r="Q82" i="11" s="1"/>
  <c r="R82" i="11" s="1"/>
  <c r="Z81" i="11"/>
  <c r="Y81" i="11"/>
  <c r="X81" i="11"/>
  <c r="AF81" i="11" s="1"/>
  <c r="W81" i="11"/>
  <c r="V81" i="11"/>
  <c r="U81" i="11"/>
  <c r="T81" i="11"/>
  <c r="S81" i="11"/>
  <c r="AE81" i="11" s="1"/>
  <c r="P81" i="11"/>
  <c r="O81" i="11"/>
  <c r="Q81" i="11" s="1"/>
  <c r="R81" i="11" s="1"/>
  <c r="Z80" i="11"/>
  <c r="Y80" i="11"/>
  <c r="X80" i="11"/>
  <c r="AF80" i="11" s="1"/>
  <c r="W80" i="11"/>
  <c r="V80" i="11"/>
  <c r="U80" i="11"/>
  <c r="T80" i="11"/>
  <c r="S80" i="11"/>
  <c r="AE80" i="11" s="1"/>
  <c r="P80" i="11"/>
  <c r="O80" i="11"/>
  <c r="Q80" i="11" s="1"/>
  <c r="R80" i="11" s="1"/>
  <c r="Z79" i="11"/>
  <c r="Y79" i="11"/>
  <c r="X79" i="11"/>
  <c r="AF79" i="11" s="1"/>
  <c r="W79" i="11"/>
  <c r="V79" i="11"/>
  <c r="U79" i="11"/>
  <c r="T79" i="11"/>
  <c r="S79" i="11"/>
  <c r="AE79" i="11" s="1"/>
  <c r="P79" i="11"/>
  <c r="O79" i="11"/>
  <c r="Q79" i="11" s="1"/>
  <c r="R79" i="11" s="1"/>
  <c r="Z78" i="11"/>
  <c r="Y78" i="11"/>
  <c r="X78" i="11"/>
  <c r="AF78" i="11" s="1"/>
  <c r="W78" i="11"/>
  <c r="V78" i="11"/>
  <c r="U78" i="11"/>
  <c r="T78" i="11"/>
  <c r="S78" i="11"/>
  <c r="AE78" i="11" s="1"/>
  <c r="P78" i="11"/>
  <c r="O78" i="11"/>
  <c r="Q78" i="11" s="1"/>
  <c r="R78" i="11" s="1"/>
  <c r="Z77" i="11"/>
  <c r="Y77" i="11"/>
  <c r="X77" i="11"/>
  <c r="AF77" i="11" s="1"/>
  <c r="W77" i="11"/>
  <c r="V77" i="11"/>
  <c r="U77" i="11"/>
  <c r="T77" i="11"/>
  <c r="S77" i="11"/>
  <c r="AE77" i="11" s="1"/>
  <c r="P77" i="11"/>
  <c r="O77" i="11"/>
  <c r="Q77" i="11" s="1"/>
  <c r="R77" i="11" s="1"/>
  <c r="Z76" i="11"/>
  <c r="Y76" i="11"/>
  <c r="X76" i="11"/>
  <c r="AF76" i="11" s="1"/>
  <c r="W76" i="11"/>
  <c r="V76" i="11"/>
  <c r="U76" i="11"/>
  <c r="T76" i="11"/>
  <c r="S76" i="11"/>
  <c r="AE76" i="11" s="1"/>
  <c r="P76" i="11"/>
  <c r="O76" i="11"/>
  <c r="Q76" i="11" s="1"/>
  <c r="R76" i="11" s="1"/>
  <c r="Z75" i="11"/>
  <c r="Y75" i="11"/>
  <c r="X75" i="11"/>
  <c r="AF75" i="11" s="1"/>
  <c r="W75" i="11"/>
  <c r="V75" i="11"/>
  <c r="U75" i="11"/>
  <c r="T75" i="11"/>
  <c r="S75" i="11"/>
  <c r="AE75" i="11" s="1"/>
  <c r="P75" i="11"/>
  <c r="O75" i="11"/>
  <c r="Q75" i="11" s="1"/>
  <c r="R75" i="11" s="1"/>
  <c r="Z74" i="11"/>
  <c r="Y74" i="11"/>
  <c r="X74" i="11"/>
  <c r="AF74" i="11" s="1"/>
  <c r="W74" i="11"/>
  <c r="V74" i="11"/>
  <c r="U74" i="11"/>
  <c r="T74" i="11"/>
  <c r="S74" i="11"/>
  <c r="AE74" i="11" s="1"/>
  <c r="P74" i="11"/>
  <c r="O74" i="11"/>
  <c r="Q74" i="11" s="1"/>
  <c r="R74" i="11" s="1"/>
  <c r="Z73" i="11"/>
  <c r="Y73" i="11"/>
  <c r="X73" i="11"/>
  <c r="AF73" i="11" s="1"/>
  <c r="W73" i="11"/>
  <c r="V73" i="11"/>
  <c r="U73" i="11"/>
  <c r="T73" i="11"/>
  <c r="S73" i="11"/>
  <c r="AE73" i="11" s="1"/>
  <c r="P73" i="11"/>
  <c r="O73" i="11"/>
  <c r="Q73" i="11" s="1"/>
  <c r="R73" i="11" s="1"/>
  <c r="Z72" i="11"/>
  <c r="Y72" i="11"/>
  <c r="X72" i="11"/>
  <c r="AF72" i="11" s="1"/>
  <c r="W72" i="11"/>
  <c r="V72" i="11"/>
  <c r="U72" i="11"/>
  <c r="T72" i="11"/>
  <c r="S72" i="11"/>
  <c r="AE72" i="11" s="1"/>
  <c r="P72" i="11"/>
  <c r="O72" i="11"/>
  <c r="Q72" i="11" s="1"/>
  <c r="R72" i="11" s="1"/>
  <c r="Z71" i="11"/>
  <c r="Y71" i="11"/>
  <c r="X71" i="11"/>
  <c r="AF71" i="11" s="1"/>
  <c r="W71" i="11"/>
  <c r="V71" i="11"/>
  <c r="U71" i="11"/>
  <c r="T71" i="11"/>
  <c r="S71" i="11"/>
  <c r="AE71" i="11" s="1"/>
  <c r="P71" i="11"/>
  <c r="O71" i="11"/>
  <c r="Q71" i="11" s="1"/>
  <c r="R71" i="11" s="1"/>
  <c r="Z70" i="11"/>
  <c r="Y70" i="11"/>
  <c r="X70" i="11"/>
  <c r="AF70" i="11" s="1"/>
  <c r="W70" i="11"/>
  <c r="V70" i="11"/>
  <c r="U70" i="11"/>
  <c r="T70" i="11"/>
  <c r="S70" i="11"/>
  <c r="P70" i="11"/>
  <c r="O70" i="11"/>
  <c r="Q70" i="11" s="1"/>
  <c r="R70" i="11" s="1"/>
  <c r="Z69" i="11"/>
  <c r="Y69" i="11"/>
  <c r="X69" i="11"/>
  <c r="AF69" i="11" s="1"/>
  <c r="W69" i="11"/>
  <c r="V69" i="11"/>
  <c r="U69" i="11"/>
  <c r="T69" i="11"/>
  <c r="S69" i="11"/>
  <c r="AE69" i="11" s="1"/>
  <c r="P69" i="11"/>
  <c r="O69" i="11"/>
  <c r="Q69" i="11" s="1"/>
  <c r="R69" i="11" s="1"/>
  <c r="Z68" i="11"/>
  <c r="Y68" i="11"/>
  <c r="X68" i="11"/>
  <c r="AF68" i="11" s="1"/>
  <c r="W68" i="11"/>
  <c r="V68" i="11"/>
  <c r="U68" i="11"/>
  <c r="T68" i="11"/>
  <c r="S68" i="11"/>
  <c r="AE68" i="11" s="1"/>
  <c r="P68" i="11"/>
  <c r="O68" i="11"/>
  <c r="Q68" i="11" s="1"/>
  <c r="R68" i="11" s="1"/>
  <c r="Z67" i="11"/>
  <c r="Y67" i="11"/>
  <c r="X67" i="11"/>
  <c r="AF67" i="11" s="1"/>
  <c r="W67" i="11"/>
  <c r="V67" i="11"/>
  <c r="U67" i="11"/>
  <c r="T67" i="11"/>
  <c r="S67" i="11"/>
  <c r="AE67" i="11" s="1"/>
  <c r="P67" i="11"/>
  <c r="O67" i="11"/>
  <c r="Q67" i="11" s="1"/>
  <c r="Z66" i="11"/>
  <c r="Y66" i="11"/>
  <c r="X66" i="11"/>
  <c r="AF66" i="11" s="1"/>
  <c r="W66" i="11"/>
  <c r="V66" i="11"/>
  <c r="U66" i="11"/>
  <c r="T66" i="11"/>
  <c r="S66" i="11"/>
  <c r="P66" i="11"/>
  <c r="O66" i="11"/>
  <c r="Q66" i="11" s="1"/>
  <c r="Z65" i="11"/>
  <c r="Y65" i="11"/>
  <c r="X65" i="11"/>
  <c r="AF65" i="11" s="1"/>
  <c r="W65" i="11"/>
  <c r="V65" i="11"/>
  <c r="U65" i="11"/>
  <c r="T65" i="11"/>
  <c r="S65" i="11"/>
  <c r="AE65" i="11" s="1"/>
  <c r="P65" i="11"/>
  <c r="O65" i="11"/>
  <c r="Q65" i="11" s="1"/>
  <c r="Z64" i="11"/>
  <c r="Y64" i="11"/>
  <c r="X64" i="11"/>
  <c r="AF64" i="11" s="1"/>
  <c r="W64" i="11"/>
  <c r="V64" i="11"/>
  <c r="U64" i="11"/>
  <c r="T64" i="11"/>
  <c r="S64" i="11"/>
  <c r="P64" i="11"/>
  <c r="O64" i="11"/>
  <c r="Q64" i="11" s="1"/>
  <c r="Z63" i="11"/>
  <c r="Y63" i="11"/>
  <c r="X63" i="11"/>
  <c r="AF63" i="11" s="1"/>
  <c r="W63" i="11"/>
  <c r="V63" i="11"/>
  <c r="U63" i="11"/>
  <c r="T63" i="11"/>
  <c r="S63" i="11"/>
  <c r="AE63" i="11" s="1"/>
  <c r="P63" i="11"/>
  <c r="O63" i="11"/>
  <c r="Q63" i="11" s="1"/>
  <c r="Z62" i="11"/>
  <c r="Y62" i="11"/>
  <c r="X62" i="11"/>
  <c r="AF62" i="11" s="1"/>
  <c r="W62" i="11"/>
  <c r="V62" i="11"/>
  <c r="U62" i="11"/>
  <c r="T62" i="11"/>
  <c r="S62" i="11"/>
  <c r="P62" i="11"/>
  <c r="O62" i="11"/>
  <c r="Q62" i="11" s="1"/>
  <c r="Z61" i="11"/>
  <c r="Y61" i="11"/>
  <c r="X61" i="11"/>
  <c r="AF61" i="11" s="1"/>
  <c r="W61" i="11"/>
  <c r="V61" i="11"/>
  <c r="U61" i="11"/>
  <c r="T61" i="11"/>
  <c r="S61" i="11"/>
  <c r="AE61" i="11" s="1"/>
  <c r="P61" i="11"/>
  <c r="O61" i="11"/>
  <c r="Q61" i="11" s="1"/>
  <c r="Z60" i="11"/>
  <c r="Y60" i="11"/>
  <c r="X60" i="11"/>
  <c r="AF60" i="11" s="1"/>
  <c r="W60" i="11"/>
  <c r="V60" i="11"/>
  <c r="U60" i="11"/>
  <c r="T60" i="11"/>
  <c r="S60" i="11"/>
  <c r="P60" i="11"/>
  <c r="O60" i="11"/>
  <c r="Q60" i="11" s="1"/>
  <c r="Z59" i="11"/>
  <c r="Y59" i="11"/>
  <c r="X59" i="11"/>
  <c r="AF59" i="11" s="1"/>
  <c r="W59" i="11"/>
  <c r="V59" i="11"/>
  <c r="U59" i="11"/>
  <c r="T59" i="11"/>
  <c r="S59" i="11"/>
  <c r="AE59" i="11" s="1"/>
  <c r="P59" i="11"/>
  <c r="O59" i="11"/>
  <c r="Q59" i="11" s="1"/>
  <c r="Z58" i="11"/>
  <c r="Y58" i="11"/>
  <c r="X58" i="11"/>
  <c r="W58" i="11"/>
  <c r="AF58" i="11" s="1"/>
  <c r="V58" i="11"/>
  <c r="U58" i="11"/>
  <c r="T58" i="11"/>
  <c r="S58" i="11"/>
  <c r="AE58" i="11" s="1"/>
  <c r="P58" i="11"/>
  <c r="O58" i="11"/>
  <c r="Q58" i="11" s="1"/>
  <c r="Z57" i="11"/>
  <c r="Y57" i="11"/>
  <c r="X57" i="11"/>
  <c r="W57" i="11"/>
  <c r="AF57" i="11" s="1"/>
  <c r="V57" i="11"/>
  <c r="U57" i="11"/>
  <c r="T57" i="11"/>
  <c r="S57" i="11"/>
  <c r="AE57" i="11" s="1"/>
  <c r="P57" i="11"/>
  <c r="O57" i="11"/>
  <c r="Q57" i="11" s="1"/>
  <c r="Z56" i="11"/>
  <c r="Y56" i="11"/>
  <c r="X56" i="11"/>
  <c r="W56" i="11"/>
  <c r="AF56" i="11" s="1"/>
  <c r="V56" i="11"/>
  <c r="U56" i="11"/>
  <c r="T56" i="11"/>
  <c r="S56" i="11"/>
  <c r="AE56" i="11" s="1"/>
  <c r="P56" i="11"/>
  <c r="O56" i="11"/>
  <c r="Q56" i="11" s="1"/>
  <c r="Z55" i="11"/>
  <c r="Y55" i="11"/>
  <c r="X55" i="11"/>
  <c r="W55" i="11"/>
  <c r="AF55" i="11" s="1"/>
  <c r="V55" i="11"/>
  <c r="U55" i="11"/>
  <c r="T55" i="11"/>
  <c r="S55" i="11"/>
  <c r="P55" i="11"/>
  <c r="O55" i="11"/>
  <c r="Q55" i="11" s="1"/>
  <c r="Z54" i="11"/>
  <c r="Y54" i="11"/>
  <c r="X54" i="11"/>
  <c r="W54" i="11"/>
  <c r="AF54" i="11" s="1"/>
  <c r="V54" i="11"/>
  <c r="U54" i="11"/>
  <c r="T54" i="11"/>
  <c r="S54" i="11"/>
  <c r="P54" i="11"/>
  <c r="O54" i="11"/>
  <c r="Q54" i="11" s="1"/>
  <c r="Z53" i="11"/>
  <c r="Y53" i="11"/>
  <c r="X53" i="11"/>
  <c r="W53" i="11"/>
  <c r="AF53" i="11" s="1"/>
  <c r="V53" i="11"/>
  <c r="U53" i="11"/>
  <c r="T53" i="11"/>
  <c r="S53" i="11"/>
  <c r="AE53" i="11" s="1"/>
  <c r="P53" i="11"/>
  <c r="O53" i="11"/>
  <c r="Q53" i="11" s="1"/>
  <c r="Z52" i="11"/>
  <c r="Y52" i="11"/>
  <c r="X52" i="11"/>
  <c r="W52" i="11"/>
  <c r="AF52" i="11" s="1"/>
  <c r="V52" i="11"/>
  <c r="U52" i="11"/>
  <c r="T52" i="11"/>
  <c r="S52" i="11"/>
  <c r="P52" i="11"/>
  <c r="O52" i="11"/>
  <c r="Q52" i="11" s="1"/>
  <c r="Z51" i="11"/>
  <c r="Y51" i="11"/>
  <c r="X51" i="11"/>
  <c r="W51" i="11"/>
  <c r="AF51" i="11" s="1"/>
  <c r="V51" i="11"/>
  <c r="U51" i="11"/>
  <c r="T51" i="11"/>
  <c r="S51" i="11"/>
  <c r="AE51" i="11" s="1"/>
  <c r="P51" i="11"/>
  <c r="O51" i="11"/>
  <c r="Q51" i="11" s="1"/>
  <c r="Z50" i="11"/>
  <c r="Y50" i="11"/>
  <c r="X50" i="11"/>
  <c r="W50" i="11"/>
  <c r="AF50" i="11" s="1"/>
  <c r="V50" i="11"/>
  <c r="U50" i="11"/>
  <c r="T50" i="11"/>
  <c r="S50" i="11"/>
  <c r="P50" i="11"/>
  <c r="O50" i="11"/>
  <c r="Q50" i="11" s="1"/>
  <c r="Z49" i="11"/>
  <c r="Y49" i="11"/>
  <c r="X49" i="11"/>
  <c r="W49" i="11"/>
  <c r="AF49" i="11" s="1"/>
  <c r="V49" i="11"/>
  <c r="U49" i="11"/>
  <c r="T49" i="11"/>
  <c r="S49" i="11"/>
  <c r="AA49" i="11" s="1"/>
  <c r="AB49" i="11" s="1"/>
  <c r="P49" i="11"/>
  <c r="O49" i="11"/>
  <c r="Q49" i="11" s="1"/>
  <c r="Z48" i="11"/>
  <c r="Y48" i="11"/>
  <c r="X48" i="11"/>
  <c r="W48" i="11"/>
  <c r="AF48" i="11" s="1"/>
  <c r="V48" i="11"/>
  <c r="U48" i="11"/>
  <c r="T48" i="11"/>
  <c r="AE48" i="11" s="1"/>
  <c r="S48" i="11"/>
  <c r="P48" i="11"/>
  <c r="O48" i="11"/>
  <c r="Q48" i="11" s="1"/>
  <c r="Z47" i="11"/>
  <c r="Y47" i="11"/>
  <c r="X47" i="11"/>
  <c r="W47" i="11"/>
  <c r="AF47" i="11" s="1"/>
  <c r="V47" i="11"/>
  <c r="U47" i="11"/>
  <c r="T47" i="11"/>
  <c r="S47" i="11"/>
  <c r="AE47" i="11" s="1"/>
  <c r="Q47" i="11"/>
  <c r="R47" i="11" s="1"/>
  <c r="P47" i="11"/>
  <c r="O47" i="11"/>
  <c r="AE46" i="11"/>
  <c r="Z46" i="11"/>
  <c r="Y46" i="11"/>
  <c r="X46" i="11"/>
  <c r="W46" i="11"/>
  <c r="AF46" i="11" s="1"/>
  <c r="V46" i="11"/>
  <c r="U46" i="11"/>
  <c r="T46" i="11"/>
  <c r="S46" i="11"/>
  <c r="AA46" i="11" s="1"/>
  <c r="AB46" i="11" s="1"/>
  <c r="Q46" i="11"/>
  <c r="R46" i="11" s="1"/>
  <c r="P46" i="11"/>
  <c r="O46" i="11"/>
  <c r="Z45" i="11"/>
  <c r="Y45" i="11"/>
  <c r="X45" i="11"/>
  <c r="W45" i="11"/>
  <c r="AF45" i="11" s="1"/>
  <c r="V45" i="11"/>
  <c r="U45" i="11"/>
  <c r="T45" i="11"/>
  <c r="S45" i="11"/>
  <c r="AA45" i="11" s="1"/>
  <c r="AB45" i="11" s="1"/>
  <c r="P45" i="11"/>
  <c r="O45" i="11"/>
  <c r="Q45" i="11" s="1"/>
  <c r="Z44" i="11"/>
  <c r="Y44" i="11"/>
  <c r="X44" i="11"/>
  <c r="W44" i="11"/>
  <c r="AF44" i="11" s="1"/>
  <c r="V44" i="11"/>
  <c r="U44" i="11"/>
  <c r="T44" i="11"/>
  <c r="S44" i="11"/>
  <c r="AE44" i="11" s="1"/>
  <c r="P44" i="11"/>
  <c r="O44" i="11"/>
  <c r="Q44" i="11" s="1"/>
  <c r="Z43" i="11"/>
  <c r="Y43" i="11"/>
  <c r="X43" i="11"/>
  <c r="W43" i="11"/>
  <c r="AF43" i="11" s="1"/>
  <c r="V43" i="11"/>
  <c r="U43" i="11"/>
  <c r="T43" i="11"/>
  <c r="S43" i="11"/>
  <c r="AE43" i="11" s="1"/>
  <c r="P43" i="11"/>
  <c r="O43" i="11"/>
  <c r="Q43" i="11" s="1"/>
  <c r="Z42" i="11"/>
  <c r="Y42" i="11"/>
  <c r="X42" i="11"/>
  <c r="W42" i="11"/>
  <c r="AF42" i="11" s="1"/>
  <c r="V42" i="11"/>
  <c r="U42" i="11"/>
  <c r="T42" i="11"/>
  <c r="S42" i="11"/>
  <c r="AE42" i="11" s="1"/>
  <c r="P42" i="11"/>
  <c r="O42" i="11"/>
  <c r="Q42" i="11" s="1"/>
  <c r="Z41" i="11"/>
  <c r="Y41" i="11"/>
  <c r="X41" i="11"/>
  <c r="W41" i="11"/>
  <c r="AF41" i="11" s="1"/>
  <c r="V41" i="11"/>
  <c r="U41" i="11"/>
  <c r="T41" i="11"/>
  <c r="S41" i="11"/>
  <c r="P41" i="11"/>
  <c r="O41" i="11"/>
  <c r="Q41" i="11" s="1"/>
  <c r="Z40" i="11"/>
  <c r="Y40" i="11"/>
  <c r="X40" i="11"/>
  <c r="W40" i="11"/>
  <c r="AF40" i="11" s="1"/>
  <c r="V40" i="11"/>
  <c r="U40" i="11"/>
  <c r="T40" i="11"/>
  <c r="S40" i="11"/>
  <c r="AE40" i="11" s="1"/>
  <c r="P40" i="11"/>
  <c r="O40" i="11"/>
  <c r="Q40" i="11" s="1"/>
  <c r="Z39" i="11"/>
  <c r="Y39" i="11"/>
  <c r="X39" i="11"/>
  <c r="W39" i="11"/>
  <c r="AF39" i="11" s="1"/>
  <c r="V39" i="11"/>
  <c r="U39" i="11"/>
  <c r="T39" i="11"/>
  <c r="S39" i="11"/>
  <c r="P39" i="11"/>
  <c r="O39" i="11"/>
  <c r="Q39" i="11" s="1"/>
  <c r="Z38" i="11"/>
  <c r="Y38" i="11"/>
  <c r="X38" i="11"/>
  <c r="W38" i="11"/>
  <c r="AF38" i="11" s="1"/>
  <c r="V38" i="11"/>
  <c r="U38" i="11"/>
  <c r="T38" i="11"/>
  <c r="S38" i="11"/>
  <c r="AE38" i="11" s="1"/>
  <c r="P38" i="11"/>
  <c r="O38" i="11"/>
  <c r="Q38" i="11" s="1"/>
  <c r="Z37" i="11"/>
  <c r="Y37" i="11"/>
  <c r="X37" i="11"/>
  <c r="W37" i="11"/>
  <c r="AF37" i="11" s="1"/>
  <c r="V37" i="11"/>
  <c r="U37" i="11"/>
  <c r="T37" i="11"/>
  <c r="S37" i="11"/>
  <c r="AE37" i="11" s="1"/>
  <c r="P37" i="11"/>
  <c r="O37" i="11"/>
  <c r="Q37" i="11" s="1"/>
  <c r="Z36" i="11"/>
  <c r="Y36" i="11"/>
  <c r="X36" i="11"/>
  <c r="W36" i="11"/>
  <c r="AF36" i="11" s="1"/>
  <c r="V36" i="11"/>
  <c r="U36" i="11"/>
  <c r="T36" i="11"/>
  <c r="S36" i="11"/>
  <c r="AE36" i="11" s="1"/>
  <c r="P36" i="11"/>
  <c r="O36" i="11"/>
  <c r="Q36" i="11" s="1"/>
  <c r="Z35" i="11"/>
  <c r="Y35" i="11"/>
  <c r="X35" i="11"/>
  <c r="W35" i="11"/>
  <c r="AF35" i="11" s="1"/>
  <c r="V35" i="11"/>
  <c r="U35" i="11"/>
  <c r="T35" i="11"/>
  <c r="S35" i="11"/>
  <c r="P35" i="11"/>
  <c r="O35" i="11"/>
  <c r="Q35" i="11" s="1"/>
  <c r="Z34" i="11"/>
  <c r="Y34" i="11"/>
  <c r="X34" i="11"/>
  <c r="W34" i="11"/>
  <c r="AF34" i="11" s="1"/>
  <c r="V34" i="11"/>
  <c r="U34" i="11"/>
  <c r="T34" i="11"/>
  <c r="S34" i="11"/>
  <c r="AE34" i="11" s="1"/>
  <c r="P34" i="11"/>
  <c r="O34" i="11"/>
  <c r="Q34" i="11" s="1"/>
  <c r="Z33" i="11"/>
  <c r="Y33" i="11"/>
  <c r="X33" i="11"/>
  <c r="W33" i="11"/>
  <c r="AF33" i="11" s="1"/>
  <c r="V33" i="11"/>
  <c r="U33" i="11"/>
  <c r="T33" i="11"/>
  <c r="S33" i="11"/>
  <c r="P33" i="11"/>
  <c r="O33" i="11"/>
  <c r="Q33" i="11" s="1"/>
  <c r="Z32" i="11"/>
  <c r="Y32" i="11"/>
  <c r="X32" i="11"/>
  <c r="W32" i="11"/>
  <c r="AF32" i="11" s="1"/>
  <c r="V32" i="11"/>
  <c r="U32" i="11"/>
  <c r="T32" i="11"/>
  <c r="S32" i="11"/>
  <c r="AE32" i="11" s="1"/>
  <c r="P32" i="11"/>
  <c r="O32" i="11"/>
  <c r="Q32" i="11" s="1"/>
  <c r="Z31" i="11"/>
  <c r="Y31" i="11"/>
  <c r="X31" i="11"/>
  <c r="W31" i="11"/>
  <c r="AF31" i="11" s="1"/>
  <c r="V31" i="11"/>
  <c r="U31" i="11"/>
  <c r="T31" i="11"/>
  <c r="S31" i="11"/>
  <c r="P31" i="11"/>
  <c r="O31" i="11"/>
  <c r="Q31" i="11" s="1"/>
  <c r="Z30" i="11"/>
  <c r="Y30" i="11"/>
  <c r="X30" i="11"/>
  <c r="W30" i="11"/>
  <c r="AF30" i="11" s="1"/>
  <c r="V30" i="11"/>
  <c r="U30" i="11"/>
  <c r="T30" i="11"/>
  <c r="S30" i="11"/>
  <c r="AE30" i="11" s="1"/>
  <c r="P30" i="11"/>
  <c r="O30" i="11"/>
  <c r="Q30" i="11" s="1"/>
  <c r="Z29" i="11"/>
  <c r="Y29" i="11"/>
  <c r="X29" i="11"/>
  <c r="W29" i="11"/>
  <c r="AF29" i="11" s="1"/>
  <c r="V29" i="11"/>
  <c r="U29" i="11"/>
  <c r="T29" i="11"/>
  <c r="S29" i="11"/>
  <c r="AE29" i="11" s="1"/>
  <c r="P29" i="11"/>
  <c r="O29" i="11"/>
  <c r="Q29" i="11" s="1"/>
  <c r="Z28" i="11"/>
  <c r="Y28" i="11"/>
  <c r="X28" i="11"/>
  <c r="W28" i="11"/>
  <c r="AF28" i="11" s="1"/>
  <c r="V28" i="11"/>
  <c r="U28" i="11"/>
  <c r="T28" i="11"/>
  <c r="S28" i="11"/>
  <c r="AE28" i="11" s="1"/>
  <c r="P28" i="11"/>
  <c r="O28" i="11"/>
  <c r="Q28" i="11" s="1"/>
  <c r="Z27" i="11"/>
  <c r="Y27" i="11"/>
  <c r="X27" i="11"/>
  <c r="W27" i="11"/>
  <c r="AF27" i="11" s="1"/>
  <c r="V27" i="11"/>
  <c r="U27" i="11"/>
  <c r="T27" i="11"/>
  <c r="S27" i="11"/>
  <c r="P27" i="11"/>
  <c r="O27" i="11"/>
  <c r="Q27" i="11" s="1"/>
  <c r="Z26" i="11"/>
  <c r="Y26" i="11"/>
  <c r="X26" i="11"/>
  <c r="W26" i="11"/>
  <c r="AF26" i="11" s="1"/>
  <c r="V26" i="11"/>
  <c r="U26" i="11"/>
  <c r="T26" i="11"/>
  <c r="S26" i="11"/>
  <c r="AE26" i="11" s="1"/>
  <c r="P26" i="11"/>
  <c r="O26" i="11"/>
  <c r="Q26" i="11" s="1"/>
  <c r="Z25" i="11"/>
  <c r="Y25" i="11"/>
  <c r="X25" i="11"/>
  <c r="W25" i="11"/>
  <c r="AF25" i="11" s="1"/>
  <c r="V25" i="11"/>
  <c r="U25" i="11"/>
  <c r="T25" i="11"/>
  <c r="S25" i="11"/>
  <c r="P25" i="11"/>
  <c r="O25" i="11"/>
  <c r="Q25" i="11" s="1"/>
  <c r="Z24" i="11"/>
  <c r="Y24" i="11"/>
  <c r="X24" i="11"/>
  <c r="W24" i="11"/>
  <c r="AF24" i="11" s="1"/>
  <c r="V24" i="11"/>
  <c r="U24" i="11"/>
  <c r="T24" i="11"/>
  <c r="S24" i="11"/>
  <c r="AE24" i="11" s="1"/>
  <c r="P24" i="11"/>
  <c r="O24" i="11"/>
  <c r="Q24" i="11" s="1"/>
  <c r="Z23" i="11"/>
  <c r="Y23" i="11"/>
  <c r="X23" i="11"/>
  <c r="W23" i="11"/>
  <c r="AF23" i="11" s="1"/>
  <c r="V23" i="11"/>
  <c r="U23" i="11"/>
  <c r="T23" i="11"/>
  <c r="S23" i="11"/>
  <c r="P23" i="11"/>
  <c r="O23" i="11"/>
  <c r="Q23" i="11" s="1"/>
  <c r="Z22" i="11"/>
  <c r="Y22" i="11"/>
  <c r="X22" i="11"/>
  <c r="W22" i="11"/>
  <c r="AF22" i="11" s="1"/>
  <c r="V22" i="11"/>
  <c r="U22" i="11"/>
  <c r="T22" i="11"/>
  <c r="S22" i="11"/>
  <c r="AE22" i="11" s="1"/>
  <c r="P22" i="11"/>
  <c r="O22" i="11"/>
  <c r="Q22" i="11" s="1"/>
  <c r="Z21" i="11"/>
  <c r="Y21" i="11"/>
  <c r="X21" i="11"/>
  <c r="W21" i="11"/>
  <c r="AF21" i="11" s="1"/>
  <c r="V21" i="11"/>
  <c r="U21" i="11"/>
  <c r="T21" i="11"/>
  <c r="S21" i="11"/>
  <c r="P21" i="11"/>
  <c r="O21" i="11"/>
  <c r="Q21" i="11" s="1"/>
  <c r="Z20" i="11"/>
  <c r="Y20" i="11"/>
  <c r="X20" i="11"/>
  <c r="W20" i="11"/>
  <c r="AF20" i="11" s="1"/>
  <c r="V20" i="11"/>
  <c r="U20" i="11"/>
  <c r="T20" i="11"/>
  <c r="S20" i="11"/>
  <c r="AE20" i="11" s="1"/>
  <c r="P20" i="11"/>
  <c r="O20" i="11"/>
  <c r="Q20" i="11" s="1"/>
  <c r="Z19" i="11"/>
  <c r="Y19" i="11"/>
  <c r="X19" i="11"/>
  <c r="W19" i="11"/>
  <c r="AF19" i="11" s="1"/>
  <c r="V19" i="11"/>
  <c r="U19" i="11"/>
  <c r="T19" i="11"/>
  <c r="S19" i="11"/>
  <c r="P19" i="11"/>
  <c r="O19" i="11"/>
  <c r="Q19" i="11" s="1"/>
  <c r="Z18" i="11"/>
  <c r="Y18" i="11"/>
  <c r="X18" i="11"/>
  <c r="W18" i="11"/>
  <c r="AF18" i="11" s="1"/>
  <c r="V18" i="11"/>
  <c r="U18" i="11"/>
  <c r="T18" i="11"/>
  <c r="S18" i="11"/>
  <c r="AE18" i="11" s="1"/>
  <c r="P18" i="11"/>
  <c r="O18" i="11"/>
  <c r="Q18" i="11" s="1"/>
  <c r="Z17" i="11"/>
  <c r="Y17" i="11"/>
  <c r="X17" i="11"/>
  <c r="W17" i="11"/>
  <c r="AF17" i="11" s="1"/>
  <c r="V17" i="11"/>
  <c r="U17" i="11"/>
  <c r="T17" i="11"/>
  <c r="S17" i="11"/>
  <c r="P17" i="11"/>
  <c r="O17" i="11"/>
  <c r="Q17" i="11" s="1"/>
  <c r="Z16" i="11"/>
  <c r="Y16" i="11"/>
  <c r="X16" i="11"/>
  <c r="W16" i="11"/>
  <c r="AF16" i="11" s="1"/>
  <c r="V16" i="11"/>
  <c r="U16" i="11"/>
  <c r="T16" i="11"/>
  <c r="S16" i="11"/>
  <c r="AE16" i="11" s="1"/>
  <c r="P16" i="11"/>
  <c r="O16" i="11"/>
  <c r="Q16" i="11" s="1"/>
  <c r="Z15" i="11"/>
  <c r="Y15" i="11"/>
  <c r="X15" i="11"/>
  <c r="W15" i="11"/>
  <c r="AF15" i="11" s="1"/>
  <c r="V15" i="11"/>
  <c r="U15" i="11"/>
  <c r="T15" i="11"/>
  <c r="S15" i="11"/>
  <c r="AE15" i="11" s="1"/>
  <c r="P15" i="11"/>
  <c r="O15" i="11"/>
  <c r="Q15" i="11" s="1"/>
  <c r="Z14" i="11"/>
  <c r="Y14" i="11"/>
  <c r="X14" i="11"/>
  <c r="W14" i="11"/>
  <c r="AF14" i="11" s="1"/>
  <c r="V14" i="11"/>
  <c r="U14" i="11"/>
  <c r="T14" i="11"/>
  <c r="S14" i="11"/>
  <c r="AE14" i="11" s="1"/>
  <c r="P14" i="11"/>
  <c r="O14" i="11"/>
  <c r="Q14" i="11" s="1"/>
  <c r="Z13" i="11"/>
  <c r="Y13" i="11"/>
  <c r="X13" i="11"/>
  <c r="W13" i="11"/>
  <c r="AF13" i="11" s="1"/>
  <c r="V13" i="11"/>
  <c r="U13" i="11"/>
  <c r="T13" i="11"/>
  <c r="S13" i="11"/>
  <c r="P13" i="11"/>
  <c r="O13" i="11"/>
  <c r="Q13" i="11" s="1"/>
  <c r="Z12" i="11"/>
  <c r="Y12" i="11"/>
  <c r="X12" i="11"/>
  <c r="W12" i="11"/>
  <c r="AF12" i="11" s="1"/>
  <c r="V12" i="11"/>
  <c r="U12" i="11"/>
  <c r="T12" i="11"/>
  <c r="S12" i="11"/>
  <c r="AE12" i="11" s="1"/>
  <c r="P12" i="11"/>
  <c r="O12" i="11"/>
  <c r="Q12" i="11" s="1"/>
  <c r="Z11" i="11"/>
  <c r="Y11" i="11"/>
  <c r="X11" i="11"/>
  <c r="W11" i="11"/>
  <c r="AF11" i="11" s="1"/>
  <c r="V11" i="11"/>
  <c r="U11" i="11"/>
  <c r="T11" i="11"/>
  <c r="S11" i="11"/>
  <c r="P11" i="11"/>
  <c r="O11" i="11"/>
  <c r="Q11" i="11" s="1"/>
  <c r="Z10" i="11"/>
  <c r="Y10" i="11"/>
  <c r="X10" i="11"/>
  <c r="W10" i="11"/>
  <c r="AF10" i="11" s="1"/>
  <c r="V10" i="11"/>
  <c r="U10" i="11"/>
  <c r="T10" i="11"/>
  <c r="S10" i="11"/>
  <c r="AE10" i="11" s="1"/>
  <c r="P10" i="11"/>
  <c r="O10" i="11"/>
  <c r="Q10" i="11" s="1"/>
  <c r="Z9" i="11"/>
  <c r="Y9" i="11"/>
  <c r="X9" i="11"/>
  <c r="W9" i="11"/>
  <c r="AF9" i="11" s="1"/>
  <c r="V9" i="11"/>
  <c r="U9" i="11"/>
  <c r="T9" i="11"/>
  <c r="S9" i="11"/>
  <c r="AE9" i="11" s="1"/>
  <c r="P9" i="11"/>
  <c r="O9" i="11"/>
  <c r="Q9" i="11" s="1"/>
  <c r="Z8" i="11"/>
  <c r="Y8" i="11"/>
  <c r="X8" i="11"/>
  <c r="W8" i="11"/>
  <c r="AF8" i="11" s="1"/>
  <c r="V8" i="11"/>
  <c r="U8" i="11"/>
  <c r="T8" i="11"/>
  <c r="S8" i="11"/>
  <c r="AE8" i="11" s="1"/>
  <c r="P8" i="11"/>
  <c r="O8" i="11"/>
  <c r="Q8" i="11" s="1"/>
  <c r="Z7" i="11"/>
  <c r="Y7" i="11"/>
  <c r="X7" i="11"/>
  <c r="W7" i="11"/>
  <c r="AF7" i="11" s="1"/>
  <c r="V7" i="11"/>
  <c r="U7" i="11"/>
  <c r="T7" i="11"/>
  <c r="S7" i="11"/>
  <c r="P7" i="11"/>
  <c r="O7" i="11"/>
  <c r="Q7" i="11" s="1"/>
  <c r="Z6" i="11"/>
  <c r="Y6" i="11"/>
  <c r="X6" i="11"/>
  <c r="W6" i="11"/>
  <c r="AF6" i="11" s="1"/>
  <c r="V6" i="11"/>
  <c r="U6" i="11"/>
  <c r="T6" i="11"/>
  <c r="S6" i="11"/>
  <c r="AE6" i="11" s="1"/>
  <c r="P6" i="11"/>
  <c r="O6" i="11"/>
  <c r="Q6" i="11" s="1"/>
  <c r="Z5" i="11"/>
  <c r="Y5" i="11"/>
  <c r="X5" i="11"/>
  <c r="W5" i="11"/>
  <c r="AF5" i="11" s="1"/>
  <c r="V5" i="11"/>
  <c r="U5" i="11"/>
  <c r="T5" i="11"/>
  <c r="S5" i="11"/>
  <c r="P5" i="11"/>
  <c r="O5" i="11"/>
  <c r="Q5" i="11" s="1"/>
  <c r="Z4" i="11"/>
  <c r="Y4" i="11"/>
  <c r="X4" i="11"/>
  <c r="W4" i="11"/>
  <c r="AF4" i="11" s="1"/>
  <c r="V4" i="11"/>
  <c r="U4" i="11"/>
  <c r="T4" i="11"/>
  <c r="S4" i="11"/>
  <c r="AE4" i="11" s="1"/>
  <c r="P4" i="11"/>
  <c r="O4" i="11"/>
  <c r="Q4" i="11" s="1"/>
  <c r="AE5" i="11" l="1"/>
  <c r="AE7" i="11"/>
  <c r="AE11" i="11"/>
  <c r="AE17" i="11"/>
  <c r="AE19" i="11"/>
  <c r="AE21" i="11"/>
  <c r="AE23" i="11"/>
  <c r="AE25" i="11"/>
  <c r="AE27" i="11"/>
  <c r="AE31" i="11"/>
  <c r="AE33" i="11"/>
  <c r="AE35" i="11"/>
  <c r="AE39" i="11"/>
  <c r="AE41" i="11"/>
  <c r="AC93" i="11"/>
  <c r="AE13" i="11"/>
  <c r="AA48" i="11"/>
  <c r="AB48" i="11" s="1"/>
  <c r="AE50" i="11"/>
  <c r="AE54" i="11"/>
  <c r="AE60" i="11"/>
  <c r="AE62" i="11"/>
  <c r="AE64" i="11"/>
  <c r="AE66" i="11"/>
  <c r="AA95" i="11"/>
  <c r="AB95" i="11" s="1"/>
  <c r="AC95" i="11" s="1"/>
  <c r="AA98" i="11"/>
  <c r="AB98" i="11" s="1"/>
  <c r="AA101" i="11"/>
  <c r="AB101" i="11" s="1"/>
  <c r="AC101" i="11" s="1"/>
  <c r="AA100" i="11"/>
  <c r="AB100" i="11" s="1"/>
  <c r="AE100" i="11"/>
  <c r="AA102" i="11"/>
  <c r="AB102" i="11" s="1"/>
  <c r="AE55" i="11"/>
  <c r="AE70" i="11"/>
  <c r="AE87" i="11"/>
  <c r="AE88" i="11"/>
  <c r="AA96" i="11"/>
  <c r="AB96" i="11" s="1"/>
  <c r="AE96" i="11"/>
  <c r="R49" i="11"/>
  <c r="AD49" i="11" s="1"/>
  <c r="AC49" i="11"/>
  <c r="R5" i="11"/>
  <c r="R7" i="11"/>
  <c r="R9" i="11"/>
  <c r="R11" i="11"/>
  <c r="R13" i="11"/>
  <c r="R15" i="11"/>
  <c r="R17" i="11"/>
  <c r="R19" i="11"/>
  <c r="R21" i="11"/>
  <c r="R23" i="11"/>
  <c r="R25" i="11"/>
  <c r="R27" i="11"/>
  <c r="R29" i="11"/>
  <c r="R31" i="11"/>
  <c r="R33" i="11"/>
  <c r="R35" i="11"/>
  <c r="R37" i="11"/>
  <c r="R39" i="11"/>
  <c r="R41" i="11"/>
  <c r="R43" i="11"/>
  <c r="R45" i="11"/>
  <c r="AD45" i="11" s="1"/>
  <c r="AC45" i="11"/>
  <c r="R48" i="11"/>
  <c r="AD48" i="11" s="1"/>
  <c r="AC48" i="11"/>
  <c r="R4" i="11"/>
  <c r="R6" i="11"/>
  <c r="R8" i="11"/>
  <c r="R10" i="11"/>
  <c r="R12" i="11"/>
  <c r="R14" i="11"/>
  <c r="R16" i="11"/>
  <c r="R18" i="11"/>
  <c r="R20" i="11"/>
  <c r="R22" i="11"/>
  <c r="R24" i="11"/>
  <c r="R26" i="11"/>
  <c r="R28" i="11"/>
  <c r="R30" i="11"/>
  <c r="R32" i="11"/>
  <c r="R34" i="11"/>
  <c r="R36" i="11"/>
  <c r="R38" i="11"/>
  <c r="R40" i="11"/>
  <c r="R42" i="11"/>
  <c r="R44" i="11"/>
  <c r="AA47" i="11"/>
  <c r="AB47" i="11" s="1"/>
  <c r="AC47" i="11" s="1"/>
  <c r="AE49" i="11"/>
  <c r="AA50" i="11"/>
  <c r="AB50" i="11" s="1"/>
  <c r="AA51" i="11"/>
  <c r="AB51" i="11" s="1"/>
  <c r="AE52" i="11"/>
  <c r="AA52" i="11"/>
  <c r="AB52" i="11" s="1"/>
  <c r="AC52" i="11" s="1"/>
  <c r="R53" i="11"/>
  <c r="R55" i="11"/>
  <c r="R57" i="11"/>
  <c r="R59" i="11"/>
  <c r="R61" i="11"/>
  <c r="R63" i="11"/>
  <c r="R65" i="11"/>
  <c r="R67" i="11"/>
  <c r="AC90" i="11"/>
  <c r="R92" i="11"/>
  <c r="AD92" i="11" s="1"/>
  <c r="AC92" i="11"/>
  <c r="R99" i="11"/>
  <c r="AD99" i="11" s="1"/>
  <c r="AC99" i="11"/>
  <c r="R7" i="12"/>
  <c r="AD7" i="12" s="1"/>
  <c r="AC7" i="12"/>
  <c r="R10" i="12"/>
  <c r="AD10" i="12" s="1"/>
  <c r="AC10" i="12"/>
  <c r="R15" i="12"/>
  <c r="AD15" i="12" s="1"/>
  <c r="AC15" i="12"/>
  <c r="R18" i="12"/>
  <c r="AD18" i="12" s="1"/>
  <c r="AC18" i="12"/>
  <c r="R23" i="12"/>
  <c r="AD23" i="12" s="1"/>
  <c r="AC23" i="12"/>
  <c r="AE45" i="11"/>
  <c r="AC46" i="11"/>
  <c r="R95" i="11"/>
  <c r="R4" i="12"/>
  <c r="AD4" i="12" s="1"/>
  <c r="AC4" i="12"/>
  <c r="AA4" i="11"/>
  <c r="AB4" i="11" s="1"/>
  <c r="AC4" i="11" s="1"/>
  <c r="AA5" i="11"/>
  <c r="AB5" i="11" s="1"/>
  <c r="AC5" i="11" s="1"/>
  <c r="AA6" i="11"/>
  <c r="AB6" i="11" s="1"/>
  <c r="AC6" i="11" s="1"/>
  <c r="AA7" i="11"/>
  <c r="AB7" i="11" s="1"/>
  <c r="AC7" i="11" s="1"/>
  <c r="AA8" i="11"/>
  <c r="AB8" i="11" s="1"/>
  <c r="AC8" i="11" s="1"/>
  <c r="AA9" i="11"/>
  <c r="AB9" i="11" s="1"/>
  <c r="AC9" i="11" s="1"/>
  <c r="AA10" i="11"/>
  <c r="AB10" i="11" s="1"/>
  <c r="AC10" i="11" s="1"/>
  <c r="AA11" i="11"/>
  <c r="AB11" i="11" s="1"/>
  <c r="AC11" i="11" s="1"/>
  <c r="AA12" i="11"/>
  <c r="AB12" i="11" s="1"/>
  <c r="AC12" i="11" s="1"/>
  <c r="AA13" i="11"/>
  <c r="AB13" i="11" s="1"/>
  <c r="AC13" i="11" s="1"/>
  <c r="AA14" i="11"/>
  <c r="AB14" i="11" s="1"/>
  <c r="AC14" i="11" s="1"/>
  <c r="AA15" i="11"/>
  <c r="AB15" i="11" s="1"/>
  <c r="AC15" i="11" s="1"/>
  <c r="AA16" i="11"/>
  <c r="AB16" i="11" s="1"/>
  <c r="AC16" i="11" s="1"/>
  <c r="AA17" i="11"/>
  <c r="AB17" i="11" s="1"/>
  <c r="AC17" i="11" s="1"/>
  <c r="AA18" i="11"/>
  <c r="AB18" i="11" s="1"/>
  <c r="AC18" i="11" s="1"/>
  <c r="AA19" i="11"/>
  <c r="AB19" i="11" s="1"/>
  <c r="AC19" i="11" s="1"/>
  <c r="AA20" i="11"/>
  <c r="AB20" i="11" s="1"/>
  <c r="AC20" i="11" s="1"/>
  <c r="AA21" i="11"/>
  <c r="AB21" i="11" s="1"/>
  <c r="AC21" i="11" s="1"/>
  <c r="AA22" i="11"/>
  <c r="AB22" i="11" s="1"/>
  <c r="AC22" i="11" s="1"/>
  <c r="AA23" i="11"/>
  <c r="AB23" i="11" s="1"/>
  <c r="AC23" i="11" s="1"/>
  <c r="AA24" i="11"/>
  <c r="AB24" i="11" s="1"/>
  <c r="AC24" i="11" s="1"/>
  <c r="AA25" i="11"/>
  <c r="AB25" i="11" s="1"/>
  <c r="AC25" i="11" s="1"/>
  <c r="AA26" i="11"/>
  <c r="AB26" i="11" s="1"/>
  <c r="AC26" i="11" s="1"/>
  <c r="AA27" i="11"/>
  <c r="AB27" i="11" s="1"/>
  <c r="AC27" i="11" s="1"/>
  <c r="AA28" i="11"/>
  <c r="AB28" i="11" s="1"/>
  <c r="AC28" i="11" s="1"/>
  <c r="AA29" i="11"/>
  <c r="AB29" i="11" s="1"/>
  <c r="AC29" i="11" s="1"/>
  <c r="AA30" i="11"/>
  <c r="AB30" i="11" s="1"/>
  <c r="AC30" i="11" s="1"/>
  <c r="AA31" i="11"/>
  <c r="AB31" i="11" s="1"/>
  <c r="AC31" i="11" s="1"/>
  <c r="AA32" i="11"/>
  <c r="AB32" i="11" s="1"/>
  <c r="AC32" i="11" s="1"/>
  <c r="AA33" i="11"/>
  <c r="AB33" i="11" s="1"/>
  <c r="AC33" i="11" s="1"/>
  <c r="AA34" i="11"/>
  <c r="AB34" i="11" s="1"/>
  <c r="AC34" i="11" s="1"/>
  <c r="AA35" i="11"/>
  <c r="AB35" i="11" s="1"/>
  <c r="AC35" i="11" s="1"/>
  <c r="AA36" i="11"/>
  <c r="AB36" i="11" s="1"/>
  <c r="AC36" i="11" s="1"/>
  <c r="AA37" i="11"/>
  <c r="AB37" i="11" s="1"/>
  <c r="AC37" i="11" s="1"/>
  <c r="AA38" i="11"/>
  <c r="AB38" i="11" s="1"/>
  <c r="AC38" i="11" s="1"/>
  <c r="AA39" i="11"/>
  <c r="AB39" i="11" s="1"/>
  <c r="AC39" i="11" s="1"/>
  <c r="AA40" i="11"/>
  <c r="AB40" i="11" s="1"/>
  <c r="AC40" i="11" s="1"/>
  <c r="AA41" i="11"/>
  <c r="AB41" i="11" s="1"/>
  <c r="AC41" i="11" s="1"/>
  <c r="AA42" i="11"/>
  <c r="AB42" i="11" s="1"/>
  <c r="AC42" i="11" s="1"/>
  <c r="AA43" i="11"/>
  <c r="AB43" i="11" s="1"/>
  <c r="AC43" i="11" s="1"/>
  <c r="AA44" i="11"/>
  <c r="AB44" i="11" s="1"/>
  <c r="AC44" i="11" s="1"/>
  <c r="AD46" i="11"/>
  <c r="R50" i="11"/>
  <c r="AD50" i="11" s="1"/>
  <c r="AC50" i="11"/>
  <c r="R51" i="11"/>
  <c r="AD51" i="11" s="1"/>
  <c r="AC51" i="11"/>
  <c r="R52" i="11"/>
  <c r="AD52" i="11" s="1"/>
  <c r="R54" i="11"/>
  <c r="R56" i="11"/>
  <c r="AC56" i="11"/>
  <c r="R58" i="11"/>
  <c r="R60" i="11"/>
  <c r="R62" i="11"/>
  <c r="R64" i="11"/>
  <c r="R66" i="11"/>
  <c r="R91" i="11"/>
  <c r="AD91" i="11" s="1"/>
  <c r="AC91" i="11"/>
  <c r="R100" i="11"/>
  <c r="AD100" i="11" s="1"/>
  <c r="AC100" i="11"/>
  <c r="R6" i="12"/>
  <c r="AD6" i="12" s="1"/>
  <c r="AC6" i="12"/>
  <c r="R11" i="12"/>
  <c r="AD11" i="12" s="1"/>
  <c r="AC11" i="12"/>
  <c r="R14" i="12"/>
  <c r="AD14" i="12" s="1"/>
  <c r="AC14" i="12"/>
  <c r="R19" i="12"/>
  <c r="AD19" i="12" s="1"/>
  <c r="AC19" i="12"/>
  <c r="R22" i="12"/>
  <c r="AD22" i="12" s="1"/>
  <c r="AC22" i="12"/>
  <c r="AD47" i="11"/>
  <c r="R96" i="11"/>
  <c r="AD96" i="11" s="1"/>
  <c r="AC96" i="11"/>
  <c r="R103" i="11"/>
  <c r="AD103" i="11" s="1"/>
  <c r="AC103" i="11"/>
  <c r="AA53" i="11"/>
  <c r="AB53" i="11" s="1"/>
  <c r="AC53" i="11" s="1"/>
  <c r="AA54" i="11"/>
  <c r="AB54" i="11" s="1"/>
  <c r="AC54" i="11" s="1"/>
  <c r="AA55" i="11"/>
  <c r="AB55" i="11" s="1"/>
  <c r="AC55" i="11" s="1"/>
  <c r="AA56" i="11"/>
  <c r="AB56" i="11" s="1"/>
  <c r="AA57" i="11"/>
  <c r="AB57" i="11" s="1"/>
  <c r="AC57" i="11" s="1"/>
  <c r="AA58" i="11"/>
  <c r="AB58" i="11" s="1"/>
  <c r="AC58" i="11" s="1"/>
  <c r="AA59" i="11"/>
  <c r="AB59" i="11" s="1"/>
  <c r="AC59" i="11" s="1"/>
  <c r="AA60" i="11"/>
  <c r="AB60" i="11" s="1"/>
  <c r="AC60" i="11" s="1"/>
  <c r="AA61" i="11"/>
  <c r="AB61" i="11" s="1"/>
  <c r="AC61" i="11" s="1"/>
  <c r="AA62" i="11"/>
  <c r="AB62" i="11" s="1"/>
  <c r="AC62" i="11" s="1"/>
  <c r="AA63" i="11"/>
  <c r="AB63" i="11" s="1"/>
  <c r="AC63" i="11" s="1"/>
  <c r="AA64" i="11"/>
  <c r="AB64" i="11" s="1"/>
  <c r="AC64" i="11" s="1"/>
  <c r="AA65" i="11"/>
  <c r="AB65" i="11" s="1"/>
  <c r="AC65" i="11" s="1"/>
  <c r="AA66" i="11"/>
  <c r="AB66" i="11" s="1"/>
  <c r="AC66" i="11" s="1"/>
  <c r="AA67" i="11"/>
  <c r="AB67" i="11" s="1"/>
  <c r="AC67" i="11" s="1"/>
  <c r="AA68" i="11"/>
  <c r="AB68" i="11" s="1"/>
  <c r="AD68" i="11" s="1"/>
  <c r="AA69" i="11"/>
  <c r="AB69" i="11" s="1"/>
  <c r="AD69" i="11" s="1"/>
  <c r="AA70" i="11"/>
  <c r="AB70" i="11" s="1"/>
  <c r="AC70" i="11" s="1"/>
  <c r="AA71" i="11"/>
  <c r="AB71" i="11" s="1"/>
  <c r="AD71" i="11" s="1"/>
  <c r="AA72" i="11"/>
  <c r="AB72" i="11" s="1"/>
  <c r="AD72" i="11" s="1"/>
  <c r="AA73" i="11"/>
  <c r="AB73" i="11" s="1"/>
  <c r="AD73" i="11" s="1"/>
  <c r="AA74" i="11"/>
  <c r="AB74" i="11" s="1"/>
  <c r="AC74" i="11" s="1"/>
  <c r="AA75" i="11"/>
  <c r="AB75" i="11" s="1"/>
  <c r="AD75" i="11" s="1"/>
  <c r="AA76" i="11"/>
  <c r="AB76" i="11" s="1"/>
  <c r="AD76" i="11" s="1"/>
  <c r="AA77" i="11"/>
  <c r="AB77" i="11" s="1"/>
  <c r="AD77" i="11" s="1"/>
  <c r="AA78" i="11"/>
  <c r="AB78" i="11" s="1"/>
  <c r="AC78" i="11" s="1"/>
  <c r="AA79" i="11"/>
  <c r="AB79" i="11" s="1"/>
  <c r="AD79" i="11" s="1"/>
  <c r="AA80" i="11"/>
  <c r="AB80" i="11" s="1"/>
  <c r="AD80" i="11" s="1"/>
  <c r="AA81" i="11"/>
  <c r="AB81" i="11" s="1"/>
  <c r="AD81" i="11" s="1"/>
  <c r="AA82" i="11"/>
  <c r="AB82" i="11" s="1"/>
  <c r="AC82" i="11" s="1"/>
  <c r="AA83" i="11"/>
  <c r="AB83" i="11" s="1"/>
  <c r="AD83" i="11" s="1"/>
  <c r="AA84" i="11"/>
  <c r="AB84" i="11" s="1"/>
  <c r="AD84" i="11" s="1"/>
  <c r="AA85" i="11"/>
  <c r="AB85" i="11" s="1"/>
  <c r="AD85" i="11" s="1"/>
  <c r="AA86" i="11"/>
  <c r="AB86" i="11" s="1"/>
  <c r="AC86" i="11" s="1"/>
  <c r="AA87" i="11"/>
  <c r="AB87" i="11" s="1"/>
  <c r="AD87" i="11" s="1"/>
  <c r="AA88" i="11"/>
  <c r="AB88" i="11" s="1"/>
  <c r="AD88" i="11" s="1"/>
  <c r="AA89" i="11"/>
  <c r="AB89" i="11" s="1"/>
  <c r="AD89" i="11" s="1"/>
  <c r="AE91" i="11"/>
  <c r="AE95" i="11"/>
  <c r="AE99" i="11"/>
  <c r="AE103" i="11"/>
  <c r="AC5" i="12"/>
  <c r="AE6" i="12"/>
  <c r="AC9" i="12"/>
  <c r="AE10" i="12"/>
  <c r="AC13" i="12"/>
  <c r="AE14" i="12"/>
  <c r="AC17" i="12"/>
  <c r="AE18" i="12"/>
  <c r="AC21" i="12"/>
  <c r="AE22" i="12"/>
  <c r="R86" i="12"/>
  <c r="AD86" i="12" s="1"/>
  <c r="AC86" i="12"/>
  <c r="AE5" i="12"/>
  <c r="AC8" i="12"/>
  <c r="AE9" i="12"/>
  <c r="AC12" i="12"/>
  <c r="AE13" i="12"/>
  <c r="AC16" i="12"/>
  <c r="AE17" i="12"/>
  <c r="AC20" i="12"/>
  <c r="AE21" i="12"/>
  <c r="AC24" i="12"/>
  <c r="AA25" i="12"/>
  <c r="AB25" i="12" s="1"/>
  <c r="AA26" i="12"/>
  <c r="AB26" i="12" s="1"/>
  <c r="AA27" i="12"/>
  <c r="AB27" i="12" s="1"/>
  <c r="AA28" i="12"/>
  <c r="AB28" i="12" s="1"/>
  <c r="AA29" i="12"/>
  <c r="AB29" i="12" s="1"/>
  <c r="AA30" i="12"/>
  <c r="AB30" i="12" s="1"/>
  <c r="AA31" i="12"/>
  <c r="AB31" i="12" s="1"/>
  <c r="AE32" i="12"/>
  <c r="AA32" i="12"/>
  <c r="AB32" i="12" s="1"/>
  <c r="R33" i="12"/>
  <c r="R35" i="12"/>
  <c r="R37" i="12"/>
  <c r="R39" i="12"/>
  <c r="R41" i="12"/>
  <c r="R43" i="12"/>
  <c r="R45" i="12"/>
  <c r="R47" i="12"/>
  <c r="R49" i="12"/>
  <c r="R51" i="12"/>
  <c r="R53" i="12"/>
  <c r="R55" i="12"/>
  <c r="R57" i="12"/>
  <c r="R59" i="12"/>
  <c r="R61" i="12"/>
  <c r="R63" i="12"/>
  <c r="R65" i="12"/>
  <c r="R67" i="12"/>
  <c r="R69" i="12"/>
  <c r="R71" i="12"/>
  <c r="R73" i="12"/>
  <c r="R75" i="12"/>
  <c r="R77" i="12"/>
  <c r="R79" i="12"/>
  <c r="AD79" i="12" s="1"/>
  <c r="AC79" i="12"/>
  <c r="R82" i="12"/>
  <c r="AD82" i="12" s="1"/>
  <c r="AC82" i="12"/>
  <c r="R89" i="12"/>
  <c r="AD89" i="12" s="1"/>
  <c r="AC89" i="12"/>
  <c r="R91" i="12"/>
  <c r="AD93" i="11"/>
  <c r="AE93" i="11"/>
  <c r="AC94" i="11"/>
  <c r="AD97" i="11"/>
  <c r="AE97" i="11"/>
  <c r="AC98" i="11"/>
  <c r="AD101" i="11"/>
  <c r="AE101" i="11"/>
  <c r="AC102" i="11"/>
  <c r="AD5" i="12"/>
  <c r="AD9" i="12"/>
  <c r="AD13" i="12"/>
  <c r="AD17" i="12"/>
  <c r="AD21" i="12"/>
  <c r="R85" i="12"/>
  <c r="AD85" i="12" s="1"/>
  <c r="AC85" i="12"/>
  <c r="AD90" i="11"/>
  <c r="AD94" i="11"/>
  <c r="AD98" i="11"/>
  <c r="AD102" i="11"/>
  <c r="AD8" i="12"/>
  <c r="AD12" i="12"/>
  <c r="AD16" i="12"/>
  <c r="AD20" i="12"/>
  <c r="AD24" i="12"/>
  <c r="R25" i="12"/>
  <c r="AD25" i="12" s="1"/>
  <c r="AC25" i="12"/>
  <c r="R26" i="12"/>
  <c r="AD26" i="12" s="1"/>
  <c r="AC26" i="12"/>
  <c r="R27" i="12"/>
  <c r="AD27" i="12" s="1"/>
  <c r="AC27" i="12"/>
  <c r="R28" i="12"/>
  <c r="AD28" i="12" s="1"/>
  <c r="AC28" i="12"/>
  <c r="R29" i="12"/>
  <c r="AD29" i="12" s="1"/>
  <c r="AC29" i="12"/>
  <c r="R30" i="12"/>
  <c r="AD30" i="12" s="1"/>
  <c r="AC30" i="12"/>
  <c r="R31" i="12"/>
  <c r="AD31" i="12" s="1"/>
  <c r="AC31" i="12"/>
  <c r="R32" i="12"/>
  <c r="AD32" i="12" s="1"/>
  <c r="AC32" i="12"/>
  <c r="R34" i="12"/>
  <c r="R36" i="12"/>
  <c r="R38" i="12"/>
  <c r="R40" i="12"/>
  <c r="R42" i="12"/>
  <c r="R44" i="12"/>
  <c r="R46" i="12"/>
  <c r="R48" i="12"/>
  <c r="R50" i="12"/>
  <c r="R52" i="12"/>
  <c r="R54" i="12"/>
  <c r="R56" i="12"/>
  <c r="R58" i="12"/>
  <c r="R60" i="12"/>
  <c r="R62" i="12"/>
  <c r="R64" i="12"/>
  <c r="R66" i="12"/>
  <c r="R68" i="12"/>
  <c r="R70" i="12"/>
  <c r="R72" i="12"/>
  <c r="R74" i="12"/>
  <c r="R76" i="12"/>
  <c r="R78" i="12"/>
  <c r="R81" i="12"/>
  <c r="AD81" i="12" s="1"/>
  <c r="AC81" i="12"/>
  <c r="R90" i="12"/>
  <c r="AD90" i="12" s="1"/>
  <c r="AC90" i="12"/>
  <c r="AE81" i="12"/>
  <c r="AE85" i="12"/>
  <c r="AE89" i="12"/>
  <c r="AE90" i="12"/>
  <c r="R43" i="13"/>
  <c r="R52" i="13"/>
  <c r="AA91" i="12"/>
  <c r="AB91" i="12" s="1"/>
  <c r="AC91" i="12" s="1"/>
  <c r="AA92" i="12"/>
  <c r="AB92" i="12" s="1"/>
  <c r="AA93" i="12"/>
  <c r="AB93" i="12" s="1"/>
  <c r="AA94" i="12"/>
  <c r="AB94" i="12" s="1"/>
  <c r="AA95" i="12"/>
  <c r="AB95" i="12" s="1"/>
  <c r="AE96" i="12"/>
  <c r="AA96" i="12"/>
  <c r="AB96" i="12" s="1"/>
  <c r="R97" i="12"/>
  <c r="R99" i="12"/>
  <c r="R101" i="12"/>
  <c r="R103" i="12"/>
  <c r="R5" i="13"/>
  <c r="R7" i="13"/>
  <c r="R9" i="13"/>
  <c r="R11" i="13"/>
  <c r="R13" i="13"/>
  <c r="R15" i="13"/>
  <c r="R17" i="13"/>
  <c r="R19" i="13"/>
  <c r="R21" i="13"/>
  <c r="R23" i="13"/>
  <c r="R25" i="13"/>
  <c r="R27" i="13"/>
  <c r="R29" i="13"/>
  <c r="R31" i="13"/>
  <c r="R33" i="13"/>
  <c r="R48" i="13"/>
  <c r="AD48" i="13" s="1"/>
  <c r="AC48" i="13"/>
  <c r="AE79" i="12"/>
  <c r="AC80" i="12"/>
  <c r="AD83" i="12"/>
  <c r="AE83" i="12"/>
  <c r="AC84" i="12"/>
  <c r="AD87" i="12"/>
  <c r="AE87" i="12"/>
  <c r="AC88" i="12"/>
  <c r="AF90" i="12"/>
  <c r="R44" i="13"/>
  <c r="AD44" i="13" s="1"/>
  <c r="AC44" i="13"/>
  <c r="R51" i="13"/>
  <c r="R53" i="13"/>
  <c r="AA33" i="12"/>
  <c r="AB33" i="12" s="1"/>
  <c r="AC33" i="12" s="1"/>
  <c r="AA34" i="12"/>
  <c r="AB34" i="12" s="1"/>
  <c r="AC34" i="12" s="1"/>
  <c r="AA35" i="12"/>
  <c r="AB35" i="12" s="1"/>
  <c r="AC35" i="12" s="1"/>
  <c r="AA36" i="12"/>
  <c r="AB36" i="12" s="1"/>
  <c r="AC36" i="12" s="1"/>
  <c r="AA37" i="12"/>
  <c r="AB37" i="12" s="1"/>
  <c r="AC37" i="12" s="1"/>
  <c r="AA38" i="12"/>
  <c r="AB38" i="12" s="1"/>
  <c r="AC38" i="12" s="1"/>
  <c r="AA39" i="12"/>
  <c r="AB39" i="12" s="1"/>
  <c r="AC39" i="12" s="1"/>
  <c r="AA40" i="12"/>
  <c r="AB40" i="12" s="1"/>
  <c r="AC40" i="12" s="1"/>
  <c r="AA41" i="12"/>
  <c r="AB41" i="12" s="1"/>
  <c r="AC41" i="12" s="1"/>
  <c r="AA42" i="12"/>
  <c r="AB42" i="12" s="1"/>
  <c r="AC42" i="12" s="1"/>
  <c r="AA43" i="12"/>
  <c r="AB43" i="12" s="1"/>
  <c r="AC43" i="12" s="1"/>
  <c r="AA44" i="12"/>
  <c r="AB44" i="12" s="1"/>
  <c r="AC44" i="12" s="1"/>
  <c r="AA45" i="12"/>
  <c r="AB45" i="12" s="1"/>
  <c r="AC45" i="12" s="1"/>
  <c r="AA46" i="12"/>
  <c r="AB46" i="12" s="1"/>
  <c r="AC46" i="12" s="1"/>
  <c r="AA47" i="12"/>
  <c r="AB47" i="12" s="1"/>
  <c r="AC47" i="12" s="1"/>
  <c r="AA48" i="12"/>
  <c r="AB48" i="12" s="1"/>
  <c r="AC48" i="12" s="1"/>
  <c r="AA49" i="12"/>
  <c r="AB49" i="12" s="1"/>
  <c r="AC49" i="12" s="1"/>
  <c r="AA50" i="12"/>
  <c r="AB50" i="12" s="1"/>
  <c r="AC50" i="12" s="1"/>
  <c r="AA51" i="12"/>
  <c r="AB51" i="12" s="1"/>
  <c r="AC51" i="12" s="1"/>
  <c r="AA52" i="12"/>
  <c r="AB52" i="12" s="1"/>
  <c r="AC52" i="12" s="1"/>
  <c r="AA53" i="12"/>
  <c r="AB53" i="12" s="1"/>
  <c r="AC53" i="12" s="1"/>
  <c r="AA54" i="12"/>
  <c r="AB54" i="12" s="1"/>
  <c r="AC54" i="12" s="1"/>
  <c r="AA55" i="12"/>
  <c r="AB55" i="12" s="1"/>
  <c r="AC55" i="12" s="1"/>
  <c r="AA56" i="12"/>
  <c r="AB56" i="12" s="1"/>
  <c r="AC56" i="12" s="1"/>
  <c r="AA57" i="12"/>
  <c r="AB57" i="12" s="1"/>
  <c r="AC57" i="12" s="1"/>
  <c r="AA58" i="12"/>
  <c r="AB58" i="12" s="1"/>
  <c r="AC58" i="12" s="1"/>
  <c r="AA59" i="12"/>
  <c r="AB59" i="12" s="1"/>
  <c r="AC59" i="12" s="1"/>
  <c r="AA60" i="12"/>
  <c r="AB60" i="12" s="1"/>
  <c r="AC60" i="12" s="1"/>
  <c r="AA61" i="12"/>
  <c r="AB61" i="12" s="1"/>
  <c r="AC61" i="12" s="1"/>
  <c r="AA62" i="12"/>
  <c r="AB62" i="12" s="1"/>
  <c r="AC62" i="12" s="1"/>
  <c r="AA63" i="12"/>
  <c r="AB63" i="12" s="1"/>
  <c r="AC63" i="12" s="1"/>
  <c r="AA64" i="12"/>
  <c r="AB64" i="12" s="1"/>
  <c r="AC64" i="12" s="1"/>
  <c r="AA65" i="12"/>
  <c r="AB65" i="12" s="1"/>
  <c r="AC65" i="12" s="1"/>
  <c r="AA66" i="12"/>
  <c r="AB66" i="12" s="1"/>
  <c r="AC66" i="12" s="1"/>
  <c r="AA67" i="12"/>
  <c r="AB67" i="12" s="1"/>
  <c r="AC67" i="12" s="1"/>
  <c r="AA68" i="12"/>
  <c r="AB68" i="12" s="1"/>
  <c r="AC68" i="12" s="1"/>
  <c r="AA69" i="12"/>
  <c r="AB69" i="12" s="1"/>
  <c r="AC69" i="12" s="1"/>
  <c r="AA70" i="12"/>
  <c r="AB70" i="12" s="1"/>
  <c r="AC70" i="12" s="1"/>
  <c r="AA71" i="12"/>
  <c r="AB71" i="12" s="1"/>
  <c r="AC71" i="12" s="1"/>
  <c r="AA72" i="12"/>
  <c r="AB72" i="12" s="1"/>
  <c r="AC72" i="12" s="1"/>
  <c r="AA73" i="12"/>
  <c r="AB73" i="12" s="1"/>
  <c r="AC73" i="12" s="1"/>
  <c r="AA74" i="12"/>
  <c r="AB74" i="12" s="1"/>
  <c r="AC74" i="12" s="1"/>
  <c r="AA75" i="12"/>
  <c r="AB75" i="12" s="1"/>
  <c r="AC75" i="12" s="1"/>
  <c r="AA76" i="12"/>
  <c r="AB76" i="12" s="1"/>
  <c r="AC76" i="12" s="1"/>
  <c r="AA77" i="12"/>
  <c r="AB77" i="12" s="1"/>
  <c r="AC77" i="12" s="1"/>
  <c r="AA78" i="12"/>
  <c r="AB78" i="12" s="1"/>
  <c r="AC78" i="12" s="1"/>
  <c r="AD80" i="12"/>
  <c r="AD84" i="12"/>
  <c r="AD88" i="12"/>
  <c r="R92" i="12"/>
  <c r="AD92" i="12" s="1"/>
  <c r="AC92" i="12"/>
  <c r="R93" i="12"/>
  <c r="AD93" i="12" s="1"/>
  <c r="AC93" i="12"/>
  <c r="R94" i="12"/>
  <c r="AD94" i="12" s="1"/>
  <c r="AC94" i="12"/>
  <c r="R95" i="12"/>
  <c r="AD95" i="12" s="1"/>
  <c r="AC95" i="12"/>
  <c r="R96" i="12"/>
  <c r="AD96" i="12" s="1"/>
  <c r="AC96" i="12"/>
  <c r="R98" i="12"/>
  <c r="R100" i="12"/>
  <c r="R102" i="12"/>
  <c r="R4" i="13"/>
  <c r="R6" i="13"/>
  <c r="R8" i="13"/>
  <c r="R10" i="13"/>
  <c r="R12" i="13"/>
  <c r="R14" i="13"/>
  <c r="R16" i="13"/>
  <c r="R18" i="13"/>
  <c r="R20" i="13"/>
  <c r="R22" i="13"/>
  <c r="R24" i="13"/>
  <c r="R26" i="13"/>
  <c r="R28" i="13"/>
  <c r="R30" i="13"/>
  <c r="R32" i="13"/>
  <c r="R40" i="13"/>
  <c r="AD40" i="13" s="1"/>
  <c r="AC40" i="13"/>
  <c r="R47" i="13"/>
  <c r="AD47" i="13" s="1"/>
  <c r="AC47" i="13"/>
  <c r="AA43" i="13"/>
  <c r="AB43" i="13" s="1"/>
  <c r="AC43" i="13" s="1"/>
  <c r="AA47" i="13"/>
  <c r="AB47" i="13" s="1"/>
  <c r="AA51" i="13"/>
  <c r="AB51" i="13" s="1"/>
  <c r="AC51" i="13" s="1"/>
  <c r="AA53" i="13"/>
  <c r="AB53" i="13" s="1"/>
  <c r="AC53" i="13" s="1"/>
  <c r="AA54" i="13"/>
  <c r="AB54" i="13" s="1"/>
  <c r="AC54" i="13" s="1"/>
  <c r="AA55" i="13"/>
  <c r="AB55" i="13" s="1"/>
  <c r="AA56" i="13"/>
  <c r="AB56" i="13" s="1"/>
  <c r="AA57" i="13"/>
  <c r="AB57" i="13" s="1"/>
  <c r="AA58" i="13"/>
  <c r="AB58" i="13" s="1"/>
  <c r="AC58" i="13" s="1"/>
  <c r="AA59" i="13"/>
  <c r="AB59" i="13" s="1"/>
  <c r="AA60" i="13"/>
  <c r="AB60" i="13" s="1"/>
  <c r="R62" i="13"/>
  <c r="R64" i="13"/>
  <c r="R66" i="13"/>
  <c r="R68" i="13"/>
  <c r="R70" i="13"/>
  <c r="R72" i="13"/>
  <c r="R74" i="13"/>
  <c r="R76" i="13"/>
  <c r="R78" i="13"/>
  <c r="R80" i="13"/>
  <c r="R82" i="13"/>
  <c r="R84" i="13"/>
  <c r="R86" i="13"/>
  <c r="R88" i="13"/>
  <c r="R90" i="13"/>
  <c r="R92" i="13"/>
  <c r="R94" i="13"/>
  <c r="AD94" i="13" s="1"/>
  <c r="AC94" i="13"/>
  <c r="AD41" i="13"/>
  <c r="AE41" i="13"/>
  <c r="AC42" i="13"/>
  <c r="AD45" i="13"/>
  <c r="AE45" i="13"/>
  <c r="AC46" i="13"/>
  <c r="AD49" i="13"/>
  <c r="AE49" i="13"/>
  <c r="AC50" i="13"/>
  <c r="AA52" i="13"/>
  <c r="AB52" i="13" s="1"/>
  <c r="AC52" i="13" s="1"/>
  <c r="AD42" i="13"/>
  <c r="AD46" i="13"/>
  <c r="AD50" i="13"/>
  <c r="R54" i="13"/>
  <c r="R55" i="13"/>
  <c r="AD55" i="13" s="1"/>
  <c r="AC55" i="13"/>
  <c r="R56" i="13"/>
  <c r="AD56" i="13" s="1"/>
  <c r="AC56" i="13"/>
  <c r="R57" i="13"/>
  <c r="AD57" i="13" s="1"/>
  <c r="AC57" i="13"/>
  <c r="R58" i="13"/>
  <c r="R59" i="13"/>
  <c r="AD59" i="13" s="1"/>
  <c r="AC59" i="13"/>
  <c r="R60" i="13"/>
  <c r="AD60" i="13" s="1"/>
  <c r="AC60" i="13"/>
  <c r="R61" i="13"/>
  <c r="R63" i="13"/>
  <c r="R65" i="13"/>
  <c r="R67" i="13"/>
  <c r="R69" i="13"/>
  <c r="R71" i="13"/>
  <c r="R73" i="13"/>
  <c r="R75" i="13"/>
  <c r="R77" i="13"/>
  <c r="R79" i="13"/>
  <c r="R81" i="13"/>
  <c r="R83" i="13"/>
  <c r="R85" i="13"/>
  <c r="R87" i="13"/>
  <c r="R89" i="13"/>
  <c r="R91" i="13"/>
  <c r="R93" i="13"/>
  <c r="AA97" i="12"/>
  <c r="AB97" i="12" s="1"/>
  <c r="AC97" i="12" s="1"/>
  <c r="AA98" i="12"/>
  <c r="AB98" i="12" s="1"/>
  <c r="AC98" i="12" s="1"/>
  <c r="AA99" i="12"/>
  <c r="AB99" i="12" s="1"/>
  <c r="AC99" i="12" s="1"/>
  <c r="AA100" i="12"/>
  <c r="AB100" i="12" s="1"/>
  <c r="AC100" i="12" s="1"/>
  <c r="AA101" i="12"/>
  <c r="AB101" i="12" s="1"/>
  <c r="AC101" i="12" s="1"/>
  <c r="AA102" i="12"/>
  <c r="AB102" i="12" s="1"/>
  <c r="AC102" i="12" s="1"/>
  <c r="AA103" i="12"/>
  <c r="AB103" i="12" s="1"/>
  <c r="AC103" i="12" s="1"/>
  <c r="AA4" i="13"/>
  <c r="AB4" i="13" s="1"/>
  <c r="AC4" i="13" s="1"/>
  <c r="AA5" i="13"/>
  <c r="AB5" i="13" s="1"/>
  <c r="AC5" i="13" s="1"/>
  <c r="AA6" i="13"/>
  <c r="AB6" i="13" s="1"/>
  <c r="AC6" i="13" s="1"/>
  <c r="AA7" i="13"/>
  <c r="AB7" i="13" s="1"/>
  <c r="AC7" i="13" s="1"/>
  <c r="AA8" i="13"/>
  <c r="AB8" i="13" s="1"/>
  <c r="AC8" i="13" s="1"/>
  <c r="AA9" i="13"/>
  <c r="AB9" i="13" s="1"/>
  <c r="AC9" i="13" s="1"/>
  <c r="AA10" i="13"/>
  <c r="AB10" i="13" s="1"/>
  <c r="AC10" i="13" s="1"/>
  <c r="AA11" i="13"/>
  <c r="AB11" i="13" s="1"/>
  <c r="AC11" i="13" s="1"/>
  <c r="AA12" i="13"/>
  <c r="AB12" i="13" s="1"/>
  <c r="AC12" i="13" s="1"/>
  <c r="AA13" i="13"/>
  <c r="AB13" i="13" s="1"/>
  <c r="AC13" i="13" s="1"/>
  <c r="AA14" i="13"/>
  <c r="AB14" i="13" s="1"/>
  <c r="AC14" i="13" s="1"/>
  <c r="AA15" i="13"/>
  <c r="AB15" i="13" s="1"/>
  <c r="AC15" i="13" s="1"/>
  <c r="AA16" i="13"/>
  <c r="AB16" i="13" s="1"/>
  <c r="AC16" i="13" s="1"/>
  <c r="AA17" i="13"/>
  <c r="AB17" i="13" s="1"/>
  <c r="AC17" i="13" s="1"/>
  <c r="AA18" i="13"/>
  <c r="AB18" i="13" s="1"/>
  <c r="AC18" i="13" s="1"/>
  <c r="AA19" i="13"/>
  <c r="AB19" i="13" s="1"/>
  <c r="AC19" i="13" s="1"/>
  <c r="AA20" i="13"/>
  <c r="AB20" i="13" s="1"/>
  <c r="AC20" i="13" s="1"/>
  <c r="AA21" i="13"/>
  <c r="AB21" i="13" s="1"/>
  <c r="AC21" i="13" s="1"/>
  <c r="AA22" i="13"/>
  <c r="AB22" i="13" s="1"/>
  <c r="AC22" i="13" s="1"/>
  <c r="AA23" i="13"/>
  <c r="AB23" i="13" s="1"/>
  <c r="AC23" i="13" s="1"/>
  <c r="AA24" i="13"/>
  <c r="AB24" i="13" s="1"/>
  <c r="AC24" i="13" s="1"/>
  <c r="AA25" i="13"/>
  <c r="AB25" i="13" s="1"/>
  <c r="AC25" i="13" s="1"/>
  <c r="AA26" i="13"/>
  <c r="AB26" i="13" s="1"/>
  <c r="AC26" i="13" s="1"/>
  <c r="AA27" i="13"/>
  <c r="AB27" i="13" s="1"/>
  <c r="AC27" i="13" s="1"/>
  <c r="AA28" i="13"/>
  <c r="AB28" i="13" s="1"/>
  <c r="AC28" i="13" s="1"/>
  <c r="AA29" i="13"/>
  <c r="AB29" i="13" s="1"/>
  <c r="AC29" i="13" s="1"/>
  <c r="AA30" i="13"/>
  <c r="AB30" i="13" s="1"/>
  <c r="AC30" i="13" s="1"/>
  <c r="AA31" i="13"/>
  <c r="AB31" i="13" s="1"/>
  <c r="AC31" i="13" s="1"/>
  <c r="AA32" i="13"/>
  <c r="AB32" i="13" s="1"/>
  <c r="AC32" i="13" s="1"/>
  <c r="AA33" i="13"/>
  <c r="AB33" i="13" s="1"/>
  <c r="AC33" i="13" s="1"/>
  <c r="AA34" i="13"/>
  <c r="AB34" i="13" s="1"/>
  <c r="AC34" i="13" s="1"/>
  <c r="AA35" i="13"/>
  <c r="AB35" i="13" s="1"/>
  <c r="AD35" i="13" s="1"/>
  <c r="AA36" i="13"/>
  <c r="AB36" i="13" s="1"/>
  <c r="AC36" i="13" s="1"/>
  <c r="AA37" i="13"/>
  <c r="AB37" i="13" s="1"/>
  <c r="AC37" i="13" s="1"/>
  <c r="AA38" i="13"/>
  <c r="AB38" i="13" s="1"/>
  <c r="AC38" i="13" s="1"/>
  <c r="AA39" i="13"/>
  <c r="AB39" i="13" s="1"/>
  <c r="AD39" i="13" s="1"/>
  <c r="R95" i="13"/>
  <c r="AD95" i="13" s="1"/>
  <c r="AC95" i="13"/>
  <c r="AE95" i="13"/>
  <c r="AA96" i="13"/>
  <c r="AB96" i="13" s="1"/>
  <c r="AC96" i="13" s="1"/>
  <c r="AA97" i="13"/>
  <c r="AB97" i="13" s="1"/>
  <c r="AA98" i="13"/>
  <c r="AB98" i="13" s="1"/>
  <c r="R100" i="13"/>
  <c r="R102" i="13"/>
  <c r="R4" i="14"/>
  <c r="R6" i="14"/>
  <c r="R8" i="14"/>
  <c r="R10" i="14"/>
  <c r="R12" i="14"/>
  <c r="R20" i="14"/>
  <c r="AD20" i="14" s="1"/>
  <c r="AC20" i="14"/>
  <c r="AE94" i="13"/>
  <c r="R16" i="14"/>
  <c r="AD16" i="14" s="1"/>
  <c r="AC16" i="14"/>
  <c r="R23" i="14"/>
  <c r="AD23" i="14" s="1"/>
  <c r="AC23" i="14"/>
  <c r="R25" i="14"/>
  <c r="AD25" i="14" s="1"/>
  <c r="AC25" i="14"/>
  <c r="R96" i="13"/>
  <c r="R97" i="13"/>
  <c r="AD97" i="13" s="1"/>
  <c r="AC97" i="13"/>
  <c r="R98" i="13"/>
  <c r="AD98" i="13" s="1"/>
  <c r="AC98" i="13"/>
  <c r="R99" i="13"/>
  <c r="R101" i="13"/>
  <c r="R103" i="13"/>
  <c r="R5" i="14"/>
  <c r="R7" i="14"/>
  <c r="R9" i="14"/>
  <c r="R11" i="14"/>
  <c r="R13" i="14"/>
  <c r="AD13" i="14" s="1"/>
  <c r="AC13" i="14"/>
  <c r="R19" i="14"/>
  <c r="AD19" i="14" s="1"/>
  <c r="AC19" i="14"/>
  <c r="AA61" i="13"/>
  <c r="AB61" i="13" s="1"/>
  <c r="AC61" i="13" s="1"/>
  <c r="AA62" i="13"/>
  <c r="AB62" i="13" s="1"/>
  <c r="AC62" i="13" s="1"/>
  <c r="AA63" i="13"/>
  <c r="AB63" i="13" s="1"/>
  <c r="AC63" i="13" s="1"/>
  <c r="AA64" i="13"/>
  <c r="AB64" i="13" s="1"/>
  <c r="AC64" i="13" s="1"/>
  <c r="AA65" i="13"/>
  <c r="AB65" i="13" s="1"/>
  <c r="AC65" i="13" s="1"/>
  <c r="AA66" i="13"/>
  <c r="AB66" i="13" s="1"/>
  <c r="AC66" i="13" s="1"/>
  <c r="AA67" i="13"/>
  <c r="AB67" i="13" s="1"/>
  <c r="AC67" i="13" s="1"/>
  <c r="AA68" i="13"/>
  <c r="AB68" i="13" s="1"/>
  <c r="AC68" i="13" s="1"/>
  <c r="AA69" i="13"/>
  <c r="AB69" i="13" s="1"/>
  <c r="AC69" i="13" s="1"/>
  <c r="AA70" i="13"/>
  <c r="AB70" i="13" s="1"/>
  <c r="AC70" i="13" s="1"/>
  <c r="AA71" i="13"/>
  <c r="AB71" i="13" s="1"/>
  <c r="AC71" i="13" s="1"/>
  <c r="AA72" i="13"/>
  <c r="AB72" i="13" s="1"/>
  <c r="AC72" i="13" s="1"/>
  <c r="AA73" i="13"/>
  <c r="AB73" i="13" s="1"/>
  <c r="AC73" i="13" s="1"/>
  <c r="AA74" i="13"/>
  <c r="AB74" i="13" s="1"/>
  <c r="AC74" i="13" s="1"/>
  <c r="AA75" i="13"/>
  <c r="AB75" i="13" s="1"/>
  <c r="AC75" i="13" s="1"/>
  <c r="AA76" i="13"/>
  <c r="AB76" i="13" s="1"/>
  <c r="AC76" i="13" s="1"/>
  <c r="AA77" i="13"/>
  <c r="AB77" i="13" s="1"/>
  <c r="AC77" i="13" s="1"/>
  <c r="AA78" i="13"/>
  <c r="AB78" i="13" s="1"/>
  <c r="AC78" i="13" s="1"/>
  <c r="AA79" i="13"/>
  <c r="AB79" i="13" s="1"/>
  <c r="AC79" i="13" s="1"/>
  <c r="AA80" i="13"/>
  <c r="AB80" i="13" s="1"/>
  <c r="AC80" i="13" s="1"/>
  <c r="AA81" i="13"/>
  <c r="AB81" i="13" s="1"/>
  <c r="AC81" i="13" s="1"/>
  <c r="AA82" i="13"/>
  <c r="AB82" i="13" s="1"/>
  <c r="AC82" i="13" s="1"/>
  <c r="AA83" i="13"/>
  <c r="AB83" i="13" s="1"/>
  <c r="AC83" i="13" s="1"/>
  <c r="AA84" i="13"/>
  <c r="AB84" i="13" s="1"/>
  <c r="AC84" i="13" s="1"/>
  <c r="AA85" i="13"/>
  <c r="AB85" i="13" s="1"/>
  <c r="AC85" i="13" s="1"/>
  <c r="AA86" i="13"/>
  <c r="AB86" i="13" s="1"/>
  <c r="AC86" i="13" s="1"/>
  <c r="AA87" i="13"/>
  <c r="AB87" i="13" s="1"/>
  <c r="AC87" i="13" s="1"/>
  <c r="AA88" i="13"/>
  <c r="AB88" i="13" s="1"/>
  <c r="AC88" i="13" s="1"/>
  <c r="AA89" i="13"/>
  <c r="AB89" i="13" s="1"/>
  <c r="AC89" i="13" s="1"/>
  <c r="AA90" i="13"/>
  <c r="AB90" i="13" s="1"/>
  <c r="AC90" i="13" s="1"/>
  <c r="AA91" i="13"/>
  <c r="AB91" i="13" s="1"/>
  <c r="AC91" i="13" s="1"/>
  <c r="AA92" i="13"/>
  <c r="AB92" i="13" s="1"/>
  <c r="AC92" i="13" s="1"/>
  <c r="AA93" i="13"/>
  <c r="AB93" i="13" s="1"/>
  <c r="AC93" i="13" s="1"/>
  <c r="R15" i="14"/>
  <c r="AD15" i="14" s="1"/>
  <c r="AC15" i="14"/>
  <c r="R24" i="14"/>
  <c r="AD24" i="14" s="1"/>
  <c r="AC24" i="14"/>
  <c r="AA14" i="14"/>
  <c r="AB14" i="14" s="1"/>
  <c r="AC14" i="14" s="1"/>
  <c r="AA18" i="14"/>
  <c r="AB18" i="14" s="1"/>
  <c r="AC18" i="14" s="1"/>
  <c r="AA22" i="14"/>
  <c r="AB22" i="14" s="1"/>
  <c r="AC22" i="14" s="1"/>
  <c r="AE24" i="14"/>
  <c r="AA26" i="14"/>
  <c r="AB26" i="14" s="1"/>
  <c r="R27" i="14"/>
  <c r="R28" i="14"/>
  <c r="AD28" i="14" s="1"/>
  <c r="AC28" i="14"/>
  <c r="R29" i="14"/>
  <c r="AD29" i="14" s="1"/>
  <c r="R30" i="14"/>
  <c r="R32" i="14"/>
  <c r="R34" i="14"/>
  <c r="R36" i="14"/>
  <c r="R38" i="14"/>
  <c r="R40" i="14"/>
  <c r="R42" i="14"/>
  <c r="R56" i="14"/>
  <c r="AD56" i="14" s="1"/>
  <c r="AC56" i="14"/>
  <c r="AE16" i="14"/>
  <c r="AC17" i="14"/>
  <c r="AE20" i="14"/>
  <c r="AC21" i="14"/>
  <c r="AC26" i="14"/>
  <c r="AD17" i="14"/>
  <c r="AD21" i="14"/>
  <c r="AA27" i="14"/>
  <c r="AB27" i="14" s="1"/>
  <c r="AC27" i="14" s="1"/>
  <c r="AA28" i="14"/>
  <c r="AB28" i="14" s="1"/>
  <c r="AA29" i="14"/>
  <c r="AB29" i="14" s="1"/>
  <c r="AC29" i="14" s="1"/>
  <c r="R31" i="14"/>
  <c r="R33" i="14"/>
  <c r="R35" i="14"/>
  <c r="R37" i="14"/>
  <c r="R39" i="14"/>
  <c r="R41" i="14"/>
  <c r="R43" i="14"/>
  <c r="R57" i="14"/>
  <c r="AD57" i="14" s="1"/>
  <c r="AC57" i="14"/>
  <c r="AA99" i="13"/>
  <c r="AB99" i="13" s="1"/>
  <c r="AC99" i="13" s="1"/>
  <c r="AA100" i="13"/>
  <c r="AB100" i="13" s="1"/>
  <c r="AC100" i="13" s="1"/>
  <c r="AA101" i="13"/>
  <c r="AB101" i="13" s="1"/>
  <c r="AC101" i="13" s="1"/>
  <c r="AA102" i="13"/>
  <c r="AB102" i="13" s="1"/>
  <c r="AC102" i="13" s="1"/>
  <c r="AA103" i="13"/>
  <c r="AB103" i="13" s="1"/>
  <c r="AC103" i="13" s="1"/>
  <c r="AA4" i="14"/>
  <c r="AB4" i="14" s="1"/>
  <c r="AC4" i="14" s="1"/>
  <c r="AA5" i="14"/>
  <c r="AB5" i="14" s="1"/>
  <c r="AC5" i="14" s="1"/>
  <c r="AA6" i="14"/>
  <c r="AB6" i="14" s="1"/>
  <c r="AC6" i="14" s="1"/>
  <c r="AA7" i="14"/>
  <c r="AB7" i="14" s="1"/>
  <c r="AC7" i="14" s="1"/>
  <c r="AA8" i="14"/>
  <c r="AB8" i="14" s="1"/>
  <c r="AC8" i="14" s="1"/>
  <c r="AA9" i="14"/>
  <c r="AB9" i="14" s="1"/>
  <c r="AC9" i="14" s="1"/>
  <c r="AA10" i="14"/>
  <c r="AB10" i="14" s="1"/>
  <c r="AC10" i="14" s="1"/>
  <c r="AA11" i="14"/>
  <c r="AB11" i="14" s="1"/>
  <c r="AC11" i="14" s="1"/>
  <c r="AA12" i="14"/>
  <c r="AB12" i="14" s="1"/>
  <c r="AC12" i="14" s="1"/>
  <c r="AD14" i="14"/>
  <c r="AD18" i="14"/>
  <c r="AD22" i="14"/>
  <c r="AD26" i="14"/>
  <c r="R60" i="14"/>
  <c r="AD60" i="14" s="1"/>
  <c r="AC60" i="14"/>
  <c r="AD54" i="14"/>
  <c r="AE54" i="14"/>
  <c r="AC55" i="14"/>
  <c r="AD58" i="14"/>
  <c r="AE58" i="14"/>
  <c r="AC59" i="14"/>
  <c r="AE60" i="14"/>
  <c r="AE61" i="14"/>
  <c r="AE62" i="14"/>
  <c r="R78" i="14"/>
  <c r="AD78" i="14" s="1"/>
  <c r="AC78" i="14"/>
  <c r="R84" i="14"/>
  <c r="AD84" i="14" s="1"/>
  <c r="AC84" i="14"/>
  <c r="R86" i="14"/>
  <c r="AD55" i="14"/>
  <c r="AD59" i="14"/>
  <c r="R61" i="14"/>
  <c r="AD61" i="14" s="1"/>
  <c r="AC61" i="14"/>
  <c r="R62" i="14"/>
  <c r="AD62" i="14" s="1"/>
  <c r="AC62" i="14"/>
  <c r="R63" i="14"/>
  <c r="R65" i="14"/>
  <c r="R67" i="14"/>
  <c r="R69" i="14"/>
  <c r="R71" i="14"/>
  <c r="R73" i="14"/>
  <c r="R75" i="14"/>
  <c r="R81" i="14"/>
  <c r="AA30" i="14"/>
  <c r="AB30" i="14" s="1"/>
  <c r="AC30" i="14" s="1"/>
  <c r="AA31" i="14"/>
  <c r="AB31" i="14" s="1"/>
  <c r="AC31" i="14" s="1"/>
  <c r="AA32" i="14"/>
  <c r="AB32" i="14" s="1"/>
  <c r="AC32" i="14" s="1"/>
  <c r="AA33" i="14"/>
  <c r="AB33" i="14" s="1"/>
  <c r="AC33" i="14" s="1"/>
  <c r="AA34" i="14"/>
  <c r="AB34" i="14" s="1"/>
  <c r="AC34" i="14" s="1"/>
  <c r="AA35" i="14"/>
  <c r="AB35" i="14" s="1"/>
  <c r="AC35" i="14" s="1"/>
  <c r="AA36" i="14"/>
  <c r="AB36" i="14" s="1"/>
  <c r="AC36" i="14" s="1"/>
  <c r="AA37" i="14"/>
  <c r="AB37" i="14" s="1"/>
  <c r="AC37" i="14" s="1"/>
  <c r="AA38" i="14"/>
  <c r="AB38" i="14" s="1"/>
  <c r="AC38" i="14" s="1"/>
  <c r="AA39" i="14"/>
  <c r="AB39" i="14" s="1"/>
  <c r="AC39" i="14" s="1"/>
  <c r="AA40" i="14"/>
  <c r="AB40" i="14" s="1"/>
  <c r="AC40" i="14" s="1"/>
  <c r="AA41" i="14"/>
  <c r="AB41" i="14" s="1"/>
  <c r="AC41" i="14" s="1"/>
  <c r="AA42" i="14"/>
  <c r="AB42" i="14" s="1"/>
  <c r="AC42" i="14" s="1"/>
  <c r="AA43" i="14"/>
  <c r="AB43" i="14" s="1"/>
  <c r="AC43" i="14" s="1"/>
  <c r="AA44" i="14"/>
  <c r="AB44" i="14" s="1"/>
  <c r="AD44" i="14" s="1"/>
  <c r="AA45" i="14"/>
  <c r="AB45" i="14" s="1"/>
  <c r="AC45" i="14" s="1"/>
  <c r="AA46" i="14"/>
  <c r="AB46" i="14" s="1"/>
  <c r="AC46" i="14" s="1"/>
  <c r="AA47" i="14"/>
  <c r="AB47" i="14" s="1"/>
  <c r="AD47" i="14" s="1"/>
  <c r="AA48" i="14"/>
  <c r="AB48" i="14" s="1"/>
  <c r="AD48" i="14" s="1"/>
  <c r="AA49" i="14"/>
  <c r="AB49" i="14" s="1"/>
  <c r="AC49" i="14" s="1"/>
  <c r="AA50" i="14"/>
  <c r="AB50" i="14" s="1"/>
  <c r="AC50" i="14" s="1"/>
  <c r="AA51" i="14"/>
  <c r="AB51" i="14" s="1"/>
  <c r="AD51" i="14" s="1"/>
  <c r="AA52" i="14"/>
  <c r="AB52" i="14" s="1"/>
  <c r="AD52" i="14" s="1"/>
  <c r="AA53" i="14"/>
  <c r="AB53" i="14" s="1"/>
  <c r="AC53" i="14" s="1"/>
  <c r="AE56" i="14"/>
  <c r="R77" i="14"/>
  <c r="AD77" i="14" s="1"/>
  <c r="AC77" i="14"/>
  <c r="R83" i="14"/>
  <c r="AD83" i="14" s="1"/>
  <c r="AC83" i="14"/>
  <c r="R85" i="14"/>
  <c r="AC54" i="14"/>
  <c r="R64" i="14"/>
  <c r="AC64" i="14"/>
  <c r="R66" i="14"/>
  <c r="AC66" i="14"/>
  <c r="R68" i="14"/>
  <c r="R70" i="14"/>
  <c r="AC70" i="14"/>
  <c r="R72" i="14"/>
  <c r="R74" i="14"/>
  <c r="AC74" i="14"/>
  <c r="AE77" i="14"/>
  <c r="AA82" i="14"/>
  <c r="AB82" i="14" s="1"/>
  <c r="AC82" i="14" s="1"/>
  <c r="AE84" i="14"/>
  <c r="AE86" i="14"/>
  <c r="AA86" i="14"/>
  <c r="AB86" i="14" s="1"/>
  <c r="AC86" i="14" s="1"/>
  <c r="AE78" i="14"/>
  <c r="AC79" i="14"/>
  <c r="AA81" i="14"/>
  <c r="AB81" i="14" s="1"/>
  <c r="AC81" i="14" s="1"/>
  <c r="AE83" i="14"/>
  <c r="AA85" i="14"/>
  <c r="AB85" i="14" s="1"/>
  <c r="AC85" i="14" s="1"/>
  <c r="AD89" i="14"/>
  <c r="AA63" i="14"/>
  <c r="AB63" i="14" s="1"/>
  <c r="AC63" i="14" s="1"/>
  <c r="AA64" i="14"/>
  <c r="AB64" i="14" s="1"/>
  <c r="AA65" i="14"/>
  <c r="AB65" i="14" s="1"/>
  <c r="AC65" i="14" s="1"/>
  <c r="AA66" i="14"/>
  <c r="AB66" i="14" s="1"/>
  <c r="AA67" i="14"/>
  <c r="AB67" i="14" s="1"/>
  <c r="AC67" i="14" s="1"/>
  <c r="AA68" i="14"/>
  <c r="AB68" i="14" s="1"/>
  <c r="AC68" i="14" s="1"/>
  <c r="AA69" i="14"/>
  <c r="AB69" i="14" s="1"/>
  <c r="AC69" i="14" s="1"/>
  <c r="AA70" i="14"/>
  <c r="AB70" i="14" s="1"/>
  <c r="AA71" i="14"/>
  <c r="AB71" i="14" s="1"/>
  <c r="AC71" i="14" s="1"/>
  <c r="AA72" i="14"/>
  <c r="AB72" i="14" s="1"/>
  <c r="AC72" i="14" s="1"/>
  <c r="AA73" i="14"/>
  <c r="AB73" i="14" s="1"/>
  <c r="AC73" i="14" s="1"/>
  <c r="AA74" i="14"/>
  <c r="AB74" i="14" s="1"/>
  <c r="AA75" i="14"/>
  <c r="AB75" i="14" s="1"/>
  <c r="AC75" i="14" s="1"/>
  <c r="AC76" i="14"/>
  <c r="AD79" i="14"/>
  <c r="AC80" i="14"/>
  <c r="R87" i="14"/>
  <c r="AD87" i="14" s="1"/>
  <c r="AD96" i="14"/>
  <c r="AD76" i="14"/>
  <c r="AD80" i="14"/>
  <c r="AD82" i="14"/>
  <c r="AD95" i="14"/>
  <c r="AD99" i="14"/>
  <c r="AD103" i="14"/>
  <c r="AA87" i="14"/>
  <c r="AB87" i="14" s="1"/>
  <c r="AC87" i="14" s="1"/>
  <c r="AA88" i="14"/>
  <c r="AB88" i="14" s="1"/>
  <c r="AD88" i="14" s="1"/>
  <c r="AA89" i="14"/>
  <c r="AB89" i="14" s="1"/>
  <c r="AA90" i="14"/>
  <c r="AB90" i="14" s="1"/>
  <c r="AD90" i="14" s="1"/>
  <c r="AA91" i="14"/>
  <c r="AB91" i="14" s="1"/>
  <c r="AD91" i="14" s="1"/>
  <c r="AA92" i="14"/>
  <c r="AB92" i="14" s="1"/>
  <c r="AD92" i="14" s="1"/>
  <c r="AA93" i="14"/>
  <c r="AB93" i="14" s="1"/>
  <c r="AD93" i="14" s="1"/>
  <c r="AA94" i="14"/>
  <c r="AB94" i="14" s="1"/>
  <c r="AD94" i="14" s="1"/>
  <c r="AA95" i="14"/>
  <c r="AB95" i="14" s="1"/>
  <c r="AA96" i="14"/>
  <c r="AB96" i="14" s="1"/>
  <c r="AA97" i="14"/>
  <c r="AB97" i="14" s="1"/>
  <c r="AD97" i="14" s="1"/>
  <c r="AA98" i="14"/>
  <c r="AB98" i="14" s="1"/>
  <c r="AD98" i="14" s="1"/>
  <c r="AA99" i="14"/>
  <c r="AB99" i="14" s="1"/>
  <c r="AA100" i="14"/>
  <c r="AB100" i="14" s="1"/>
  <c r="AD100" i="14" s="1"/>
  <c r="AA101" i="14"/>
  <c r="AB101" i="14" s="1"/>
  <c r="AD101" i="14" s="1"/>
  <c r="AA102" i="14"/>
  <c r="AB102" i="14" s="1"/>
  <c r="AD102" i="14" s="1"/>
  <c r="AA103" i="14"/>
  <c r="AB103" i="14" s="1"/>
  <c r="AC88" i="14"/>
  <c r="AC89" i="14"/>
  <c r="AC90" i="14"/>
  <c r="AC91" i="14"/>
  <c r="AC92" i="14"/>
  <c r="AC93" i="14"/>
  <c r="AC94" i="14"/>
  <c r="AC95" i="14"/>
  <c r="AC96" i="14"/>
  <c r="AC97" i="14"/>
  <c r="AC98" i="14"/>
  <c r="AC99" i="14"/>
  <c r="AC100" i="14"/>
  <c r="AC101" i="14"/>
  <c r="AC102" i="14"/>
  <c r="AC103" i="14"/>
  <c r="AD95" i="11" l="1"/>
  <c r="AH91" i="14"/>
  <c r="AG91" i="14"/>
  <c r="AH89" i="11"/>
  <c r="AG89" i="11"/>
  <c r="AH85" i="11"/>
  <c r="AG85" i="11"/>
  <c r="AH81" i="11"/>
  <c r="AG81" i="11"/>
  <c r="AH77" i="11"/>
  <c r="AG77" i="11"/>
  <c r="AH73" i="11"/>
  <c r="AG73" i="11"/>
  <c r="AH69" i="11"/>
  <c r="AG69" i="11"/>
  <c r="AH102" i="14"/>
  <c r="AG102" i="14"/>
  <c r="AH98" i="14"/>
  <c r="AG98" i="14"/>
  <c r="AH94" i="14"/>
  <c r="AG94" i="14"/>
  <c r="AH90" i="14"/>
  <c r="AG90" i="14"/>
  <c r="AH39" i="13"/>
  <c r="AG39" i="13"/>
  <c r="AH35" i="13"/>
  <c r="AG35" i="13"/>
  <c r="AH88" i="11"/>
  <c r="AG88" i="11"/>
  <c r="AH84" i="11"/>
  <c r="AG84" i="11"/>
  <c r="AH80" i="11"/>
  <c r="AG80" i="11"/>
  <c r="AH76" i="11"/>
  <c r="AG76" i="11"/>
  <c r="AH72" i="11"/>
  <c r="AG72" i="11"/>
  <c r="AH68" i="11"/>
  <c r="AG68" i="11"/>
  <c r="AH101" i="14"/>
  <c r="AG101" i="14"/>
  <c r="AH97" i="14"/>
  <c r="AG97" i="14"/>
  <c r="AH93" i="14"/>
  <c r="AG93" i="14"/>
  <c r="AH52" i="14"/>
  <c r="AG52" i="14"/>
  <c r="AH48" i="14"/>
  <c r="AG48" i="14"/>
  <c r="AH44" i="14"/>
  <c r="AG44" i="14"/>
  <c r="AH87" i="11"/>
  <c r="AG87" i="11"/>
  <c r="AH83" i="11"/>
  <c r="AG83" i="11"/>
  <c r="AH79" i="11"/>
  <c r="AG79" i="11"/>
  <c r="AH75" i="11"/>
  <c r="AG75" i="11"/>
  <c r="AH71" i="11"/>
  <c r="AG71" i="11"/>
  <c r="AH100" i="14"/>
  <c r="AG100" i="14"/>
  <c r="AH92" i="14"/>
  <c r="AG92" i="14"/>
  <c r="AH88" i="14"/>
  <c r="AG88" i="14"/>
  <c r="AH51" i="14"/>
  <c r="AG51" i="14"/>
  <c r="AH47" i="14"/>
  <c r="AG47" i="14"/>
  <c r="AD72" i="14"/>
  <c r="AD68" i="14"/>
  <c r="AD64" i="14"/>
  <c r="AD75" i="14"/>
  <c r="AD71" i="14"/>
  <c r="AD67" i="14"/>
  <c r="AD63" i="14"/>
  <c r="AH61" i="14"/>
  <c r="AG61" i="14"/>
  <c r="AD86" i="14"/>
  <c r="AH78" i="14"/>
  <c r="AG78" i="14"/>
  <c r="AC48" i="14"/>
  <c r="AC44" i="14"/>
  <c r="AC52" i="14"/>
  <c r="AH22" i="14"/>
  <c r="AG22" i="14"/>
  <c r="AD41" i="14"/>
  <c r="AD37" i="14"/>
  <c r="AD33" i="14"/>
  <c r="AD49" i="14"/>
  <c r="AH56" i="14"/>
  <c r="AG56" i="14"/>
  <c r="AD50" i="14"/>
  <c r="AH24" i="14"/>
  <c r="AG24" i="14"/>
  <c r="AH20" i="14"/>
  <c r="AG20" i="14"/>
  <c r="AD10" i="14"/>
  <c r="AD6" i="14"/>
  <c r="AD102" i="13"/>
  <c r="AH95" i="13"/>
  <c r="AG95" i="13"/>
  <c r="AH50" i="13"/>
  <c r="AG50" i="13"/>
  <c r="AH41" i="13"/>
  <c r="AG41" i="13"/>
  <c r="AD92" i="13"/>
  <c r="AD88" i="13"/>
  <c r="AD84" i="13"/>
  <c r="AD80" i="13"/>
  <c r="AD76" i="13"/>
  <c r="AD72" i="13"/>
  <c r="AD68" i="13"/>
  <c r="AD64" i="13"/>
  <c r="AH88" i="12"/>
  <c r="AG88" i="12"/>
  <c r="AD51" i="13"/>
  <c r="AD38" i="13"/>
  <c r="AD34" i="13"/>
  <c r="AH87" i="12"/>
  <c r="AG87" i="12"/>
  <c r="AC39" i="13"/>
  <c r="AC35" i="13"/>
  <c r="AD52" i="13"/>
  <c r="AH90" i="12"/>
  <c r="AG90" i="12"/>
  <c r="AD78" i="12"/>
  <c r="AD74" i="12"/>
  <c r="AD70" i="12"/>
  <c r="AD66" i="12"/>
  <c r="AD62" i="12"/>
  <c r="AD58" i="12"/>
  <c r="AD54" i="12"/>
  <c r="AD50" i="12"/>
  <c r="AD46" i="12"/>
  <c r="AD42" i="12"/>
  <c r="AD38" i="12"/>
  <c r="AD34" i="12"/>
  <c r="AH31" i="12"/>
  <c r="AG31" i="12"/>
  <c r="AH29" i="12"/>
  <c r="AG29" i="12"/>
  <c r="AH27" i="12"/>
  <c r="AG27" i="12"/>
  <c r="AH25" i="12"/>
  <c r="AG25" i="12"/>
  <c r="AH12" i="12"/>
  <c r="AG12" i="12"/>
  <c r="AH94" i="11"/>
  <c r="AG94" i="11"/>
  <c r="AH21" i="12"/>
  <c r="AG21" i="12"/>
  <c r="AH5" i="12"/>
  <c r="AG5" i="12"/>
  <c r="AH86" i="12"/>
  <c r="AG86" i="12"/>
  <c r="AH47" i="11"/>
  <c r="AG47" i="11"/>
  <c r="AH19" i="12"/>
  <c r="AG19" i="12"/>
  <c r="AH11" i="12"/>
  <c r="AG11" i="12"/>
  <c r="AH100" i="11"/>
  <c r="AG100" i="11"/>
  <c r="AD66" i="11"/>
  <c r="AD62" i="11"/>
  <c r="AD58" i="11"/>
  <c r="AD54" i="11"/>
  <c r="AH51" i="11"/>
  <c r="AG51" i="11"/>
  <c r="AH95" i="11"/>
  <c r="AG95" i="11"/>
  <c r="AD86" i="11"/>
  <c r="AD82" i="11"/>
  <c r="AD78" i="11"/>
  <c r="AD74" i="11"/>
  <c r="AD70" i="11"/>
  <c r="AH18" i="12"/>
  <c r="AG18" i="12"/>
  <c r="AH10" i="12"/>
  <c r="AG10" i="12"/>
  <c r="AH99" i="11"/>
  <c r="AG99" i="11"/>
  <c r="AC89" i="11"/>
  <c r="AC85" i="11"/>
  <c r="AC81" i="11"/>
  <c r="AC77" i="11"/>
  <c r="AC73" i="11"/>
  <c r="AC69" i="11"/>
  <c r="AH103" i="14"/>
  <c r="AG103" i="14"/>
  <c r="AH82" i="14"/>
  <c r="AG82" i="14"/>
  <c r="AH96" i="14"/>
  <c r="AG96" i="14"/>
  <c r="AH87" i="14"/>
  <c r="AG87" i="14"/>
  <c r="AH89" i="14"/>
  <c r="AG89" i="14"/>
  <c r="AH83" i="14"/>
  <c r="AG83" i="14"/>
  <c r="AH59" i="14"/>
  <c r="AG59" i="14"/>
  <c r="AH54" i="14"/>
  <c r="AG54" i="14"/>
  <c r="AC47" i="14"/>
  <c r="AC51" i="14"/>
  <c r="AH18" i="14"/>
  <c r="AG18" i="14"/>
  <c r="AD45" i="14"/>
  <c r="AD53" i="14"/>
  <c r="AD46" i="14"/>
  <c r="AD40" i="14"/>
  <c r="AD36" i="14"/>
  <c r="AD32" i="14"/>
  <c r="AH29" i="14"/>
  <c r="AG29" i="14"/>
  <c r="AD27" i="14"/>
  <c r="AH19" i="14"/>
  <c r="AG19" i="14"/>
  <c r="AD11" i="14"/>
  <c r="AD7" i="14"/>
  <c r="AD103" i="13"/>
  <c r="AD99" i="13"/>
  <c r="AH97" i="13"/>
  <c r="AG97" i="13"/>
  <c r="AH25" i="14"/>
  <c r="AG25" i="14"/>
  <c r="AH16" i="14"/>
  <c r="AG16" i="14"/>
  <c r="AD93" i="13"/>
  <c r="AD89" i="13"/>
  <c r="AD85" i="13"/>
  <c r="AD81" i="13"/>
  <c r="AD77" i="13"/>
  <c r="AD73" i="13"/>
  <c r="AD69" i="13"/>
  <c r="AD65" i="13"/>
  <c r="AD61" i="13"/>
  <c r="AH59" i="13"/>
  <c r="AG59" i="13"/>
  <c r="AH57" i="13"/>
  <c r="AG57" i="13"/>
  <c r="AH55" i="13"/>
  <c r="AG55" i="13"/>
  <c r="AH46" i="13"/>
  <c r="AG46" i="13"/>
  <c r="AH45" i="13"/>
  <c r="AG45" i="13"/>
  <c r="AH40" i="13"/>
  <c r="AG40" i="13"/>
  <c r="AD30" i="13"/>
  <c r="AD26" i="13"/>
  <c r="AD22" i="13"/>
  <c r="AD18" i="13"/>
  <c r="AD14" i="13"/>
  <c r="AD10" i="13"/>
  <c r="AD6" i="13"/>
  <c r="AD102" i="12"/>
  <c r="AD98" i="12"/>
  <c r="AH95" i="12"/>
  <c r="AG95" i="12"/>
  <c r="AH93" i="12"/>
  <c r="AG93" i="12"/>
  <c r="AH84" i="12"/>
  <c r="AG84" i="12"/>
  <c r="AD37" i="13"/>
  <c r="AD31" i="13"/>
  <c r="AD27" i="13"/>
  <c r="AD23" i="13"/>
  <c r="AD19" i="13"/>
  <c r="AD15" i="13"/>
  <c r="AD11" i="13"/>
  <c r="AD7" i="13"/>
  <c r="AD103" i="12"/>
  <c r="AD99" i="12"/>
  <c r="AH24" i="12"/>
  <c r="AG24" i="12"/>
  <c r="AH8" i="12"/>
  <c r="AG8" i="12"/>
  <c r="AH90" i="11"/>
  <c r="AG90" i="11"/>
  <c r="AH17" i="12"/>
  <c r="AG17" i="12"/>
  <c r="AH93" i="11"/>
  <c r="AG93" i="11"/>
  <c r="AH89" i="12"/>
  <c r="AG89" i="12"/>
  <c r="AH79" i="12"/>
  <c r="AG79" i="12"/>
  <c r="AD75" i="12"/>
  <c r="AD71" i="12"/>
  <c r="AD67" i="12"/>
  <c r="AD63" i="12"/>
  <c r="AD59" i="12"/>
  <c r="AD55" i="12"/>
  <c r="AD51" i="12"/>
  <c r="AD47" i="12"/>
  <c r="AD43" i="12"/>
  <c r="AD39" i="12"/>
  <c r="AD35" i="12"/>
  <c r="AH103" i="11"/>
  <c r="AG103" i="11"/>
  <c r="AC88" i="11"/>
  <c r="AC84" i="11"/>
  <c r="AC80" i="11"/>
  <c r="AC76" i="11"/>
  <c r="AC72" i="11"/>
  <c r="AC68" i="11"/>
  <c r="AD65" i="11"/>
  <c r="AD61" i="11"/>
  <c r="AD57" i="11"/>
  <c r="AD53" i="11"/>
  <c r="AD44" i="11"/>
  <c r="AD40" i="11"/>
  <c r="AD36" i="11"/>
  <c r="AD32" i="11"/>
  <c r="AD28" i="11"/>
  <c r="AD24" i="11"/>
  <c r="AD20" i="11"/>
  <c r="AD16" i="11"/>
  <c r="AD12" i="11"/>
  <c r="AD8" i="11"/>
  <c r="AD4" i="11"/>
  <c r="AH45" i="11"/>
  <c r="AG45" i="11"/>
  <c r="AD41" i="11"/>
  <c r="AD37" i="11"/>
  <c r="AD33" i="11"/>
  <c r="AD29" i="11"/>
  <c r="AD25" i="11"/>
  <c r="AD21" i="11"/>
  <c r="AD17" i="11"/>
  <c r="AD13" i="11"/>
  <c r="AD9" i="11"/>
  <c r="AD5" i="11"/>
  <c r="AH99" i="14"/>
  <c r="AG99" i="14"/>
  <c r="AH80" i="14"/>
  <c r="AG80" i="14"/>
  <c r="AD74" i="14"/>
  <c r="AD70" i="14"/>
  <c r="AD66" i="14"/>
  <c r="AD81" i="14"/>
  <c r="AD73" i="14"/>
  <c r="AD69" i="14"/>
  <c r="AD65" i="14"/>
  <c r="AH62" i="14"/>
  <c r="AG62" i="14"/>
  <c r="AH55" i="14"/>
  <c r="AG55" i="14"/>
  <c r="AH84" i="14"/>
  <c r="AG84" i="14"/>
  <c r="AH58" i="14"/>
  <c r="AG58" i="14"/>
  <c r="AH60" i="14"/>
  <c r="AG60" i="14"/>
  <c r="AH14" i="14"/>
  <c r="AG14" i="14"/>
  <c r="AH57" i="14"/>
  <c r="AG57" i="14"/>
  <c r="AD43" i="14"/>
  <c r="AD39" i="14"/>
  <c r="AD35" i="14"/>
  <c r="AD31" i="14"/>
  <c r="AH21" i="14"/>
  <c r="AG21" i="14"/>
  <c r="AH15" i="14"/>
  <c r="AG15" i="14"/>
  <c r="AD12" i="14"/>
  <c r="AD8" i="14"/>
  <c r="AD4" i="14"/>
  <c r="AD100" i="13"/>
  <c r="AH42" i="13"/>
  <c r="AG42" i="13"/>
  <c r="AH49" i="13"/>
  <c r="AG49" i="13"/>
  <c r="AH94" i="13"/>
  <c r="AG94" i="13"/>
  <c r="AD90" i="13"/>
  <c r="AD86" i="13"/>
  <c r="AD82" i="13"/>
  <c r="AD78" i="13"/>
  <c r="AD74" i="13"/>
  <c r="AD70" i="13"/>
  <c r="AD66" i="13"/>
  <c r="AD62" i="13"/>
  <c r="AH80" i="12"/>
  <c r="AG80" i="12"/>
  <c r="AD53" i="13"/>
  <c r="AH44" i="13"/>
  <c r="AG44" i="13"/>
  <c r="AD36" i="13"/>
  <c r="AD43" i="13"/>
  <c r="AH81" i="12"/>
  <c r="AG81" i="12"/>
  <c r="AD76" i="12"/>
  <c r="AD72" i="12"/>
  <c r="AD68" i="12"/>
  <c r="AD64" i="12"/>
  <c r="AD60" i="12"/>
  <c r="AD56" i="12"/>
  <c r="AD52" i="12"/>
  <c r="AD48" i="12"/>
  <c r="AD44" i="12"/>
  <c r="AD40" i="12"/>
  <c r="AD36" i="12"/>
  <c r="AH32" i="12"/>
  <c r="AG32" i="12"/>
  <c r="AH30" i="12"/>
  <c r="AG30" i="12"/>
  <c r="AH28" i="12"/>
  <c r="AG28" i="12"/>
  <c r="AH26" i="12"/>
  <c r="AG26" i="12"/>
  <c r="AH20" i="12"/>
  <c r="AG20" i="12"/>
  <c r="AH102" i="11"/>
  <c r="AG102" i="11"/>
  <c r="AH13" i="12"/>
  <c r="AG13" i="12"/>
  <c r="AH97" i="11"/>
  <c r="AG97" i="11"/>
  <c r="AH22" i="12"/>
  <c r="AG22" i="12"/>
  <c r="AH14" i="12"/>
  <c r="AG14" i="12"/>
  <c r="AH6" i="12"/>
  <c r="AG6" i="12"/>
  <c r="AH91" i="11"/>
  <c r="AG91" i="11"/>
  <c r="AD64" i="11"/>
  <c r="AD60" i="11"/>
  <c r="AD56" i="11"/>
  <c r="AH52" i="11"/>
  <c r="AG52" i="11"/>
  <c r="AH50" i="11"/>
  <c r="AG50" i="11"/>
  <c r="AH4" i="12"/>
  <c r="AG4" i="12"/>
  <c r="AH23" i="12"/>
  <c r="AG23" i="12"/>
  <c r="AH15" i="12"/>
  <c r="AG15" i="12"/>
  <c r="AH7" i="12"/>
  <c r="AG7" i="12"/>
  <c r="AH92" i="11"/>
  <c r="AG92" i="11"/>
  <c r="AC87" i="11"/>
  <c r="AC83" i="11"/>
  <c r="AC79" i="11"/>
  <c r="AC75" i="11"/>
  <c r="AC71" i="11"/>
  <c r="AH95" i="14"/>
  <c r="AG95" i="14"/>
  <c r="AH76" i="14"/>
  <c r="AG76" i="14"/>
  <c r="AH79" i="14"/>
  <c r="AG79" i="14"/>
  <c r="AD85" i="14"/>
  <c r="AH77" i="14"/>
  <c r="AG77" i="14"/>
  <c r="AH26" i="14"/>
  <c r="AG26" i="14"/>
  <c r="AH17" i="14"/>
  <c r="AG17" i="14"/>
  <c r="AD42" i="14"/>
  <c r="AD38" i="14"/>
  <c r="AD34" i="14"/>
  <c r="AD30" i="14"/>
  <c r="AH28" i="14"/>
  <c r="AG28" i="14"/>
  <c r="AH13" i="14"/>
  <c r="AG13" i="14"/>
  <c r="AD9" i="14"/>
  <c r="AD5" i="14"/>
  <c r="AD101" i="13"/>
  <c r="AH98" i="13"/>
  <c r="AG98" i="13"/>
  <c r="AD96" i="13"/>
  <c r="AH23" i="14"/>
  <c r="AG23" i="14"/>
  <c r="AD91" i="13"/>
  <c r="AD87" i="13"/>
  <c r="AD83" i="13"/>
  <c r="AD79" i="13"/>
  <c r="AD75" i="13"/>
  <c r="AD71" i="13"/>
  <c r="AD67" i="13"/>
  <c r="AD63" i="13"/>
  <c r="AH60" i="13"/>
  <c r="AG60" i="13"/>
  <c r="AD58" i="13"/>
  <c r="AH56" i="13"/>
  <c r="AG56" i="13"/>
  <c r="AD54" i="13"/>
  <c r="AH47" i="13"/>
  <c r="AG47" i="13"/>
  <c r="AD32" i="13"/>
  <c r="AD28" i="13"/>
  <c r="AD24" i="13"/>
  <c r="AD20" i="13"/>
  <c r="AD16" i="13"/>
  <c r="AD12" i="13"/>
  <c r="AD8" i="13"/>
  <c r="AD4" i="13"/>
  <c r="AD100" i="12"/>
  <c r="AH96" i="12"/>
  <c r="AG96" i="12"/>
  <c r="AH94" i="12"/>
  <c r="AG94" i="12"/>
  <c r="AH92" i="12"/>
  <c r="AG92" i="12"/>
  <c r="AH83" i="12"/>
  <c r="AG83" i="12"/>
  <c r="AH48" i="13"/>
  <c r="AG48" i="13"/>
  <c r="AD33" i="13"/>
  <c r="AD29" i="13"/>
  <c r="AD25" i="13"/>
  <c r="AD21" i="13"/>
  <c r="AD17" i="13"/>
  <c r="AD13" i="13"/>
  <c r="AD9" i="13"/>
  <c r="AD5" i="13"/>
  <c r="AD101" i="12"/>
  <c r="AD97" i="12"/>
  <c r="AH16" i="12"/>
  <c r="AG16" i="12"/>
  <c r="AH98" i="11"/>
  <c r="AG98" i="11"/>
  <c r="AH85" i="12"/>
  <c r="AG85" i="12"/>
  <c r="AH9" i="12"/>
  <c r="AG9" i="12"/>
  <c r="AH101" i="11"/>
  <c r="AG101" i="11"/>
  <c r="AD91" i="12"/>
  <c r="AH82" i="12"/>
  <c r="AG82" i="12"/>
  <c r="AD77" i="12"/>
  <c r="AD73" i="12"/>
  <c r="AD69" i="12"/>
  <c r="AD65" i="12"/>
  <c r="AD61" i="12"/>
  <c r="AD57" i="12"/>
  <c r="AD53" i="12"/>
  <c r="AD49" i="12"/>
  <c r="AD45" i="12"/>
  <c r="AD41" i="12"/>
  <c r="AD37" i="12"/>
  <c r="AD33" i="12"/>
  <c r="AH96" i="11"/>
  <c r="AG96" i="11"/>
  <c r="AH46" i="11"/>
  <c r="AG46" i="11"/>
  <c r="AD67" i="11"/>
  <c r="AD63" i="11"/>
  <c r="AD59" i="11"/>
  <c r="AD55" i="11"/>
  <c r="AD42" i="11"/>
  <c r="AD38" i="11"/>
  <c r="AD34" i="11"/>
  <c r="AD30" i="11"/>
  <c r="AD26" i="11"/>
  <c r="AD22" i="11"/>
  <c r="AD18" i="11"/>
  <c r="AD14" i="11"/>
  <c r="AD10" i="11"/>
  <c r="AD6" i="11"/>
  <c r="AH48" i="11"/>
  <c r="AG48" i="11"/>
  <c r="AD43" i="11"/>
  <c r="AD39" i="11"/>
  <c r="AD35" i="11"/>
  <c r="AD31" i="11"/>
  <c r="AD27" i="11"/>
  <c r="AD23" i="11"/>
  <c r="AD19" i="11"/>
  <c r="AD15" i="11"/>
  <c r="AD11" i="11"/>
  <c r="AD7" i="11"/>
  <c r="AH49" i="11"/>
  <c r="AG49" i="11"/>
  <c r="AH19" i="11" l="1"/>
  <c r="AG19" i="11"/>
  <c r="AH35" i="11"/>
  <c r="AG35" i="11"/>
  <c r="AH18" i="11"/>
  <c r="AG18" i="11"/>
  <c r="AH34" i="11"/>
  <c r="AG34" i="11"/>
  <c r="AH59" i="11"/>
  <c r="AG59" i="11"/>
  <c r="AH37" i="12"/>
  <c r="AG37" i="12"/>
  <c r="AH53" i="12"/>
  <c r="AG53" i="12"/>
  <c r="AH69" i="12"/>
  <c r="AG69" i="12"/>
  <c r="AH97" i="12"/>
  <c r="AG97" i="12"/>
  <c r="AH13" i="13"/>
  <c r="AG13" i="13"/>
  <c r="AH29" i="13"/>
  <c r="AG29" i="13"/>
  <c r="AH100" i="12"/>
  <c r="AG100" i="12"/>
  <c r="AH16" i="13"/>
  <c r="AG16" i="13"/>
  <c r="AH32" i="13"/>
  <c r="AG32" i="13"/>
  <c r="AH75" i="13"/>
  <c r="AG75" i="13"/>
  <c r="AH91" i="13"/>
  <c r="AG91" i="13"/>
  <c r="AH9" i="14"/>
  <c r="AG9" i="14"/>
  <c r="AH42" i="14"/>
  <c r="AG42" i="14"/>
  <c r="AH36" i="12"/>
  <c r="AG36" i="12"/>
  <c r="AH52" i="12"/>
  <c r="AG52" i="12"/>
  <c r="AH68" i="12"/>
  <c r="AG68" i="12"/>
  <c r="AH62" i="13"/>
  <c r="AG62" i="13"/>
  <c r="AH78" i="13"/>
  <c r="AG78" i="13"/>
  <c r="AH8" i="14"/>
  <c r="AG8" i="14"/>
  <c r="AH39" i="14"/>
  <c r="AG39" i="14"/>
  <c r="AH65" i="14"/>
  <c r="AG65" i="14"/>
  <c r="AH66" i="14"/>
  <c r="AG66" i="14"/>
  <c r="AH9" i="11"/>
  <c r="AG9" i="11"/>
  <c r="AH25" i="11"/>
  <c r="AG25" i="11"/>
  <c r="AH41" i="11"/>
  <c r="AG41" i="11"/>
  <c r="AH8" i="11"/>
  <c r="AG8" i="11"/>
  <c r="AH24" i="11"/>
  <c r="AG24" i="11"/>
  <c r="AH40" i="11"/>
  <c r="AG40" i="11"/>
  <c r="AH61" i="11"/>
  <c r="AG61" i="11"/>
  <c r="AH43" i="12"/>
  <c r="AG43" i="12"/>
  <c r="AH59" i="12"/>
  <c r="AG59" i="12"/>
  <c r="AH75" i="12"/>
  <c r="AG75" i="12"/>
  <c r="AH103" i="12"/>
  <c r="AG103" i="12"/>
  <c r="AH19" i="13"/>
  <c r="AG19" i="13"/>
  <c r="AH37" i="13"/>
  <c r="AG37" i="13"/>
  <c r="AH102" i="12"/>
  <c r="AG102" i="12"/>
  <c r="AH18" i="13"/>
  <c r="AG18" i="13"/>
  <c r="AH61" i="13"/>
  <c r="AG61" i="13"/>
  <c r="AH77" i="13"/>
  <c r="AG77" i="13"/>
  <c r="AH93" i="13"/>
  <c r="AG93" i="13"/>
  <c r="AH103" i="13"/>
  <c r="AG103" i="13"/>
  <c r="AH32" i="14"/>
  <c r="AG32" i="14"/>
  <c r="AH53" i="14"/>
  <c r="AG53" i="14"/>
  <c r="AH78" i="11"/>
  <c r="AG78" i="11"/>
  <c r="AH58" i="11"/>
  <c r="AG58" i="11"/>
  <c r="AH46" i="12"/>
  <c r="AG46" i="12"/>
  <c r="AH62" i="12"/>
  <c r="AG62" i="12"/>
  <c r="AH78" i="12"/>
  <c r="AG78" i="12"/>
  <c r="AH34" i="13"/>
  <c r="AG34" i="13"/>
  <c r="AH76" i="13"/>
  <c r="AG76" i="13"/>
  <c r="AH92" i="13"/>
  <c r="AG92" i="13"/>
  <c r="AH6" i="14"/>
  <c r="AG6" i="14"/>
  <c r="AH41" i="14"/>
  <c r="AG41" i="14"/>
  <c r="AH86" i="14"/>
  <c r="AG86" i="14"/>
  <c r="AH67" i="14"/>
  <c r="AG67" i="14"/>
  <c r="AH68" i="14"/>
  <c r="AG68" i="14"/>
  <c r="AH7" i="11"/>
  <c r="AG7" i="11"/>
  <c r="AH23" i="11"/>
  <c r="AG23" i="11"/>
  <c r="AH39" i="11"/>
  <c r="AG39" i="11"/>
  <c r="AH6" i="11"/>
  <c r="AG6" i="11"/>
  <c r="AH22" i="11"/>
  <c r="AG22" i="11"/>
  <c r="AH38" i="11"/>
  <c r="AG38" i="11"/>
  <c r="AH63" i="11"/>
  <c r="AG63" i="11"/>
  <c r="AH41" i="12"/>
  <c r="AG41" i="12"/>
  <c r="AH57" i="12"/>
  <c r="AG57" i="12"/>
  <c r="AH73" i="12"/>
  <c r="AG73" i="12"/>
  <c r="AH91" i="12"/>
  <c r="AG91" i="12"/>
  <c r="AH101" i="12"/>
  <c r="AG101" i="12"/>
  <c r="AH17" i="13"/>
  <c r="AG17" i="13"/>
  <c r="AH33" i="13"/>
  <c r="AG33" i="13"/>
  <c r="AH4" i="13"/>
  <c r="AG4" i="13"/>
  <c r="AH20" i="13"/>
  <c r="AG20" i="13"/>
  <c r="AH63" i="13"/>
  <c r="AG63" i="13"/>
  <c r="AH79" i="13"/>
  <c r="AG79" i="13"/>
  <c r="AH30" i="14"/>
  <c r="AG30" i="14"/>
  <c r="AH56" i="11"/>
  <c r="AG56" i="11"/>
  <c r="AH40" i="12"/>
  <c r="AG40" i="12"/>
  <c r="AH56" i="12"/>
  <c r="AG56" i="12"/>
  <c r="AH72" i="12"/>
  <c r="AG72" i="12"/>
  <c r="AH43" i="13"/>
  <c r="AG43" i="13"/>
  <c r="AH53" i="13"/>
  <c r="AG53" i="13"/>
  <c r="AH66" i="13"/>
  <c r="AG66" i="13"/>
  <c r="AH82" i="13"/>
  <c r="AG82" i="13"/>
  <c r="AH12" i="14"/>
  <c r="AG12" i="14"/>
  <c r="AH43" i="14"/>
  <c r="AG43" i="14"/>
  <c r="AH69" i="14"/>
  <c r="AG69" i="14"/>
  <c r="AH70" i="14"/>
  <c r="AG70" i="14"/>
  <c r="AH13" i="11"/>
  <c r="AG13" i="11"/>
  <c r="AH29" i="11"/>
  <c r="AG29" i="11"/>
  <c r="AH12" i="11"/>
  <c r="AG12" i="11"/>
  <c r="AH28" i="11"/>
  <c r="AG28" i="11"/>
  <c r="AH44" i="11"/>
  <c r="AG44" i="11"/>
  <c r="AH65" i="11"/>
  <c r="AG65" i="11"/>
  <c r="AH47" i="12"/>
  <c r="AG47" i="12"/>
  <c r="AH63" i="12"/>
  <c r="AG63" i="12"/>
  <c r="AH7" i="13"/>
  <c r="AG7" i="13"/>
  <c r="AH23" i="13"/>
  <c r="AG23" i="13"/>
  <c r="AH6" i="13"/>
  <c r="AG6" i="13"/>
  <c r="AH22" i="13"/>
  <c r="AG22" i="13"/>
  <c r="AH65" i="13"/>
  <c r="AG65" i="13"/>
  <c r="AH81" i="13"/>
  <c r="AG81" i="13"/>
  <c r="AH7" i="14"/>
  <c r="AG7" i="14"/>
  <c r="AH27" i="14"/>
  <c r="AG27" i="14"/>
  <c r="AH36" i="14"/>
  <c r="AG36" i="14"/>
  <c r="AH45" i="14"/>
  <c r="AG45" i="14"/>
  <c r="AH82" i="11"/>
  <c r="AG82" i="11"/>
  <c r="AH62" i="11"/>
  <c r="AG62" i="11"/>
  <c r="AH34" i="12"/>
  <c r="AG34" i="12"/>
  <c r="AH50" i="12"/>
  <c r="AG50" i="12"/>
  <c r="AH66" i="12"/>
  <c r="AG66" i="12"/>
  <c r="AH38" i="13"/>
  <c r="AG38" i="13"/>
  <c r="AH64" i="13"/>
  <c r="AG64" i="13"/>
  <c r="AH80" i="13"/>
  <c r="AG80" i="13"/>
  <c r="AH10" i="14"/>
  <c r="AG10" i="14"/>
  <c r="AH49" i="14"/>
  <c r="AG49" i="14"/>
  <c r="AH71" i="14"/>
  <c r="AG71" i="14"/>
  <c r="AH72" i="14"/>
  <c r="AG72" i="14"/>
  <c r="AH11" i="11"/>
  <c r="AG11" i="11"/>
  <c r="AH27" i="11"/>
  <c r="AG27" i="11"/>
  <c r="AH43" i="11"/>
  <c r="AG43" i="11"/>
  <c r="AH10" i="11"/>
  <c r="AG10" i="11"/>
  <c r="AH26" i="11"/>
  <c r="AG26" i="11"/>
  <c r="AH42" i="11"/>
  <c r="AG42" i="11"/>
  <c r="AH67" i="11"/>
  <c r="AG67" i="11"/>
  <c r="AH45" i="12"/>
  <c r="AG45" i="12"/>
  <c r="AH61" i="12"/>
  <c r="AG61" i="12"/>
  <c r="AH77" i="12"/>
  <c r="AG77" i="12"/>
  <c r="AH5" i="13"/>
  <c r="AG5" i="13"/>
  <c r="AH21" i="13"/>
  <c r="AG21" i="13"/>
  <c r="AH8" i="13"/>
  <c r="AG8" i="13"/>
  <c r="AH24" i="13"/>
  <c r="AG24" i="13"/>
  <c r="AH58" i="13"/>
  <c r="AG58" i="13"/>
  <c r="AH67" i="13"/>
  <c r="AG67" i="13"/>
  <c r="AH83" i="13"/>
  <c r="AG83" i="13"/>
  <c r="AH101" i="13"/>
  <c r="AG101" i="13"/>
  <c r="AH34" i="14"/>
  <c r="AG34" i="14"/>
  <c r="AH60" i="11"/>
  <c r="AG60" i="11"/>
  <c r="AH44" i="12"/>
  <c r="AG44" i="12"/>
  <c r="AH60" i="12"/>
  <c r="AG60" i="12"/>
  <c r="AH76" i="12"/>
  <c r="AG76" i="12"/>
  <c r="AH36" i="13"/>
  <c r="AG36" i="13"/>
  <c r="AH70" i="13"/>
  <c r="AG70" i="13"/>
  <c r="AH86" i="13"/>
  <c r="AG86" i="13"/>
  <c r="AH100" i="13"/>
  <c r="AG100" i="13"/>
  <c r="AH31" i="14"/>
  <c r="AG31" i="14"/>
  <c r="AH73" i="14"/>
  <c r="AG73" i="14"/>
  <c r="AH74" i="14"/>
  <c r="AG74" i="14"/>
  <c r="AH17" i="11"/>
  <c r="AG17" i="11"/>
  <c r="AH33" i="11"/>
  <c r="AG33" i="11"/>
  <c r="AH16" i="11"/>
  <c r="AG16" i="11"/>
  <c r="AH32" i="11"/>
  <c r="AG32" i="11"/>
  <c r="AH53" i="11"/>
  <c r="AG53" i="11"/>
  <c r="AH35" i="12"/>
  <c r="AG35" i="12"/>
  <c r="AH51" i="12"/>
  <c r="AG51" i="12"/>
  <c r="AH67" i="12"/>
  <c r="AG67" i="12"/>
  <c r="AH11" i="13"/>
  <c r="AG11" i="13"/>
  <c r="AH27" i="13"/>
  <c r="AG27" i="13"/>
  <c r="AH10" i="13"/>
  <c r="AG10" i="13"/>
  <c r="AH26" i="13"/>
  <c r="AG26" i="13"/>
  <c r="AH69" i="13"/>
  <c r="AG69" i="13"/>
  <c r="AH85" i="13"/>
  <c r="AG85" i="13"/>
  <c r="AH11" i="14"/>
  <c r="AG11" i="14"/>
  <c r="AH40" i="14"/>
  <c r="AG40" i="14"/>
  <c r="AH70" i="11"/>
  <c r="AG70" i="11"/>
  <c r="AH86" i="11"/>
  <c r="AG86" i="11"/>
  <c r="AH66" i="11"/>
  <c r="AG66" i="11"/>
  <c r="AH38" i="12"/>
  <c r="AG38" i="12"/>
  <c r="AH54" i="12"/>
  <c r="AG54" i="12"/>
  <c r="AH70" i="12"/>
  <c r="AG70" i="12"/>
  <c r="AH51" i="13"/>
  <c r="AG51" i="13"/>
  <c r="AH68" i="13"/>
  <c r="AG68" i="13"/>
  <c r="AH84" i="13"/>
  <c r="AG84" i="13"/>
  <c r="AH50" i="14"/>
  <c r="AG50" i="14"/>
  <c r="AH33" i="14"/>
  <c r="AG33" i="14"/>
  <c r="AH75" i="14"/>
  <c r="AG75" i="14"/>
  <c r="AH15" i="11"/>
  <c r="AG15" i="11"/>
  <c r="AH31" i="11"/>
  <c r="AG31" i="11"/>
  <c r="AH14" i="11"/>
  <c r="AG14" i="11"/>
  <c r="AH30" i="11"/>
  <c r="AG30" i="11"/>
  <c r="AH55" i="11"/>
  <c r="AG55" i="11"/>
  <c r="AH33" i="12"/>
  <c r="AG33" i="12"/>
  <c r="AH49" i="12"/>
  <c r="AG49" i="12"/>
  <c r="AH65" i="12"/>
  <c r="AG65" i="12"/>
  <c r="AH9" i="13"/>
  <c r="AG9" i="13"/>
  <c r="AH25" i="13"/>
  <c r="AG25" i="13"/>
  <c r="AH12" i="13"/>
  <c r="AG12" i="13"/>
  <c r="AH28" i="13"/>
  <c r="AG28" i="13"/>
  <c r="AH54" i="13"/>
  <c r="AG54" i="13"/>
  <c r="AH71" i="13"/>
  <c r="AG71" i="13"/>
  <c r="AH87" i="13"/>
  <c r="AG87" i="13"/>
  <c r="AH96" i="13"/>
  <c r="AG96" i="13"/>
  <c r="AH5" i="14"/>
  <c r="AG5" i="14"/>
  <c r="AH38" i="14"/>
  <c r="AG38" i="14"/>
  <c r="AH85" i="14"/>
  <c r="AG85" i="14"/>
  <c r="AH64" i="11"/>
  <c r="AG64" i="11"/>
  <c r="AH48" i="12"/>
  <c r="AG48" i="12"/>
  <c r="AH64" i="12"/>
  <c r="AG64" i="12"/>
  <c r="AH74" i="13"/>
  <c r="AG74" i="13"/>
  <c r="AH90" i="13"/>
  <c r="AG90" i="13"/>
  <c r="AH4" i="14"/>
  <c r="AG4" i="14"/>
  <c r="AH35" i="14"/>
  <c r="AG35" i="14"/>
  <c r="AH81" i="14"/>
  <c r="AG81" i="14"/>
  <c r="AH5" i="11"/>
  <c r="AG5" i="11"/>
  <c r="AH21" i="11"/>
  <c r="AG21" i="11"/>
  <c r="AH37" i="11"/>
  <c r="AG37" i="11"/>
  <c r="AH4" i="11"/>
  <c r="AG4" i="11"/>
  <c r="AH20" i="11"/>
  <c r="AG20" i="11"/>
  <c r="AH36" i="11"/>
  <c r="AG36" i="11"/>
  <c r="AH57" i="11"/>
  <c r="AG57" i="11"/>
  <c r="AH39" i="12"/>
  <c r="AG39" i="12"/>
  <c r="AH55" i="12"/>
  <c r="AG55" i="12"/>
  <c r="AH71" i="12"/>
  <c r="AG71" i="12"/>
  <c r="AH99" i="12"/>
  <c r="AG99" i="12"/>
  <c r="AH15" i="13"/>
  <c r="AG15" i="13"/>
  <c r="AH31" i="13"/>
  <c r="AG31" i="13"/>
  <c r="AH98" i="12"/>
  <c r="AG98" i="12"/>
  <c r="AH14" i="13"/>
  <c r="AG14" i="13"/>
  <c r="AH30" i="13"/>
  <c r="AG30" i="13"/>
  <c r="AH73" i="13"/>
  <c r="AG73" i="13"/>
  <c r="AH89" i="13"/>
  <c r="AG89" i="13"/>
  <c r="AH99" i="13"/>
  <c r="AG99" i="13"/>
  <c r="AH46" i="14"/>
  <c r="AG46" i="14"/>
  <c r="AH74" i="11"/>
  <c r="AG74" i="11"/>
  <c r="AH54" i="11"/>
  <c r="AG54" i="11"/>
  <c r="AH42" i="12"/>
  <c r="AG42" i="12"/>
  <c r="AH58" i="12"/>
  <c r="AG58" i="12"/>
  <c r="AH74" i="12"/>
  <c r="AG74" i="12"/>
  <c r="AH52" i="13"/>
  <c r="AG52" i="13"/>
  <c r="AH72" i="13"/>
  <c r="AG72" i="13"/>
  <c r="AH88" i="13"/>
  <c r="AG88" i="13"/>
  <c r="AH102" i="13"/>
  <c r="AG102" i="13"/>
  <c r="AH37" i="14"/>
  <c r="AG37" i="14"/>
  <c r="AH63" i="14"/>
  <c r="AG63" i="14"/>
  <c r="AH64" i="14"/>
  <c r="AG64" i="14"/>
  <c r="U103" i="15" l="1"/>
  <c r="U102" i="15"/>
  <c r="U101" i="15"/>
  <c r="U100" i="15"/>
  <c r="U99" i="15"/>
  <c r="U98" i="15"/>
  <c r="U97" i="15"/>
  <c r="U96" i="15"/>
  <c r="U95" i="15"/>
  <c r="U94" i="15"/>
  <c r="U93" i="15"/>
  <c r="U92" i="15"/>
  <c r="U91" i="15"/>
  <c r="U90" i="15"/>
  <c r="U89" i="15"/>
  <c r="U88" i="15"/>
  <c r="U87" i="15"/>
  <c r="U86" i="15"/>
  <c r="U85" i="15"/>
  <c r="U84" i="15"/>
  <c r="U83" i="15"/>
  <c r="U82" i="15"/>
  <c r="U81" i="15"/>
  <c r="U80" i="15"/>
  <c r="U79" i="15"/>
  <c r="U78" i="15"/>
  <c r="U77" i="15"/>
  <c r="U76" i="15"/>
  <c r="U75" i="15"/>
  <c r="U74" i="15"/>
  <c r="U73" i="15"/>
  <c r="U72" i="15"/>
  <c r="U71" i="15"/>
  <c r="U70" i="15"/>
  <c r="U69" i="15"/>
  <c r="U68" i="15"/>
  <c r="U67" i="15"/>
  <c r="U66" i="15"/>
  <c r="U65" i="15"/>
  <c r="U64" i="15"/>
  <c r="U63" i="15"/>
  <c r="U62" i="15"/>
  <c r="U61" i="15"/>
  <c r="U60" i="15"/>
  <c r="U59" i="15"/>
  <c r="U58" i="15"/>
  <c r="U57" i="15"/>
  <c r="U56" i="15"/>
  <c r="U55" i="15"/>
  <c r="U54" i="15"/>
  <c r="U53" i="15"/>
  <c r="U52" i="15"/>
  <c r="U51" i="15"/>
  <c r="U50" i="15"/>
  <c r="U49" i="15"/>
  <c r="U48" i="15"/>
  <c r="U47" i="15"/>
  <c r="U46" i="15"/>
  <c r="U45" i="15"/>
  <c r="U44" i="15"/>
  <c r="U43" i="15"/>
  <c r="U42" i="15"/>
  <c r="U41" i="15"/>
  <c r="U40" i="15"/>
  <c r="U39" i="15"/>
  <c r="U38" i="15"/>
  <c r="U37" i="15"/>
  <c r="U36" i="15"/>
  <c r="U35" i="15"/>
  <c r="U34" i="15"/>
  <c r="U33" i="15"/>
  <c r="U32" i="15"/>
  <c r="U31" i="15"/>
  <c r="U30" i="15"/>
  <c r="U29" i="15"/>
  <c r="U28" i="15"/>
  <c r="U27" i="15"/>
  <c r="U26" i="15"/>
  <c r="U25" i="15"/>
  <c r="U24" i="15"/>
  <c r="U23" i="15"/>
  <c r="U22" i="15"/>
  <c r="U21" i="15"/>
  <c r="U20" i="15"/>
  <c r="U19" i="15"/>
  <c r="U18" i="15"/>
  <c r="U17" i="15"/>
  <c r="U16" i="15"/>
  <c r="U15" i="15"/>
  <c r="U14" i="15"/>
  <c r="U13" i="15"/>
  <c r="U12" i="15"/>
  <c r="U11" i="15"/>
  <c r="U10" i="15"/>
  <c r="U9" i="15"/>
  <c r="U8" i="15"/>
  <c r="U7" i="15"/>
  <c r="U6" i="15"/>
  <c r="U5" i="15"/>
  <c r="U4" i="15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103" i="17"/>
  <c r="U102" i="17"/>
  <c r="U101" i="17"/>
  <c r="U100" i="17"/>
  <c r="U99" i="17"/>
  <c r="U98" i="17"/>
  <c r="U97" i="17"/>
  <c r="U96" i="17"/>
  <c r="U95" i="17"/>
  <c r="U94" i="17"/>
  <c r="U93" i="17"/>
  <c r="U92" i="17"/>
  <c r="U91" i="17"/>
  <c r="U90" i="17"/>
  <c r="U89" i="17"/>
  <c r="U88" i="17"/>
  <c r="U87" i="17"/>
  <c r="U86" i="17"/>
  <c r="U85" i="17"/>
  <c r="U84" i="17"/>
  <c r="U83" i="17"/>
  <c r="U82" i="17"/>
  <c r="U81" i="17"/>
  <c r="U80" i="17"/>
  <c r="U79" i="17"/>
  <c r="U78" i="17"/>
  <c r="U77" i="17"/>
  <c r="U76" i="17"/>
  <c r="U75" i="17"/>
  <c r="U74" i="17"/>
  <c r="U73" i="17"/>
  <c r="U72" i="17"/>
  <c r="U71" i="17"/>
  <c r="U70" i="17"/>
  <c r="U69" i="17"/>
  <c r="U68" i="17"/>
  <c r="U67" i="17"/>
  <c r="U66" i="17"/>
  <c r="U65" i="17"/>
  <c r="U64" i="17"/>
  <c r="U63" i="17"/>
  <c r="U62" i="17"/>
  <c r="U61" i="17"/>
  <c r="U60" i="17"/>
  <c r="U59" i="17"/>
  <c r="U58" i="17"/>
  <c r="U57" i="17"/>
  <c r="U56" i="17"/>
  <c r="U55" i="17"/>
  <c r="U54" i="17"/>
  <c r="U53" i="17"/>
  <c r="U52" i="17"/>
  <c r="U51" i="17"/>
  <c r="U50" i="17"/>
  <c r="U49" i="17"/>
  <c r="U48" i="17"/>
  <c r="U47" i="17"/>
  <c r="U46" i="17"/>
  <c r="U45" i="17"/>
  <c r="U44" i="17"/>
  <c r="U43" i="17"/>
  <c r="U42" i="17"/>
  <c r="U41" i="17"/>
  <c r="U40" i="17"/>
  <c r="U39" i="17"/>
  <c r="U38" i="17"/>
  <c r="U37" i="17"/>
  <c r="U36" i="17"/>
  <c r="U35" i="17"/>
  <c r="U34" i="17"/>
  <c r="U33" i="17"/>
  <c r="U32" i="17"/>
  <c r="U31" i="17"/>
  <c r="U30" i="17"/>
  <c r="U29" i="17"/>
  <c r="U28" i="17"/>
  <c r="U27" i="17"/>
  <c r="U26" i="17"/>
  <c r="U25" i="17"/>
  <c r="U24" i="17"/>
  <c r="U23" i="17"/>
  <c r="U22" i="17"/>
  <c r="U21" i="17"/>
  <c r="U20" i="17"/>
  <c r="U19" i="17"/>
  <c r="U18" i="17"/>
  <c r="U17" i="17"/>
  <c r="U16" i="17"/>
  <c r="U15" i="17"/>
  <c r="U14" i="17"/>
  <c r="U13" i="17"/>
  <c r="U12" i="17"/>
  <c r="U11" i="17"/>
  <c r="U10" i="17"/>
  <c r="U9" i="17"/>
  <c r="U8" i="17"/>
  <c r="U7" i="17"/>
  <c r="U6" i="17"/>
  <c r="U5" i="17"/>
  <c r="U4" i="17"/>
  <c r="U103" i="18"/>
  <c r="U102" i="18"/>
  <c r="U101" i="18"/>
  <c r="U100" i="18"/>
  <c r="U99" i="18"/>
  <c r="U98" i="18"/>
  <c r="U97" i="18"/>
  <c r="U96" i="18"/>
  <c r="U95" i="18"/>
  <c r="U94" i="18"/>
  <c r="U93" i="18"/>
  <c r="U92" i="18"/>
  <c r="U91" i="18"/>
  <c r="U90" i="18"/>
  <c r="U89" i="18"/>
  <c r="U88" i="18"/>
  <c r="U87" i="18"/>
  <c r="U86" i="18"/>
  <c r="U85" i="18"/>
  <c r="U84" i="18"/>
  <c r="U83" i="18"/>
  <c r="U82" i="18"/>
  <c r="U81" i="18"/>
  <c r="U80" i="18"/>
  <c r="U79" i="18"/>
  <c r="U78" i="18"/>
  <c r="U77" i="18"/>
  <c r="U76" i="18"/>
  <c r="U75" i="18"/>
  <c r="U74" i="18"/>
  <c r="U73" i="18"/>
  <c r="U72" i="18"/>
  <c r="U71" i="18"/>
  <c r="U70" i="18"/>
  <c r="U69" i="18"/>
  <c r="U68" i="18"/>
  <c r="U67" i="18"/>
  <c r="U66" i="18"/>
  <c r="U65" i="18"/>
  <c r="U64" i="18"/>
  <c r="U63" i="18"/>
  <c r="U62" i="18"/>
  <c r="U61" i="18"/>
  <c r="U60" i="18"/>
  <c r="U59" i="18"/>
  <c r="U58" i="18"/>
  <c r="U57" i="18"/>
  <c r="U56" i="18"/>
  <c r="U55" i="18"/>
  <c r="U54" i="18"/>
  <c r="U53" i="18"/>
  <c r="U52" i="18"/>
  <c r="U51" i="18"/>
  <c r="U50" i="18"/>
  <c r="U49" i="18"/>
  <c r="U48" i="18"/>
  <c r="U47" i="18"/>
  <c r="U46" i="18"/>
  <c r="U45" i="18"/>
  <c r="U44" i="18"/>
  <c r="U43" i="18"/>
  <c r="U42" i="18"/>
  <c r="U41" i="18"/>
  <c r="U40" i="18"/>
  <c r="U39" i="18"/>
  <c r="U38" i="18"/>
  <c r="U37" i="18"/>
  <c r="U36" i="18"/>
  <c r="U35" i="18"/>
  <c r="U34" i="18"/>
  <c r="U33" i="18"/>
  <c r="U32" i="18"/>
  <c r="U31" i="18"/>
  <c r="U30" i="18"/>
  <c r="U29" i="18"/>
  <c r="U28" i="18"/>
  <c r="U27" i="18"/>
  <c r="U26" i="18"/>
  <c r="U25" i="18"/>
  <c r="U24" i="18"/>
  <c r="U23" i="18"/>
  <c r="U22" i="18"/>
  <c r="U21" i="18"/>
  <c r="U20" i="18"/>
  <c r="U19" i="18"/>
  <c r="U18" i="18"/>
  <c r="U17" i="18"/>
  <c r="U16" i="18"/>
  <c r="U15" i="18"/>
  <c r="U14" i="18"/>
  <c r="U13" i="18"/>
  <c r="U12" i="18"/>
  <c r="U11" i="18"/>
  <c r="U10" i="18"/>
  <c r="U9" i="18"/>
  <c r="U8" i="18"/>
  <c r="U7" i="18"/>
  <c r="U6" i="18"/>
  <c r="U5" i="18"/>
  <c r="U4" i="18"/>
  <c r="U103" i="19"/>
  <c r="U102" i="19"/>
  <c r="U101" i="19"/>
  <c r="U100" i="19"/>
  <c r="U99" i="19"/>
  <c r="U98" i="19"/>
  <c r="U97" i="19"/>
  <c r="U96" i="19"/>
  <c r="U95" i="19"/>
  <c r="U94" i="19"/>
  <c r="U93" i="19"/>
  <c r="U92" i="19"/>
  <c r="U91" i="19"/>
  <c r="U90" i="19"/>
  <c r="U89" i="19"/>
  <c r="U88" i="19"/>
  <c r="U87" i="19"/>
  <c r="U86" i="19"/>
  <c r="U85" i="19"/>
  <c r="U84" i="19"/>
  <c r="U83" i="19"/>
  <c r="U82" i="19"/>
  <c r="U81" i="19"/>
  <c r="U80" i="19"/>
  <c r="U79" i="19"/>
  <c r="U78" i="19"/>
  <c r="U77" i="19"/>
  <c r="U76" i="19"/>
  <c r="U75" i="19"/>
  <c r="U74" i="19"/>
  <c r="U73" i="19"/>
  <c r="U72" i="19"/>
  <c r="U71" i="19"/>
  <c r="U70" i="19"/>
  <c r="U69" i="19"/>
  <c r="U68" i="19"/>
  <c r="U67" i="19"/>
  <c r="U66" i="19"/>
  <c r="U65" i="19"/>
  <c r="U64" i="19"/>
  <c r="U63" i="19"/>
  <c r="U62" i="19"/>
  <c r="U61" i="19"/>
  <c r="U60" i="19"/>
  <c r="U59" i="19"/>
  <c r="U58" i="19"/>
  <c r="U57" i="19"/>
  <c r="U56" i="19"/>
  <c r="U55" i="19"/>
  <c r="U54" i="19"/>
  <c r="U53" i="19"/>
  <c r="U52" i="19"/>
  <c r="U51" i="19"/>
  <c r="U50" i="19"/>
  <c r="U49" i="19"/>
  <c r="U48" i="19"/>
  <c r="U47" i="19"/>
  <c r="U46" i="19"/>
  <c r="U45" i="19"/>
  <c r="U44" i="19"/>
  <c r="U43" i="19"/>
  <c r="U42" i="19"/>
  <c r="U41" i="19"/>
  <c r="U40" i="19"/>
  <c r="U39" i="19"/>
  <c r="U38" i="19"/>
  <c r="U37" i="19"/>
  <c r="U36" i="19"/>
  <c r="U35" i="19"/>
  <c r="U34" i="19"/>
  <c r="U33" i="19"/>
  <c r="U32" i="19"/>
  <c r="U31" i="19"/>
  <c r="U30" i="19"/>
  <c r="U29" i="19"/>
  <c r="U28" i="19"/>
  <c r="U27" i="19"/>
  <c r="U26" i="19"/>
  <c r="U25" i="19"/>
  <c r="U24" i="19"/>
  <c r="U23" i="19"/>
  <c r="U22" i="19"/>
  <c r="U21" i="19"/>
  <c r="U20" i="19"/>
  <c r="U19" i="19"/>
  <c r="U18" i="19"/>
  <c r="U17" i="19"/>
  <c r="U16" i="19"/>
  <c r="U15" i="19"/>
  <c r="U14" i="19"/>
  <c r="U13" i="19"/>
  <c r="U12" i="19"/>
  <c r="U11" i="19"/>
  <c r="U10" i="19"/>
  <c r="U9" i="19"/>
  <c r="U8" i="19"/>
  <c r="U7" i="19"/>
  <c r="U6" i="19"/>
  <c r="U5" i="19"/>
  <c r="U4" i="19"/>
  <c r="U103" i="20"/>
  <c r="U102" i="20"/>
  <c r="U101" i="20"/>
  <c r="U100" i="20"/>
  <c r="U99" i="20"/>
  <c r="U98" i="20"/>
  <c r="U97" i="20"/>
  <c r="U96" i="20"/>
  <c r="U95" i="20"/>
  <c r="U94" i="20"/>
  <c r="U93" i="20"/>
  <c r="U92" i="20"/>
  <c r="U91" i="20"/>
  <c r="U90" i="20"/>
  <c r="U89" i="20"/>
  <c r="U88" i="20"/>
  <c r="U87" i="20"/>
  <c r="U86" i="20"/>
  <c r="U85" i="20"/>
  <c r="U84" i="20"/>
  <c r="U83" i="20"/>
  <c r="U82" i="20"/>
  <c r="U81" i="20"/>
  <c r="U80" i="20"/>
  <c r="U79" i="20"/>
  <c r="U78" i="20"/>
  <c r="U77" i="20"/>
  <c r="U76" i="20"/>
  <c r="U75" i="20"/>
  <c r="U74" i="20"/>
  <c r="U73" i="20"/>
  <c r="U72" i="20"/>
  <c r="U71" i="20"/>
  <c r="U70" i="20"/>
  <c r="U69" i="20"/>
  <c r="U68" i="20"/>
  <c r="U67" i="20"/>
  <c r="U66" i="20"/>
  <c r="U65" i="20"/>
  <c r="U64" i="20"/>
  <c r="U63" i="20"/>
  <c r="U62" i="20"/>
  <c r="U61" i="20"/>
  <c r="U60" i="20"/>
  <c r="U59" i="20"/>
  <c r="U58" i="20"/>
  <c r="U57" i="20"/>
  <c r="U56" i="20"/>
  <c r="U55" i="20"/>
  <c r="U54" i="20"/>
  <c r="U53" i="20"/>
  <c r="U52" i="20"/>
  <c r="U51" i="20"/>
  <c r="U50" i="20"/>
  <c r="U49" i="20"/>
  <c r="U48" i="20"/>
  <c r="U47" i="20"/>
  <c r="U46" i="20"/>
  <c r="U45" i="20"/>
  <c r="U44" i="20"/>
  <c r="U43" i="20"/>
  <c r="U42" i="20"/>
  <c r="U41" i="20"/>
  <c r="U40" i="20"/>
  <c r="U39" i="20"/>
  <c r="U38" i="20"/>
  <c r="U37" i="20"/>
  <c r="U36" i="20"/>
  <c r="U35" i="20"/>
  <c r="U34" i="20"/>
  <c r="U33" i="20"/>
  <c r="U32" i="20"/>
  <c r="U31" i="20"/>
  <c r="U30" i="20"/>
  <c r="U29" i="20"/>
  <c r="U28" i="20"/>
  <c r="U27" i="20"/>
  <c r="U26" i="20"/>
  <c r="U25" i="20"/>
  <c r="U24" i="20"/>
  <c r="U23" i="20"/>
  <c r="U22" i="20"/>
  <c r="U21" i="20"/>
  <c r="U20" i="20"/>
  <c r="U19" i="20"/>
  <c r="U18" i="20"/>
  <c r="U17" i="20"/>
  <c r="U16" i="20"/>
  <c r="U15" i="20"/>
  <c r="U14" i="20"/>
  <c r="U13" i="20"/>
  <c r="U12" i="20"/>
  <c r="U11" i="20"/>
  <c r="U10" i="20"/>
  <c r="U9" i="20"/>
  <c r="U8" i="20"/>
  <c r="U7" i="20"/>
  <c r="U6" i="20"/>
  <c r="U5" i="20"/>
  <c r="U4" i="20"/>
  <c r="U103" i="21"/>
  <c r="U102" i="21"/>
  <c r="U101" i="21"/>
  <c r="U100" i="21"/>
  <c r="U99" i="21"/>
  <c r="U98" i="21"/>
  <c r="U97" i="21"/>
  <c r="U96" i="21"/>
  <c r="U95" i="21"/>
  <c r="U94" i="21"/>
  <c r="U93" i="21"/>
  <c r="U92" i="21"/>
  <c r="U91" i="21"/>
  <c r="U90" i="21"/>
  <c r="U89" i="21"/>
  <c r="U88" i="21"/>
  <c r="U87" i="21"/>
  <c r="U86" i="21"/>
  <c r="U85" i="21"/>
  <c r="U84" i="21"/>
  <c r="U83" i="21"/>
  <c r="U82" i="21"/>
  <c r="U81" i="21"/>
  <c r="U80" i="21"/>
  <c r="U79" i="21"/>
  <c r="U78" i="21"/>
  <c r="U77" i="21"/>
  <c r="U76" i="21"/>
  <c r="U75" i="21"/>
  <c r="U74" i="21"/>
  <c r="U73" i="21"/>
  <c r="U72" i="21"/>
  <c r="U71" i="21"/>
  <c r="U70" i="21"/>
  <c r="U69" i="21"/>
  <c r="U68" i="21"/>
  <c r="U67" i="21"/>
  <c r="U66" i="21"/>
  <c r="U65" i="21"/>
  <c r="U64" i="21"/>
  <c r="U63" i="21"/>
  <c r="U62" i="21"/>
  <c r="U61" i="21"/>
  <c r="U60" i="21"/>
  <c r="U59" i="21"/>
  <c r="U58" i="21"/>
  <c r="U57" i="21"/>
  <c r="U56" i="21"/>
  <c r="U55" i="21"/>
  <c r="U54" i="21"/>
  <c r="U53" i="21"/>
  <c r="U52" i="21"/>
  <c r="U51" i="21"/>
  <c r="U50" i="21"/>
  <c r="U49" i="21"/>
  <c r="U48" i="21"/>
  <c r="U47" i="21"/>
  <c r="U46" i="21"/>
  <c r="U45" i="21"/>
  <c r="U44" i="21"/>
  <c r="U43" i="21"/>
  <c r="U42" i="21"/>
  <c r="U41" i="21"/>
  <c r="U40" i="21"/>
  <c r="U39" i="21"/>
  <c r="U38" i="21"/>
  <c r="U37" i="21"/>
  <c r="U36" i="21"/>
  <c r="U35" i="21"/>
  <c r="U34" i="21"/>
  <c r="U33" i="21"/>
  <c r="U32" i="21"/>
  <c r="U31" i="21"/>
  <c r="U30" i="21"/>
  <c r="U29" i="21"/>
  <c r="U28" i="21"/>
  <c r="U27" i="21"/>
  <c r="U26" i="21"/>
  <c r="U25" i="21"/>
  <c r="U24" i="21"/>
  <c r="U23" i="21"/>
  <c r="U22" i="21"/>
  <c r="U21" i="21"/>
  <c r="U20" i="21"/>
  <c r="U19" i="21"/>
  <c r="U18" i="21"/>
  <c r="U17" i="21"/>
  <c r="U16" i="21"/>
  <c r="U15" i="21"/>
  <c r="U14" i="21"/>
  <c r="U13" i="21"/>
  <c r="U12" i="21"/>
  <c r="U11" i="21"/>
  <c r="U10" i="21"/>
  <c r="U9" i="21"/>
  <c r="U8" i="21"/>
  <c r="U7" i="21"/>
  <c r="U6" i="21"/>
  <c r="U5" i="21"/>
  <c r="U4" i="21"/>
  <c r="U103" i="22"/>
  <c r="U102" i="22"/>
  <c r="U101" i="22"/>
  <c r="U100" i="22"/>
  <c r="U99" i="22"/>
  <c r="U98" i="22"/>
  <c r="U97" i="22"/>
  <c r="U96" i="22"/>
  <c r="U95" i="22"/>
  <c r="U94" i="22"/>
  <c r="U93" i="22"/>
  <c r="U92" i="22"/>
  <c r="U91" i="22"/>
  <c r="U90" i="22"/>
  <c r="U89" i="22"/>
  <c r="U88" i="22"/>
  <c r="U87" i="22"/>
  <c r="U86" i="22"/>
  <c r="U85" i="22"/>
  <c r="U84" i="22"/>
  <c r="U83" i="22"/>
  <c r="U82" i="22"/>
  <c r="U81" i="22"/>
  <c r="U80" i="22"/>
  <c r="U79" i="22"/>
  <c r="U78" i="22"/>
  <c r="U77" i="22"/>
  <c r="U76" i="22"/>
  <c r="U75" i="22"/>
  <c r="U74" i="22"/>
  <c r="U73" i="22"/>
  <c r="U72" i="22"/>
  <c r="U71" i="22"/>
  <c r="U70" i="22"/>
  <c r="U69" i="22"/>
  <c r="U68" i="22"/>
  <c r="U67" i="22"/>
  <c r="U66" i="22"/>
  <c r="U65" i="22"/>
  <c r="U64" i="22"/>
  <c r="U63" i="22"/>
  <c r="U62" i="22"/>
  <c r="U61" i="22"/>
  <c r="U60" i="22"/>
  <c r="U59" i="22"/>
  <c r="U58" i="22"/>
  <c r="U57" i="22"/>
  <c r="U56" i="22"/>
  <c r="U55" i="22"/>
  <c r="U54" i="22"/>
  <c r="U53" i="22"/>
  <c r="U52" i="22"/>
  <c r="U51" i="22"/>
  <c r="U50" i="22"/>
  <c r="U49" i="22"/>
  <c r="U48" i="22"/>
  <c r="U47" i="22"/>
  <c r="U46" i="22"/>
  <c r="U45" i="22"/>
  <c r="U44" i="22"/>
  <c r="U43" i="22"/>
  <c r="U42" i="22"/>
  <c r="U41" i="22"/>
  <c r="U40" i="22"/>
  <c r="U39" i="22"/>
  <c r="U38" i="22"/>
  <c r="U37" i="22"/>
  <c r="U36" i="22"/>
  <c r="U35" i="22"/>
  <c r="U34" i="22"/>
  <c r="U33" i="22"/>
  <c r="U32" i="22"/>
  <c r="U31" i="22"/>
  <c r="U30" i="22"/>
  <c r="U29" i="22"/>
  <c r="U28" i="22"/>
  <c r="U27" i="22"/>
  <c r="U26" i="22"/>
  <c r="U25" i="22"/>
  <c r="U24" i="22"/>
  <c r="U23" i="22"/>
  <c r="U22" i="22"/>
  <c r="U21" i="22"/>
  <c r="U20" i="22"/>
  <c r="U19" i="22"/>
  <c r="U18" i="22"/>
  <c r="U17" i="22"/>
  <c r="U16" i="22"/>
  <c r="U15" i="22"/>
  <c r="U14" i="22"/>
  <c r="U13" i="22"/>
  <c r="U12" i="22"/>
  <c r="U11" i="22"/>
  <c r="U10" i="22"/>
  <c r="U9" i="22"/>
  <c r="U8" i="22"/>
  <c r="U7" i="22"/>
  <c r="U6" i="22"/>
  <c r="U5" i="22"/>
  <c r="U4" i="22"/>
  <c r="U103" i="23"/>
  <c r="U102" i="23"/>
  <c r="U101" i="23"/>
  <c r="U100" i="23"/>
  <c r="U99" i="23"/>
  <c r="U98" i="23"/>
  <c r="U97" i="23"/>
  <c r="U96" i="23"/>
  <c r="U95" i="23"/>
  <c r="U94" i="23"/>
  <c r="U93" i="23"/>
  <c r="U92" i="23"/>
  <c r="U91" i="23"/>
  <c r="U90" i="23"/>
  <c r="U89" i="23"/>
  <c r="U88" i="23"/>
  <c r="U87" i="23"/>
  <c r="U86" i="23"/>
  <c r="U85" i="23"/>
  <c r="U84" i="23"/>
  <c r="U83" i="23"/>
  <c r="U82" i="23"/>
  <c r="U81" i="23"/>
  <c r="U80" i="23"/>
  <c r="U79" i="23"/>
  <c r="U78" i="23"/>
  <c r="U77" i="23"/>
  <c r="U76" i="23"/>
  <c r="U75" i="23"/>
  <c r="U74" i="23"/>
  <c r="U73" i="23"/>
  <c r="U72" i="23"/>
  <c r="U71" i="23"/>
  <c r="U70" i="23"/>
  <c r="U69" i="23"/>
  <c r="U68" i="23"/>
  <c r="U67" i="23"/>
  <c r="U66" i="23"/>
  <c r="U65" i="23"/>
  <c r="U64" i="23"/>
  <c r="U63" i="23"/>
  <c r="U62" i="23"/>
  <c r="U61" i="23"/>
  <c r="U60" i="23"/>
  <c r="U59" i="23"/>
  <c r="U58" i="23"/>
  <c r="U57" i="23"/>
  <c r="U56" i="23"/>
  <c r="U55" i="23"/>
  <c r="U54" i="23"/>
  <c r="U53" i="23"/>
  <c r="U52" i="23"/>
  <c r="U51" i="23"/>
  <c r="U50" i="23"/>
  <c r="U49" i="23"/>
  <c r="U48" i="23"/>
  <c r="U47" i="23"/>
  <c r="U46" i="23"/>
  <c r="U45" i="23"/>
  <c r="U44" i="23"/>
  <c r="U43" i="23"/>
  <c r="U42" i="23"/>
  <c r="U41" i="23"/>
  <c r="U40" i="23"/>
  <c r="U39" i="23"/>
  <c r="U38" i="23"/>
  <c r="U37" i="23"/>
  <c r="U36" i="23"/>
  <c r="U35" i="23"/>
  <c r="U34" i="23"/>
  <c r="U33" i="23"/>
  <c r="U32" i="23"/>
  <c r="U31" i="23"/>
  <c r="U30" i="23"/>
  <c r="U29" i="23"/>
  <c r="U28" i="23"/>
  <c r="U27" i="23"/>
  <c r="U26" i="23"/>
  <c r="U25" i="23"/>
  <c r="U24" i="23"/>
  <c r="U23" i="23"/>
  <c r="U22" i="23"/>
  <c r="U21" i="23"/>
  <c r="U20" i="23"/>
  <c r="U19" i="23"/>
  <c r="U18" i="23"/>
  <c r="U17" i="23"/>
  <c r="U16" i="23"/>
  <c r="U15" i="23"/>
  <c r="U14" i="23"/>
  <c r="U13" i="23"/>
  <c r="U12" i="23"/>
  <c r="U11" i="23"/>
  <c r="U10" i="23"/>
  <c r="U9" i="23"/>
  <c r="U8" i="23"/>
  <c r="U7" i="23"/>
  <c r="U6" i="23"/>
  <c r="U5" i="23"/>
  <c r="U4" i="23"/>
  <c r="U103" i="24"/>
  <c r="U102" i="24"/>
  <c r="U101" i="24"/>
  <c r="U100" i="24"/>
  <c r="U99" i="24"/>
  <c r="U98" i="24"/>
  <c r="U97" i="24"/>
  <c r="U96" i="24"/>
  <c r="U95" i="24"/>
  <c r="U94" i="24"/>
  <c r="U93" i="24"/>
  <c r="U92" i="24"/>
  <c r="U91" i="24"/>
  <c r="U90" i="24"/>
  <c r="U89" i="24"/>
  <c r="U88" i="24"/>
  <c r="U87" i="24"/>
  <c r="U86" i="24"/>
  <c r="U85" i="24"/>
  <c r="U84" i="24"/>
  <c r="U83" i="24"/>
  <c r="U82" i="24"/>
  <c r="U81" i="24"/>
  <c r="U80" i="24"/>
  <c r="U79" i="24"/>
  <c r="U78" i="24"/>
  <c r="U77" i="24"/>
  <c r="U76" i="24"/>
  <c r="U75" i="24"/>
  <c r="U74" i="24"/>
  <c r="U73" i="24"/>
  <c r="U72" i="24"/>
  <c r="U71" i="24"/>
  <c r="U70" i="24"/>
  <c r="U69" i="24"/>
  <c r="U68" i="24"/>
  <c r="U67" i="24"/>
  <c r="U66" i="24"/>
  <c r="U65" i="24"/>
  <c r="U64" i="24"/>
  <c r="U63" i="24"/>
  <c r="U62" i="24"/>
  <c r="U61" i="24"/>
  <c r="U60" i="24"/>
  <c r="U59" i="24"/>
  <c r="U58" i="24"/>
  <c r="U57" i="24"/>
  <c r="U56" i="24"/>
  <c r="U55" i="24"/>
  <c r="U54" i="24"/>
  <c r="U53" i="24"/>
  <c r="U52" i="24"/>
  <c r="U51" i="24"/>
  <c r="U50" i="24"/>
  <c r="U49" i="24"/>
  <c r="U48" i="24"/>
  <c r="U47" i="24"/>
  <c r="U46" i="24"/>
  <c r="U45" i="24"/>
  <c r="U44" i="24"/>
  <c r="U43" i="24"/>
  <c r="U42" i="24"/>
  <c r="U41" i="24"/>
  <c r="U40" i="24"/>
  <c r="U39" i="24"/>
  <c r="U38" i="24"/>
  <c r="U37" i="24"/>
  <c r="U36" i="24"/>
  <c r="U35" i="24"/>
  <c r="U34" i="24"/>
  <c r="U33" i="24"/>
  <c r="U32" i="24"/>
  <c r="U31" i="24"/>
  <c r="U30" i="24"/>
  <c r="U29" i="24"/>
  <c r="U28" i="24"/>
  <c r="U27" i="24"/>
  <c r="U26" i="24"/>
  <c r="U25" i="24"/>
  <c r="U24" i="24"/>
  <c r="U23" i="24"/>
  <c r="U22" i="24"/>
  <c r="U21" i="24"/>
  <c r="U20" i="24"/>
  <c r="U19" i="24"/>
  <c r="U18" i="24"/>
  <c r="U17" i="24"/>
  <c r="U16" i="24"/>
  <c r="U15" i="24"/>
  <c r="U14" i="24"/>
  <c r="U13" i="24"/>
  <c r="U12" i="24"/>
  <c r="U11" i="24"/>
  <c r="U10" i="24"/>
  <c r="U9" i="24"/>
  <c r="U8" i="24"/>
  <c r="U7" i="24"/>
  <c r="U6" i="24"/>
  <c r="U5" i="24"/>
  <c r="U4" i="24"/>
  <c r="U103" i="25"/>
  <c r="U102" i="25"/>
  <c r="U101" i="25"/>
  <c r="U100" i="25"/>
  <c r="U99" i="25"/>
  <c r="U98" i="25"/>
  <c r="U97" i="25"/>
  <c r="U96" i="25"/>
  <c r="U95" i="25"/>
  <c r="U94" i="25"/>
  <c r="U93" i="25"/>
  <c r="U92" i="25"/>
  <c r="U91" i="25"/>
  <c r="U90" i="25"/>
  <c r="U89" i="25"/>
  <c r="U88" i="25"/>
  <c r="U87" i="25"/>
  <c r="U86" i="25"/>
  <c r="U85" i="25"/>
  <c r="U84" i="25"/>
  <c r="U83" i="25"/>
  <c r="U82" i="25"/>
  <c r="U81" i="25"/>
  <c r="U80" i="25"/>
  <c r="U79" i="25"/>
  <c r="U78" i="25"/>
  <c r="U77" i="25"/>
  <c r="U76" i="25"/>
  <c r="U75" i="25"/>
  <c r="U74" i="25"/>
  <c r="U73" i="25"/>
  <c r="U72" i="25"/>
  <c r="U71" i="25"/>
  <c r="U70" i="25"/>
  <c r="U69" i="25"/>
  <c r="U68" i="25"/>
  <c r="U67" i="25"/>
  <c r="U66" i="25"/>
  <c r="U65" i="25"/>
  <c r="U64" i="25"/>
  <c r="U63" i="25"/>
  <c r="U62" i="25"/>
  <c r="U61" i="25"/>
  <c r="U60" i="25"/>
  <c r="U59" i="25"/>
  <c r="U58" i="25"/>
  <c r="U57" i="25"/>
  <c r="U56" i="25"/>
  <c r="U55" i="25"/>
  <c r="U54" i="25"/>
  <c r="U53" i="25"/>
  <c r="U52" i="25"/>
  <c r="U51" i="25"/>
  <c r="U50" i="25"/>
  <c r="U49" i="25"/>
  <c r="U48" i="25"/>
  <c r="U47" i="25"/>
  <c r="U46" i="25"/>
  <c r="U45" i="25"/>
  <c r="U44" i="25"/>
  <c r="U43" i="25"/>
  <c r="U42" i="25"/>
  <c r="U41" i="25"/>
  <c r="U40" i="25"/>
  <c r="U39" i="25"/>
  <c r="U38" i="25"/>
  <c r="U37" i="25"/>
  <c r="U36" i="25"/>
  <c r="U35" i="25"/>
  <c r="U34" i="25"/>
  <c r="U33" i="25"/>
  <c r="U32" i="25"/>
  <c r="U31" i="25"/>
  <c r="U30" i="25"/>
  <c r="U29" i="25"/>
  <c r="U28" i="25"/>
  <c r="U27" i="25"/>
  <c r="U26" i="25"/>
  <c r="U25" i="25"/>
  <c r="U24" i="25"/>
  <c r="U23" i="25"/>
  <c r="U22" i="25"/>
  <c r="U21" i="25"/>
  <c r="U20" i="25"/>
  <c r="U19" i="25"/>
  <c r="U18" i="25"/>
  <c r="U17" i="25"/>
  <c r="U16" i="25"/>
  <c r="U15" i="25"/>
  <c r="U14" i="25"/>
  <c r="U13" i="25"/>
  <c r="U12" i="25"/>
  <c r="U11" i="25"/>
  <c r="U10" i="25"/>
  <c r="U9" i="25"/>
  <c r="U8" i="25"/>
  <c r="U7" i="25"/>
  <c r="U6" i="25"/>
  <c r="U5" i="25"/>
  <c r="U4" i="25"/>
  <c r="U103" i="26"/>
  <c r="U102" i="26"/>
  <c r="U101" i="26"/>
  <c r="U100" i="26"/>
  <c r="U99" i="26"/>
  <c r="U98" i="26"/>
  <c r="U97" i="26"/>
  <c r="U96" i="26"/>
  <c r="U95" i="26"/>
  <c r="U94" i="26"/>
  <c r="U93" i="26"/>
  <c r="U92" i="26"/>
  <c r="U91" i="26"/>
  <c r="U90" i="26"/>
  <c r="U89" i="26"/>
  <c r="U88" i="26"/>
  <c r="U87" i="26"/>
  <c r="U86" i="26"/>
  <c r="U85" i="26"/>
  <c r="U84" i="26"/>
  <c r="U83" i="26"/>
  <c r="U82" i="26"/>
  <c r="U81" i="26"/>
  <c r="U80" i="26"/>
  <c r="U79" i="26"/>
  <c r="U78" i="26"/>
  <c r="U77" i="26"/>
  <c r="U76" i="26"/>
  <c r="U75" i="26"/>
  <c r="U74" i="26"/>
  <c r="U73" i="26"/>
  <c r="U72" i="26"/>
  <c r="U71" i="26"/>
  <c r="U70" i="26"/>
  <c r="U69" i="26"/>
  <c r="U68" i="26"/>
  <c r="U67" i="26"/>
  <c r="U66" i="26"/>
  <c r="U65" i="26"/>
  <c r="U64" i="26"/>
  <c r="U63" i="26"/>
  <c r="U62" i="26"/>
  <c r="U61" i="26"/>
  <c r="U60" i="26"/>
  <c r="U59" i="26"/>
  <c r="U58" i="26"/>
  <c r="U57" i="26"/>
  <c r="U56" i="26"/>
  <c r="U55" i="26"/>
  <c r="U54" i="26"/>
  <c r="U53" i="26"/>
  <c r="U52" i="26"/>
  <c r="U51" i="26"/>
  <c r="U50" i="26"/>
  <c r="U49" i="26"/>
  <c r="U48" i="26"/>
  <c r="U47" i="26"/>
  <c r="U46" i="26"/>
  <c r="U45" i="26"/>
  <c r="U44" i="26"/>
  <c r="U43" i="26"/>
  <c r="U42" i="26"/>
  <c r="U41" i="26"/>
  <c r="U40" i="26"/>
  <c r="U39" i="26"/>
  <c r="U38" i="26"/>
  <c r="U37" i="26"/>
  <c r="U36" i="26"/>
  <c r="U35" i="26"/>
  <c r="U34" i="26"/>
  <c r="U33" i="26"/>
  <c r="U32" i="26"/>
  <c r="U31" i="26"/>
  <c r="U30" i="26"/>
  <c r="U29" i="26"/>
  <c r="U28" i="26"/>
  <c r="U27" i="26"/>
  <c r="U26" i="26"/>
  <c r="U25" i="26"/>
  <c r="U24" i="26"/>
  <c r="U23" i="26"/>
  <c r="U22" i="26"/>
  <c r="U21" i="26"/>
  <c r="U20" i="26"/>
  <c r="U19" i="26"/>
  <c r="U18" i="26"/>
  <c r="U17" i="26"/>
  <c r="U16" i="26"/>
  <c r="U15" i="26"/>
  <c r="U14" i="26"/>
  <c r="U13" i="26"/>
  <c r="U12" i="26"/>
  <c r="U11" i="26"/>
  <c r="U10" i="26"/>
  <c r="U9" i="26"/>
  <c r="U8" i="26"/>
  <c r="U7" i="26"/>
  <c r="U6" i="26"/>
  <c r="U5" i="26"/>
  <c r="U4" i="26"/>
  <c r="U103" i="27"/>
  <c r="U102" i="27"/>
  <c r="U101" i="27"/>
  <c r="U100" i="27"/>
  <c r="U99" i="27"/>
  <c r="U98" i="27"/>
  <c r="U97" i="27"/>
  <c r="U96" i="27"/>
  <c r="U95" i="27"/>
  <c r="U94" i="27"/>
  <c r="U93" i="27"/>
  <c r="U92" i="27"/>
  <c r="U91" i="27"/>
  <c r="U90" i="27"/>
  <c r="U89" i="27"/>
  <c r="U88" i="27"/>
  <c r="U87" i="27"/>
  <c r="U86" i="27"/>
  <c r="U85" i="27"/>
  <c r="U84" i="27"/>
  <c r="U83" i="27"/>
  <c r="U82" i="27"/>
  <c r="U81" i="27"/>
  <c r="U80" i="27"/>
  <c r="U79" i="27"/>
  <c r="U78" i="27"/>
  <c r="U77" i="27"/>
  <c r="U76" i="27"/>
  <c r="U75" i="27"/>
  <c r="U74" i="27"/>
  <c r="U73" i="27"/>
  <c r="U72" i="27"/>
  <c r="U71" i="27"/>
  <c r="U70" i="27"/>
  <c r="U69" i="27"/>
  <c r="U68" i="27"/>
  <c r="U67" i="27"/>
  <c r="U66" i="27"/>
  <c r="U65" i="27"/>
  <c r="U64" i="27"/>
  <c r="U63" i="27"/>
  <c r="U62" i="27"/>
  <c r="U61" i="27"/>
  <c r="U60" i="27"/>
  <c r="U59" i="27"/>
  <c r="U58" i="27"/>
  <c r="U57" i="27"/>
  <c r="U56" i="27"/>
  <c r="U55" i="27"/>
  <c r="U54" i="27"/>
  <c r="U53" i="27"/>
  <c r="U52" i="27"/>
  <c r="U51" i="27"/>
  <c r="U50" i="27"/>
  <c r="U49" i="27"/>
  <c r="U48" i="27"/>
  <c r="U47" i="27"/>
  <c r="U46" i="27"/>
  <c r="U45" i="27"/>
  <c r="U44" i="27"/>
  <c r="U43" i="27"/>
  <c r="U42" i="27"/>
  <c r="U41" i="27"/>
  <c r="U40" i="27"/>
  <c r="U39" i="27"/>
  <c r="U38" i="27"/>
  <c r="U37" i="27"/>
  <c r="U36" i="27"/>
  <c r="U35" i="27"/>
  <c r="U34" i="27"/>
  <c r="U33" i="27"/>
  <c r="U32" i="27"/>
  <c r="U31" i="27"/>
  <c r="U30" i="27"/>
  <c r="U29" i="27"/>
  <c r="U28" i="27"/>
  <c r="U27" i="27"/>
  <c r="U26" i="27"/>
  <c r="U25" i="27"/>
  <c r="U24" i="27"/>
  <c r="U23" i="27"/>
  <c r="U22" i="27"/>
  <c r="U21" i="27"/>
  <c r="U20" i="27"/>
  <c r="U19" i="27"/>
  <c r="U18" i="27"/>
  <c r="U17" i="27"/>
  <c r="U16" i="27"/>
  <c r="U15" i="27"/>
  <c r="U14" i="27"/>
  <c r="U13" i="27"/>
  <c r="U12" i="27"/>
  <c r="U11" i="27"/>
  <c r="U10" i="27"/>
  <c r="U9" i="27"/>
  <c r="U8" i="27"/>
  <c r="U7" i="27"/>
  <c r="U6" i="27"/>
  <c r="U5" i="27"/>
  <c r="U4" i="27"/>
  <c r="U103" i="57"/>
  <c r="U102" i="57"/>
  <c r="U101" i="57"/>
  <c r="U100" i="57"/>
  <c r="U99" i="57"/>
  <c r="U98" i="57"/>
  <c r="U97" i="57"/>
  <c r="U96" i="57"/>
  <c r="U95" i="57"/>
  <c r="U94" i="57"/>
  <c r="U93" i="57"/>
  <c r="U92" i="57"/>
  <c r="U91" i="57"/>
  <c r="U90" i="57"/>
  <c r="U89" i="57"/>
  <c r="U88" i="57"/>
  <c r="U87" i="57"/>
  <c r="U86" i="57"/>
  <c r="U85" i="57"/>
  <c r="U84" i="57"/>
  <c r="U83" i="57"/>
  <c r="U82" i="57"/>
  <c r="U81" i="57"/>
  <c r="U80" i="57"/>
  <c r="U79" i="57"/>
  <c r="U78" i="57"/>
  <c r="U77" i="57"/>
  <c r="U76" i="57"/>
  <c r="U75" i="57"/>
  <c r="U74" i="57"/>
  <c r="U73" i="57"/>
  <c r="U72" i="57"/>
  <c r="U71" i="57"/>
  <c r="U70" i="57"/>
  <c r="U69" i="57"/>
  <c r="U68" i="57"/>
  <c r="U67" i="57"/>
  <c r="U66" i="57"/>
  <c r="U65" i="57"/>
  <c r="U64" i="57"/>
  <c r="U63" i="57"/>
  <c r="U62" i="57"/>
  <c r="U61" i="57"/>
  <c r="U60" i="57"/>
  <c r="U59" i="57"/>
  <c r="U58" i="57"/>
  <c r="U57" i="57"/>
  <c r="U56" i="57"/>
  <c r="U55" i="57"/>
  <c r="U54" i="57"/>
  <c r="U53" i="57"/>
  <c r="U52" i="57"/>
  <c r="U51" i="57"/>
  <c r="U50" i="57"/>
  <c r="U49" i="57"/>
  <c r="U48" i="57"/>
  <c r="U47" i="57"/>
  <c r="U46" i="57"/>
  <c r="U45" i="57"/>
  <c r="U44" i="57"/>
  <c r="U43" i="57"/>
  <c r="U42" i="57"/>
  <c r="U41" i="57"/>
  <c r="U40" i="57"/>
  <c r="U39" i="57"/>
  <c r="U38" i="57"/>
  <c r="U37" i="57"/>
  <c r="U36" i="57"/>
  <c r="U35" i="57"/>
  <c r="U34" i="57"/>
  <c r="U33" i="57"/>
  <c r="U32" i="57"/>
  <c r="U31" i="57"/>
  <c r="U30" i="57"/>
  <c r="U29" i="57"/>
  <c r="U28" i="57"/>
  <c r="U27" i="57"/>
  <c r="U26" i="57"/>
  <c r="U25" i="57"/>
  <c r="U24" i="57"/>
  <c r="U23" i="57"/>
  <c r="U22" i="57"/>
  <c r="U21" i="57"/>
  <c r="U20" i="57"/>
  <c r="U19" i="57"/>
  <c r="U18" i="57"/>
  <c r="U17" i="57"/>
  <c r="U16" i="57"/>
  <c r="U15" i="57"/>
  <c r="U14" i="57"/>
  <c r="U13" i="57"/>
  <c r="U12" i="57"/>
  <c r="U11" i="57"/>
  <c r="U10" i="57"/>
  <c r="U9" i="57"/>
  <c r="U8" i="57"/>
  <c r="U7" i="57"/>
  <c r="U6" i="57"/>
  <c r="U5" i="57"/>
  <c r="U4" i="57"/>
  <c r="U103" i="58"/>
  <c r="U102" i="58"/>
  <c r="U101" i="58"/>
  <c r="U100" i="58"/>
  <c r="U99" i="58"/>
  <c r="U98" i="58"/>
  <c r="U97" i="58"/>
  <c r="U96" i="58"/>
  <c r="U95" i="58"/>
  <c r="U94" i="58"/>
  <c r="U93" i="58"/>
  <c r="U92" i="58"/>
  <c r="U91" i="58"/>
  <c r="U90" i="58"/>
  <c r="U89" i="58"/>
  <c r="U88" i="58"/>
  <c r="U87" i="58"/>
  <c r="U86" i="58"/>
  <c r="U85" i="58"/>
  <c r="U84" i="58"/>
  <c r="U83" i="58"/>
  <c r="U82" i="58"/>
  <c r="U81" i="58"/>
  <c r="U80" i="58"/>
  <c r="U79" i="58"/>
  <c r="U78" i="58"/>
  <c r="U77" i="58"/>
  <c r="U76" i="58"/>
  <c r="U75" i="58"/>
  <c r="U74" i="58"/>
  <c r="U73" i="58"/>
  <c r="U72" i="58"/>
  <c r="U71" i="58"/>
  <c r="U70" i="58"/>
  <c r="U69" i="58"/>
  <c r="U68" i="58"/>
  <c r="U67" i="58"/>
  <c r="U66" i="58"/>
  <c r="U65" i="58"/>
  <c r="U64" i="58"/>
  <c r="U63" i="58"/>
  <c r="U62" i="58"/>
  <c r="U61" i="58"/>
  <c r="U60" i="58"/>
  <c r="U59" i="58"/>
  <c r="U58" i="58"/>
  <c r="U57" i="58"/>
  <c r="U56" i="58"/>
  <c r="U55" i="58"/>
  <c r="U54" i="58"/>
  <c r="U53" i="58"/>
  <c r="U52" i="58"/>
  <c r="U51" i="58"/>
  <c r="U50" i="58"/>
  <c r="U49" i="58"/>
  <c r="U48" i="58"/>
  <c r="U47" i="58"/>
  <c r="U46" i="58"/>
  <c r="U45" i="58"/>
  <c r="U44" i="58"/>
  <c r="U43" i="58"/>
  <c r="U42" i="58"/>
  <c r="U41" i="58"/>
  <c r="U40" i="58"/>
  <c r="U39" i="58"/>
  <c r="U38" i="58"/>
  <c r="U37" i="58"/>
  <c r="U36" i="58"/>
  <c r="U35" i="58"/>
  <c r="U34" i="58"/>
  <c r="U33" i="58"/>
  <c r="U32" i="58"/>
  <c r="U31" i="58"/>
  <c r="U30" i="58"/>
  <c r="U29" i="58"/>
  <c r="U28" i="58"/>
  <c r="U27" i="58"/>
  <c r="U26" i="58"/>
  <c r="U25" i="58"/>
  <c r="U24" i="58"/>
  <c r="U23" i="58"/>
  <c r="U22" i="58"/>
  <c r="U21" i="58"/>
  <c r="U20" i="58"/>
  <c r="U19" i="58"/>
  <c r="U18" i="58"/>
  <c r="U17" i="58"/>
  <c r="U16" i="58"/>
  <c r="U15" i="58"/>
  <c r="U14" i="58"/>
  <c r="U13" i="58"/>
  <c r="U12" i="58"/>
  <c r="U11" i="58"/>
  <c r="U10" i="58"/>
  <c r="U9" i="58"/>
  <c r="U8" i="58"/>
  <c r="U7" i="58"/>
  <c r="U6" i="58"/>
  <c r="U5" i="58"/>
  <c r="U4" i="58"/>
  <c r="U103" i="59"/>
  <c r="U102" i="59"/>
  <c r="U101" i="59"/>
  <c r="U100" i="59"/>
  <c r="U99" i="59"/>
  <c r="U98" i="59"/>
  <c r="U97" i="59"/>
  <c r="U96" i="59"/>
  <c r="U95" i="59"/>
  <c r="U94" i="59"/>
  <c r="U93" i="59"/>
  <c r="U92" i="59"/>
  <c r="U91" i="59"/>
  <c r="U90" i="59"/>
  <c r="U89" i="59"/>
  <c r="U88" i="59"/>
  <c r="U87" i="59"/>
  <c r="U86" i="59"/>
  <c r="U85" i="59"/>
  <c r="U84" i="59"/>
  <c r="U83" i="59"/>
  <c r="U82" i="59"/>
  <c r="U81" i="59"/>
  <c r="U80" i="59"/>
  <c r="U79" i="59"/>
  <c r="U78" i="59"/>
  <c r="U77" i="59"/>
  <c r="U76" i="59"/>
  <c r="U75" i="59"/>
  <c r="U74" i="59"/>
  <c r="U73" i="59"/>
  <c r="U72" i="59"/>
  <c r="U71" i="59"/>
  <c r="U70" i="59"/>
  <c r="U69" i="59"/>
  <c r="U68" i="59"/>
  <c r="U67" i="59"/>
  <c r="U66" i="59"/>
  <c r="U65" i="59"/>
  <c r="U64" i="59"/>
  <c r="U63" i="59"/>
  <c r="U62" i="59"/>
  <c r="U61" i="59"/>
  <c r="U60" i="59"/>
  <c r="U59" i="59"/>
  <c r="U58" i="59"/>
  <c r="U57" i="59"/>
  <c r="U56" i="59"/>
  <c r="U55" i="59"/>
  <c r="U54" i="59"/>
  <c r="U53" i="59"/>
  <c r="U52" i="59"/>
  <c r="U51" i="59"/>
  <c r="U50" i="59"/>
  <c r="U49" i="59"/>
  <c r="U48" i="59"/>
  <c r="U47" i="59"/>
  <c r="U46" i="59"/>
  <c r="U45" i="59"/>
  <c r="U44" i="59"/>
  <c r="U43" i="59"/>
  <c r="U42" i="59"/>
  <c r="U41" i="59"/>
  <c r="U40" i="59"/>
  <c r="U39" i="59"/>
  <c r="U38" i="59"/>
  <c r="U37" i="59"/>
  <c r="U36" i="59"/>
  <c r="U35" i="59"/>
  <c r="U34" i="59"/>
  <c r="U33" i="59"/>
  <c r="U32" i="59"/>
  <c r="U31" i="59"/>
  <c r="U30" i="59"/>
  <c r="U29" i="59"/>
  <c r="U28" i="59"/>
  <c r="U27" i="59"/>
  <c r="U26" i="59"/>
  <c r="U25" i="59"/>
  <c r="U24" i="59"/>
  <c r="U23" i="59"/>
  <c r="U22" i="59"/>
  <c r="U21" i="59"/>
  <c r="U20" i="59"/>
  <c r="U19" i="59"/>
  <c r="U18" i="59"/>
  <c r="U17" i="59"/>
  <c r="U16" i="59"/>
  <c r="U15" i="59"/>
  <c r="U14" i="59"/>
  <c r="U13" i="59"/>
  <c r="U12" i="59"/>
  <c r="U11" i="59"/>
  <c r="U10" i="59"/>
  <c r="U9" i="59"/>
  <c r="U8" i="59"/>
  <c r="U7" i="59"/>
  <c r="U6" i="59"/>
  <c r="U5" i="59"/>
  <c r="U4" i="59"/>
  <c r="U103" i="60"/>
  <c r="U102" i="60"/>
  <c r="U101" i="60"/>
  <c r="U100" i="60"/>
  <c r="U99" i="60"/>
  <c r="U98" i="60"/>
  <c r="U97" i="60"/>
  <c r="U96" i="60"/>
  <c r="U95" i="60"/>
  <c r="U94" i="60"/>
  <c r="U93" i="60"/>
  <c r="U92" i="60"/>
  <c r="U91" i="60"/>
  <c r="U90" i="60"/>
  <c r="U89" i="60"/>
  <c r="U88" i="60"/>
  <c r="U87" i="60"/>
  <c r="U86" i="60"/>
  <c r="U85" i="60"/>
  <c r="U84" i="60"/>
  <c r="U83" i="60"/>
  <c r="U82" i="60"/>
  <c r="U81" i="60"/>
  <c r="U80" i="60"/>
  <c r="U79" i="60"/>
  <c r="U78" i="60"/>
  <c r="U77" i="60"/>
  <c r="U76" i="60"/>
  <c r="U75" i="60"/>
  <c r="U74" i="60"/>
  <c r="U73" i="60"/>
  <c r="U72" i="60"/>
  <c r="U71" i="60"/>
  <c r="U70" i="60"/>
  <c r="U69" i="60"/>
  <c r="U68" i="60"/>
  <c r="U67" i="60"/>
  <c r="U66" i="60"/>
  <c r="U65" i="60"/>
  <c r="U64" i="60"/>
  <c r="U63" i="60"/>
  <c r="U62" i="60"/>
  <c r="U61" i="60"/>
  <c r="U60" i="60"/>
  <c r="U59" i="60"/>
  <c r="U58" i="60"/>
  <c r="U57" i="60"/>
  <c r="U56" i="60"/>
  <c r="U55" i="60"/>
  <c r="U54" i="60"/>
  <c r="U53" i="60"/>
  <c r="U52" i="60"/>
  <c r="U51" i="60"/>
  <c r="U50" i="60"/>
  <c r="U49" i="60"/>
  <c r="U48" i="60"/>
  <c r="U47" i="60"/>
  <c r="U46" i="60"/>
  <c r="U45" i="60"/>
  <c r="U44" i="60"/>
  <c r="U43" i="60"/>
  <c r="U42" i="60"/>
  <c r="U41" i="60"/>
  <c r="U40" i="60"/>
  <c r="U39" i="60"/>
  <c r="U38" i="60"/>
  <c r="U37" i="60"/>
  <c r="U36" i="60"/>
  <c r="U35" i="60"/>
  <c r="U34" i="60"/>
  <c r="U33" i="60"/>
  <c r="U32" i="60"/>
  <c r="U31" i="60"/>
  <c r="U30" i="60"/>
  <c r="U29" i="60"/>
  <c r="U28" i="60"/>
  <c r="U27" i="60"/>
  <c r="U26" i="60"/>
  <c r="U25" i="60"/>
  <c r="U24" i="60"/>
  <c r="U23" i="60"/>
  <c r="U22" i="60"/>
  <c r="U21" i="60"/>
  <c r="U20" i="60"/>
  <c r="U19" i="60"/>
  <c r="U18" i="60"/>
  <c r="U17" i="60"/>
  <c r="U16" i="60"/>
  <c r="U15" i="60"/>
  <c r="U14" i="60"/>
  <c r="U13" i="60"/>
  <c r="U12" i="60"/>
  <c r="U11" i="60"/>
  <c r="U10" i="60"/>
  <c r="U9" i="60"/>
  <c r="U8" i="60"/>
  <c r="U7" i="60"/>
  <c r="U6" i="60"/>
  <c r="U5" i="60"/>
  <c r="U4" i="60"/>
  <c r="U103" i="61"/>
  <c r="U102" i="61"/>
  <c r="U101" i="61"/>
  <c r="U100" i="61"/>
  <c r="U99" i="61"/>
  <c r="U98" i="61"/>
  <c r="U97" i="61"/>
  <c r="U96" i="61"/>
  <c r="U95" i="61"/>
  <c r="U94" i="61"/>
  <c r="U93" i="61"/>
  <c r="U92" i="61"/>
  <c r="U91" i="61"/>
  <c r="U90" i="61"/>
  <c r="U89" i="61"/>
  <c r="U88" i="61"/>
  <c r="U87" i="61"/>
  <c r="U86" i="61"/>
  <c r="U85" i="61"/>
  <c r="U84" i="61"/>
  <c r="U83" i="61"/>
  <c r="U82" i="61"/>
  <c r="U81" i="61"/>
  <c r="U80" i="61"/>
  <c r="U79" i="61"/>
  <c r="U78" i="61"/>
  <c r="U77" i="61"/>
  <c r="U76" i="61"/>
  <c r="U75" i="61"/>
  <c r="U74" i="61"/>
  <c r="U73" i="61"/>
  <c r="U72" i="61"/>
  <c r="U71" i="61"/>
  <c r="U70" i="61"/>
  <c r="U69" i="61"/>
  <c r="U68" i="61"/>
  <c r="U67" i="61"/>
  <c r="U66" i="61"/>
  <c r="U65" i="61"/>
  <c r="U64" i="61"/>
  <c r="U63" i="61"/>
  <c r="U62" i="61"/>
  <c r="U61" i="61"/>
  <c r="U60" i="61"/>
  <c r="U59" i="61"/>
  <c r="U58" i="61"/>
  <c r="U57" i="61"/>
  <c r="U56" i="61"/>
  <c r="U55" i="61"/>
  <c r="U54" i="61"/>
  <c r="U53" i="61"/>
  <c r="U52" i="61"/>
  <c r="U51" i="61"/>
  <c r="U50" i="61"/>
  <c r="U49" i="61"/>
  <c r="U48" i="61"/>
  <c r="U47" i="61"/>
  <c r="U46" i="61"/>
  <c r="U45" i="61"/>
  <c r="U44" i="61"/>
  <c r="U43" i="61"/>
  <c r="U42" i="61"/>
  <c r="U41" i="61"/>
  <c r="U40" i="61"/>
  <c r="U39" i="61"/>
  <c r="U38" i="61"/>
  <c r="U37" i="61"/>
  <c r="U36" i="61"/>
  <c r="U35" i="61"/>
  <c r="U34" i="61"/>
  <c r="U33" i="61"/>
  <c r="U32" i="61"/>
  <c r="U31" i="61"/>
  <c r="U30" i="61"/>
  <c r="U29" i="61"/>
  <c r="U28" i="61"/>
  <c r="U27" i="61"/>
  <c r="U26" i="61"/>
  <c r="U25" i="61"/>
  <c r="U24" i="61"/>
  <c r="U23" i="61"/>
  <c r="U22" i="61"/>
  <c r="U21" i="61"/>
  <c r="U20" i="61"/>
  <c r="U19" i="61"/>
  <c r="U18" i="61"/>
  <c r="U17" i="61"/>
  <c r="U16" i="61"/>
  <c r="U15" i="61"/>
  <c r="U14" i="61"/>
  <c r="U13" i="61"/>
  <c r="U12" i="61"/>
  <c r="U11" i="61"/>
  <c r="U10" i="61"/>
  <c r="U9" i="61"/>
  <c r="U8" i="61"/>
  <c r="U7" i="61"/>
  <c r="U6" i="61"/>
  <c r="U5" i="61"/>
  <c r="U4" i="61"/>
  <c r="U103" i="62"/>
  <c r="U102" i="62"/>
  <c r="U101" i="62"/>
  <c r="U100" i="62"/>
  <c r="U99" i="62"/>
  <c r="U98" i="62"/>
  <c r="U97" i="62"/>
  <c r="U96" i="62"/>
  <c r="U95" i="62"/>
  <c r="U94" i="62"/>
  <c r="U93" i="62"/>
  <c r="U92" i="62"/>
  <c r="U91" i="62"/>
  <c r="U90" i="62"/>
  <c r="U89" i="62"/>
  <c r="U88" i="62"/>
  <c r="U87" i="62"/>
  <c r="U86" i="62"/>
  <c r="U85" i="62"/>
  <c r="U84" i="62"/>
  <c r="U83" i="62"/>
  <c r="U82" i="62"/>
  <c r="U81" i="62"/>
  <c r="U80" i="62"/>
  <c r="U79" i="62"/>
  <c r="U78" i="62"/>
  <c r="U77" i="62"/>
  <c r="U76" i="62"/>
  <c r="U75" i="62"/>
  <c r="U74" i="62"/>
  <c r="U73" i="62"/>
  <c r="U72" i="62"/>
  <c r="U71" i="62"/>
  <c r="U70" i="62"/>
  <c r="U69" i="62"/>
  <c r="U68" i="62"/>
  <c r="U67" i="62"/>
  <c r="U66" i="62"/>
  <c r="U65" i="62"/>
  <c r="U64" i="62"/>
  <c r="U63" i="62"/>
  <c r="U62" i="62"/>
  <c r="U61" i="62"/>
  <c r="U60" i="62"/>
  <c r="U59" i="62"/>
  <c r="U58" i="62"/>
  <c r="U57" i="62"/>
  <c r="U56" i="62"/>
  <c r="U55" i="62"/>
  <c r="U54" i="62"/>
  <c r="U53" i="62"/>
  <c r="U52" i="62"/>
  <c r="U51" i="62"/>
  <c r="U50" i="62"/>
  <c r="U49" i="62"/>
  <c r="U48" i="62"/>
  <c r="U47" i="62"/>
  <c r="U46" i="62"/>
  <c r="U45" i="62"/>
  <c r="U44" i="62"/>
  <c r="U43" i="62"/>
  <c r="U42" i="62"/>
  <c r="U41" i="62"/>
  <c r="U40" i="62"/>
  <c r="U39" i="62"/>
  <c r="U38" i="62"/>
  <c r="U37" i="62"/>
  <c r="U36" i="62"/>
  <c r="U35" i="62"/>
  <c r="U34" i="62"/>
  <c r="U33" i="62"/>
  <c r="U32" i="62"/>
  <c r="U31" i="62"/>
  <c r="U30" i="62"/>
  <c r="U29" i="62"/>
  <c r="U28" i="62"/>
  <c r="U27" i="62"/>
  <c r="U26" i="62"/>
  <c r="U25" i="62"/>
  <c r="U24" i="62"/>
  <c r="U23" i="62"/>
  <c r="U22" i="62"/>
  <c r="U21" i="62"/>
  <c r="U20" i="62"/>
  <c r="U19" i="62"/>
  <c r="U18" i="62"/>
  <c r="U17" i="62"/>
  <c r="U16" i="62"/>
  <c r="U15" i="62"/>
  <c r="U14" i="62"/>
  <c r="U13" i="62"/>
  <c r="U12" i="62"/>
  <c r="U11" i="62"/>
  <c r="U10" i="62"/>
  <c r="U9" i="62"/>
  <c r="U8" i="62"/>
  <c r="U7" i="62"/>
  <c r="U6" i="62"/>
  <c r="U5" i="62"/>
  <c r="U4" i="62"/>
  <c r="U103" i="63"/>
  <c r="U102" i="63"/>
  <c r="U101" i="63"/>
  <c r="U100" i="63"/>
  <c r="U99" i="63"/>
  <c r="U98" i="63"/>
  <c r="U97" i="63"/>
  <c r="U96" i="63"/>
  <c r="U95" i="63"/>
  <c r="U94" i="63"/>
  <c r="U93" i="63"/>
  <c r="U92" i="63"/>
  <c r="U91" i="63"/>
  <c r="U90" i="63"/>
  <c r="U89" i="63"/>
  <c r="U88" i="63"/>
  <c r="U87" i="63"/>
  <c r="U86" i="63"/>
  <c r="U85" i="63"/>
  <c r="U84" i="63"/>
  <c r="U83" i="63"/>
  <c r="U82" i="63"/>
  <c r="U81" i="63"/>
  <c r="U80" i="63"/>
  <c r="U79" i="63"/>
  <c r="U78" i="63"/>
  <c r="U77" i="63"/>
  <c r="U76" i="63"/>
  <c r="U75" i="63"/>
  <c r="U74" i="63"/>
  <c r="U73" i="63"/>
  <c r="U72" i="63"/>
  <c r="U71" i="63"/>
  <c r="U70" i="63"/>
  <c r="U69" i="63"/>
  <c r="U68" i="63"/>
  <c r="U67" i="63"/>
  <c r="U66" i="63"/>
  <c r="U65" i="63"/>
  <c r="U64" i="63"/>
  <c r="U63" i="63"/>
  <c r="U62" i="63"/>
  <c r="U61" i="63"/>
  <c r="U60" i="63"/>
  <c r="U59" i="63"/>
  <c r="U58" i="63"/>
  <c r="U57" i="63"/>
  <c r="U56" i="63"/>
  <c r="U55" i="63"/>
  <c r="U54" i="63"/>
  <c r="U53" i="63"/>
  <c r="U52" i="63"/>
  <c r="U51" i="63"/>
  <c r="U50" i="63"/>
  <c r="U49" i="63"/>
  <c r="U48" i="63"/>
  <c r="U47" i="63"/>
  <c r="U46" i="63"/>
  <c r="U45" i="63"/>
  <c r="U44" i="63"/>
  <c r="U43" i="63"/>
  <c r="U42" i="63"/>
  <c r="U41" i="63"/>
  <c r="U40" i="63"/>
  <c r="U39" i="63"/>
  <c r="U38" i="63"/>
  <c r="U37" i="63"/>
  <c r="U36" i="63"/>
  <c r="U35" i="63"/>
  <c r="U34" i="63"/>
  <c r="U33" i="63"/>
  <c r="U32" i="63"/>
  <c r="U31" i="63"/>
  <c r="U30" i="63"/>
  <c r="U29" i="63"/>
  <c r="U28" i="63"/>
  <c r="U27" i="63"/>
  <c r="U26" i="63"/>
  <c r="U25" i="63"/>
  <c r="U24" i="63"/>
  <c r="U23" i="63"/>
  <c r="U22" i="63"/>
  <c r="U21" i="63"/>
  <c r="U20" i="63"/>
  <c r="U19" i="63"/>
  <c r="U18" i="63"/>
  <c r="U17" i="63"/>
  <c r="U16" i="63"/>
  <c r="U15" i="63"/>
  <c r="U14" i="63"/>
  <c r="U13" i="63"/>
  <c r="U12" i="63"/>
  <c r="U11" i="63"/>
  <c r="U10" i="63"/>
  <c r="U9" i="63"/>
  <c r="U8" i="63"/>
  <c r="U7" i="63"/>
  <c r="U6" i="63"/>
  <c r="U5" i="63"/>
  <c r="U4" i="63"/>
  <c r="U103" i="64"/>
  <c r="U102" i="64"/>
  <c r="U101" i="64"/>
  <c r="U100" i="64"/>
  <c r="U99" i="64"/>
  <c r="U98" i="64"/>
  <c r="U97" i="64"/>
  <c r="U96" i="64"/>
  <c r="U95" i="64"/>
  <c r="U94" i="64"/>
  <c r="U93" i="64"/>
  <c r="U92" i="64"/>
  <c r="U91" i="64"/>
  <c r="U90" i="64"/>
  <c r="U89" i="64"/>
  <c r="U88" i="64"/>
  <c r="U87" i="64"/>
  <c r="U86" i="64"/>
  <c r="U85" i="64"/>
  <c r="U84" i="64"/>
  <c r="U83" i="64"/>
  <c r="U82" i="64"/>
  <c r="U81" i="64"/>
  <c r="U80" i="64"/>
  <c r="U79" i="64"/>
  <c r="U78" i="64"/>
  <c r="U77" i="64"/>
  <c r="U76" i="64"/>
  <c r="U75" i="64"/>
  <c r="U74" i="64"/>
  <c r="U73" i="64"/>
  <c r="U72" i="64"/>
  <c r="U71" i="64"/>
  <c r="U70" i="64"/>
  <c r="U69" i="64"/>
  <c r="U68" i="64"/>
  <c r="U67" i="64"/>
  <c r="U66" i="64"/>
  <c r="U65" i="64"/>
  <c r="U64" i="64"/>
  <c r="U63" i="64"/>
  <c r="U62" i="64"/>
  <c r="U61" i="64"/>
  <c r="U60" i="64"/>
  <c r="U59" i="64"/>
  <c r="U58" i="64"/>
  <c r="U57" i="64"/>
  <c r="U56" i="64"/>
  <c r="U55" i="64"/>
  <c r="U54" i="64"/>
  <c r="U53" i="64"/>
  <c r="U52" i="64"/>
  <c r="U51" i="64"/>
  <c r="U50" i="64"/>
  <c r="U49" i="64"/>
  <c r="U48" i="64"/>
  <c r="U47" i="64"/>
  <c r="U46" i="64"/>
  <c r="U45" i="64"/>
  <c r="U44" i="64"/>
  <c r="U43" i="64"/>
  <c r="U42" i="64"/>
  <c r="U41" i="64"/>
  <c r="U40" i="64"/>
  <c r="U39" i="64"/>
  <c r="U38" i="64"/>
  <c r="U37" i="64"/>
  <c r="U36" i="64"/>
  <c r="U35" i="64"/>
  <c r="U34" i="64"/>
  <c r="U33" i="64"/>
  <c r="U32" i="64"/>
  <c r="U31" i="64"/>
  <c r="U30" i="64"/>
  <c r="U29" i="64"/>
  <c r="U28" i="64"/>
  <c r="U27" i="64"/>
  <c r="U26" i="64"/>
  <c r="U25" i="64"/>
  <c r="U24" i="64"/>
  <c r="U23" i="64"/>
  <c r="U22" i="64"/>
  <c r="U21" i="64"/>
  <c r="U20" i="64"/>
  <c r="U19" i="64"/>
  <c r="U18" i="64"/>
  <c r="U17" i="64"/>
  <c r="U16" i="64"/>
  <c r="U15" i="64"/>
  <c r="U14" i="64"/>
  <c r="U13" i="64"/>
  <c r="U12" i="64"/>
  <c r="U11" i="64"/>
  <c r="U10" i="64"/>
  <c r="U9" i="64"/>
  <c r="U8" i="64"/>
  <c r="U7" i="64"/>
  <c r="U6" i="64"/>
  <c r="U5" i="64"/>
  <c r="U4" i="64"/>
  <c r="U103" i="65"/>
  <c r="U102" i="65"/>
  <c r="U101" i="65"/>
  <c r="U100" i="65"/>
  <c r="U99" i="65"/>
  <c r="U98" i="65"/>
  <c r="U97" i="65"/>
  <c r="U96" i="65"/>
  <c r="U95" i="65"/>
  <c r="U94" i="65"/>
  <c r="U93" i="65"/>
  <c r="U92" i="65"/>
  <c r="U91" i="65"/>
  <c r="U90" i="65"/>
  <c r="U89" i="65"/>
  <c r="U88" i="65"/>
  <c r="U87" i="65"/>
  <c r="U86" i="65"/>
  <c r="U85" i="65"/>
  <c r="U84" i="65"/>
  <c r="U83" i="65"/>
  <c r="U82" i="65"/>
  <c r="U81" i="65"/>
  <c r="U80" i="65"/>
  <c r="U79" i="65"/>
  <c r="U78" i="65"/>
  <c r="U77" i="65"/>
  <c r="U76" i="65"/>
  <c r="U75" i="65"/>
  <c r="U74" i="65"/>
  <c r="U73" i="65"/>
  <c r="U72" i="65"/>
  <c r="U71" i="65"/>
  <c r="U70" i="65"/>
  <c r="U69" i="65"/>
  <c r="U68" i="65"/>
  <c r="U67" i="65"/>
  <c r="U66" i="65"/>
  <c r="U65" i="65"/>
  <c r="U64" i="65"/>
  <c r="U63" i="65"/>
  <c r="U62" i="65"/>
  <c r="U61" i="65"/>
  <c r="U60" i="65"/>
  <c r="U59" i="65"/>
  <c r="U58" i="65"/>
  <c r="U57" i="65"/>
  <c r="U56" i="65"/>
  <c r="U55" i="65"/>
  <c r="U54" i="65"/>
  <c r="U53" i="65"/>
  <c r="U52" i="65"/>
  <c r="U51" i="65"/>
  <c r="U50" i="65"/>
  <c r="U49" i="65"/>
  <c r="U48" i="65"/>
  <c r="U47" i="65"/>
  <c r="U46" i="65"/>
  <c r="U45" i="65"/>
  <c r="U44" i="65"/>
  <c r="U43" i="65"/>
  <c r="U42" i="65"/>
  <c r="U41" i="65"/>
  <c r="U40" i="65"/>
  <c r="U39" i="65"/>
  <c r="U38" i="65"/>
  <c r="U37" i="65"/>
  <c r="U36" i="65"/>
  <c r="U35" i="65"/>
  <c r="U34" i="65"/>
  <c r="U33" i="65"/>
  <c r="U32" i="65"/>
  <c r="U31" i="65"/>
  <c r="U30" i="65"/>
  <c r="U29" i="65"/>
  <c r="U28" i="65"/>
  <c r="U27" i="65"/>
  <c r="U26" i="65"/>
  <c r="U25" i="65"/>
  <c r="U24" i="65"/>
  <c r="U23" i="65"/>
  <c r="U22" i="65"/>
  <c r="U21" i="65"/>
  <c r="U20" i="65"/>
  <c r="U19" i="65"/>
  <c r="U18" i="65"/>
  <c r="U17" i="65"/>
  <c r="U16" i="65"/>
  <c r="U15" i="65"/>
  <c r="U14" i="65"/>
  <c r="U13" i="65"/>
  <c r="U12" i="65"/>
  <c r="U11" i="65"/>
  <c r="U10" i="65"/>
  <c r="U9" i="65"/>
  <c r="U8" i="65"/>
  <c r="U7" i="65"/>
  <c r="U6" i="65"/>
  <c r="U5" i="65"/>
  <c r="U4" i="65"/>
  <c r="U103" i="66"/>
  <c r="U102" i="66"/>
  <c r="U101" i="66"/>
  <c r="U100" i="66"/>
  <c r="U99" i="66"/>
  <c r="U98" i="66"/>
  <c r="U97" i="66"/>
  <c r="U96" i="66"/>
  <c r="U95" i="66"/>
  <c r="U94" i="66"/>
  <c r="U93" i="66"/>
  <c r="U92" i="66"/>
  <c r="U91" i="66"/>
  <c r="U90" i="66"/>
  <c r="U89" i="66"/>
  <c r="U88" i="66"/>
  <c r="U87" i="66"/>
  <c r="U86" i="66"/>
  <c r="U85" i="66"/>
  <c r="U84" i="66"/>
  <c r="U83" i="66"/>
  <c r="U82" i="66"/>
  <c r="U81" i="66"/>
  <c r="U80" i="66"/>
  <c r="U79" i="66"/>
  <c r="U78" i="66"/>
  <c r="U77" i="66"/>
  <c r="U76" i="66"/>
  <c r="U75" i="66"/>
  <c r="U74" i="66"/>
  <c r="U73" i="66"/>
  <c r="U72" i="66"/>
  <c r="U71" i="66"/>
  <c r="U70" i="66"/>
  <c r="U69" i="66"/>
  <c r="U68" i="66"/>
  <c r="U67" i="66"/>
  <c r="U66" i="66"/>
  <c r="U65" i="66"/>
  <c r="U64" i="66"/>
  <c r="U63" i="66"/>
  <c r="U62" i="66"/>
  <c r="U61" i="66"/>
  <c r="U60" i="66"/>
  <c r="U59" i="66"/>
  <c r="U58" i="66"/>
  <c r="U57" i="66"/>
  <c r="U56" i="66"/>
  <c r="U55" i="66"/>
  <c r="U54" i="66"/>
  <c r="U53" i="66"/>
  <c r="U52" i="66"/>
  <c r="U51" i="66"/>
  <c r="U50" i="66"/>
  <c r="U49" i="66"/>
  <c r="U48" i="66"/>
  <c r="U47" i="66"/>
  <c r="U46" i="66"/>
  <c r="U45" i="66"/>
  <c r="U44" i="66"/>
  <c r="U43" i="66"/>
  <c r="U42" i="66"/>
  <c r="U41" i="66"/>
  <c r="U40" i="66"/>
  <c r="U39" i="66"/>
  <c r="U38" i="66"/>
  <c r="U37" i="66"/>
  <c r="U36" i="66"/>
  <c r="U35" i="66"/>
  <c r="U34" i="66"/>
  <c r="U33" i="66"/>
  <c r="U32" i="66"/>
  <c r="U31" i="66"/>
  <c r="U30" i="66"/>
  <c r="U29" i="66"/>
  <c r="U28" i="66"/>
  <c r="U27" i="66"/>
  <c r="U26" i="66"/>
  <c r="U25" i="66"/>
  <c r="U24" i="66"/>
  <c r="U23" i="66"/>
  <c r="U22" i="66"/>
  <c r="U21" i="66"/>
  <c r="U20" i="66"/>
  <c r="U19" i="66"/>
  <c r="U18" i="66"/>
  <c r="U17" i="66"/>
  <c r="U16" i="66"/>
  <c r="U15" i="66"/>
  <c r="U14" i="66"/>
  <c r="U13" i="66"/>
  <c r="U12" i="66"/>
  <c r="U11" i="66"/>
  <c r="U10" i="66"/>
  <c r="U9" i="66"/>
  <c r="U8" i="66"/>
  <c r="U7" i="66"/>
  <c r="U6" i="66"/>
  <c r="U5" i="66"/>
  <c r="U4" i="66"/>
  <c r="U103" i="67"/>
  <c r="U102" i="67"/>
  <c r="U101" i="67"/>
  <c r="U100" i="67"/>
  <c r="U99" i="67"/>
  <c r="U98" i="67"/>
  <c r="U97" i="67"/>
  <c r="U96" i="67"/>
  <c r="U95" i="67"/>
  <c r="U94" i="67"/>
  <c r="U93" i="67"/>
  <c r="U92" i="67"/>
  <c r="U91" i="67"/>
  <c r="U90" i="67"/>
  <c r="U89" i="67"/>
  <c r="U88" i="67"/>
  <c r="U87" i="67"/>
  <c r="U86" i="67"/>
  <c r="U85" i="67"/>
  <c r="U84" i="67"/>
  <c r="U83" i="67"/>
  <c r="U82" i="67"/>
  <c r="U81" i="67"/>
  <c r="U80" i="67"/>
  <c r="U79" i="67"/>
  <c r="U78" i="67"/>
  <c r="U77" i="67"/>
  <c r="U76" i="67"/>
  <c r="U75" i="67"/>
  <c r="U74" i="67"/>
  <c r="U73" i="67"/>
  <c r="U72" i="67"/>
  <c r="U71" i="67"/>
  <c r="U70" i="67"/>
  <c r="U69" i="67"/>
  <c r="U68" i="67"/>
  <c r="U67" i="67"/>
  <c r="U66" i="67"/>
  <c r="U65" i="67"/>
  <c r="U64" i="67"/>
  <c r="U63" i="67"/>
  <c r="U62" i="67"/>
  <c r="U61" i="67"/>
  <c r="U60" i="67"/>
  <c r="U59" i="67"/>
  <c r="U58" i="67"/>
  <c r="U57" i="67"/>
  <c r="U56" i="67"/>
  <c r="U55" i="67"/>
  <c r="U54" i="67"/>
  <c r="U53" i="67"/>
  <c r="U52" i="67"/>
  <c r="U51" i="67"/>
  <c r="U50" i="67"/>
  <c r="U49" i="67"/>
  <c r="U48" i="67"/>
  <c r="U47" i="67"/>
  <c r="U46" i="67"/>
  <c r="U45" i="67"/>
  <c r="U44" i="67"/>
  <c r="U43" i="67"/>
  <c r="U42" i="67"/>
  <c r="U41" i="67"/>
  <c r="U40" i="67"/>
  <c r="U39" i="67"/>
  <c r="U38" i="67"/>
  <c r="U37" i="67"/>
  <c r="U36" i="67"/>
  <c r="U35" i="67"/>
  <c r="U34" i="67"/>
  <c r="U33" i="67"/>
  <c r="U32" i="67"/>
  <c r="U31" i="67"/>
  <c r="U30" i="67"/>
  <c r="U29" i="67"/>
  <c r="U28" i="67"/>
  <c r="U27" i="67"/>
  <c r="U26" i="67"/>
  <c r="U25" i="67"/>
  <c r="U24" i="67"/>
  <c r="U23" i="67"/>
  <c r="U22" i="67"/>
  <c r="U21" i="67"/>
  <c r="U20" i="67"/>
  <c r="U19" i="67"/>
  <c r="U18" i="67"/>
  <c r="U17" i="67"/>
  <c r="U16" i="67"/>
  <c r="U15" i="67"/>
  <c r="U14" i="67"/>
  <c r="U13" i="67"/>
  <c r="U12" i="67"/>
  <c r="U11" i="67"/>
  <c r="U10" i="67"/>
  <c r="U9" i="67"/>
  <c r="U8" i="67"/>
  <c r="U7" i="67"/>
  <c r="U6" i="67"/>
  <c r="U5" i="67"/>
  <c r="U4" i="67"/>
  <c r="U103" i="68"/>
  <c r="U102" i="68"/>
  <c r="U101" i="68"/>
  <c r="U100" i="68"/>
  <c r="U99" i="68"/>
  <c r="U98" i="68"/>
  <c r="U97" i="68"/>
  <c r="U96" i="68"/>
  <c r="U95" i="68"/>
  <c r="U94" i="68"/>
  <c r="U93" i="68"/>
  <c r="U92" i="68"/>
  <c r="U91" i="68"/>
  <c r="U90" i="68"/>
  <c r="U89" i="68"/>
  <c r="U88" i="68"/>
  <c r="U87" i="68"/>
  <c r="U86" i="68"/>
  <c r="U85" i="68"/>
  <c r="U84" i="68"/>
  <c r="U83" i="68"/>
  <c r="U82" i="68"/>
  <c r="U81" i="68"/>
  <c r="U80" i="68"/>
  <c r="U79" i="68"/>
  <c r="U78" i="68"/>
  <c r="U77" i="68"/>
  <c r="U76" i="68"/>
  <c r="U75" i="68"/>
  <c r="U74" i="68"/>
  <c r="U73" i="68"/>
  <c r="U72" i="68"/>
  <c r="U71" i="68"/>
  <c r="U70" i="68"/>
  <c r="U69" i="68"/>
  <c r="U68" i="68"/>
  <c r="U67" i="68"/>
  <c r="U66" i="68"/>
  <c r="U65" i="68"/>
  <c r="U64" i="68"/>
  <c r="U63" i="68"/>
  <c r="U62" i="68"/>
  <c r="U61" i="68"/>
  <c r="U60" i="68"/>
  <c r="U59" i="68"/>
  <c r="U58" i="68"/>
  <c r="U57" i="68"/>
  <c r="U56" i="68"/>
  <c r="U55" i="68"/>
  <c r="U54" i="68"/>
  <c r="U53" i="68"/>
  <c r="U52" i="68"/>
  <c r="U51" i="68"/>
  <c r="U50" i="68"/>
  <c r="U49" i="68"/>
  <c r="U48" i="68"/>
  <c r="U47" i="68"/>
  <c r="U46" i="68"/>
  <c r="U45" i="68"/>
  <c r="U44" i="68"/>
  <c r="U43" i="68"/>
  <c r="U42" i="68"/>
  <c r="U41" i="68"/>
  <c r="U40" i="68"/>
  <c r="U39" i="68"/>
  <c r="U38" i="68"/>
  <c r="U37" i="68"/>
  <c r="U36" i="68"/>
  <c r="U35" i="68"/>
  <c r="U34" i="68"/>
  <c r="U33" i="68"/>
  <c r="U32" i="68"/>
  <c r="U31" i="68"/>
  <c r="U30" i="68"/>
  <c r="U29" i="68"/>
  <c r="U28" i="68"/>
  <c r="U27" i="68"/>
  <c r="U26" i="68"/>
  <c r="U25" i="68"/>
  <c r="U24" i="68"/>
  <c r="U23" i="68"/>
  <c r="U22" i="68"/>
  <c r="U21" i="68"/>
  <c r="U20" i="68"/>
  <c r="U19" i="68"/>
  <c r="U18" i="68"/>
  <c r="U17" i="68"/>
  <c r="U16" i="68"/>
  <c r="U15" i="68"/>
  <c r="U14" i="68"/>
  <c r="U13" i="68"/>
  <c r="U12" i="68"/>
  <c r="U11" i="68"/>
  <c r="U10" i="68"/>
  <c r="U9" i="68"/>
  <c r="U8" i="68"/>
  <c r="U7" i="68"/>
  <c r="U6" i="68"/>
  <c r="U5" i="68"/>
  <c r="U4" i="68"/>
  <c r="U103" i="69"/>
  <c r="U102" i="69"/>
  <c r="U101" i="69"/>
  <c r="U100" i="69"/>
  <c r="U99" i="69"/>
  <c r="U98" i="69"/>
  <c r="U97" i="69"/>
  <c r="U96" i="69"/>
  <c r="U95" i="69"/>
  <c r="U94" i="69"/>
  <c r="U93" i="69"/>
  <c r="U92" i="69"/>
  <c r="U91" i="69"/>
  <c r="U90" i="69"/>
  <c r="U89" i="69"/>
  <c r="U88" i="69"/>
  <c r="U87" i="69"/>
  <c r="U86" i="69"/>
  <c r="U85" i="69"/>
  <c r="U84" i="69"/>
  <c r="U83" i="69"/>
  <c r="U82" i="69"/>
  <c r="U81" i="69"/>
  <c r="U80" i="69"/>
  <c r="U79" i="69"/>
  <c r="U78" i="69"/>
  <c r="U77" i="69"/>
  <c r="U76" i="69"/>
  <c r="U75" i="69"/>
  <c r="U74" i="69"/>
  <c r="U73" i="69"/>
  <c r="U72" i="69"/>
  <c r="U71" i="69"/>
  <c r="U70" i="69"/>
  <c r="U69" i="69"/>
  <c r="U68" i="69"/>
  <c r="U67" i="69"/>
  <c r="U66" i="69"/>
  <c r="U65" i="69"/>
  <c r="U64" i="69"/>
  <c r="U63" i="69"/>
  <c r="U62" i="69"/>
  <c r="U61" i="69"/>
  <c r="U60" i="69"/>
  <c r="U59" i="69"/>
  <c r="U58" i="69"/>
  <c r="U57" i="69"/>
  <c r="U56" i="69"/>
  <c r="U55" i="69"/>
  <c r="U54" i="69"/>
  <c r="U53" i="69"/>
  <c r="U52" i="69"/>
  <c r="U51" i="69"/>
  <c r="U50" i="69"/>
  <c r="U49" i="69"/>
  <c r="U48" i="69"/>
  <c r="U47" i="69"/>
  <c r="U46" i="69"/>
  <c r="U45" i="69"/>
  <c r="U44" i="69"/>
  <c r="U43" i="69"/>
  <c r="U42" i="69"/>
  <c r="U41" i="69"/>
  <c r="U40" i="69"/>
  <c r="U39" i="69"/>
  <c r="U38" i="69"/>
  <c r="U37" i="69"/>
  <c r="U36" i="69"/>
  <c r="U35" i="69"/>
  <c r="U34" i="69"/>
  <c r="U33" i="69"/>
  <c r="U32" i="69"/>
  <c r="U31" i="69"/>
  <c r="U30" i="69"/>
  <c r="U29" i="69"/>
  <c r="U28" i="69"/>
  <c r="U27" i="69"/>
  <c r="U26" i="69"/>
  <c r="U25" i="69"/>
  <c r="U24" i="69"/>
  <c r="U23" i="69"/>
  <c r="U22" i="69"/>
  <c r="U21" i="69"/>
  <c r="U20" i="69"/>
  <c r="U19" i="69"/>
  <c r="U18" i="69"/>
  <c r="U17" i="69"/>
  <c r="U16" i="69"/>
  <c r="U15" i="69"/>
  <c r="U14" i="69"/>
  <c r="U13" i="69"/>
  <c r="U12" i="69"/>
  <c r="U11" i="69"/>
  <c r="U10" i="69"/>
  <c r="U9" i="69"/>
  <c r="U8" i="69"/>
  <c r="U7" i="69"/>
  <c r="U6" i="69"/>
  <c r="U5" i="69"/>
  <c r="U4" i="69"/>
  <c r="O103" i="69" l="1"/>
  <c r="Q103" i="69" s="1"/>
  <c r="R103" i="69" s="1"/>
  <c r="O102" i="69"/>
  <c r="Q102" i="69" s="1"/>
  <c r="R102" i="69" s="1"/>
  <c r="O101" i="69"/>
  <c r="Q101" i="69" s="1"/>
  <c r="R101" i="69" s="1"/>
  <c r="O100" i="69"/>
  <c r="Q100" i="69" s="1"/>
  <c r="R100" i="69" s="1"/>
  <c r="Q99" i="69"/>
  <c r="R99" i="69" s="1"/>
  <c r="O99" i="69"/>
  <c r="O98" i="69"/>
  <c r="Q98" i="69" s="1"/>
  <c r="R98" i="69" s="1"/>
  <c r="O97" i="69"/>
  <c r="Q97" i="69" s="1"/>
  <c r="R97" i="69" s="1"/>
  <c r="O96" i="69"/>
  <c r="Q96" i="69" s="1"/>
  <c r="R96" i="69" s="1"/>
  <c r="Q95" i="69"/>
  <c r="R95" i="69" s="1"/>
  <c r="O95" i="69"/>
  <c r="O94" i="69"/>
  <c r="Q94" i="69" s="1"/>
  <c r="R94" i="69" s="1"/>
  <c r="O93" i="69"/>
  <c r="Q93" i="69" s="1"/>
  <c r="R93" i="69" s="1"/>
  <c r="O92" i="69"/>
  <c r="Q92" i="69" s="1"/>
  <c r="R92" i="69" s="1"/>
  <c r="O91" i="69"/>
  <c r="Q91" i="69" s="1"/>
  <c r="R91" i="69" s="1"/>
  <c r="O90" i="69"/>
  <c r="Q90" i="69" s="1"/>
  <c r="R90" i="69" s="1"/>
  <c r="O89" i="69"/>
  <c r="Q89" i="69" s="1"/>
  <c r="R89" i="69" s="1"/>
  <c r="O88" i="69"/>
  <c r="Q88" i="69" s="1"/>
  <c r="R88" i="69" s="1"/>
  <c r="O87" i="69"/>
  <c r="Q87" i="69" s="1"/>
  <c r="R87" i="69" s="1"/>
  <c r="O86" i="69"/>
  <c r="Q86" i="69" s="1"/>
  <c r="R86" i="69" s="1"/>
  <c r="O85" i="69"/>
  <c r="Q85" i="69" s="1"/>
  <c r="R85" i="69" s="1"/>
  <c r="O84" i="69"/>
  <c r="Q84" i="69" s="1"/>
  <c r="R84" i="69" s="1"/>
  <c r="O83" i="69"/>
  <c r="Q83" i="69" s="1"/>
  <c r="R83" i="69" s="1"/>
  <c r="O82" i="69"/>
  <c r="Q82" i="69" s="1"/>
  <c r="R82" i="69" s="1"/>
  <c r="O81" i="69"/>
  <c r="Q81" i="69" s="1"/>
  <c r="R81" i="69" s="1"/>
  <c r="O80" i="69"/>
  <c r="Q80" i="69" s="1"/>
  <c r="R80" i="69" s="1"/>
  <c r="O79" i="69"/>
  <c r="Q79" i="69" s="1"/>
  <c r="R79" i="69" s="1"/>
  <c r="O78" i="69"/>
  <c r="Q78" i="69" s="1"/>
  <c r="R78" i="69" s="1"/>
  <c r="O77" i="69"/>
  <c r="Q77" i="69" s="1"/>
  <c r="R77" i="69" s="1"/>
  <c r="O76" i="69"/>
  <c r="Q76" i="69" s="1"/>
  <c r="R76" i="69" s="1"/>
  <c r="O75" i="69"/>
  <c r="Q75" i="69" s="1"/>
  <c r="R75" i="69" s="1"/>
  <c r="O74" i="69"/>
  <c r="Q74" i="69" s="1"/>
  <c r="R74" i="69" s="1"/>
  <c r="O73" i="69"/>
  <c r="Q73" i="69" s="1"/>
  <c r="R73" i="69" s="1"/>
  <c r="O72" i="69"/>
  <c r="Q72" i="69" s="1"/>
  <c r="R72" i="69" s="1"/>
  <c r="O71" i="69"/>
  <c r="Q71" i="69" s="1"/>
  <c r="R71" i="69" s="1"/>
  <c r="O70" i="69"/>
  <c r="Q70" i="69" s="1"/>
  <c r="R70" i="69" s="1"/>
  <c r="O69" i="69"/>
  <c r="Q69" i="69" s="1"/>
  <c r="R69" i="69" s="1"/>
  <c r="O68" i="69"/>
  <c r="Q68" i="69" s="1"/>
  <c r="R68" i="69" s="1"/>
  <c r="O67" i="69"/>
  <c r="Q67" i="69" s="1"/>
  <c r="R67" i="69" s="1"/>
  <c r="O66" i="69"/>
  <c r="Q66" i="69" s="1"/>
  <c r="R66" i="69" s="1"/>
  <c r="O65" i="69"/>
  <c r="Q65" i="69" s="1"/>
  <c r="R65" i="69" s="1"/>
  <c r="O64" i="69"/>
  <c r="Q64" i="69" s="1"/>
  <c r="R64" i="69" s="1"/>
  <c r="O63" i="69"/>
  <c r="Q63" i="69" s="1"/>
  <c r="R63" i="69" s="1"/>
  <c r="O62" i="69"/>
  <c r="Q62" i="69" s="1"/>
  <c r="R62" i="69" s="1"/>
  <c r="O61" i="69"/>
  <c r="Q61" i="69" s="1"/>
  <c r="R61" i="69" s="1"/>
  <c r="O60" i="69"/>
  <c r="Q60" i="69" s="1"/>
  <c r="R60" i="69" s="1"/>
  <c r="O59" i="69"/>
  <c r="Q59" i="69" s="1"/>
  <c r="R59" i="69" s="1"/>
  <c r="O58" i="69"/>
  <c r="Q58" i="69" s="1"/>
  <c r="R58" i="69" s="1"/>
  <c r="O57" i="69"/>
  <c r="Q57" i="69" s="1"/>
  <c r="R57" i="69" s="1"/>
  <c r="O56" i="69"/>
  <c r="Q56" i="69" s="1"/>
  <c r="R56" i="69" s="1"/>
  <c r="O55" i="69"/>
  <c r="Q55" i="69" s="1"/>
  <c r="R55" i="69" s="1"/>
  <c r="O54" i="69"/>
  <c r="Q54" i="69" s="1"/>
  <c r="R54" i="69" s="1"/>
  <c r="O53" i="69"/>
  <c r="Q53" i="69" s="1"/>
  <c r="R53" i="69" s="1"/>
  <c r="O52" i="69"/>
  <c r="Q52" i="69" s="1"/>
  <c r="R52" i="69" s="1"/>
  <c r="O51" i="69"/>
  <c r="Q51" i="69" s="1"/>
  <c r="R51" i="69" s="1"/>
  <c r="O50" i="69"/>
  <c r="Q50" i="69" s="1"/>
  <c r="R50" i="69" s="1"/>
  <c r="O49" i="69"/>
  <c r="Q49" i="69" s="1"/>
  <c r="R49" i="69" s="1"/>
  <c r="O48" i="69"/>
  <c r="Q48" i="69" s="1"/>
  <c r="R48" i="69" s="1"/>
  <c r="O47" i="69"/>
  <c r="Q47" i="69" s="1"/>
  <c r="R47" i="69" s="1"/>
  <c r="O46" i="69"/>
  <c r="Q46" i="69" s="1"/>
  <c r="R46" i="69" s="1"/>
  <c r="O45" i="69"/>
  <c r="Q45" i="69" s="1"/>
  <c r="R45" i="69" s="1"/>
  <c r="O44" i="69"/>
  <c r="Q44" i="69" s="1"/>
  <c r="R44" i="69" s="1"/>
  <c r="O43" i="69"/>
  <c r="Q43" i="69" s="1"/>
  <c r="R43" i="69" s="1"/>
  <c r="O42" i="69"/>
  <c r="Q42" i="69" s="1"/>
  <c r="R42" i="69" s="1"/>
  <c r="O41" i="69"/>
  <c r="Q41" i="69" s="1"/>
  <c r="R41" i="69" s="1"/>
  <c r="O40" i="69"/>
  <c r="Q40" i="69" s="1"/>
  <c r="R40" i="69" s="1"/>
  <c r="O39" i="69"/>
  <c r="Q39" i="69" s="1"/>
  <c r="R39" i="69" s="1"/>
  <c r="O38" i="69"/>
  <c r="Q38" i="69" s="1"/>
  <c r="R38" i="69" s="1"/>
  <c r="O37" i="69"/>
  <c r="Q37" i="69" s="1"/>
  <c r="R37" i="69" s="1"/>
  <c r="O36" i="69"/>
  <c r="Q36" i="69" s="1"/>
  <c r="R36" i="69" s="1"/>
  <c r="O35" i="69"/>
  <c r="Q35" i="69" s="1"/>
  <c r="R35" i="69" s="1"/>
  <c r="O103" i="68"/>
  <c r="Q103" i="68" s="1"/>
  <c r="R103" i="68" s="1"/>
  <c r="O102" i="68"/>
  <c r="Q102" i="68" s="1"/>
  <c r="R102" i="68" s="1"/>
  <c r="O101" i="68"/>
  <c r="Q101" i="68" s="1"/>
  <c r="R101" i="68" s="1"/>
  <c r="O100" i="68"/>
  <c r="Q100" i="68" s="1"/>
  <c r="R100" i="68" s="1"/>
  <c r="O99" i="68"/>
  <c r="Q99" i="68" s="1"/>
  <c r="R99" i="68" s="1"/>
  <c r="O98" i="68"/>
  <c r="Q98" i="68" s="1"/>
  <c r="R98" i="68" s="1"/>
  <c r="O97" i="68"/>
  <c r="Q97" i="68" s="1"/>
  <c r="R97" i="68" s="1"/>
  <c r="O96" i="68"/>
  <c r="Q96" i="68" s="1"/>
  <c r="R96" i="68" s="1"/>
  <c r="O95" i="68"/>
  <c r="Q95" i="68" s="1"/>
  <c r="R95" i="68" s="1"/>
  <c r="O94" i="68"/>
  <c r="Q94" i="68" s="1"/>
  <c r="R94" i="68" s="1"/>
  <c r="O93" i="68"/>
  <c r="Q93" i="68" s="1"/>
  <c r="R93" i="68" s="1"/>
  <c r="O92" i="68"/>
  <c r="Q92" i="68" s="1"/>
  <c r="R92" i="68" s="1"/>
  <c r="O91" i="68"/>
  <c r="Q91" i="68" s="1"/>
  <c r="R91" i="68" s="1"/>
  <c r="O90" i="68"/>
  <c r="Q90" i="68" s="1"/>
  <c r="R90" i="68" s="1"/>
  <c r="O89" i="68"/>
  <c r="Q89" i="68" s="1"/>
  <c r="R89" i="68" s="1"/>
  <c r="O88" i="68"/>
  <c r="Q88" i="68" s="1"/>
  <c r="R88" i="68" s="1"/>
  <c r="O87" i="68"/>
  <c r="Q87" i="68" s="1"/>
  <c r="R87" i="68" s="1"/>
  <c r="O86" i="68"/>
  <c r="Q86" i="68" s="1"/>
  <c r="R86" i="68" s="1"/>
  <c r="O85" i="68"/>
  <c r="Q85" i="68" s="1"/>
  <c r="R85" i="68" s="1"/>
  <c r="O84" i="68"/>
  <c r="Q84" i="68" s="1"/>
  <c r="R84" i="68" s="1"/>
  <c r="O83" i="68"/>
  <c r="Q83" i="68" s="1"/>
  <c r="R83" i="68" s="1"/>
  <c r="O82" i="68"/>
  <c r="Q82" i="68" s="1"/>
  <c r="R82" i="68" s="1"/>
  <c r="O81" i="68"/>
  <c r="Q81" i="68" s="1"/>
  <c r="R81" i="68" s="1"/>
  <c r="O80" i="68"/>
  <c r="Q80" i="68" s="1"/>
  <c r="R80" i="68" s="1"/>
  <c r="O79" i="68"/>
  <c r="Q79" i="68" s="1"/>
  <c r="R79" i="68" s="1"/>
  <c r="O78" i="68"/>
  <c r="Q78" i="68" s="1"/>
  <c r="R78" i="68" s="1"/>
  <c r="O77" i="68"/>
  <c r="Q77" i="68" s="1"/>
  <c r="R77" i="68" s="1"/>
  <c r="O76" i="68"/>
  <c r="Q76" i="68" s="1"/>
  <c r="R76" i="68" s="1"/>
  <c r="O75" i="68"/>
  <c r="Q75" i="68" s="1"/>
  <c r="R75" i="68" s="1"/>
  <c r="O74" i="68"/>
  <c r="Q74" i="68" s="1"/>
  <c r="R74" i="68" s="1"/>
  <c r="O73" i="68"/>
  <c r="Q73" i="68" s="1"/>
  <c r="R73" i="68" s="1"/>
  <c r="O72" i="68"/>
  <c r="Q72" i="68" s="1"/>
  <c r="R72" i="68" s="1"/>
  <c r="O71" i="68"/>
  <c r="Q71" i="68" s="1"/>
  <c r="R71" i="68" s="1"/>
  <c r="O70" i="68"/>
  <c r="Q70" i="68" s="1"/>
  <c r="R70" i="68" s="1"/>
  <c r="O69" i="68"/>
  <c r="Q69" i="68" s="1"/>
  <c r="R69" i="68" s="1"/>
  <c r="O68" i="68"/>
  <c r="Q68" i="68" s="1"/>
  <c r="R68" i="68" s="1"/>
  <c r="O67" i="68"/>
  <c r="Q67" i="68" s="1"/>
  <c r="R67" i="68" s="1"/>
  <c r="O66" i="68"/>
  <c r="Q66" i="68" s="1"/>
  <c r="R66" i="68" s="1"/>
  <c r="O65" i="68"/>
  <c r="Q65" i="68" s="1"/>
  <c r="R65" i="68" s="1"/>
  <c r="O64" i="68"/>
  <c r="Q64" i="68" s="1"/>
  <c r="R64" i="68" s="1"/>
  <c r="O63" i="68"/>
  <c r="Q63" i="68" s="1"/>
  <c r="R63" i="68" s="1"/>
  <c r="O62" i="68"/>
  <c r="Q62" i="68" s="1"/>
  <c r="R62" i="68" s="1"/>
  <c r="O61" i="68"/>
  <c r="Q61" i="68" s="1"/>
  <c r="R61" i="68" s="1"/>
  <c r="O60" i="68"/>
  <c r="Q60" i="68" s="1"/>
  <c r="R60" i="68" s="1"/>
  <c r="O59" i="68"/>
  <c r="Q59" i="68" s="1"/>
  <c r="R59" i="68" s="1"/>
  <c r="O58" i="68"/>
  <c r="Q58" i="68" s="1"/>
  <c r="R58" i="68" s="1"/>
  <c r="O57" i="68"/>
  <c r="Q57" i="68" s="1"/>
  <c r="R57" i="68" s="1"/>
  <c r="O56" i="68"/>
  <c r="Q56" i="68" s="1"/>
  <c r="R56" i="68" s="1"/>
  <c r="O55" i="68"/>
  <c r="Q55" i="68" s="1"/>
  <c r="R55" i="68" s="1"/>
  <c r="O54" i="68"/>
  <c r="Q54" i="68" s="1"/>
  <c r="R54" i="68" s="1"/>
  <c r="O53" i="68"/>
  <c r="Q53" i="68" s="1"/>
  <c r="R53" i="68" s="1"/>
  <c r="O52" i="68"/>
  <c r="Q52" i="68" s="1"/>
  <c r="R52" i="68" s="1"/>
  <c r="O51" i="68"/>
  <c r="Q51" i="68" s="1"/>
  <c r="R51" i="68" s="1"/>
  <c r="O50" i="68"/>
  <c r="Q50" i="68" s="1"/>
  <c r="R50" i="68" s="1"/>
  <c r="O49" i="68"/>
  <c r="Q49" i="68" s="1"/>
  <c r="R49" i="68" s="1"/>
  <c r="O48" i="68"/>
  <c r="Q48" i="68" s="1"/>
  <c r="R48" i="68" s="1"/>
  <c r="O47" i="68"/>
  <c r="Q47" i="68" s="1"/>
  <c r="R47" i="68" s="1"/>
  <c r="O46" i="68"/>
  <c r="Q46" i="68" s="1"/>
  <c r="R46" i="68" s="1"/>
  <c r="O45" i="68"/>
  <c r="Q45" i="68" s="1"/>
  <c r="R45" i="68" s="1"/>
  <c r="O44" i="68"/>
  <c r="Q44" i="68" s="1"/>
  <c r="R44" i="68" s="1"/>
  <c r="O43" i="68"/>
  <c r="Q43" i="68" s="1"/>
  <c r="R43" i="68" s="1"/>
  <c r="O42" i="68"/>
  <c r="Q42" i="68" s="1"/>
  <c r="R42" i="68" s="1"/>
  <c r="O41" i="68"/>
  <c r="Q41" i="68" s="1"/>
  <c r="R41" i="68" s="1"/>
  <c r="O40" i="68"/>
  <c r="Q40" i="68" s="1"/>
  <c r="R40" i="68" s="1"/>
  <c r="O39" i="68"/>
  <c r="Q39" i="68" s="1"/>
  <c r="R39" i="68" s="1"/>
  <c r="O38" i="68"/>
  <c r="Q38" i="68" s="1"/>
  <c r="R38" i="68" s="1"/>
  <c r="O37" i="68"/>
  <c r="Q37" i="68" s="1"/>
  <c r="R37" i="68" s="1"/>
  <c r="O36" i="68"/>
  <c r="Q36" i="68" s="1"/>
  <c r="R36" i="68" s="1"/>
  <c r="O35" i="68"/>
  <c r="Q35" i="68" s="1"/>
  <c r="R35" i="68" s="1"/>
  <c r="O103" i="67"/>
  <c r="Q103" i="67" s="1"/>
  <c r="R103" i="67" s="1"/>
  <c r="O102" i="67"/>
  <c r="Q102" i="67" s="1"/>
  <c r="R102" i="67" s="1"/>
  <c r="O101" i="67"/>
  <c r="Q101" i="67" s="1"/>
  <c r="R101" i="67" s="1"/>
  <c r="O100" i="67"/>
  <c r="Q100" i="67" s="1"/>
  <c r="R100" i="67" s="1"/>
  <c r="O99" i="67"/>
  <c r="Q99" i="67" s="1"/>
  <c r="R99" i="67" s="1"/>
  <c r="O98" i="67"/>
  <c r="Q98" i="67" s="1"/>
  <c r="R98" i="67" s="1"/>
  <c r="O97" i="67"/>
  <c r="Q97" i="67" s="1"/>
  <c r="R97" i="67" s="1"/>
  <c r="O96" i="67"/>
  <c r="Q96" i="67" s="1"/>
  <c r="R96" i="67" s="1"/>
  <c r="O95" i="67"/>
  <c r="Q95" i="67" s="1"/>
  <c r="R95" i="67" s="1"/>
  <c r="O94" i="67"/>
  <c r="Q94" i="67" s="1"/>
  <c r="R94" i="67" s="1"/>
  <c r="O93" i="67"/>
  <c r="Q93" i="67" s="1"/>
  <c r="R93" i="67" s="1"/>
  <c r="O92" i="67"/>
  <c r="Q92" i="67" s="1"/>
  <c r="R92" i="67" s="1"/>
  <c r="O91" i="67"/>
  <c r="Q91" i="67" s="1"/>
  <c r="R91" i="67" s="1"/>
  <c r="O90" i="67"/>
  <c r="Q90" i="67" s="1"/>
  <c r="R90" i="67" s="1"/>
  <c r="O89" i="67"/>
  <c r="Q89" i="67" s="1"/>
  <c r="R89" i="67" s="1"/>
  <c r="O88" i="67"/>
  <c r="Q88" i="67" s="1"/>
  <c r="R88" i="67" s="1"/>
  <c r="O87" i="67"/>
  <c r="Q87" i="67" s="1"/>
  <c r="R87" i="67" s="1"/>
  <c r="O86" i="67"/>
  <c r="Q86" i="67" s="1"/>
  <c r="R86" i="67" s="1"/>
  <c r="O85" i="67"/>
  <c r="Q85" i="67" s="1"/>
  <c r="R85" i="67" s="1"/>
  <c r="O84" i="67"/>
  <c r="Q84" i="67" s="1"/>
  <c r="R84" i="67" s="1"/>
  <c r="O83" i="67"/>
  <c r="Q83" i="67" s="1"/>
  <c r="R83" i="67" s="1"/>
  <c r="O82" i="67"/>
  <c r="Q82" i="67" s="1"/>
  <c r="R82" i="67" s="1"/>
  <c r="O81" i="67"/>
  <c r="Q81" i="67" s="1"/>
  <c r="R81" i="67" s="1"/>
  <c r="O80" i="67"/>
  <c r="Q80" i="67" s="1"/>
  <c r="R80" i="67" s="1"/>
  <c r="O79" i="67"/>
  <c r="Q79" i="67" s="1"/>
  <c r="R79" i="67" s="1"/>
  <c r="O78" i="67"/>
  <c r="Q78" i="67" s="1"/>
  <c r="R78" i="67" s="1"/>
  <c r="O77" i="67"/>
  <c r="Q77" i="67" s="1"/>
  <c r="R77" i="67" s="1"/>
  <c r="O76" i="67"/>
  <c r="Q76" i="67" s="1"/>
  <c r="R76" i="67" s="1"/>
  <c r="O75" i="67"/>
  <c r="Q75" i="67" s="1"/>
  <c r="R75" i="67" s="1"/>
  <c r="O74" i="67"/>
  <c r="Q74" i="67" s="1"/>
  <c r="R74" i="67" s="1"/>
  <c r="O73" i="67"/>
  <c r="Q73" i="67" s="1"/>
  <c r="R73" i="67" s="1"/>
  <c r="O72" i="67"/>
  <c r="Q72" i="67" s="1"/>
  <c r="R72" i="67" s="1"/>
  <c r="O71" i="67"/>
  <c r="Q71" i="67" s="1"/>
  <c r="R71" i="67" s="1"/>
  <c r="O70" i="67"/>
  <c r="Q70" i="67" s="1"/>
  <c r="R70" i="67" s="1"/>
  <c r="O69" i="67"/>
  <c r="Q69" i="67" s="1"/>
  <c r="R69" i="67" s="1"/>
  <c r="O68" i="67"/>
  <c r="Q68" i="67" s="1"/>
  <c r="R68" i="67" s="1"/>
  <c r="O67" i="67"/>
  <c r="Q67" i="67" s="1"/>
  <c r="R67" i="67" s="1"/>
  <c r="O66" i="67"/>
  <c r="Q66" i="67" s="1"/>
  <c r="R66" i="67" s="1"/>
  <c r="O65" i="67"/>
  <c r="Q65" i="67" s="1"/>
  <c r="R65" i="67" s="1"/>
  <c r="O64" i="67"/>
  <c r="Q64" i="67" s="1"/>
  <c r="R64" i="67" s="1"/>
  <c r="O63" i="67"/>
  <c r="Q63" i="67" s="1"/>
  <c r="R63" i="67" s="1"/>
  <c r="O62" i="67"/>
  <c r="Q62" i="67" s="1"/>
  <c r="R62" i="67" s="1"/>
  <c r="O61" i="67"/>
  <c r="Q61" i="67" s="1"/>
  <c r="R61" i="67" s="1"/>
  <c r="O60" i="67"/>
  <c r="Q60" i="67" s="1"/>
  <c r="R60" i="67" s="1"/>
  <c r="O59" i="67"/>
  <c r="Q59" i="67" s="1"/>
  <c r="R59" i="67" s="1"/>
  <c r="O58" i="67"/>
  <c r="Q58" i="67" s="1"/>
  <c r="R58" i="67" s="1"/>
  <c r="O57" i="67"/>
  <c r="Q57" i="67" s="1"/>
  <c r="R57" i="67" s="1"/>
  <c r="O56" i="67"/>
  <c r="Q56" i="67" s="1"/>
  <c r="R56" i="67" s="1"/>
  <c r="O55" i="67"/>
  <c r="Q55" i="67" s="1"/>
  <c r="R55" i="67" s="1"/>
  <c r="O54" i="67"/>
  <c r="Q54" i="67" s="1"/>
  <c r="R54" i="67" s="1"/>
  <c r="O53" i="67"/>
  <c r="Q53" i="67" s="1"/>
  <c r="R53" i="67" s="1"/>
  <c r="O52" i="67"/>
  <c r="Q52" i="67" s="1"/>
  <c r="R52" i="67" s="1"/>
  <c r="O51" i="67"/>
  <c r="Q51" i="67" s="1"/>
  <c r="R51" i="67" s="1"/>
  <c r="O50" i="67"/>
  <c r="Q50" i="67" s="1"/>
  <c r="R50" i="67" s="1"/>
  <c r="O49" i="67"/>
  <c r="Q49" i="67" s="1"/>
  <c r="R49" i="67" s="1"/>
  <c r="O48" i="67"/>
  <c r="Q48" i="67" s="1"/>
  <c r="R48" i="67" s="1"/>
  <c r="O47" i="67"/>
  <c r="Q47" i="67" s="1"/>
  <c r="R47" i="67" s="1"/>
  <c r="O46" i="67"/>
  <c r="Q46" i="67" s="1"/>
  <c r="R46" i="67" s="1"/>
  <c r="O45" i="67"/>
  <c r="Q45" i="67" s="1"/>
  <c r="R45" i="67" s="1"/>
  <c r="O44" i="67"/>
  <c r="Q44" i="67" s="1"/>
  <c r="R44" i="67" s="1"/>
  <c r="O43" i="67"/>
  <c r="Q43" i="67" s="1"/>
  <c r="R43" i="67" s="1"/>
  <c r="O42" i="67"/>
  <c r="Q42" i="67" s="1"/>
  <c r="R42" i="67" s="1"/>
  <c r="O41" i="67"/>
  <c r="Q41" i="67" s="1"/>
  <c r="R41" i="67" s="1"/>
  <c r="O40" i="67"/>
  <c r="Q40" i="67" s="1"/>
  <c r="R40" i="67" s="1"/>
  <c r="O39" i="67"/>
  <c r="Q39" i="67" s="1"/>
  <c r="R39" i="67" s="1"/>
  <c r="O38" i="67"/>
  <c r="Q38" i="67" s="1"/>
  <c r="R38" i="67" s="1"/>
  <c r="O37" i="67"/>
  <c r="Q37" i="67" s="1"/>
  <c r="R37" i="67" s="1"/>
  <c r="O36" i="67"/>
  <c r="Q36" i="67" s="1"/>
  <c r="R36" i="67" s="1"/>
  <c r="O35" i="67"/>
  <c r="Q35" i="67" s="1"/>
  <c r="R35" i="67" s="1"/>
  <c r="O103" i="66"/>
  <c r="Q103" i="66" s="1"/>
  <c r="R103" i="66" s="1"/>
  <c r="O102" i="66"/>
  <c r="Q102" i="66" s="1"/>
  <c r="R102" i="66" s="1"/>
  <c r="O101" i="66"/>
  <c r="Q101" i="66" s="1"/>
  <c r="R101" i="66" s="1"/>
  <c r="Q100" i="66"/>
  <c r="R100" i="66" s="1"/>
  <c r="O100" i="66"/>
  <c r="O99" i="66"/>
  <c r="Q99" i="66" s="1"/>
  <c r="R99" i="66" s="1"/>
  <c r="O98" i="66"/>
  <c r="Q98" i="66" s="1"/>
  <c r="R98" i="66" s="1"/>
  <c r="O97" i="66"/>
  <c r="Q97" i="66" s="1"/>
  <c r="R97" i="66" s="1"/>
  <c r="O96" i="66"/>
  <c r="Q96" i="66" s="1"/>
  <c r="R96" i="66" s="1"/>
  <c r="O95" i="66"/>
  <c r="Q95" i="66" s="1"/>
  <c r="R95" i="66" s="1"/>
  <c r="O94" i="66"/>
  <c r="Q94" i="66" s="1"/>
  <c r="R94" i="66" s="1"/>
  <c r="O93" i="66"/>
  <c r="Q93" i="66" s="1"/>
  <c r="R93" i="66" s="1"/>
  <c r="Q92" i="66"/>
  <c r="R92" i="66" s="1"/>
  <c r="O92" i="66"/>
  <c r="O91" i="66"/>
  <c r="Q91" i="66" s="1"/>
  <c r="R91" i="66" s="1"/>
  <c r="O90" i="66"/>
  <c r="Q90" i="66" s="1"/>
  <c r="R90" i="66" s="1"/>
  <c r="O89" i="66"/>
  <c r="Q89" i="66" s="1"/>
  <c r="R89" i="66" s="1"/>
  <c r="Q88" i="66"/>
  <c r="R88" i="66" s="1"/>
  <c r="O88" i="66"/>
  <c r="O87" i="66"/>
  <c r="Q87" i="66" s="1"/>
  <c r="R87" i="66" s="1"/>
  <c r="O86" i="66"/>
  <c r="Q86" i="66" s="1"/>
  <c r="R86" i="66" s="1"/>
  <c r="O85" i="66"/>
  <c r="Q85" i="66" s="1"/>
  <c r="R85" i="66" s="1"/>
  <c r="Q84" i="66"/>
  <c r="R84" i="66" s="1"/>
  <c r="O84" i="66"/>
  <c r="O83" i="66"/>
  <c r="Q83" i="66" s="1"/>
  <c r="R83" i="66" s="1"/>
  <c r="O82" i="66"/>
  <c r="Q82" i="66" s="1"/>
  <c r="R82" i="66" s="1"/>
  <c r="O81" i="66"/>
  <c r="Q81" i="66" s="1"/>
  <c r="R81" i="66" s="1"/>
  <c r="O80" i="66"/>
  <c r="Q80" i="66" s="1"/>
  <c r="R80" i="66" s="1"/>
  <c r="O79" i="66"/>
  <c r="Q79" i="66" s="1"/>
  <c r="R79" i="66" s="1"/>
  <c r="O78" i="66"/>
  <c r="Q78" i="66" s="1"/>
  <c r="R78" i="66" s="1"/>
  <c r="O77" i="66"/>
  <c r="Q77" i="66" s="1"/>
  <c r="R77" i="66" s="1"/>
  <c r="Q76" i="66"/>
  <c r="R76" i="66" s="1"/>
  <c r="O76" i="66"/>
  <c r="O75" i="66"/>
  <c r="Q75" i="66" s="1"/>
  <c r="R75" i="66" s="1"/>
  <c r="O74" i="66"/>
  <c r="Q74" i="66" s="1"/>
  <c r="R74" i="66" s="1"/>
  <c r="O73" i="66"/>
  <c r="Q73" i="66" s="1"/>
  <c r="R73" i="66" s="1"/>
  <c r="Q72" i="66"/>
  <c r="R72" i="66" s="1"/>
  <c r="O72" i="66"/>
  <c r="O71" i="66"/>
  <c r="Q71" i="66" s="1"/>
  <c r="R71" i="66" s="1"/>
  <c r="O70" i="66"/>
  <c r="Q70" i="66" s="1"/>
  <c r="R70" i="66" s="1"/>
  <c r="O69" i="66"/>
  <c r="Q69" i="66" s="1"/>
  <c r="R69" i="66" s="1"/>
  <c r="O68" i="66"/>
  <c r="Q68" i="66" s="1"/>
  <c r="R68" i="66" s="1"/>
  <c r="O67" i="66"/>
  <c r="Q67" i="66" s="1"/>
  <c r="R67" i="66" s="1"/>
  <c r="O66" i="66"/>
  <c r="Q66" i="66" s="1"/>
  <c r="R66" i="66" s="1"/>
  <c r="O65" i="66"/>
  <c r="Q65" i="66" s="1"/>
  <c r="R65" i="66" s="1"/>
  <c r="O64" i="66"/>
  <c r="Q64" i="66" s="1"/>
  <c r="R64" i="66" s="1"/>
  <c r="O63" i="66"/>
  <c r="Q63" i="66" s="1"/>
  <c r="R63" i="66" s="1"/>
  <c r="O62" i="66"/>
  <c r="Q62" i="66" s="1"/>
  <c r="R62" i="66" s="1"/>
  <c r="O61" i="66"/>
  <c r="Q61" i="66" s="1"/>
  <c r="R61" i="66" s="1"/>
  <c r="O60" i="66"/>
  <c r="Q60" i="66" s="1"/>
  <c r="R60" i="66" s="1"/>
  <c r="O59" i="66"/>
  <c r="Q59" i="66" s="1"/>
  <c r="R59" i="66" s="1"/>
  <c r="O58" i="66"/>
  <c r="Q58" i="66" s="1"/>
  <c r="R58" i="66" s="1"/>
  <c r="O57" i="66"/>
  <c r="Q57" i="66" s="1"/>
  <c r="R57" i="66" s="1"/>
  <c r="O56" i="66"/>
  <c r="Q56" i="66" s="1"/>
  <c r="R56" i="66" s="1"/>
  <c r="O55" i="66"/>
  <c r="Q55" i="66" s="1"/>
  <c r="R55" i="66" s="1"/>
  <c r="O54" i="66"/>
  <c r="Q54" i="66" s="1"/>
  <c r="R54" i="66" s="1"/>
  <c r="O53" i="66"/>
  <c r="Q53" i="66" s="1"/>
  <c r="R53" i="66" s="1"/>
  <c r="O52" i="66"/>
  <c r="Q52" i="66" s="1"/>
  <c r="R52" i="66" s="1"/>
  <c r="O51" i="66"/>
  <c r="Q51" i="66" s="1"/>
  <c r="R51" i="66" s="1"/>
  <c r="O50" i="66"/>
  <c r="Q50" i="66" s="1"/>
  <c r="R50" i="66" s="1"/>
  <c r="O49" i="66"/>
  <c r="Q49" i="66" s="1"/>
  <c r="R49" i="66" s="1"/>
  <c r="O48" i="66"/>
  <c r="Q48" i="66" s="1"/>
  <c r="R48" i="66" s="1"/>
  <c r="O47" i="66"/>
  <c r="Q47" i="66" s="1"/>
  <c r="R47" i="66" s="1"/>
  <c r="O46" i="66"/>
  <c r="Q46" i="66" s="1"/>
  <c r="R46" i="66" s="1"/>
  <c r="O45" i="66"/>
  <c r="Q45" i="66" s="1"/>
  <c r="R45" i="66" s="1"/>
  <c r="O44" i="66"/>
  <c r="Q44" i="66" s="1"/>
  <c r="R44" i="66" s="1"/>
  <c r="O43" i="66"/>
  <c r="Q43" i="66" s="1"/>
  <c r="R43" i="66" s="1"/>
  <c r="O42" i="66"/>
  <c r="Q42" i="66" s="1"/>
  <c r="R42" i="66" s="1"/>
  <c r="O41" i="66"/>
  <c r="Q41" i="66" s="1"/>
  <c r="R41" i="66" s="1"/>
  <c r="O40" i="66"/>
  <c r="Q40" i="66" s="1"/>
  <c r="R40" i="66" s="1"/>
  <c r="O39" i="66"/>
  <c r="Q39" i="66" s="1"/>
  <c r="R39" i="66" s="1"/>
  <c r="O38" i="66"/>
  <c r="Q38" i="66" s="1"/>
  <c r="R38" i="66" s="1"/>
  <c r="O37" i="66"/>
  <c r="Q37" i="66" s="1"/>
  <c r="R37" i="66" s="1"/>
  <c r="O36" i="66"/>
  <c r="Q36" i="66" s="1"/>
  <c r="R36" i="66" s="1"/>
  <c r="O35" i="66"/>
  <c r="Q35" i="66" s="1"/>
  <c r="R35" i="66" s="1"/>
  <c r="O103" i="65"/>
  <c r="Q103" i="65" s="1"/>
  <c r="R103" i="65" s="1"/>
  <c r="O102" i="65"/>
  <c r="Q102" i="65" s="1"/>
  <c r="R102" i="65" s="1"/>
  <c r="O101" i="65"/>
  <c r="Q101" i="65" s="1"/>
  <c r="R101" i="65" s="1"/>
  <c r="O100" i="65"/>
  <c r="Q100" i="65" s="1"/>
  <c r="R100" i="65" s="1"/>
  <c r="O99" i="65"/>
  <c r="Q99" i="65" s="1"/>
  <c r="R99" i="65" s="1"/>
  <c r="O98" i="65"/>
  <c r="Q98" i="65" s="1"/>
  <c r="R98" i="65" s="1"/>
  <c r="O97" i="65"/>
  <c r="Q97" i="65" s="1"/>
  <c r="R97" i="65" s="1"/>
  <c r="O96" i="65"/>
  <c r="Q96" i="65" s="1"/>
  <c r="R96" i="65" s="1"/>
  <c r="O95" i="65"/>
  <c r="Q95" i="65" s="1"/>
  <c r="R95" i="65" s="1"/>
  <c r="O94" i="65"/>
  <c r="Q94" i="65" s="1"/>
  <c r="R94" i="65" s="1"/>
  <c r="O93" i="65"/>
  <c r="Q93" i="65" s="1"/>
  <c r="R93" i="65" s="1"/>
  <c r="O92" i="65"/>
  <c r="Q92" i="65" s="1"/>
  <c r="R92" i="65" s="1"/>
  <c r="O91" i="65"/>
  <c r="Q91" i="65" s="1"/>
  <c r="R91" i="65" s="1"/>
  <c r="O90" i="65"/>
  <c r="Q90" i="65" s="1"/>
  <c r="R90" i="65" s="1"/>
  <c r="O89" i="65"/>
  <c r="Q89" i="65" s="1"/>
  <c r="R89" i="65" s="1"/>
  <c r="O88" i="65"/>
  <c r="Q88" i="65" s="1"/>
  <c r="R88" i="65" s="1"/>
  <c r="O87" i="65"/>
  <c r="Q87" i="65" s="1"/>
  <c r="R87" i="65" s="1"/>
  <c r="O86" i="65"/>
  <c r="Q86" i="65" s="1"/>
  <c r="R86" i="65" s="1"/>
  <c r="O85" i="65"/>
  <c r="Q85" i="65" s="1"/>
  <c r="R85" i="65" s="1"/>
  <c r="O84" i="65"/>
  <c r="Q84" i="65" s="1"/>
  <c r="R84" i="65" s="1"/>
  <c r="O83" i="65"/>
  <c r="Q83" i="65" s="1"/>
  <c r="R83" i="65" s="1"/>
  <c r="O82" i="65"/>
  <c r="Q82" i="65" s="1"/>
  <c r="R82" i="65" s="1"/>
  <c r="O81" i="65"/>
  <c r="Q81" i="65" s="1"/>
  <c r="R81" i="65" s="1"/>
  <c r="O80" i="65"/>
  <c r="Q80" i="65" s="1"/>
  <c r="R80" i="65" s="1"/>
  <c r="O79" i="65"/>
  <c r="Q79" i="65" s="1"/>
  <c r="R79" i="65" s="1"/>
  <c r="O78" i="65"/>
  <c r="Q78" i="65" s="1"/>
  <c r="R78" i="65" s="1"/>
  <c r="O77" i="65"/>
  <c r="Q77" i="65" s="1"/>
  <c r="R77" i="65" s="1"/>
  <c r="O76" i="65"/>
  <c r="Q76" i="65" s="1"/>
  <c r="R76" i="65" s="1"/>
  <c r="O75" i="65"/>
  <c r="Q75" i="65" s="1"/>
  <c r="R75" i="65" s="1"/>
  <c r="O74" i="65"/>
  <c r="Q74" i="65" s="1"/>
  <c r="R74" i="65" s="1"/>
  <c r="O73" i="65"/>
  <c r="Q73" i="65" s="1"/>
  <c r="R73" i="65" s="1"/>
  <c r="O72" i="65"/>
  <c r="Q72" i="65" s="1"/>
  <c r="R72" i="65" s="1"/>
  <c r="O71" i="65"/>
  <c r="Q71" i="65" s="1"/>
  <c r="R71" i="65" s="1"/>
  <c r="O70" i="65"/>
  <c r="Q70" i="65" s="1"/>
  <c r="R70" i="65" s="1"/>
  <c r="O69" i="65"/>
  <c r="Q69" i="65" s="1"/>
  <c r="R69" i="65" s="1"/>
  <c r="O68" i="65"/>
  <c r="Q68" i="65" s="1"/>
  <c r="R68" i="65" s="1"/>
  <c r="O67" i="65"/>
  <c r="Q67" i="65" s="1"/>
  <c r="R67" i="65" s="1"/>
  <c r="O66" i="65"/>
  <c r="Q66" i="65" s="1"/>
  <c r="R66" i="65" s="1"/>
  <c r="O65" i="65"/>
  <c r="Q65" i="65" s="1"/>
  <c r="R65" i="65" s="1"/>
  <c r="O64" i="65"/>
  <c r="Q64" i="65" s="1"/>
  <c r="R64" i="65" s="1"/>
  <c r="O63" i="65"/>
  <c r="Q63" i="65" s="1"/>
  <c r="R63" i="65" s="1"/>
  <c r="O62" i="65"/>
  <c r="Q62" i="65" s="1"/>
  <c r="R62" i="65" s="1"/>
  <c r="O61" i="65"/>
  <c r="Q61" i="65" s="1"/>
  <c r="R61" i="65" s="1"/>
  <c r="O60" i="65"/>
  <c r="Q60" i="65" s="1"/>
  <c r="R60" i="65" s="1"/>
  <c r="O59" i="65"/>
  <c r="Q59" i="65" s="1"/>
  <c r="R59" i="65" s="1"/>
  <c r="O58" i="65"/>
  <c r="Q58" i="65" s="1"/>
  <c r="R58" i="65" s="1"/>
  <c r="O57" i="65"/>
  <c r="Q57" i="65" s="1"/>
  <c r="R57" i="65" s="1"/>
  <c r="O56" i="65"/>
  <c r="Q56" i="65" s="1"/>
  <c r="R56" i="65" s="1"/>
  <c r="O55" i="65"/>
  <c r="Q55" i="65" s="1"/>
  <c r="R55" i="65" s="1"/>
  <c r="O54" i="65"/>
  <c r="Q54" i="65" s="1"/>
  <c r="R54" i="65" s="1"/>
  <c r="O53" i="65"/>
  <c r="Q53" i="65" s="1"/>
  <c r="R53" i="65" s="1"/>
  <c r="O52" i="65"/>
  <c r="Q52" i="65" s="1"/>
  <c r="R52" i="65" s="1"/>
  <c r="O51" i="65"/>
  <c r="Q51" i="65" s="1"/>
  <c r="R51" i="65" s="1"/>
  <c r="O50" i="65"/>
  <c r="Q50" i="65" s="1"/>
  <c r="R50" i="65" s="1"/>
  <c r="Q49" i="65"/>
  <c r="R49" i="65" s="1"/>
  <c r="O49" i="65"/>
  <c r="O48" i="65"/>
  <c r="Q48" i="65" s="1"/>
  <c r="R48" i="65" s="1"/>
  <c r="O47" i="65"/>
  <c r="Q47" i="65" s="1"/>
  <c r="R47" i="65" s="1"/>
  <c r="Q46" i="65"/>
  <c r="R46" i="65" s="1"/>
  <c r="O46" i="65"/>
  <c r="O45" i="65"/>
  <c r="Q45" i="65" s="1"/>
  <c r="R45" i="65" s="1"/>
  <c r="O44" i="65"/>
  <c r="Q44" i="65" s="1"/>
  <c r="R44" i="65" s="1"/>
  <c r="O43" i="65"/>
  <c r="Q43" i="65" s="1"/>
  <c r="R43" i="65" s="1"/>
  <c r="O42" i="65"/>
  <c r="Q42" i="65" s="1"/>
  <c r="R42" i="65" s="1"/>
  <c r="O41" i="65"/>
  <c r="Q41" i="65" s="1"/>
  <c r="R41" i="65" s="1"/>
  <c r="O40" i="65"/>
  <c r="Q40" i="65" s="1"/>
  <c r="R40" i="65" s="1"/>
  <c r="O39" i="65"/>
  <c r="Q39" i="65" s="1"/>
  <c r="R39" i="65" s="1"/>
  <c r="Q38" i="65"/>
  <c r="R38" i="65" s="1"/>
  <c r="O38" i="65"/>
  <c r="O37" i="65"/>
  <c r="Q37" i="65" s="1"/>
  <c r="R37" i="65" s="1"/>
  <c r="O36" i="65"/>
  <c r="Q36" i="65" s="1"/>
  <c r="R36" i="65" s="1"/>
  <c r="O35" i="65"/>
  <c r="Q35" i="65" s="1"/>
  <c r="R35" i="65" s="1"/>
  <c r="O103" i="64"/>
  <c r="Q103" i="64" s="1"/>
  <c r="R103" i="64" s="1"/>
  <c r="O102" i="64"/>
  <c r="Q102" i="64" s="1"/>
  <c r="R102" i="64" s="1"/>
  <c r="O101" i="64"/>
  <c r="Q101" i="64" s="1"/>
  <c r="R101" i="64" s="1"/>
  <c r="O100" i="64"/>
  <c r="Q100" i="64" s="1"/>
  <c r="R100" i="64" s="1"/>
  <c r="O99" i="64"/>
  <c r="Q99" i="64" s="1"/>
  <c r="R99" i="64" s="1"/>
  <c r="O98" i="64"/>
  <c r="Q98" i="64" s="1"/>
  <c r="R98" i="64" s="1"/>
  <c r="O97" i="64"/>
  <c r="Q97" i="64" s="1"/>
  <c r="R97" i="64" s="1"/>
  <c r="Q96" i="64"/>
  <c r="R96" i="64" s="1"/>
  <c r="O96" i="64"/>
  <c r="O95" i="64"/>
  <c r="Q95" i="64" s="1"/>
  <c r="R95" i="64" s="1"/>
  <c r="O94" i="64"/>
  <c r="Q94" i="64" s="1"/>
  <c r="R94" i="64" s="1"/>
  <c r="O93" i="64"/>
  <c r="Q93" i="64" s="1"/>
  <c r="R93" i="64" s="1"/>
  <c r="O92" i="64"/>
  <c r="Q92" i="64" s="1"/>
  <c r="R92" i="64" s="1"/>
  <c r="O91" i="64"/>
  <c r="Q91" i="64" s="1"/>
  <c r="R91" i="64" s="1"/>
  <c r="O90" i="64"/>
  <c r="Q90" i="64" s="1"/>
  <c r="R90" i="64" s="1"/>
  <c r="O89" i="64"/>
  <c r="Q89" i="64" s="1"/>
  <c r="R89" i="64" s="1"/>
  <c r="O88" i="64"/>
  <c r="Q88" i="64" s="1"/>
  <c r="R88" i="64" s="1"/>
  <c r="O87" i="64"/>
  <c r="Q87" i="64" s="1"/>
  <c r="R87" i="64" s="1"/>
  <c r="O86" i="64"/>
  <c r="Q86" i="64" s="1"/>
  <c r="R86" i="64" s="1"/>
  <c r="O85" i="64"/>
  <c r="Q85" i="64" s="1"/>
  <c r="R85" i="64" s="1"/>
  <c r="O84" i="64"/>
  <c r="Q84" i="64" s="1"/>
  <c r="R84" i="64" s="1"/>
  <c r="O83" i="64"/>
  <c r="Q83" i="64" s="1"/>
  <c r="R83" i="64" s="1"/>
  <c r="O82" i="64"/>
  <c r="Q82" i="64" s="1"/>
  <c r="R82" i="64" s="1"/>
  <c r="O81" i="64"/>
  <c r="Q81" i="64" s="1"/>
  <c r="R81" i="64" s="1"/>
  <c r="O80" i="64"/>
  <c r="Q80" i="64" s="1"/>
  <c r="R80" i="64" s="1"/>
  <c r="O79" i="64"/>
  <c r="Q79" i="64" s="1"/>
  <c r="R79" i="64" s="1"/>
  <c r="O78" i="64"/>
  <c r="Q78" i="64" s="1"/>
  <c r="R78" i="64" s="1"/>
  <c r="O77" i="64"/>
  <c r="Q77" i="64" s="1"/>
  <c r="R77" i="64" s="1"/>
  <c r="O76" i="64"/>
  <c r="Q76" i="64" s="1"/>
  <c r="R76" i="64" s="1"/>
  <c r="O75" i="64"/>
  <c r="Q75" i="64" s="1"/>
  <c r="R75" i="64" s="1"/>
  <c r="O74" i="64"/>
  <c r="Q74" i="64" s="1"/>
  <c r="R74" i="64" s="1"/>
  <c r="O73" i="64"/>
  <c r="Q73" i="64" s="1"/>
  <c r="R73" i="64" s="1"/>
  <c r="O72" i="64"/>
  <c r="Q72" i="64" s="1"/>
  <c r="R72" i="64" s="1"/>
  <c r="O71" i="64"/>
  <c r="Q71" i="64" s="1"/>
  <c r="R71" i="64" s="1"/>
  <c r="O70" i="64"/>
  <c r="Q70" i="64" s="1"/>
  <c r="R70" i="64" s="1"/>
  <c r="O69" i="64"/>
  <c r="Q69" i="64" s="1"/>
  <c r="R69" i="64" s="1"/>
  <c r="O68" i="64"/>
  <c r="Q68" i="64" s="1"/>
  <c r="R68" i="64" s="1"/>
  <c r="O67" i="64"/>
  <c r="Q67" i="64" s="1"/>
  <c r="R67" i="64" s="1"/>
  <c r="O66" i="64"/>
  <c r="Q66" i="64" s="1"/>
  <c r="R66" i="64" s="1"/>
  <c r="O65" i="64"/>
  <c r="Q65" i="64" s="1"/>
  <c r="R65" i="64" s="1"/>
  <c r="O64" i="64"/>
  <c r="Q64" i="64" s="1"/>
  <c r="R64" i="64" s="1"/>
  <c r="O63" i="64"/>
  <c r="Q63" i="64" s="1"/>
  <c r="R63" i="64" s="1"/>
  <c r="O62" i="64"/>
  <c r="Q62" i="64" s="1"/>
  <c r="R62" i="64" s="1"/>
  <c r="O61" i="64"/>
  <c r="Q61" i="64" s="1"/>
  <c r="R61" i="64" s="1"/>
  <c r="O60" i="64"/>
  <c r="Q60" i="64" s="1"/>
  <c r="R60" i="64" s="1"/>
  <c r="O59" i="64"/>
  <c r="Q59" i="64" s="1"/>
  <c r="R59" i="64" s="1"/>
  <c r="O58" i="64"/>
  <c r="Q58" i="64" s="1"/>
  <c r="R58" i="64" s="1"/>
  <c r="O57" i="64"/>
  <c r="Q57" i="64" s="1"/>
  <c r="R57" i="64" s="1"/>
  <c r="O56" i="64"/>
  <c r="Q56" i="64" s="1"/>
  <c r="R56" i="64" s="1"/>
  <c r="O55" i="64"/>
  <c r="Q55" i="64" s="1"/>
  <c r="R55" i="64" s="1"/>
  <c r="O54" i="64"/>
  <c r="Q54" i="64" s="1"/>
  <c r="R54" i="64" s="1"/>
  <c r="O53" i="64"/>
  <c r="Q53" i="64" s="1"/>
  <c r="R53" i="64" s="1"/>
  <c r="O52" i="64"/>
  <c r="Q52" i="64" s="1"/>
  <c r="R52" i="64" s="1"/>
  <c r="O51" i="64"/>
  <c r="Q51" i="64" s="1"/>
  <c r="R51" i="64" s="1"/>
  <c r="O50" i="64"/>
  <c r="Q50" i="64" s="1"/>
  <c r="R50" i="64" s="1"/>
  <c r="O49" i="64"/>
  <c r="Q49" i="64" s="1"/>
  <c r="R49" i="64" s="1"/>
  <c r="O48" i="64"/>
  <c r="Q48" i="64" s="1"/>
  <c r="R48" i="64" s="1"/>
  <c r="O47" i="64"/>
  <c r="Q47" i="64" s="1"/>
  <c r="R47" i="64" s="1"/>
  <c r="O46" i="64"/>
  <c r="Q46" i="64" s="1"/>
  <c r="R46" i="64" s="1"/>
  <c r="O45" i="64"/>
  <c r="Q45" i="64" s="1"/>
  <c r="R45" i="64" s="1"/>
  <c r="O44" i="64"/>
  <c r="Q44" i="64" s="1"/>
  <c r="R44" i="64" s="1"/>
  <c r="O43" i="64"/>
  <c r="Q43" i="64" s="1"/>
  <c r="R43" i="64" s="1"/>
  <c r="O42" i="64"/>
  <c r="Q42" i="64" s="1"/>
  <c r="R42" i="64" s="1"/>
  <c r="O41" i="64"/>
  <c r="Q41" i="64" s="1"/>
  <c r="R41" i="64" s="1"/>
  <c r="O40" i="64"/>
  <c r="Q40" i="64" s="1"/>
  <c r="R40" i="64" s="1"/>
  <c r="O39" i="64"/>
  <c r="Q39" i="64" s="1"/>
  <c r="R39" i="64" s="1"/>
  <c r="O38" i="64"/>
  <c r="Q38" i="64" s="1"/>
  <c r="R38" i="64" s="1"/>
  <c r="O37" i="64"/>
  <c r="Q37" i="64" s="1"/>
  <c r="R37" i="64" s="1"/>
  <c r="O36" i="64"/>
  <c r="Q36" i="64" s="1"/>
  <c r="R36" i="64" s="1"/>
  <c r="O35" i="64"/>
  <c r="Q35" i="64" s="1"/>
  <c r="R35" i="64" s="1"/>
  <c r="O103" i="63"/>
  <c r="Q103" i="63" s="1"/>
  <c r="R103" i="63" s="1"/>
  <c r="O102" i="63"/>
  <c r="Q102" i="63" s="1"/>
  <c r="R102" i="63" s="1"/>
  <c r="O101" i="63"/>
  <c r="Q101" i="63" s="1"/>
  <c r="R101" i="63" s="1"/>
  <c r="O100" i="63"/>
  <c r="Q100" i="63" s="1"/>
  <c r="R100" i="63" s="1"/>
  <c r="O99" i="63"/>
  <c r="Q99" i="63" s="1"/>
  <c r="R99" i="63" s="1"/>
  <c r="O98" i="63"/>
  <c r="Q98" i="63" s="1"/>
  <c r="R98" i="63" s="1"/>
  <c r="O97" i="63"/>
  <c r="Q97" i="63" s="1"/>
  <c r="R97" i="63" s="1"/>
  <c r="O96" i="63"/>
  <c r="Q96" i="63" s="1"/>
  <c r="R96" i="63" s="1"/>
  <c r="O95" i="63"/>
  <c r="Q95" i="63" s="1"/>
  <c r="R95" i="63" s="1"/>
  <c r="O94" i="63"/>
  <c r="Q94" i="63" s="1"/>
  <c r="R94" i="63" s="1"/>
  <c r="O93" i="63"/>
  <c r="Q93" i="63" s="1"/>
  <c r="R93" i="63" s="1"/>
  <c r="O92" i="63"/>
  <c r="Q92" i="63" s="1"/>
  <c r="R92" i="63" s="1"/>
  <c r="O91" i="63"/>
  <c r="Q91" i="63" s="1"/>
  <c r="R91" i="63" s="1"/>
  <c r="O90" i="63"/>
  <c r="Q90" i="63" s="1"/>
  <c r="R90" i="63" s="1"/>
  <c r="O89" i="63"/>
  <c r="Q89" i="63" s="1"/>
  <c r="R89" i="63" s="1"/>
  <c r="O88" i="63"/>
  <c r="Q88" i="63" s="1"/>
  <c r="R88" i="63" s="1"/>
  <c r="O87" i="63"/>
  <c r="Q87" i="63" s="1"/>
  <c r="R87" i="63" s="1"/>
  <c r="O86" i="63"/>
  <c r="Q86" i="63" s="1"/>
  <c r="R86" i="63" s="1"/>
  <c r="O85" i="63"/>
  <c r="Q85" i="63" s="1"/>
  <c r="R85" i="63" s="1"/>
  <c r="O84" i="63"/>
  <c r="Q84" i="63" s="1"/>
  <c r="R84" i="63" s="1"/>
  <c r="O83" i="63"/>
  <c r="Q83" i="63" s="1"/>
  <c r="R83" i="63" s="1"/>
  <c r="O82" i="63"/>
  <c r="Q82" i="63" s="1"/>
  <c r="R82" i="63" s="1"/>
  <c r="O81" i="63"/>
  <c r="Q81" i="63" s="1"/>
  <c r="R81" i="63" s="1"/>
  <c r="O80" i="63"/>
  <c r="Q80" i="63" s="1"/>
  <c r="R80" i="63" s="1"/>
  <c r="O79" i="63"/>
  <c r="Q79" i="63" s="1"/>
  <c r="R79" i="63" s="1"/>
  <c r="O78" i="63"/>
  <c r="Q78" i="63" s="1"/>
  <c r="R78" i="63" s="1"/>
  <c r="O77" i="63"/>
  <c r="Q77" i="63" s="1"/>
  <c r="R77" i="63" s="1"/>
  <c r="O76" i="63"/>
  <c r="Q76" i="63" s="1"/>
  <c r="R76" i="63" s="1"/>
  <c r="O75" i="63"/>
  <c r="Q75" i="63" s="1"/>
  <c r="R75" i="63" s="1"/>
  <c r="O74" i="63"/>
  <c r="Q74" i="63" s="1"/>
  <c r="R74" i="63" s="1"/>
  <c r="O73" i="63"/>
  <c r="Q73" i="63" s="1"/>
  <c r="R73" i="63" s="1"/>
  <c r="O72" i="63"/>
  <c r="Q72" i="63" s="1"/>
  <c r="R72" i="63" s="1"/>
  <c r="O71" i="63"/>
  <c r="Q71" i="63" s="1"/>
  <c r="R71" i="63" s="1"/>
  <c r="O70" i="63"/>
  <c r="Q70" i="63" s="1"/>
  <c r="R70" i="63" s="1"/>
  <c r="O69" i="63"/>
  <c r="Q69" i="63" s="1"/>
  <c r="R69" i="63" s="1"/>
  <c r="O68" i="63"/>
  <c r="Q68" i="63" s="1"/>
  <c r="R68" i="63" s="1"/>
  <c r="O67" i="63"/>
  <c r="Q67" i="63" s="1"/>
  <c r="R67" i="63" s="1"/>
  <c r="O66" i="63"/>
  <c r="Q66" i="63" s="1"/>
  <c r="R66" i="63" s="1"/>
  <c r="O65" i="63"/>
  <c r="Q65" i="63" s="1"/>
  <c r="R65" i="63" s="1"/>
  <c r="O64" i="63"/>
  <c r="Q64" i="63" s="1"/>
  <c r="R64" i="63" s="1"/>
  <c r="O63" i="63"/>
  <c r="Q63" i="63" s="1"/>
  <c r="R63" i="63" s="1"/>
  <c r="O62" i="63"/>
  <c r="Q62" i="63" s="1"/>
  <c r="R62" i="63" s="1"/>
  <c r="O61" i="63"/>
  <c r="Q61" i="63" s="1"/>
  <c r="R61" i="63" s="1"/>
  <c r="O60" i="63"/>
  <c r="Q60" i="63" s="1"/>
  <c r="R60" i="63" s="1"/>
  <c r="O59" i="63"/>
  <c r="Q59" i="63" s="1"/>
  <c r="R59" i="63" s="1"/>
  <c r="O58" i="63"/>
  <c r="Q58" i="63" s="1"/>
  <c r="R58" i="63" s="1"/>
  <c r="O57" i="63"/>
  <c r="Q57" i="63" s="1"/>
  <c r="R57" i="63" s="1"/>
  <c r="O56" i="63"/>
  <c r="Q56" i="63" s="1"/>
  <c r="R56" i="63" s="1"/>
  <c r="O55" i="63"/>
  <c r="Q55" i="63" s="1"/>
  <c r="R55" i="63" s="1"/>
  <c r="O54" i="63"/>
  <c r="Q54" i="63" s="1"/>
  <c r="R54" i="63" s="1"/>
  <c r="O53" i="63"/>
  <c r="Q53" i="63" s="1"/>
  <c r="R53" i="63" s="1"/>
  <c r="O52" i="63"/>
  <c r="Q52" i="63" s="1"/>
  <c r="R52" i="63" s="1"/>
  <c r="O51" i="63"/>
  <c r="Q51" i="63" s="1"/>
  <c r="R51" i="63" s="1"/>
  <c r="O50" i="63"/>
  <c r="Q50" i="63" s="1"/>
  <c r="R50" i="63" s="1"/>
  <c r="O49" i="63"/>
  <c r="Q49" i="63" s="1"/>
  <c r="R49" i="63" s="1"/>
  <c r="O48" i="63"/>
  <c r="Q48" i="63" s="1"/>
  <c r="R48" i="63" s="1"/>
  <c r="O47" i="63"/>
  <c r="Q47" i="63" s="1"/>
  <c r="R47" i="63" s="1"/>
  <c r="O46" i="63"/>
  <c r="Q46" i="63" s="1"/>
  <c r="R46" i="63" s="1"/>
  <c r="O45" i="63"/>
  <c r="Q45" i="63" s="1"/>
  <c r="R45" i="63" s="1"/>
  <c r="O44" i="63"/>
  <c r="Q44" i="63" s="1"/>
  <c r="R44" i="63" s="1"/>
  <c r="O43" i="63"/>
  <c r="Q43" i="63" s="1"/>
  <c r="R43" i="63" s="1"/>
  <c r="O42" i="63"/>
  <c r="Q42" i="63" s="1"/>
  <c r="R42" i="63" s="1"/>
  <c r="O41" i="63"/>
  <c r="Q41" i="63" s="1"/>
  <c r="R41" i="63" s="1"/>
  <c r="O40" i="63"/>
  <c r="Q40" i="63" s="1"/>
  <c r="R40" i="63" s="1"/>
  <c r="O39" i="63"/>
  <c r="Q39" i="63" s="1"/>
  <c r="R39" i="63" s="1"/>
  <c r="O38" i="63"/>
  <c r="Q38" i="63" s="1"/>
  <c r="R38" i="63" s="1"/>
  <c r="O37" i="63"/>
  <c r="Q37" i="63" s="1"/>
  <c r="R37" i="63" s="1"/>
  <c r="O36" i="63"/>
  <c r="Q36" i="63" s="1"/>
  <c r="R36" i="63" s="1"/>
  <c r="O35" i="63"/>
  <c r="Q35" i="63" s="1"/>
  <c r="R35" i="63" s="1"/>
  <c r="O103" i="62"/>
  <c r="Q103" i="62" s="1"/>
  <c r="R103" i="62" s="1"/>
  <c r="O102" i="62"/>
  <c r="Q102" i="62" s="1"/>
  <c r="R102" i="62" s="1"/>
  <c r="O101" i="62"/>
  <c r="Q101" i="62" s="1"/>
  <c r="R101" i="62" s="1"/>
  <c r="O100" i="62"/>
  <c r="Q100" i="62" s="1"/>
  <c r="R100" i="62" s="1"/>
  <c r="O99" i="62"/>
  <c r="Q99" i="62" s="1"/>
  <c r="R99" i="62" s="1"/>
  <c r="O98" i="62"/>
  <c r="Q98" i="62" s="1"/>
  <c r="R98" i="62" s="1"/>
  <c r="O97" i="62"/>
  <c r="Q97" i="62" s="1"/>
  <c r="R97" i="62" s="1"/>
  <c r="O96" i="62"/>
  <c r="Q96" i="62" s="1"/>
  <c r="R96" i="62" s="1"/>
  <c r="O95" i="62"/>
  <c r="Q95" i="62" s="1"/>
  <c r="R95" i="62" s="1"/>
  <c r="O94" i="62"/>
  <c r="Q94" i="62" s="1"/>
  <c r="R94" i="62" s="1"/>
  <c r="O93" i="62"/>
  <c r="Q93" i="62" s="1"/>
  <c r="R93" i="62" s="1"/>
  <c r="O92" i="62"/>
  <c r="Q92" i="62" s="1"/>
  <c r="R92" i="62" s="1"/>
  <c r="O91" i="62"/>
  <c r="Q91" i="62" s="1"/>
  <c r="R91" i="62" s="1"/>
  <c r="O90" i="62"/>
  <c r="Q90" i="62" s="1"/>
  <c r="R90" i="62" s="1"/>
  <c r="Q89" i="62"/>
  <c r="R89" i="62" s="1"/>
  <c r="O89" i="62"/>
  <c r="O88" i="62"/>
  <c r="Q88" i="62" s="1"/>
  <c r="R88" i="62" s="1"/>
  <c r="O87" i="62"/>
  <c r="Q87" i="62" s="1"/>
  <c r="R87" i="62" s="1"/>
  <c r="O86" i="62"/>
  <c r="Q86" i="62" s="1"/>
  <c r="R86" i="62" s="1"/>
  <c r="Q85" i="62"/>
  <c r="R85" i="62" s="1"/>
  <c r="O85" i="62"/>
  <c r="O84" i="62"/>
  <c r="Q84" i="62" s="1"/>
  <c r="R84" i="62" s="1"/>
  <c r="O83" i="62"/>
  <c r="Q83" i="62" s="1"/>
  <c r="R83" i="62" s="1"/>
  <c r="O82" i="62"/>
  <c r="Q82" i="62" s="1"/>
  <c r="R82" i="62" s="1"/>
  <c r="Q81" i="62"/>
  <c r="R81" i="62" s="1"/>
  <c r="O81" i="62"/>
  <c r="O80" i="62"/>
  <c r="Q80" i="62" s="1"/>
  <c r="R80" i="62" s="1"/>
  <c r="O79" i="62"/>
  <c r="Q79" i="62" s="1"/>
  <c r="R79" i="62" s="1"/>
  <c r="O78" i="62"/>
  <c r="Q78" i="62" s="1"/>
  <c r="R78" i="62" s="1"/>
  <c r="O77" i="62"/>
  <c r="Q77" i="62" s="1"/>
  <c r="R77" i="62" s="1"/>
  <c r="O76" i="62"/>
  <c r="Q76" i="62" s="1"/>
  <c r="R76" i="62" s="1"/>
  <c r="O75" i="62"/>
  <c r="Q75" i="62" s="1"/>
  <c r="R75" i="62" s="1"/>
  <c r="O74" i="62"/>
  <c r="Q74" i="62" s="1"/>
  <c r="R74" i="62" s="1"/>
  <c r="Q73" i="62"/>
  <c r="R73" i="62" s="1"/>
  <c r="O73" i="62"/>
  <c r="O72" i="62"/>
  <c r="Q72" i="62" s="1"/>
  <c r="R72" i="62" s="1"/>
  <c r="O71" i="62"/>
  <c r="Q71" i="62" s="1"/>
  <c r="R71" i="62" s="1"/>
  <c r="O70" i="62"/>
  <c r="Q70" i="62" s="1"/>
  <c r="R70" i="62" s="1"/>
  <c r="Q69" i="62"/>
  <c r="R69" i="62" s="1"/>
  <c r="O69" i="62"/>
  <c r="O68" i="62"/>
  <c r="Q68" i="62" s="1"/>
  <c r="R68" i="62" s="1"/>
  <c r="O67" i="62"/>
  <c r="Q67" i="62" s="1"/>
  <c r="R67" i="62" s="1"/>
  <c r="O66" i="62"/>
  <c r="Q66" i="62" s="1"/>
  <c r="R66" i="62" s="1"/>
  <c r="Q65" i="62"/>
  <c r="R65" i="62" s="1"/>
  <c r="O65" i="62"/>
  <c r="O64" i="62"/>
  <c r="Q64" i="62" s="1"/>
  <c r="R64" i="62" s="1"/>
  <c r="O63" i="62"/>
  <c r="Q63" i="62" s="1"/>
  <c r="R63" i="62" s="1"/>
  <c r="O62" i="62"/>
  <c r="Q62" i="62" s="1"/>
  <c r="R62" i="62" s="1"/>
  <c r="O61" i="62"/>
  <c r="Q61" i="62" s="1"/>
  <c r="R61" i="62" s="1"/>
  <c r="O60" i="62"/>
  <c r="Q60" i="62" s="1"/>
  <c r="R60" i="62" s="1"/>
  <c r="O59" i="62"/>
  <c r="Q59" i="62" s="1"/>
  <c r="R59" i="62" s="1"/>
  <c r="O58" i="62"/>
  <c r="Q58" i="62" s="1"/>
  <c r="R58" i="62" s="1"/>
  <c r="O57" i="62"/>
  <c r="Q57" i="62" s="1"/>
  <c r="R57" i="62" s="1"/>
  <c r="O56" i="62"/>
  <c r="Q56" i="62" s="1"/>
  <c r="R56" i="62" s="1"/>
  <c r="O55" i="62"/>
  <c r="Q55" i="62" s="1"/>
  <c r="R55" i="62" s="1"/>
  <c r="O54" i="62"/>
  <c r="Q54" i="62" s="1"/>
  <c r="R54" i="62" s="1"/>
  <c r="O53" i="62"/>
  <c r="Q53" i="62" s="1"/>
  <c r="R53" i="62" s="1"/>
  <c r="O52" i="62"/>
  <c r="Q52" i="62" s="1"/>
  <c r="R52" i="62" s="1"/>
  <c r="O51" i="62"/>
  <c r="Q51" i="62" s="1"/>
  <c r="R51" i="62" s="1"/>
  <c r="O50" i="62"/>
  <c r="Q50" i="62" s="1"/>
  <c r="R50" i="62" s="1"/>
  <c r="O49" i="62"/>
  <c r="Q49" i="62" s="1"/>
  <c r="R49" i="62" s="1"/>
  <c r="O48" i="62"/>
  <c r="Q48" i="62" s="1"/>
  <c r="R48" i="62" s="1"/>
  <c r="O47" i="62"/>
  <c r="Q47" i="62" s="1"/>
  <c r="R47" i="62" s="1"/>
  <c r="O46" i="62"/>
  <c r="Q46" i="62" s="1"/>
  <c r="R46" i="62" s="1"/>
  <c r="O45" i="62"/>
  <c r="Q45" i="62" s="1"/>
  <c r="R45" i="62" s="1"/>
  <c r="O44" i="62"/>
  <c r="Q44" i="62" s="1"/>
  <c r="R44" i="62" s="1"/>
  <c r="O43" i="62"/>
  <c r="Q43" i="62" s="1"/>
  <c r="R43" i="62" s="1"/>
  <c r="O42" i="62"/>
  <c r="Q42" i="62" s="1"/>
  <c r="R42" i="62" s="1"/>
  <c r="O41" i="62"/>
  <c r="Q41" i="62" s="1"/>
  <c r="R41" i="62" s="1"/>
  <c r="O40" i="62"/>
  <c r="Q40" i="62" s="1"/>
  <c r="R40" i="62" s="1"/>
  <c r="O39" i="62"/>
  <c r="Q39" i="62" s="1"/>
  <c r="R39" i="62" s="1"/>
  <c r="O38" i="62"/>
  <c r="Q38" i="62" s="1"/>
  <c r="R38" i="62" s="1"/>
  <c r="O37" i="62"/>
  <c r="Q37" i="62" s="1"/>
  <c r="R37" i="62" s="1"/>
  <c r="O36" i="62"/>
  <c r="Q36" i="62" s="1"/>
  <c r="R36" i="62" s="1"/>
  <c r="O35" i="62"/>
  <c r="Q35" i="62" s="1"/>
  <c r="R35" i="62" s="1"/>
  <c r="O103" i="61"/>
  <c r="Q103" i="61" s="1"/>
  <c r="R103" i="61" s="1"/>
  <c r="O102" i="61"/>
  <c r="Q102" i="61" s="1"/>
  <c r="R102" i="61" s="1"/>
  <c r="O101" i="61"/>
  <c r="Q101" i="61" s="1"/>
  <c r="R101" i="61" s="1"/>
  <c r="Q100" i="61"/>
  <c r="R100" i="61" s="1"/>
  <c r="O100" i="61"/>
  <c r="O99" i="61"/>
  <c r="Q99" i="61" s="1"/>
  <c r="R99" i="61" s="1"/>
  <c r="O98" i="61"/>
  <c r="Q98" i="61" s="1"/>
  <c r="R98" i="61" s="1"/>
  <c r="O97" i="61"/>
  <c r="Q97" i="61" s="1"/>
  <c r="R97" i="61" s="1"/>
  <c r="O96" i="61"/>
  <c r="Q96" i="61" s="1"/>
  <c r="R96" i="61" s="1"/>
  <c r="O95" i="61"/>
  <c r="Q95" i="61" s="1"/>
  <c r="R95" i="61" s="1"/>
  <c r="O94" i="61"/>
  <c r="Q94" i="61" s="1"/>
  <c r="R94" i="61" s="1"/>
  <c r="O93" i="61"/>
  <c r="Q93" i="61" s="1"/>
  <c r="R93" i="61" s="1"/>
  <c r="O92" i="61"/>
  <c r="Q92" i="61" s="1"/>
  <c r="R92" i="61" s="1"/>
  <c r="O91" i="61"/>
  <c r="Q91" i="61" s="1"/>
  <c r="R91" i="61" s="1"/>
  <c r="O90" i="61"/>
  <c r="Q90" i="61" s="1"/>
  <c r="R90" i="61" s="1"/>
  <c r="O89" i="61"/>
  <c r="Q89" i="61" s="1"/>
  <c r="R89" i="61" s="1"/>
  <c r="O88" i="61"/>
  <c r="Q88" i="61" s="1"/>
  <c r="R88" i="61" s="1"/>
  <c r="O87" i="61"/>
  <c r="Q87" i="61" s="1"/>
  <c r="R87" i="61" s="1"/>
  <c r="O86" i="61"/>
  <c r="Q86" i="61" s="1"/>
  <c r="R86" i="61" s="1"/>
  <c r="O85" i="61"/>
  <c r="Q85" i="61" s="1"/>
  <c r="R85" i="61" s="1"/>
  <c r="O84" i="61"/>
  <c r="Q84" i="61" s="1"/>
  <c r="R84" i="61" s="1"/>
  <c r="O83" i="61"/>
  <c r="Q83" i="61" s="1"/>
  <c r="R83" i="61" s="1"/>
  <c r="O82" i="61"/>
  <c r="Q82" i="61" s="1"/>
  <c r="R82" i="61" s="1"/>
  <c r="O81" i="61"/>
  <c r="Q81" i="61" s="1"/>
  <c r="R81" i="61" s="1"/>
  <c r="O80" i="61"/>
  <c r="Q80" i="61" s="1"/>
  <c r="R80" i="61" s="1"/>
  <c r="O79" i="61"/>
  <c r="Q79" i="61" s="1"/>
  <c r="R79" i="61" s="1"/>
  <c r="O78" i="61"/>
  <c r="Q78" i="61" s="1"/>
  <c r="R78" i="61" s="1"/>
  <c r="O77" i="61"/>
  <c r="Q77" i="61" s="1"/>
  <c r="R77" i="61" s="1"/>
  <c r="O76" i="61"/>
  <c r="Q76" i="61" s="1"/>
  <c r="R76" i="61" s="1"/>
  <c r="O75" i="61"/>
  <c r="Q75" i="61" s="1"/>
  <c r="R75" i="61" s="1"/>
  <c r="O74" i="61"/>
  <c r="Q74" i="61" s="1"/>
  <c r="R74" i="61" s="1"/>
  <c r="O73" i="61"/>
  <c r="Q73" i="61" s="1"/>
  <c r="R73" i="61" s="1"/>
  <c r="O72" i="61"/>
  <c r="Q72" i="61" s="1"/>
  <c r="R72" i="61" s="1"/>
  <c r="O71" i="61"/>
  <c r="Q71" i="61" s="1"/>
  <c r="R71" i="61" s="1"/>
  <c r="O70" i="61"/>
  <c r="Q70" i="61" s="1"/>
  <c r="R70" i="61" s="1"/>
  <c r="O69" i="61"/>
  <c r="Q69" i="61" s="1"/>
  <c r="R69" i="61" s="1"/>
  <c r="O68" i="61"/>
  <c r="Q68" i="61" s="1"/>
  <c r="R68" i="61" s="1"/>
  <c r="O67" i="61"/>
  <c r="Q67" i="61" s="1"/>
  <c r="R67" i="61" s="1"/>
  <c r="O66" i="61"/>
  <c r="Q66" i="61" s="1"/>
  <c r="R66" i="61" s="1"/>
  <c r="O65" i="61"/>
  <c r="Q65" i="61" s="1"/>
  <c r="R65" i="61" s="1"/>
  <c r="O64" i="61"/>
  <c r="Q64" i="61" s="1"/>
  <c r="R64" i="61" s="1"/>
  <c r="O63" i="61"/>
  <c r="Q63" i="61" s="1"/>
  <c r="R63" i="61" s="1"/>
  <c r="O62" i="61"/>
  <c r="Q62" i="61" s="1"/>
  <c r="R62" i="61" s="1"/>
  <c r="O61" i="61"/>
  <c r="Q61" i="61" s="1"/>
  <c r="R61" i="61" s="1"/>
  <c r="O60" i="61"/>
  <c r="Q60" i="61" s="1"/>
  <c r="R60" i="61" s="1"/>
  <c r="O59" i="61"/>
  <c r="Q59" i="61" s="1"/>
  <c r="R59" i="61" s="1"/>
  <c r="O58" i="61"/>
  <c r="Q58" i="61" s="1"/>
  <c r="R58" i="61" s="1"/>
  <c r="O57" i="61"/>
  <c r="Q57" i="61" s="1"/>
  <c r="R57" i="61" s="1"/>
  <c r="O56" i="61"/>
  <c r="Q56" i="61" s="1"/>
  <c r="R56" i="61" s="1"/>
  <c r="O55" i="61"/>
  <c r="Q55" i="61" s="1"/>
  <c r="R55" i="61" s="1"/>
  <c r="O54" i="61"/>
  <c r="Q54" i="61" s="1"/>
  <c r="R54" i="61" s="1"/>
  <c r="O53" i="61"/>
  <c r="Q53" i="61" s="1"/>
  <c r="R53" i="61" s="1"/>
  <c r="O52" i="61"/>
  <c r="Q52" i="61" s="1"/>
  <c r="R52" i="61" s="1"/>
  <c r="O51" i="61"/>
  <c r="Q51" i="61" s="1"/>
  <c r="R51" i="61" s="1"/>
  <c r="O50" i="61"/>
  <c r="Q50" i="61" s="1"/>
  <c r="R50" i="61" s="1"/>
  <c r="O49" i="61"/>
  <c r="Q49" i="61" s="1"/>
  <c r="R49" i="61" s="1"/>
  <c r="O48" i="61"/>
  <c r="Q48" i="61" s="1"/>
  <c r="R48" i="61" s="1"/>
  <c r="O47" i="61"/>
  <c r="Q47" i="61" s="1"/>
  <c r="R47" i="61" s="1"/>
  <c r="O46" i="61"/>
  <c r="Q46" i="61" s="1"/>
  <c r="R46" i="61" s="1"/>
  <c r="O45" i="61"/>
  <c r="Q45" i="61" s="1"/>
  <c r="R45" i="61" s="1"/>
  <c r="O44" i="61"/>
  <c r="Q44" i="61" s="1"/>
  <c r="R44" i="61" s="1"/>
  <c r="O43" i="61"/>
  <c r="Q43" i="61" s="1"/>
  <c r="R43" i="61" s="1"/>
  <c r="O42" i="61"/>
  <c r="Q42" i="61" s="1"/>
  <c r="R42" i="61" s="1"/>
  <c r="O41" i="61"/>
  <c r="Q41" i="61" s="1"/>
  <c r="R41" i="61" s="1"/>
  <c r="O40" i="61"/>
  <c r="Q40" i="61" s="1"/>
  <c r="R40" i="61" s="1"/>
  <c r="O39" i="61"/>
  <c r="Q39" i="61" s="1"/>
  <c r="R39" i="61" s="1"/>
  <c r="O38" i="61"/>
  <c r="Q38" i="61" s="1"/>
  <c r="R38" i="61" s="1"/>
  <c r="O37" i="61"/>
  <c r="Q37" i="61" s="1"/>
  <c r="R37" i="61" s="1"/>
  <c r="O36" i="61"/>
  <c r="Q36" i="61" s="1"/>
  <c r="R36" i="61" s="1"/>
  <c r="O35" i="61"/>
  <c r="Q35" i="61" s="1"/>
  <c r="R35" i="61" s="1"/>
  <c r="O103" i="60"/>
  <c r="Q103" i="60" s="1"/>
  <c r="R103" i="60" s="1"/>
  <c r="O102" i="60"/>
  <c r="Q102" i="60" s="1"/>
  <c r="R102" i="60" s="1"/>
  <c r="O101" i="60"/>
  <c r="Q101" i="60" s="1"/>
  <c r="R101" i="60" s="1"/>
  <c r="O100" i="60"/>
  <c r="Q100" i="60" s="1"/>
  <c r="R100" i="60" s="1"/>
  <c r="O99" i="60"/>
  <c r="Q99" i="60" s="1"/>
  <c r="R99" i="60" s="1"/>
  <c r="O98" i="60"/>
  <c r="Q98" i="60" s="1"/>
  <c r="R98" i="60" s="1"/>
  <c r="O97" i="60"/>
  <c r="Q97" i="60" s="1"/>
  <c r="R97" i="60" s="1"/>
  <c r="O96" i="60"/>
  <c r="Q96" i="60" s="1"/>
  <c r="R96" i="60" s="1"/>
  <c r="O95" i="60"/>
  <c r="Q95" i="60" s="1"/>
  <c r="R95" i="60" s="1"/>
  <c r="O94" i="60"/>
  <c r="Q94" i="60" s="1"/>
  <c r="R94" i="60" s="1"/>
  <c r="O93" i="60"/>
  <c r="Q93" i="60" s="1"/>
  <c r="R93" i="60" s="1"/>
  <c r="O92" i="60"/>
  <c r="Q92" i="60" s="1"/>
  <c r="R92" i="60" s="1"/>
  <c r="O91" i="60"/>
  <c r="Q91" i="60" s="1"/>
  <c r="R91" i="60" s="1"/>
  <c r="O90" i="60"/>
  <c r="Q90" i="60" s="1"/>
  <c r="R90" i="60" s="1"/>
  <c r="O89" i="60"/>
  <c r="Q89" i="60" s="1"/>
  <c r="R89" i="60" s="1"/>
  <c r="O88" i="60"/>
  <c r="Q88" i="60" s="1"/>
  <c r="R88" i="60" s="1"/>
  <c r="O87" i="60"/>
  <c r="Q87" i="60" s="1"/>
  <c r="R87" i="60" s="1"/>
  <c r="O86" i="60"/>
  <c r="Q86" i="60" s="1"/>
  <c r="R86" i="60" s="1"/>
  <c r="O85" i="60"/>
  <c r="Q85" i="60" s="1"/>
  <c r="R85" i="60" s="1"/>
  <c r="O84" i="60"/>
  <c r="Q84" i="60" s="1"/>
  <c r="R84" i="60" s="1"/>
  <c r="O83" i="60"/>
  <c r="Q83" i="60" s="1"/>
  <c r="R83" i="60" s="1"/>
  <c r="O82" i="60"/>
  <c r="Q82" i="60" s="1"/>
  <c r="R82" i="60" s="1"/>
  <c r="O81" i="60"/>
  <c r="Q81" i="60" s="1"/>
  <c r="R81" i="60" s="1"/>
  <c r="O80" i="60"/>
  <c r="Q80" i="60" s="1"/>
  <c r="R80" i="60" s="1"/>
  <c r="O79" i="60"/>
  <c r="Q79" i="60" s="1"/>
  <c r="R79" i="60" s="1"/>
  <c r="O78" i="60"/>
  <c r="Q78" i="60" s="1"/>
  <c r="R78" i="60" s="1"/>
  <c r="O77" i="60"/>
  <c r="Q77" i="60" s="1"/>
  <c r="R77" i="60" s="1"/>
  <c r="O76" i="60"/>
  <c r="Q76" i="60" s="1"/>
  <c r="R76" i="60" s="1"/>
  <c r="O75" i="60"/>
  <c r="Q75" i="60" s="1"/>
  <c r="R75" i="60" s="1"/>
  <c r="O74" i="60"/>
  <c r="Q74" i="60" s="1"/>
  <c r="R74" i="60" s="1"/>
  <c r="O73" i="60"/>
  <c r="Q73" i="60" s="1"/>
  <c r="R73" i="60" s="1"/>
  <c r="O72" i="60"/>
  <c r="Q72" i="60" s="1"/>
  <c r="R72" i="60" s="1"/>
  <c r="O71" i="60"/>
  <c r="Q71" i="60" s="1"/>
  <c r="R71" i="60" s="1"/>
  <c r="O70" i="60"/>
  <c r="Q70" i="60" s="1"/>
  <c r="R70" i="60" s="1"/>
  <c r="O69" i="60"/>
  <c r="Q69" i="60" s="1"/>
  <c r="R69" i="60" s="1"/>
  <c r="O68" i="60"/>
  <c r="Q68" i="60" s="1"/>
  <c r="R68" i="60" s="1"/>
  <c r="O67" i="60"/>
  <c r="Q67" i="60" s="1"/>
  <c r="R67" i="60" s="1"/>
  <c r="O66" i="60"/>
  <c r="Q66" i="60" s="1"/>
  <c r="R66" i="60" s="1"/>
  <c r="O65" i="60"/>
  <c r="Q65" i="60" s="1"/>
  <c r="R65" i="60" s="1"/>
  <c r="O64" i="60"/>
  <c r="Q64" i="60" s="1"/>
  <c r="R64" i="60" s="1"/>
  <c r="O63" i="60"/>
  <c r="Q63" i="60" s="1"/>
  <c r="R63" i="60" s="1"/>
  <c r="O62" i="60"/>
  <c r="Q62" i="60" s="1"/>
  <c r="R62" i="60" s="1"/>
  <c r="O61" i="60"/>
  <c r="Q61" i="60" s="1"/>
  <c r="R61" i="60" s="1"/>
  <c r="O60" i="60"/>
  <c r="Q60" i="60" s="1"/>
  <c r="R60" i="60" s="1"/>
  <c r="O59" i="60"/>
  <c r="Q59" i="60" s="1"/>
  <c r="R59" i="60" s="1"/>
  <c r="O58" i="60"/>
  <c r="Q58" i="60" s="1"/>
  <c r="R58" i="60" s="1"/>
  <c r="O57" i="60"/>
  <c r="Q57" i="60" s="1"/>
  <c r="R57" i="60" s="1"/>
  <c r="Q56" i="60"/>
  <c r="R56" i="60" s="1"/>
  <c r="O56" i="60"/>
  <c r="O55" i="60"/>
  <c r="Q55" i="60" s="1"/>
  <c r="R55" i="60" s="1"/>
  <c r="O54" i="60"/>
  <c r="Q54" i="60" s="1"/>
  <c r="R54" i="60" s="1"/>
  <c r="O53" i="60"/>
  <c r="Q53" i="60" s="1"/>
  <c r="R53" i="60" s="1"/>
  <c r="Q52" i="60"/>
  <c r="R52" i="60" s="1"/>
  <c r="O52" i="60"/>
  <c r="O51" i="60"/>
  <c r="Q51" i="60" s="1"/>
  <c r="R51" i="60" s="1"/>
  <c r="O50" i="60"/>
  <c r="Q50" i="60" s="1"/>
  <c r="R50" i="60" s="1"/>
  <c r="O49" i="60"/>
  <c r="Q49" i="60" s="1"/>
  <c r="R49" i="60" s="1"/>
  <c r="O48" i="60"/>
  <c r="Q48" i="60" s="1"/>
  <c r="R48" i="60" s="1"/>
  <c r="O47" i="60"/>
  <c r="Q47" i="60" s="1"/>
  <c r="R47" i="60" s="1"/>
  <c r="O46" i="60"/>
  <c r="Q46" i="60" s="1"/>
  <c r="R46" i="60" s="1"/>
  <c r="O45" i="60"/>
  <c r="Q45" i="60" s="1"/>
  <c r="R45" i="60" s="1"/>
  <c r="Q44" i="60"/>
  <c r="R44" i="60" s="1"/>
  <c r="O44" i="60"/>
  <c r="O43" i="60"/>
  <c r="Q43" i="60" s="1"/>
  <c r="R43" i="60" s="1"/>
  <c r="O42" i="60"/>
  <c r="Q42" i="60" s="1"/>
  <c r="R42" i="60" s="1"/>
  <c r="O41" i="60"/>
  <c r="Q41" i="60" s="1"/>
  <c r="R41" i="60" s="1"/>
  <c r="Q40" i="60"/>
  <c r="R40" i="60" s="1"/>
  <c r="O40" i="60"/>
  <c r="O39" i="60"/>
  <c r="Q39" i="60" s="1"/>
  <c r="R39" i="60" s="1"/>
  <c r="O38" i="60"/>
  <c r="Q38" i="60" s="1"/>
  <c r="R38" i="60" s="1"/>
  <c r="O37" i="60"/>
  <c r="Q37" i="60" s="1"/>
  <c r="R37" i="60" s="1"/>
  <c r="Q36" i="60"/>
  <c r="R36" i="60" s="1"/>
  <c r="O36" i="60"/>
  <c r="O35" i="60"/>
  <c r="Q35" i="60" s="1"/>
  <c r="R35" i="60" s="1"/>
  <c r="O103" i="59"/>
  <c r="Q103" i="59" s="1"/>
  <c r="R103" i="59" s="1"/>
  <c r="O102" i="59"/>
  <c r="Q102" i="59" s="1"/>
  <c r="R102" i="59" s="1"/>
  <c r="O101" i="59"/>
  <c r="Q101" i="59" s="1"/>
  <c r="R101" i="59" s="1"/>
  <c r="O100" i="59"/>
  <c r="Q100" i="59" s="1"/>
  <c r="R100" i="59" s="1"/>
  <c r="O99" i="59"/>
  <c r="Q99" i="59" s="1"/>
  <c r="R99" i="59" s="1"/>
  <c r="O98" i="59"/>
  <c r="Q98" i="59" s="1"/>
  <c r="R98" i="59" s="1"/>
  <c r="O97" i="59"/>
  <c r="Q97" i="59" s="1"/>
  <c r="R97" i="59" s="1"/>
  <c r="O96" i="59"/>
  <c r="Q96" i="59" s="1"/>
  <c r="R96" i="59" s="1"/>
  <c r="O95" i="59"/>
  <c r="Q95" i="59" s="1"/>
  <c r="R95" i="59" s="1"/>
  <c r="O94" i="59"/>
  <c r="Q94" i="59" s="1"/>
  <c r="R94" i="59" s="1"/>
  <c r="O93" i="59"/>
  <c r="Q93" i="59" s="1"/>
  <c r="R93" i="59" s="1"/>
  <c r="O92" i="59"/>
  <c r="Q92" i="59" s="1"/>
  <c r="R92" i="59" s="1"/>
  <c r="O91" i="59"/>
  <c r="Q91" i="59" s="1"/>
  <c r="R91" i="59" s="1"/>
  <c r="O90" i="59"/>
  <c r="Q90" i="59" s="1"/>
  <c r="R90" i="59" s="1"/>
  <c r="O89" i="59"/>
  <c r="Q89" i="59" s="1"/>
  <c r="R89" i="59" s="1"/>
  <c r="O88" i="59"/>
  <c r="Q88" i="59" s="1"/>
  <c r="R88" i="59" s="1"/>
  <c r="O87" i="59"/>
  <c r="Q87" i="59" s="1"/>
  <c r="R87" i="59" s="1"/>
  <c r="O86" i="59"/>
  <c r="Q86" i="59" s="1"/>
  <c r="R86" i="59" s="1"/>
  <c r="O85" i="59"/>
  <c r="Q85" i="59" s="1"/>
  <c r="R85" i="59" s="1"/>
  <c r="O84" i="59"/>
  <c r="Q84" i="59" s="1"/>
  <c r="R84" i="59" s="1"/>
  <c r="O83" i="59"/>
  <c r="Q83" i="59" s="1"/>
  <c r="R83" i="59" s="1"/>
  <c r="O82" i="59"/>
  <c r="Q82" i="59" s="1"/>
  <c r="R82" i="59" s="1"/>
  <c r="O81" i="59"/>
  <c r="Q81" i="59" s="1"/>
  <c r="R81" i="59" s="1"/>
  <c r="O80" i="59"/>
  <c r="Q80" i="59" s="1"/>
  <c r="R80" i="59" s="1"/>
  <c r="O79" i="59"/>
  <c r="Q79" i="59" s="1"/>
  <c r="R79" i="59" s="1"/>
  <c r="O78" i="59"/>
  <c r="Q78" i="59" s="1"/>
  <c r="R78" i="59" s="1"/>
  <c r="O77" i="59"/>
  <c r="Q77" i="59" s="1"/>
  <c r="R77" i="59" s="1"/>
  <c r="O76" i="59"/>
  <c r="Q76" i="59" s="1"/>
  <c r="R76" i="59" s="1"/>
  <c r="O75" i="59"/>
  <c r="Q75" i="59" s="1"/>
  <c r="R75" i="59" s="1"/>
  <c r="O74" i="59"/>
  <c r="Q74" i="59" s="1"/>
  <c r="R74" i="59" s="1"/>
  <c r="O73" i="59"/>
  <c r="Q73" i="59" s="1"/>
  <c r="R73" i="59" s="1"/>
  <c r="O72" i="59"/>
  <c r="Q72" i="59" s="1"/>
  <c r="R72" i="59" s="1"/>
  <c r="O71" i="59"/>
  <c r="Q71" i="59" s="1"/>
  <c r="R71" i="59" s="1"/>
  <c r="O70" i="59"/>
  <c r="Q70" i="59" s="1"/>
  <c r="R70" i="59" s="1"/>
  <c r="O69" i="59"/>
  <c r="Q69" i="59" s="1"/>
  <c r="R69" i="59" s="1"/>
  <c r="O68" i="59"/>
  <c r="Q68" i="59" s="1"/>
  <c r="R68" i="59" s="1"/>
  <c r="O67" i="59"/>
  <c r="Q67" i="59" s="1"/>
  <c r="R67" i="59" s="1"/>
  <c r="O66" i="59"/>
  <c r="Q66" i="59" s="1"/>
  <c r="R66" i="59" s="1"/>
  <c r="O65" i="59"/>
  <c r="Q65" i="59" s="1"/>
  <c r="R65" i="59" s="1"/>
  <c r="O64" i="59"/>
  <c r="Q64" i="59" s="1"/>
  <c r="R64" i="59" s="1"/>
  <c r="O63" i="59"/>
  <c r="Q63" i="59" s="1"/>
  <c r="R63" i="59" s="1"/>
  <c r="O62" i="59"/>
  <c r="Q62" i="59" s="1"/>
  <c r="R62" i="59" s="1"/>
  <c r="O61" i="59"/>
  <c r="Q61" i="59" s="1"/>
  <c r="R61" i="59" s="1"/>
  <c r="O60" i="59"/>
  <c r="Q60" i="59" s="1"/>
  <c r="R60" i="59" s="1"/>
  <c r="O59" i="59"/>
  <c r="Q59" i="59" s="1"/>
  <c r="R59" i="59" s="1"/>
  <c r="O58" i="59"/>
  <c r="Q58" i="59" s="1"/>
  <c r="R58" i="59" s="1"/>
  <c r="O57" i="59"/>
  <c r="Q57" i="59" s="1"/>
  <c r="R57" i="59" s="1"/>
  <c r="O56" i="59"/>
  <c r="Q56" i="59" s="1"/>
  <c r="R56" i="59" s="1"/>
  <c r="O55" i="59"/>
  <c r="Q55" i="59" s="1"/>
  <c r="R55" i="59" s="1"/>
  <c r="O54" i="59"/>
  <c r="Q54" i="59" s="1"/>
  <c r="R54" i="59" s="1"/>
  <c r="O53" i="59"/>
  <c r="Q53" i="59" s="1"/>
  <c r="R53" i="59" s="1"/>
  <c r="O52" i="59"/>
  <c r="Q52" i="59" s="1"/>
  <c r="R52" i="59" s="1"/>
  <c r="O51" i="59"/>
  <c r="Q51" i="59" s="1"/>
  <c r="R51" i="59" s="1"/>
  <c r="O50" i="59"/>
  <c r="Q50" i="59" s="1"/>
  <c r="R50" i="59" s="1"/>
  <c r="O49" i="59"/>
  <c r="Q49" i="59" s="1"/>
  <c r="R49" i="59" s="1"/>
  <c r="O48" i="59"/>
  <c r="Q48" i="59" s="1"/>
  <c r="R48" i="59" s="1"/>
  <c r="O47" i="59"/>
  <c r="Q47" i="59" s="1"/>
  <c r="R47" i="59" s="1"/>
  <c r="O46" i="59"/>
  <c r="Q46" i="59" s="1"/>
  <c r="R46" i="59" s="1"/>
  <c r="O45" i="59"/>
  <c r="Q45" i="59" s="1"/>
  <c r="R45" i="59" s="1"/>
  <c r="O44" i="59"/>
  <c r="Q44" i="59" s="1"/>
  <c r="R44" i="59" s="1"/>
  <c r="O43" i="59"/>
  <c r="Q43" i="59" s="1"/>
  <c r="R43" i="59" s="1"/>
  <c r="O42" i="59"/>
  <c r="Q42" i="59" s="1"/>
  <c r="R42" i="59" s="1"/>
  <c r="O41" i="59"/>
  <c r="Q41" i="59" s="1"/>
  <c r="R41" i="59" s="1"/>
  <c r="O40" i="59"/>
  <c r="Q40" i="59" s="1"/>
  <c r="R40" i="59" s="1"/>
  <c r="O39" i="59"/>
  <c r="Q39" i="59" s="1"/>
  <c r="R39" i="59" s="1"/>
  <c r="O38" i="59"/>
  <c r="Q38" i="59" s="1"/>
  <c r="R38" i="59" s="1"/>
  <c r="O37" i="59"/>
  <c r="Q37" i="59" s="1"/>
  <c r="R37" i="59" s="1"/>
  <c r="O36" i="59"/>
  <c r="Q36" i="59" s="1"/>
  <c r="R36" i="59" s="1"/>
  <c r="O35" i="59"/>
  <c r="Q35" i="59" s="1"/>
  <c r="R35" i="59" s="1"/>
  <c r="O103" i="58"/>
  <c r="Q103" i="58" s="1"/>
  <c r="R103" i="58" s="1"/>
  <c r="O102" i="58"/>
  <c r="Q102" i="58" s="1"/>
  <c r="R102" i="58" s="1"/>
  <c r="O101" i="58"/>
  <c r="Q101" i="58" s="1"/>
  <c r="R101" i="58" s="1"/>
  <c r="O100" i="58"/>
  <c r="Q100" i="58" s="1"/>
  <c r="R100" i="58" s="1"/>
  <c r="O99" i="58"/>
  <c r="Q99" i="58" s="1"/>
  <c r="R99" i="58" s="1"/>
  <c r="O98" i="58"/>
  <c r="Q98" i="58" s="1"/>
  <c r="R98" i="58" s="1"/>
  <c r="O97" i="58"/>
  <c r="Q97" i="58" s="1"/>
  <c r="R97" i="58" s="1"/>
  <c r="O96" i="58"/>
  <c r="Q96" i="58" s="1"/>
  <c r="R96" i="58" s="1"/>
  <c r="O95" i="58"/>
  <c r="Q95" i="58" s="1"/>
  <c r="R95" i="58" s="1"/>
  <c r="O94" i="58"/>
  <c r="Q94" i="58" s="1"/>
  <c r="R94" i="58" s="1"/>
  <c r="O93" i="58"/>
  <c r="Q93" i="58" s="1"/>
  <c r="R93" i="58" s="1"/>
  <c r="O92" i="58"/>
  <c r="Q92" i="58" s="1"/>
  <c r="R92" i="58" s="1"/>
  <c r="O91" i="58"/>
  <c r="Q91" i="58" s="1"/>
  <c r="R91" i="58" s="1"/>
  <c r="O90" i="58"/>
  <c r="Q90" i="58" s="1"/>
  <c r="R90" i="58" s="1"/>
  <c r="O89" i="58"/>
  <c r="Q89" i="58" s="1"/>
  <c r="R89" i="58" s="1"/>
  <c r="O88" i="58"/>
  <c r="Q88" i="58" s="1"/>
  <c r="R88" i="58" s="1"/>
  <c r="O87" i="58"/>
  <c r="Q87" i="58" s="1"/>
  <c r="R87" i="58" s="1"/>
  <c r="O86" i="58"/>
  <c r="Q86" i="58" s="1"/>
  <c r="R86" i="58" s="1"/>
  <c r="O85" i="58"/>
  <c r="Q85" i="58" s="1"/>
  <c r="R85" i="58" s="1"/>
  <c r="O84" i="58"/>
  <c r="Q84" i="58" s="1"/>
  <c r="R84" i="58" s="1"/>
  <c r="O83" i="58"/>
  <c r="Q83" i="58" s="1"/>
  <c r="R83" i="58" s="1"/>
  <c r="O82" i="58"/>
  <c r="Q82" i="58" s="1"/>
  <c r="R82" i="58" s="1"/>
  <c r="O81" i="58"/>
  <c r="Q81" i="58" s="1"/>
  <c r="R81" i="58" s="1"/>
  <c r="O80" i="58"/>
  <c r="Q80" i="58" s="1"/>
  <c r="R80" i="58" s="1"/>
  <c r="O79" i="58"/>
  <c r="Q79" i="58" s="1"/>
  <c r="R79" i="58" s="1"/>
  <c r="O78" i="58"/>
  <c r="Q78" i="58" s="1"/>
  <c r="R78" i="58" s="1"/>
  <c r="O77" i="58"/>
  <c r="Q77" i="58" s="1"/>
  <c r="R77" i="58" s="1"/>
  <c r="O76" i="58"/>
  <c r="Q76" i="58" s="1"/>
  <c r="R76" i="58" s="1"/>
  <c r="O75" i="58"/>
  <c r="Q75" i="58" s="1"/>
  <c r="R75" i="58" s="1"/>
  <c r="O74" i="58"/>
  <c r="Q74" i="58" s="1"/>
  <c r="R74" i="58" s="1"/>
  <c r="O73" i="58"/>
  <c r="Q73" i="58" s="1"/>
  <c r="R73" i="58" s="1"/>
  <c r="O72" i="58"/>
  <c r="Q72" i="58" s="1"/>
  <c r="R72" i="58" s="1"/>
  <c r="O71" i="58"/>
  <c r="Q71" i="58" s="1"/>
  <c r="R71" i="58" s="1"/>
  <c r="O70" i="58"/>
  <c r="Q70" i="58" s="1"/>
  <c r="R70" i="58" s="1"/>
  <c r="O69" i="58"/>
  <c r="Q69" i="58" s="1"/>
  <c r="R69" i="58" s="1"/>
  <c r="O68" i="58"/>
  <c r="Q68" i="58" s="1"/>
  <c r="R68" i="58" s="1"/>
  <c r="O67" i="58"/>
  <c r="Q67" i="58" s="1"/>
  <c r="R67" i="58" s="1"/>
  <c r="O66" i="58"/>
  <c r="Q66" i="58" s="1"/>
  <c r="R66" i="58" s="1"/>
  <c r="O65" i="58"/>
  <c r="Q65" i="58" s="1"/>
  <c r="R65" i="58" s="1"/>
  <c r="O64" i="58"/>
  <c r="Q64" i="58" s="1"/>
  <c r="R64" i="58" s="1"/>
  <c r="O63" i="58"/>
  <c r="Q63" i="58" s="1"/>
  <c r="R63" i="58" s="1"/>
  <c r="O62" i="58"/>
  <c r="Q62" i="58" s="1"/>
  <c r="R62" i="58" s="1"/>
  <c r="O61" i="58"/>
  <c r="Q61" i="58" s="1"/>
  <c r="R61" i="58" s="1"/>
  <c r="O60" i="58"/>
  <c r="Q60" i="58" s="1"/>
  <c r="R60" i="58" s="1"/>
  <c r="O59" i="58"/>
  <c r="Q59" i="58" s="1"/>
  <c r="R59" i="58" s="1"/>
  <c r="O58" i="58"/>
  <c r="Q58" i="58" s="1"/>
  <c r="R58" i="58" s="1"/>
  <c r="O57" i="58"/>
  <c r="Q57" i="58" s="1"/>
  <c r="R57" i="58" s="1"/>
  <c r="O56" i="58"/>
  <c r="Q56" i="58" s="1"/>
  <c r="R56" i="58" s="1"/>
  <c r="O55" i="58"/>
  <c r="Q55" i="58" s="1"/>
  <c r="R55" i="58" s="1"/>
  <c r="O54" i="58"/>
  <c r="Q54" i="58" s="1"/>
  <c r="R54" i="58" s="1"/>
  <c r="O53" i="58"/>
  <c r="Q53" i="58" s="1"/>
  <c r="R53" i="58" s="1"/>
  <c r="O52" i="58"/>
  <c r="Q52" i="58" s="1"/>
  <c r="R52" i="58" s="1"/>
  <c r="O51" i="58"/>
  <c r="Q51" i="58" s="1"/>
  <c r="R51" i="58" s="1"/>
  <c r="O50" i="58"/>
  <c r="Q50" i="58" s="1"/>
  <c r="R50" i="58" s="1"/>
  <c r="O49" i="58"/>
  <c r="Q49" i="58" s="1"/>
  <c r="R49" i="58" s="1"/>
  <c r="O48" i="58"/>
  <c r="Q48" i="58" s="1"/>
  <c r="R48" i="58" s="1"/>
  <c r="O47" i="58"/>
  <c r="Q47" i="58" s="1"/>
  <c r="R47" i="58" s="1"/>
  <c r="O46" i="58"/>
  <c r="Q46" i="58" s="1"/>
  <c r="R46" i="58" s="1"/>
  <c r="O45" i="58"/>
  <c r="Q45" i="58" s="1"/>
  <c r="R45" i="58" s="1"/>
  <c r="O44" i="58"/>
  <c r="Q44" i="58" s="1"/>
  <c r="R44" i="58" s="1"/>
  <c r="O43" i="58"/>
  <c r="Q43" i="58" s="1"/>
  <c r="R43" i="58" s="1"/>
  <c r="O42" i="58"/>
  <c r="Q42" i="58" s="1"/>
  <c r="R42" i="58" s="1"/>
  <c r="O41" i="58"/>
  <c r="Q41" i="58" s="1"/>
  <c r="R41" i="58" s="1"/>
  <c r="O40" i="58"/>
  <c r="Q40" i="58" s="1"/>
  <c r="R40" i="58" s="1"/>
  <c r="O39" i="58"/>
  <c r="Q39" i="58" s="1"/>
  <c r="R39" i="58" s="1"/>
  <c r="O38" i="58"/>
  <c r="Q38" i="58" s="1"/>
  <c r="R38" i="58" s="1"/>
  <c r="O37" i="58"/>
  <c r="Q37" i="58" s="1"/>
  <c r="R37" i="58" s="1"/>
  <c r="O36" i="58"/>
  <c r="Q36" i="58" s="1"/>
  <c r="R36" i="58" s="1"/>
  <c r="O35" i="58"/>
  <c r="Q35" i="58" s="1"/>
  <c r="R35" i="58" s="1"/>
  <c r="O103" i="57"/>
  <c r="Q103" i="57" s="1"/>
  <c r="R103" i="57" s="1"/>
  <c r="O102" i="57"/>
  <c r="Q102" i="57" s="1"/>
  <c r="R102" i="57" s="1"/>
  <c r="O101" i="57"/>
  <c r="Q101" i="57" s="1"/>
  <c r="R101" i="57" s="1"/>
  <c r="O100" i="57"/>
  <c r="Q100" i="57" s="1"/>
  <c r="R100" i="57" s="1"/>
  <c r="O99" i="57"/>
  <c r="Q99" i="57" s="1"/>
  <c r="R99" i="57" s="1"/>
  <c r="O98" i="57"/>
  <c r="Q98" i="57" s="1"/>
  <c r="R98" i="57" s="1"/>
  <c r="O97" i="57"/>
  <c r="Q97" i="57" s="1"/>
  <c r="R97" i="57" s="1"/>
  <c r="O96" i="57"/>
  <c r="Q96" i="57" s="1"/>
  <c r="R96" i="57" s="1"/>
  <c r="O95" i="57"/>
  <c r="Q95" i="57" s="1"/>
  <c r="R95" i="57" s="1"/>
  <c r="O94" i="57"/>
  <c r="Q94" i="57" s="1"/>
  <c r="R94" i="57" s="1"/>
  <c r="O93" i="57"/>
  <c r="Q93" i="57" s="1"/>
  <c r="R93" i="57" s="1"/>
  <c r="O92" i="57"/>
  <c r="Q92" i="57" s="1"/>
  <c r="R92" i="57" s="1"/>
  <c r="O91" i="57"/>
  <c r="Q91" i="57" s="1"/>
  <c r="R91" i="57" s="1"/>
  <c r="O90" i="57"/>
  <c r="Q90" i="57" s="1"/>
  <c r="R90" i="57" s="1"/>
  <c r="O89" i="57"/>
  <c r="Q89" i="57" s="1"/>
  <c r="R89" i="57" s="1"/>
  <c r="O88" i="57"/>
  <c r="Q88" i="57" s="1"/>
  <c r="R88" i="57" s="1"/>
  <c r="O87" i="57"/>
  <c r="Q87" i="57" s="1"/>
  <c r="R87" i="57" s="1"/>
  <c r="O86" i="57"/>
  <c r="Q86" i="57" s="1"/>
  <c r="R86" i="57" s="1"/>
  <c r="O85" i="57"/>
  <c r="Q85" i="57" s="1"/>
  <c r="R85" i="57" s="1"/>
  <c r="O84" i="57"/>
  <c r="Q84" i="57" s="1"/>
  <c r="R84" i="57" s="1"/>
  <c r="O83" i="57"/>
  <c r="Q83" i="57" s="1"/>
  <c r="R83" i="57" s="1"/>
  <c r="O82" i="57"/>
  <c r="Q82" i="57" s="1"/>
  <c r="R82" i="57" s="1"/>
  <c r="O81" i="57"/>
  <c r="Q81" i="57" s="1"/>
  <c r="R81" i="57" s="1"/>
  <c r="O80" i="57"/>
  <c r="Q80" i="57" s="1"/>
  <c r="R80" i="57" s="1"/>
  <c r="O79" i="57"/>
  <c r="Q79" i="57" s="1"/>
  <c r="R79" i="57" s="1"/>
  <c r="O78" i="57"/>
  <c r="Q78" i="57" s="1"/>
  <c r="R78" i="57" s="1"/>
  <c r="O77" i="57"/>
  <c r="Q77" i="57" s="1"/>
  <c r="R77" i="57" s="1"/>
  <c r="O76" i="57"/>
  <c r="Q76" i="57" s="1"/>
  <c r="R76" i="57" s="1"/>
  <c r="O75" i="57"/>
  <c r="Q75" i="57" s="1"/>
  <c r="R75" i="57" s="1"/>
  <c r="O74" i="57"/>
  <c r="Q74" i="57" s="1"/>
  <c r="R74" i="57" s="1"/>
  <c r="O73" i="57"/>
  <c r="Q73" i="57" s="1"/>
  <c r="R73" i="57" s="1"/>
  <c r="O72" i="57"/>
  <c r="Q72" i="57" s="1"/>
  <c r="R72" i="57" s="1"/>
  <c r="O71" i="57"/>
  <c r="Q71" i="57" s="1"/>
  <c r="R71" i="57" s="1"/>
  <c r="O70" i="57"/>
  <c r="Q70" i="57" s="1"/>
  <c r="R70" i="57" s="1"/>
  <c r="O69" i="57"/>
  <c r="Q69" i="57" s="1"/>
  <c r="R69" i="57" s="1"/>
  <c r="O68" i="57"/>
  <c r="Q68" i="57" s="1"/>
  <c r="R68" i="57" s="1"/>
  <c r="O67" i="57"/>
  <c r="Q67" i="57" s="1"/>
  <c r="R67" i="57" s="1"/>
  <c r="O66" i="57"/>
  <c r="Q66" i="57" s="1"/>
  <c r="R66" i="57" s="1"/>
  <c r="O65" i="57"/>
  <c r="Q65" i="57" s="1"/>
  <c r="R65" i="57" s="1"/>
  <c r="O64" i="57"/>
  <c r="Q64" i="57" s="1"/>
  <c r="R64" i="57" s="1"/>
  <c r="O63" i="57"/>
  <c r="Q63" i="57" s="1"/>
  <c r="R63" i="57" s="1"/>
  <c r="O62" i="57"/>
  <c r="Q62" i="57" s="1"/>
  <c r="R62" i="57" s="1"/>
  <c r="O61" i="57"/>
  <c r="Q61" i="57" s="1"/>
  <c r="R61" i="57" s="1"/>
  <c r="O60" i="57"/>
  <c r="Q60" i="57" s="1"/>
  <c r="R60" i="57" s="1"/>
  <c r="O59" i="57"/>
  <c r="Q59" i="57" s="1"/>
  <c r="R59" i="57" s="1"/>
  <c r="O58" i="57"/>
  <c r="Q58" i="57" s="1"/>
  <c r="R58" i="57" s="1"/>
  <c r="O57" i="57"/>
  <c r="Q57" i="57" s="1"/>
  <c r="R57" i="57" s="1"/>
  <c r="O56" i="57"/>
  <c r="Q56" i="57" s="1"/>
  <c r="R56" i="57" s="1"/>
  <c r="O55" i="57"/>
  <c r="Q55" i="57" s="1"/>
  <c r="R55" i="57" s="1"/>
  <c r="O54" i="57"/>
  <c r="Q54" i="57" s="1"/>
  <c r="R54" i="57" s="1"/>
  <c r="O53" i="57"/>
  <c r="Q53" i="57" s="1"/>
  <c r="R53" i="57" s="1"/>
  <c r="O52" i="57"/>
  <c r="Q52" i="57" s="1"/>
  <c r="R52" i="57" s="1"/>
  <c r="O51" i="57"/>
  <c r="Q51" i="57" s="1"/>
  <c r="R51" i="57" s="1"/>
  <c r="O50" i="57"/>
  <c r="Q50" i="57" s="1"/>
  <c r="R50" i="57" s="1"/>
  <c r="O49" i="57"/>
  <c r="Q49" i="57" s="1"/>
  <c r="R49" i="57" s="1"/>
  <c r="O48" i="57"/>
  <c r="Q48" i="57" s="1"/>
  <c r="R48" i="57" s="1"/>
  <c r="O47" i="57"/>
  <c r="Q47" i="57" s="1"/>
  <c r="R47" i="57" s="1"/>
  <c r="O46" i="57"/>
  <c r="Q46" i="57" s="1"/>
  <c r="R46" i="57" s="1"/>
  <c r="O45" i="57"/>
  <c r="Q45" i="57" s="1"/>
  <c r="R45" i="57" s="1"/>
  <c r="O44" i="57"/>
  <c r="Q44" i="57" s="1"/>
  <c r="R44" i="57" s="1"/>
  <c r="O43" i="57"/>
  <c r="Q43" i="57" s="1"/>
  <c r="R43" i="57" s="1"/>
  <c r="O42" i="57"/>
  <c r="Q42" i="57" s="1"/>
  <c r="R42" i="57" s="1"/>
  <c r="O41" i="57"/>
  <c r="Q41" i="57" s="1"/>
  <c r="R41" i="57" s="1"/>
  <c r="O40" i="57"/>
  <c r="Q40" i="57" s="1"/>
  <c r="R40" i="57" s="1"/>
  <c r="O39" i="57"/>
  <c r="Q39" i="57" s="1"/>
  <c r="R39" i="57" s="1"/>
  <c r="O38" i="57"/>
  <c r="Q38" i="57" s="1"/>
  <c r="R38" i="57" s="1"/>
  <c r="O37" i="57"/>
  <c r="Q37" i="57" s="1"/>
  <c r="R37" i="57" s="1"/>
  <c r="O36" i="57"/>
  <c r="Q36" i="57" s="1"/>
  <c r="R36" i="57" s="1"/>
  <c r="O35" i="57"/>
  <c r="Q35" i="57" s="1"/>
  <c r="R35" i="57" s="1"/>
  <c r="O103" i="27"/>
  <c r="Q103" i="27" s="1"/>
  <c r="R103" i="27" s="1"/>
  <c r="O102" i="27"/>
  <c r="Q102" i="27" s="1"/>
  <c r="R102" i="27" s="1"/>
  <c r="O101" i="27"/>
  <c r="Q101" i="27" s="1"/>
  <c r="R101" i="27" s="1"/>
  <c r="O100" i="27"/>
  <c r="Q100" i="27" s="1"/>
  <c r="R100" i="27" s="1"/>
  <c r="O99" i="27"/>
  <c r="Q99" i="27" s="1"/>
  <c r="R99" i="27" s="1"/>
  <c r="O98" i="27"/>
  <c r="Q98" i="27" s="1"/>
  <c r="R98" i="27" s="1"/>
  <c r="O97" i="27"/>
  <c r="Q97" i="27" s="1"/>
  <c r="R97" i="27" s="1"/>
  <c r="O96" i="27"/>
  <c r="Q96" i="27" s="1"/>
  <c r="R96" i="27" s="1"/>
  <c r="O95" i="27"/>
  <c r="Q95" i="27" s="1"/>
  <c r="R95" i="27" s="1"/>
  <c r="O94" i="27"/>
  <c r="Q94" i="27" s="1"/>
  <c r="R94" i="27" s="1"/>
  <c r="O93" i="27"/>
  <c r="Q93" i="27" s="1"/>
  <c r="R93" i="27" s="1"/>
  <c r="O92" i="27"/>
  <c r="Q92" i="27" s="1"/>
  <c r="R92" i="27" s="1"/>
  <c r="O91" i="27"/>
  <c r="Q91" i="27" s="1"/>
  <c r="R91" i="27" s="1"/>
  <c r="O90" i="27"/>
  <c r="Q90" i="27" s="1"/>
  <c r="R90" i="27" s="1"/>
  <c r="O89" i="27"/>
  <c r="Q89" i="27" s="1"/>
  <c r="R89" i="27" s="1"/>
  <c r="O88" i="27"/>
  <c r="Q88" i="27" s="1"/>
  <c r="R88" i="27" s="1"/>
  <c r="O87" i="27"/>
  <c r="Q87" i="27" s="1"/>
  <c r="R87" i="27" s="1"/>
  <c r="O86" i="27"/>
  <c r="Q86" i="27" s="1"/>
  <c r="R86" i="27" s="1"/>
  <c r="O85" i="27"/>
  <c r="Q85" i="27" s="1"/>
  <c r="R85" i="27" s="1"/>
  <c r="O84" i="27"/>
  <c r="Q84" i="27" s="1"/>
  <c r="R84" i="27" s="1"/>
  <c r="O83" i="27"/>
  <c r="Q83" i="27" s="1"/>
  <c r="R83" i="27" s="1"/>
  <c r="O82" i="27"/>
  <c r="Q82" i="27" s="1"/>
  <c r="R82" i="27" s="1"/>
  <c r="O81" i="27"/>
  <c r="Q81" i="27" s="1"/>
  <c r="R81" i="27" s="1"/>
  <c r="O80" i="27"/>
  <c r="Q80" i="27" s="1"/>
  <c r="R80" i="27" s="1"/>
  <c r="O79" i="27"/>
  <c r="Q79" i="27" s="1"/>
  <c r="R79" i="27" s="1"/>
  <c r="O78" i="27"/>
  <c r="Q78" i="27" s="1"/>
  <c r="R78" i="27" s="1"/>
  <c r="O77" i="27"/>
  <c r="Q77" i="27" s="1"/>
  <c r="R77" i="27" s="1"/>
  <c r="O76" i="27"/>
  <c r="Q76" i="27" s="1"/>
  <c r="R76" i="27" s="1"/>
  <c r="O75" i="27"/>
  <c r="Q75" i="27" s="1"/>
  <c r="R75" i="27" s="1"/>
  <c r="O74" i="27"/>
  <c r="Q74" i="27" s="1"/>
  <c r="R74" i="27" s="1"/>
  <c r="O73" i="27"/>
  <c r="Q73" i="27" s="1"/>
  <c r="R73" i="27" s="1"/>
  <c r="O72" i="27"/>
  <c r="Q72" i="27" s="1"/>
  <c r="R72" i="27" s="1"/>
  <c r="O71" i="27"/>
  <c r="Q71" i="27" s="1"/>
  <c r="R71" i="27" s="1"/>
  <c r="O70" i="27"/>
  <c r="Q70" i="27" s="1"/>
  <c r="R70" i="27" s="1"/>
  <c r="O69" i="27"/>
  <c r="Q69" i="27" s="1"/>
  <c r="R69" i="27" s="1"/>
  <c r="O68" i="27"/>
  <c r="Q68" i="27" s="1"/>
  <c r="R68" i="27" s="1"/>
  <c r="O67" i="27"/>
  <c r="Q67" i="27" s="1"/>
  <c r="R67" i="27" s="1"/>
  <c r="O66" i="27"/>
  <c r="Q66" i="27" s="1"/>
  <c r="R66" i="27" s="1"/>
  <c r="O65" i="27"/>
  <c r="Q65" i="27" s="1"/>
  <c r="R65" i="27" s="1"/>
  <c r="O64" i="27"/>
  <c r="Q64" i="27" s="1"/>
  <c r="R64" i="27" s="1"/>
  <c r="O63" i="27"/>
  <c r="Q63" i="27" s="1"/>
  <c r="R63" i="27" s="1"/>
  <c r="O62" i="27"/>
  <c r="Q62" i="27" s="1"/>
  <c r="R62" i="27" s="1"/>
  <c r="O61" i="27"/>
  <c r="Q61" i="27" s="1"/>
  <c r="R61" i="27" s="1"/>
  <c r="O60" i="27"/>
  <c r="Q60" i="27" s="1"/>
  <c r="R60" i="27" s="1"/>
  <c r="O59" i="27"/>
  <c r="Q59" i="27" s="1"/>
  <c r="R59" i="27" s="1"/>
  <c r="O58" i="27"/>
  <c r="Q58" i="27" s="1"/>
  <c r="R58" i="27" s="1"/>
  <c r="O57" i="27"/>
  <c r="Q57" i="27" s="1"/>
  <c r="R57" i="27" s="1"/>
  <c r="O56" i="27"/>
  <c r="Q56" i="27" s="1"/>
  <c r="R56" i="27" s="1"/>
  <c r="O55" i="27"/>
  <c r="Q55" i="27" s="1"/>
  <c r="R55" i="27" s="1"/>
  <c r="O54" i="27"/>
  <c r="Q54" i="27" s="1"/>
  <c r="R54" i="27" s="1"/>
  <c r="O53" i="27"/>
  <c r="Q53" i="27" s="1"/>
  <c r="R53" i="27" s="1"/>
  <c r="O52" i="27"/>
  <c r="Q52" i="27" s="1"/>
  <c r="R52" i="27" s="1"/>
  <c r="O51" i="27"/>
  <c r="Q51" i="27" s="1"/>
  <c r="R51" i="27" s="1"/>
  <c r="O50" i="27"/>
  <c r="Q50" i="27" s="1"/>
  <c r="R50" i="27" s="1"/>
  <c r="O49" i="27"/>
  <c r="Q49" i="27" s="1"/>
  <c r="R49" i="27" s="1"/>
  <c r="O48" i="27"/>
  <c r="Q48" i="27" s="1"/>
  <c r="R48" i="27" s="1"/>
  <c r="O47" i="27"/>
  <c r="Q47" i="27" s="1"/>
  <c r="R47" i="27" s="1"/>
  <c r="O46" i="27"/>
  <c r="Q46" i="27" s="1"/>
  <c r="R46" i="27" s="1"/>
  <c r="O45" i="27"/>
  <c r="Q45" i="27" s="1"/>
  <c r="R45" i="27" s="1"/>
  <c r="O44" i="27"/>
  <c r="Q44" i="27" s="1"/>
  <c r="R44" i="27" s="1"/>
  <c r="O43" i="27"/>
  <c r="Q43" i="27" s="1"/>
  <c r="R43" i="27" s="1"/>
  <c r="O42" i="27"/>
  <c r="Q42" i="27" s="1"/>
  <c r="R42" i="27" s="1"/>
  <c r="O41" i="27"/>
  <c r="Q41" i="27" s="1"/>
  <c r="R41" i="27" s="1"/>
  <c r="O40" i="27"/>
  <c r="Q40" i="27" s="1"/>
  <c r="R40" i="27" s="1"/>
  <c r="O39" i="27"/>
  <c r="Q39" i="27" s="1"/>
  <c r="R39" i="27" s="1"/>
  <c r="O38" i="27"/>
  <c r="Q38" i="27" s="1"/>
  <c r="R38" i="27" s="1"/>
  <c r="O37" i="27"/>
  <c r="Q37" i="27" s="1"/>
  <c r="R37" i="27" s="1"/>
  <c r="O36" i="27"/>
  <c r="Q36" i="27" s="1"/>
  <c r="R36" i="27" s="1"/>
  <c r="O35" i="27"/>
  <c r="Q35" i="27" s="1"/>
  <c r="R35" i="27" s="1"/>
  <c r="O103" i="26"/>
  <c r="Q103" i="26" s="1"/>
  <c r="R103" i="26" s="1"/>
  <c r="O102" i="26"/>
  <c r="Q102" i="26" s="1"/>
  <c r="R102" i="26" s="1"/>
  <c r="O101" i="26"/>
  <c r="Q101" i="26" s="1"/>
  <c r="R101" i="26" s="1"/>
  <c r="Q100" i="26"/>
  <c r="R100" i="26" s="1"/>
  <c r="O100" i="26"/>
  <c r="O99" i="26"/>
  <c r="Q99" i="26" s="1"/>
  <c r="R99" i="26" s="1"/>
  <c r="O98" i="26"/>
  <c r="Q98" i="26" s="1"/>
  <c r="R98" i="26" s="1"/>
  <c r="O97" i="26"/>
  <c r="Q97" i="26" s="1"/>
  <c r="R97" i="26" s="1"/>
  <c r="O96" i="26"/>
  <c r="Q96" i="26" s="1"/>
  <c r="R96" i="26" s="1"/>
  <c r="O95" i="26"/>
  <c r="Q95" i="26" s="1"/>
  <c r="R95" i="26" s="1"/>
  <c r="O94" i="26"/>
  <c r="Q94" i="26" s="1"/>
  <c r="R94" i="26" s="1"/>
  <c r="O93" i="26"/>
  <c r="Q93" i="26" s="1"/>
  <c r="R93" i="26" s="1"/>
  <c r="O92" i="26"/>
  <c r="Q92" i="26" s="1"/>
  <c r="R92" i="26" s="1"/>
  <c r="O91" i="26"/>
  <c r="Q91" i="26" s="1"/>
  <c r="R91" i="26" s="1"/>
  <c r="O90" i="26"/>
  <c r="Q90" i="26" s="1"/>
  <c r="R90" i="26" s="1"/>
  <c r="O89" i="26"/>
  <c r="Q89" i="26" s="1"/>
  <c r="R89" i="26" s="1"/>
  <c r="O88" i="26"/>
  <c r="Q88" i="26" s="1"/>
  <c r="R88" i="26" s="1"/>
  <c r="O87" i="26"/>
  <c r="Q87" i="26" s="1"/>
  <c r="R87" i="26" s="1"/>
  <c r="O86" i="26"/>
  <c r="Q86" i="26" s="1"/>
  <c r="R86" i="26" s="1"/>
  <c r="O85" i="26"/>
  <c r="Q85" i="26" s="1"/>
  <c r="R85" i="26" s="1"/>
  <c r="O84" i="26"/>
  <c r="Q84" i="26" s="1"/>
  <c r="R84" i="26" s="1"/>
  <c r="O83" i="26"/>
  <c r="Q83" i="26" s="1"/>
  <c r="R83" i="26" s="1"/>
  <c r="O82" i="26"/>
  <c r="Q82" i="26" s="1"/>
  <c r="R82" i="26" s="1"/>
  <c r="O81" i="26"/>
  <c r="Q81" i="26" s="1"/>
  <c r="R81" i="26" s="1"/>
  <c r="O80" i="26"/>
  <c r="Q80" i="26" s="1"/>
  <c r="R80" i="26" s="1"/>
  <c r="O79" i="26"/>
  <c r="Q79" i="26" s="1"/>
  <c r="R79" i="26" s="1"/>
  <c r="O78" i="26"/>
  <c r="Q78" i="26" s="1"/>
  <c r="R78" i="26" s="1"/>
  <c r="O77" i="26"/>
  <c r="Q77" i="26" s="1"/>
  <c r="R77" i="26" s="1"/>
  <c r="O76" i="26"/>
  <c r="Q76" i="26" s="1"/>
  <c r="R76" i="26" s="1"/>
  <c r="Q75" i="26"/>
  <c r="R75" i="26" s="1"/>
  <c r="O75" i="26"/>
  <c r="O74" i="26"/>
  <c r="Q74" i="26" s="1"/>
  <c r="R74" i="26" s="1"/>
  <c r="Q73" i="26"/>
  <c r="R73" i="26" s="1"/>
  <c r="O73" i="26"/>
  <c r="O72" i="26"/>
  <c r="Q72" i="26" s="1"/>
  <c r="R72" i="26" s="1"/>
  <c r="Q71" i="26"/>
  <c r="R71" i="26" s="1"/>
  <c r="O71" i="26"/>
  <c r="O70" i="26"/>
  <c r="Q70" i="26" s="1"/>
  <c r="R70" i="26" s="1"/>
  <c r="O69" i="26"/>
  <c r="Q69" i="26" s="1"/>
  <c r="R69" i="26" s="1"/>
  <c r="O68" i="26"/>
  <c r="Q68" i="26" s="1"/>
  <c r="R68" i="26" s="1"/>
  <c r="Q67" i="26"/>
  <c r="R67" i="26" s="1"/>
  <c r="O67" i="26"/>
  <c r="O66" i="26"/>
  <c r="Q66" i="26" s="1"/>
  <c r="R66" i="26" s="1"/>
  <c r="Q65" i="26"/>
  <c r="R65" i="26" s="1"/>
  <c r="O65" i="26"/>
  <c r="O64" i="26"/>
  <c r="Q64" i="26" s="1"/>
  <c r="R64" i="26" s="1"/>
  <c r="Q63" i="26"/>
  <c r="R63" i="26" s="1"/>
  <c r="O63" i="26"/>
  <c r="O62" i="26"/>
  <c r="Q62" i="26" s="1"/>
  <c r="R62" i="26" s="1"/>
  <c r="O61" i="26"/>
  <c r="Q61" i="26" s="1"/>
  <c r="R61" i="26" s="1"/>
  <c r="O60" i="26"/>
  <c r="Q60" i="26" s="1"/>
  <c r="R60" i="26" s="1"/>
  <c r="Q59" i="26"/>
  <c r="R59" i="26" s="1"/>
  <c r="O59" i="26"/>
  <c r="O58" i="26"/>
  <c r="Q58" i="26" s="1"/>
  <c r="R58" i="26" s="1"/>
  <c r="Q57" i="26"/>
  <c r="R57" i="26" s="1"/>
  <c r="O57" i="26"/>
  <c r="O56" i="26"/>
  <c r="Q56" i="26" s="1"/>
  <c r="R56" i="26" s="1"/>
  <c r="Q55" i="26"/>
  <c r="R55" i="26" s="1"/>
  <c r="O55" i="26"/>
  <c r="O54" i="26"/>
  <c r="Q54" i="26" s="1"/>
  <c r="R54" i="26" s="1"/>
  <c r="O53" i="26"/>
  <c r="Q53" i="26" s="1"/>
  <c r="R53" i="26" s="1"/>
  <c r="O52" i="26"/>
  <c r="Q52" i="26" s="1"/>
  <c r="R52" i="26" s="1"/>
  <c r="Q51" i="26"/>
  <c r="R51" i="26" s="1"/>
  <c r="O51" i="26"/>
  <c r="O50" i="26"/>
  <c r="Q50" i="26" s="1"/>
  <c r="R50" i="26" s="1"/>
  <c r="O49" i="26"/>
  <c r="Q49" i="26" s="1"/>
  <c r="R49" i="26" s="1"/>
  <c r="O48" i="26"/>
  <c r="Q48" i="26" s="1"/>
  <c r="R48" i="26" s="1"/>
  <c r="O47" i="26"/>
  <c r="Q47" i="26" s="1"/>
  <c r="R47" i="26" s="1"/>
  <c r="O46" i="26"/>
  <c r="Q46" i="26" s="1"/>
  <c r="R46" i="26" s="1"/>
  <c r="O45" i="26"/>
  <c r="Q45" i="26" s="1"/>
  <c r="R45" i="26" s="1"/>
  <c r="O44" i="26"/>
  <c r="Q44" i="26" s="1"/>
  <c r="R44" i="26" s="1"/>
  <c r="Q43" i="26"/>
  <c r="R43" i="26" s="1"/>
  <c r="O43" i="26"/>
  <c r="O42" i="26"/>
  <c r="Q42" i="26" s="1"/>
  <c r="R42" i="26" s="1"/>
  <c r="O41" i="26"/>
  <c r="Q41" i="26" s="1"/>
  <c r="R41" i="26" s="1"/>
  <c r="O40" i="26"/>
  <c r="Q40" i="26" s="1"/>
  <c r="R40" i="26" s="1"/>
  <c r="Q39" i="26"/>
  <c r="R39" i="26" s="1"/>
  <c r="O39" i="26"/>
  <c r="O38" i="26"/>
  <c r="Q38" i="26" s="1"/>
  <c r="R38" i="26" s="1"/>
  <c r="O37" i="26"/>
  <c r="Q37" i="26" s="1"/>
  <c r="R37" i="26" s="1"/>
  <c r="O36" i="26"/>
  <c r="Q36" i="26" s="1"/>
  <c r="R36" i="26" s="1"/>
  <c r="Q35" i="26"/>
  <c r="R35" i="26" s="1"/>
  <c r="O35" i="26"/>
  <c r="O103" i="25"/>
  <c r="Q103" i="25" s="1"/>
  <c r="R103" i="25" s="1"/>
  <c r="O102" i="25"/>
  <c r="Q102" i="25" s="1"/>
  <c r="R102" i="25" s="1"/>
  <c r="O101" i="25"/>
  <c r="Q101" i="25" s="1"/>
  <c r="R101" i="25" s="1"/>
  <c r="Q100" i="25"/>
  <c r="R100" i="25" s="1"/>
  <c r="O100" i="25"/>
  <c r="O99" i="25"/>
  <c r="Q99" i="25" s="1"/>
  <c r="R99" i="25" s="1"/>
  <c r="O98" i="25"/>
  <c r="Q98" i="25" s="1"/>
  <c r="R98" i="25" s="1"/>
  <c r="O97" i="25"/>
  <c r="Q97" i="25" s="1"/>
  <c r="R97" i="25" s="1"/>
  <c r="O96" i="25"/>
  <c r="Q96" i="25" s="1"/>
  <c r="R96" i="25" s="1"/>
  <c r="O95" i="25"/>
  <c r="Q95" i="25" s="1"/>
  <c r="R95" i="25" s="1"/>
  <c r="O94" i="25"/>
  <c r="Q94" i="25" s="1"/>
  <c r="R94" i="25" s="1"/>
  <c r="O93" i="25"/>
  <c r="Q93" i="25" s="1"/>
  <c r="R93" i="25" s="1"/>
  <c r="O92" i="25"/>
  <c r="Q92" i="25" s="1"/>
  <c r="R92" i="25" s="1"/>
  <c r="O91" i="25"/>
  <c r="Q91" i="25" s="1"/>
  <c r="R91" i="25" s="1"/>
  <c r="O90" i="25"/>
  <c r="Q90" i="25" s="1"/>
  <c r="R90" i="25" s="1"/>
  <c r="O89" i="25"/>
  <c r="Q89" i="25" s="1"/>
  <c r="R89" i="25" s="1"/>
  <c r="O88" i="25"/>
  <c r="Q88" i="25" s="1"/>
  <c r="R88" i="25" s="1"/>
  <c r="O87" i="25"/>
  <c r="Q87" i="25" s="1"/>
  <c r="R87" i="25" s="1"/>
  <c r="O86" i="25"/>
  <c r="Q86" i="25" s="1"/>
  <c r="R86" i="25" s="1"/>
  <c r="O85" i="25"/>
  <c r="Q85" i="25" s="1"/>
  <c r="R85" i="25" s="1"/>
  <c r="O84" i="25"/>
  <c r="Q84" i="25" s="1"/>
  <c r="R84" i="25" s="1"/>
  <c r="O83" i="25"/>
  <c r="Q83" i="25" s="1"/>
  <c r="R83" i="25" s="1"/>
  <c r="O82" i="25"/>
  <c r="Q82" i="25" s="1"/>
  <c r="R82" i="25" s="1"/>
  <c r="O81" i="25"/>
  <c r="Q81" i="25" s="1"/>
  <c r="R81" i="25" s="1"/>
  <c r="O80" i="25"/>
  <c r="Q80" i="25" s="1"/>
  <c r="R80" i="25" s="1"/>
  <c r="O79" i="25"/>
  <c r="Q79" i="25" s="1"/>
  <c r="R79" i="25" s="1"/>
  <c r="O78" i="25"/>
  <c r="Q78" i="25" s="1"/>
  <c r="R78" i="25" s="1"/>
  <c r="O77" i="25"/>
  <c r="Q77" i="25" s="1"/>
  <c r="R77" i="25" s="1"/>
  <c r="O76" i="25"/>
  <c r="Q76" i="25" s="1"/>
  <c r="R76" i="25" s="1"/>
  <c r="O75" i="25"/>
  <c r="Q75" i="25" s="1"/>
  <c r="R75" i="25" s="1"/>
  <c r="O74" i="25"/>
  <c r="Q74" i="25" s="1"/>
  <c r="R74" i="25" s="1"/>
  <c r="O73" i="25"/>
  <c r="Q73" i="25" s="1"/>
  <c r="R73" i="25" s="1"/>
  <c r="O72" i="25"/>
  <c r="Q72" i="25" s="1"/>
  <c r="R72" i="25" s="1"/>
  <c r="O71" i="25"/>
  <c r="Q71" i="25" s="1"/>
  <c r="R71" i="25" s="1"/>
  <c r="O70" i="25"/>
  <c r="Q70" i="25" s="1"/>
  <c r="R70" i="25" s="1"/>
  <c r="O69" i="25"/>
  <c r="Q69" i="25" s="1"/>
  <c r="R69" i="25" s="1"/>
  <c r="O68" i="25"/>
  <c r="Q68" i="25" s="1"/>
  <c r="R68" i="25" s="1"/>
  <c r="O67" i="25"/>
  <c r="Q67" i="25" s="1"/>
  <c r="R67" i="25" s="1"/>
  <c r="O66" i="25"/>
  <c r="Q66" i="25" s="1"/>
  <c r="R66" i="25" s="1"/>
  <c r="O65" i="25"/>
  <c r="Q65" i="25" s="1"/>
  <c r="R65" i="25" s="1"/>
  <c r="O64" i="25"/>
  <c r="Q64" i="25" s="1"/>
  <c r="R64" i="25" s="1"/>
  <c r="O63" i="25"/>
  <c r="Q63" i="25" s="1"/>
  <c r="R63" i="25" s="1"/>
  <c r="O62" i="25"/>
  <c r="Q62" i="25" s="1"/>
  <c r="R62" i="25" s="1"/>
  <c r="O61" i="25"/>
  <c r="Q61" i="25" s="1"/>
  <c r="R61" i="25" s="1"/>
  <c r="O60" i="25"/>
  <c r="Q60" i="25" s="1"/>
  <c r="R60" i="25" s="1"/>
  <c r="O59" i="25"/>
  <c r="Q59" i="25" s="1"/>
  <c r="R59" i="25" s="1"/>
  <c r="O58" i="25"/>
  <c r="Q58" i="25" s="1"/>
  <c r="R58" i="25" s="1"/>
  <c r="O57" i="25"/>
  <c r="Q57" i="25" s="1"/>
  <c r="R57" i="25" s="1"/>
  <c r="O56" i="25"/>
  <c r="Q56" i="25" s="1"/>
  <c r="R56" i="25" s="1"/>
  <c r="O55" i="25"/>
  <c r="Q55" i="25" s="1"/>
  <c r="R55" i="25" s="1"/>
  <c r="O54" i="25"/>
  <c r="Q54" i="25" s="1"/>
  <c r="R54" i="25" s="1"/>
  <c r="O53" i="25"/>
  <c r="Q53" i="25" s="1"/>
  <c r="R53" i="25" s="1"/>
  <c r="O52" i="25"/>
  <c r="Q52" i="25" s="1"/>
  <c r="R52" i="25" s="1"/>
  <c r="O51" i="25"/>
  <c r="Q51" i="25" s="1"/>
  <c r="R51" i="25" s="1"/>
  <c r="O50" i="25"/>
  <c r="Q50" i="25" s="1"/>
  <c r="R50" i="25" s="1"/>
  <c r="O49" i="25"/>
  <c r="Q49" i="25" s="1"/>
  <c r="R49" i="25" s="1"/>
  <c r="O48" i="25"/>
  <c r="Q48" i="25" s="1"/>
  <c r="R48" i="25" s="1"/>
  <c r="O47" i="25"/>
  <c r="Q47" i="25" s="1"/>
  <c r="R47" i="25" s="1"/>
  <c r="O46" i="25"/>
  <c r="Q46" i="25" s="1"/>
  <c r="R46" i="25" s="1"/>
  <c r="O45" i="25"/>
  <c r="Q45" i="25" s="1"/>
  <c r="R45" i="25" s="1"/>
  <c r="O44" i="25"/>
  <c r="Q44" i="25" s="1"/>
  <c r="R44" i="25" s="1"/>
  <c r="O43" i="25"/>
  <c r="Q43" i="25" s="1"/>
  <c r="R43" i="25" s="1"/>
  <c r="O42" i="25"/>
  <c r="Q42" i="25" s="1"/>
  <c r="R42" i="25" s="1"/>
  <c r="O41" i="25"/>
  <c r="Q41" i="25" s="1"/>
  <c r="R41" i="25" s="1"/>
  <c r="O40" i="25"/>
  <c r="Q40" i="25" s="1"/>
  <c r="R40" i="25" s="1"/>
  <c r="O39" i="25"/>
  <c r="Q39" i="25" s="1"/>
  <c r="R39" i="25" s="1"/>
  <c r="O38" i="25"/>
  <c r="Q38" i="25" s="1"/>
  <c r="R38" i="25" s="1"/>
  <c r="O37" i="25"/>
  <c r="Q37" i="25" s="1"/>
  <c r="R37" i="25" s="1"/>
  <c r="O36" i="25"/>
  <c r="Q36" i="25" s="1"/>
  <c r="R36" i="25" s="1"/>
  <c r="O35" i="25"/>
  <c r="Q35" i="25" s="1"/>
  <c r="R35" i="25" s="1"/>
  <c r="Q103" i="24"/>
  <c r="R103" i="24" s="1"/>
  <c r="O103" i="24"/>
  <c r="O102" i="24"/>
  <c r="Q102" i="24" s="1"/>
  <c r="R102" i="24" s="1"/>
  <c r="O101" i="24"/>
  <c r="Q101" i="24" s="1"/>
  <c r="R101" i="24" s="1"/>
  <c r="O100" i="24"/>
  <c r="Q100" i="24" s="1"/>
  <c r="R100" i="24" s="1"/>
  <c r="Q99" i="24"/>
  <c r="R99" i="24" s="1"/>
  <c r="O99" i="24"/>
  <c r="O98" i="24"/>
  <c r="Q98" i="24" s="1"/>
  <c r="R98" i="24" s="1"/>
  <c r="O97" i="24"/>
  <c r="Q97" i="24" s="1"/>
  <c r="R97" i="24" s="1"/>
  <c r="O96" i="24"/>
  <c r="Q96" i="24" s="1"/>
  <c r="R96" i="24" s="1"/>
  <c r="Q95" i="24"/>
  <c r="R95" i="24" s="1"/>
  <c r="O95" i="24"/>
  <c r="O94" i="24"/>
  <c r="Q94" i="24" s="1"/>
  <c r="R94" i="24" s="1"/>
  <c r="O93" i="24"/>
  <c r="Q93" i="24" s="1"/>
  <c r="R93" i="24" s="1"/>
  <c r="O92" i="24"/>
  <c r="Q92" i="24" s="1"/>
  <c r="R92" i="24" s="1"/>
  <c r="O91" i="24"/>
  <c r="Q91" i="24" s="1"/>
  <c r="R91" i="24" s="1"/>
  <c r="O90" i="24"/>
  <c r="Q90" i="24" s="1"/>
  <c r="R90" i="24" s="1"/>
  <c r="O89" i="24"/>
  <c r="Q89" i="24" s="1"/>
  <c r="R89" i="24" s="1"/>
  <c r="O88" i="24"/>
  <c r="Q88" i="24" s="1"/>
  <c r="R88" i="24" s="1"/>
  <c r="O87" i="24"/>
  <c r="Q87" i="24" s="1"/>
  <c r="R87" i="24" s="1"/>
  <c r="O86" i="24"/>
  <c r="Q86" i="24" s="1"/>
  <c r="R86" i="24" s="1"/>
  <c r="O85" i="24"/>
  <c r="Q85" i="24" s="1"/>
  <c r="R85" i="24" s="1"/>
  <c r="O84" i="24"/>
  <c r="Q84" i="24" s="1"/>
  <c r="R84" i="24" s="1"/>
  <c r="O83" i="24"/>
  <c r="Q83" i="24" s="1"/>
  <c r="R83" i="24" s="1"/>
  <c r="O82" i="24"/>
  <c r="Q82" i="24" s="1"/>
  <c r="R82" i="24" s="1"/>
  <c r="O81" i="24"/>
  <c r="Q81" i="24" s="1"/>
  <c r="R81" i="24" s="1"/>
  <c r="O80" i="24"/>
  <c r="Q80" i="24" s="1"/>
  <c r="R80" i="24" s="1"/>
  <c r="O79" i="24"/>
  <c r="Q79" i="24" s="1"/>
  <c r="R79" i="24" s="1"/>
  <c r="O78" i="24"/>
  <c r="Q78" i="24" s="1"/>
  <c r="R78" i="24" s="1"/>
  <c r="O77" i="24"/>
  <c r="Q77" i="24" s="1"/>
  <c r="R77" i="24" s="1"/>
  <c r="O76" i="24"/>
  <c r="Q76" i="24" s="1"/>
  <c r="R76" i="24" s="1"/>
  <c r="O75" i="24"/>
  <c r="Q75" i="24" s="1"/>
  <c r="R75" i="24" s="1"/>
  <c r="O74" i="24"/>
  <c r="Q74" i="24" s="1"/>
  <c r="R74" i="24" s="1"/>
  <c r="O73" i="24"/>
  <c r="Q73" i="24" s="1"/>
  <c r="R73" i="24" s="1"/>
  <c r="O72" i="24"/>
  <c r="Q72" i="24" s="1"/>
  <c r="R72" i="24" s="1"/>
  <c r="O71" i="24"/>
  <c r="Q71" i="24" s="1"/>
  <c r="R71" i="24" s="1"/>
  <c r="O70" i="24"/>
  <c r="Q70" i="24" s="1"/>
  <c r="R70" i="24" s="1"/>
  <c r="O69" i="24"/>
  <c r="Q69" i="24" s="1"/>
  <c r="R69" i="24" s="1"/>
  <c r="O68" i="24"/>
  <c r="Q68" i="24" s="1"/>
  <c r="R68" i="24" s="1"/>
  <c r="O67" i="24"/>
  <c r="Q67" i="24" s="1"/>
  <c r="R67" i="24" s="1"/>
  <c r="O66" i="24"/>
  <c r="Q66" i="24" s="1"/>
  <c r="R66" i="24" s="1"/>
  <c r="O65" i="24"/>
  <c r="Q65" i="24" s="1"/>
  <c r="R65" i="24" s="1"/>
  <c r="O64" i="24"/>
  <c r="Q64" i="24" s="1"/>
  <c r="R64" i="24" s="1"/>
  <c r="O63" i="24"/>
  <c r="Q63" i="24" s="1"/>
  <c r="R63" i="24" s="1"/>
  <c r="O62" i="24"/>
  <c r="Q62" i="24" s="1"/>
  <c r="R62" i="24" s="1"/>
  <c r="O61" i="24"/>
  <c r="Q61" i="24" s="1"/>
  <c r="R61" i="24" s="1"/>
  <c r="O60" i="24"/>
  <c r="Q60" i="24" s="1"/>
  <c r="R60" i="24" s="1"/>
  <c r="O59" i="24"/>
  <c r="Q59" i="24" s="1"/>
  <c r="R59" i="24" s="1"/>
  <c r="O58" i="24"/>
  <c r="Q58" i="24" s="1"/>
  <c r="R58" i="24" s="1"/>
  <c r="O57" i="24"/>
  <c r="Q57" i="24" s="1"/>
  <c r="R57" i="24" s="1"/>
  <c r="O56" i="24"/>
  <c r="Q56" i="24" s="1"/>
  <c r="R56" i="24" s="1"/>
  <c r="O55" i="24"/>
  <c r="Q55" i="24" s="1"/>
  <c r="R55" i="24" s="1"/>
  <c r="O54" i="24"/>
  <c r="Q54" i="24" s="1"/>
  <c r="R54" i="24" s="1"/>
  <c r="O53" i="24"/>
  <c r="Q53" i="24" s="1"/>
  <c r="R53" i="24" s="1"/>
  <c r="O52" i="24"/>
  <c r="Q52" i="24" s="1"/>
  <c r="R52" i="24" s="1"/>
  <c r="O51" i="24"/>
  <c r="Q51" i="24" s="1"/>
  <c r="R51" i="24" s="1"/>
  <c r="O50" i="24"/>
  <c r="Q50" i="24" s="1"/>
  <c r="R50" i="24" s="1"/>
  <c r="O49" i="24"/>
  <c r="Q49" i="24" s="1"/>
  <c r="R49" i="24" s="1"/>
  <c r="O48" i="24"/>
  <c r="Q48" i="24" s="1"/>
  <c r="R48" i="24" s="1"/>
  <c r="O47" i="24"/>
  <c r="Q47" i="24" s="1"/>
  <c r="R47" i="24" s="1"/>
  <c r="O46" i="24"/>
  <c r="Q46" i="24" s="1"/>
  <c r="R46" i="24" s="1"/>
  <c r="O45" i="24"/>
  <c r="Q45" i="24" s="1"/>
  <c r="R45" i="24" s="1"/>
  <c r="O44" i="24"/>
  <c r="Q44" i="24" s="1"/>
  <c r="R44" i="24" s="1"/>
  <c r="O43" i="24"/>
  <c r="Q43" i="24" s="1"/>
  <c r="R43" i="24" s="1"/>
  <c r="O42" i="24"/>
  <c r="Q42" i="24" s="1"/>
  <c r="R42" i="24" s="1"/>
  <c r="O41" i="24"/>
  <c r="Q41" i="24" s="1"/>
  <c r="R41" i="24" s="1"/>
  <c r="O40" i="24"/>
  <c r="Q40" i="24" s="1"/>
  <c r="R40" i="24" s="1"/>
  <c r="O39" i="24"/>
  <c r="Q39" i="24" s="1"/>
  <c r="R39" i="24" s="1"/>
  <c r="O38" i="24"/>
  <c r="Q38" i="24" s="1"/>
  <c r="R38" i="24" s="1"/>
  <c r="O37" i="24"/>
  <c r="Q37" i="24" s="1"/>
  <c r="R37" i="24" s="1"/>
  <c r="O36" i="24"/>
  <c r="Q36" i="24" s="1"/>
  <c r="R36" i="24" s="1"/>
  <c r="O35" i="24"/>
  <c r="Q35" i="24" s="1"/>
  <c r="R35" i="24" s="1"/>
  <c r="O103" i="23"/>
  <c r="Q103" i="23" s="1"/>
  <c r="R103" i="23" s="1"/>
  <c r="O102" i="23"/>
  <c r="Q102" i="23" s="1"/>
  <c r="R102" i="23" s="1"/>
  <c r="O101" i="23"/>
  <c r="Q101" i="23" s="1"/>
  <c r="R101" i="23" s="1"/>
  <c r="O100" i="23"/>
  <c r="Q100" i="23" s="1"/>
  <c r="R100" i="23" s="1"/>
  <c r="O99" i="23"/>
  <c r="Q99" i="23" s="1"/>
  <c r="R99" i="23" s="1"/>
  <c r="O98" i="23"/>
  <c r="Q98" i="23" s="1"/>
  <c r="R98" i="23" s="1"/>
  <c r="O97" i="23"/>
  <c r="Q97" i="23" s="1"/>
  <c r="R97" i="23" s="1"/>
  <c r="O96" i="23"/>
  <c r="Q96" i="23" s="1"/>
  <c r="R96" i="23" s="1"/>
  <c r="O95" i="23"/>
  <c r="Q95" i="23" s="1"/>
  <c r="R95" i="23" s="1"/>
  <c r="O94" i="23"/>
  <c r="Q94" i="23" s="1"/>
  <c r="R94" i="23" s="1"/>
  <c r="O93" i="23"/>
  <c r="Q93" i="23" s="1"/>
  <c r="R93" i="23" s="1"/>
  <c r="O92" i="23"/>
  <c r="Q92" i="23" s="1"/>
  <c r="R92" i="23" s="1"/>
  <c r="O91" i="23"/>
  <c r="Q91" i="23" s="1"/>
  <c r="R91" i="23" s="1"/>
  <c r="O90" i="23"/>
  <c r="Q90" i="23" s="1"/>
  <c r="R90" i="23" s="1"/>
  <c r="O89" i="23"/>
  <c r="Q89" i="23" s="1"/>
  <c r="R89" i="23" s="1"/>
  <c r="O88" i="23"/>
  <c r="Q88" i="23" s="1"/>
  <c r="R88" i="23" s="1"/>
  <c r="O87" i="23"/>
  <c r="Q87" i="23" s="1"/>
  <c r="R87" i="23" s="1"/>
  <c r="O86" i="23"/>
  <c r="Q86" i="23" s="1"/>
  <c r="R86" i="23" s="1"/>
  <c r="O85" i="23"/>
  <c r="Q85" i="23" s="1"/>
  <c r="R85" i="23" s="1"/>
  <c r="O84" i="23"/>
  <c r="Q84" i="23" s="1"/>
  <c r="R84" i="23" s="1"/>
  <c r="O83" i="23"/>
  <c r="Q83" i="23" s="1"/>
  <c r="R83" i="23" s="1"/>
  <c r="O82" i="23"/>
  <c r="Q82" i="23" s="1"/>
  <c r="R82" i="23" s="1"/>
  <c r="O81" i="23"/>
  <c r="Q81" i="23" s="1"/>
  <c r="R81" i="23" s="1"/>
  <c r="O80" i="23"/>
  <c r="Q80" i="23" s="1"/>
  <c r="R80" i="23" s="1"/>
  <c r="O79" i="23"/>
  <c r="Q79" i="23" s="1"/>
  <c r="R79" i="23" s="1"/>
  <c r="O78" i="23"/>
  <c r="Q78" i="23" s="1"/>
  <c r="R78" i="23" s="1"/>
  <c r="O77" i="23"/>
  <c r="Q77" i="23" s="1"/>
  <c r="R77" i="23" s="1"/>
  <c r="O76" i="23"/>
  <c r="Q76" i="23" s="1"/>
  <c r="R76" i="23" s="1"/>
  <c r="O75" i="23"/>
  <c r="Q75" i="23" s="1"/>
  <c r="R75" i="23" s="1"/>
  <c r="O74" i="23"/>
  <c r="Q74" i="23" s="1"/>
  <c r="R74" i="23" s="1"/>
  <c r="O73" i="23"/>
  <c r="Q73" i="23" s="1"/>
  <c r="R73" i="23" s="1"/>
  <c r="O72" i="23"/>
  <c r="Q72" i="23" s="1"/>
  <c r="R72" i="23" s="1"/>
  <c r="O71" i="23"/>
  <c r="Q71" i="23" s="1"/>
  <c r="R71" i="23" s="1"/>
  <c r="O70" i="23"/>
  <c r="Q70" i="23" s="1"/>
  <c r="R70" i="23" s="1"/>
  <c r="O69" i="23"/>
  <c r="Q69" i="23" s="1"/>
  <c r="R69" i="23" s="1"/>
  <c r="O68" i="23"/>
  <c r="Q68" i="23" s="1"/>
  <c r="R68" i="23" s="1"/>
  <c r="O67" i="23"/>
  <c r="Q67" i="23" s="1"/>
  <c r="R67" i="23" s="1"/>
  <c r="O66" i="23"/>
  <c r="Q66" i="23" s="1"/>
  <c r="R66" i="23" s="1"/>
  <c r="O65" i="23"/>
  <c r="Q65" i="23" s="1"/>
  <c r="R65" i="23" s="1"/>
  <c r="O64" i="23"/>
  <c r="Q64" i="23" s="1"/>
  <c r="R64" i="23" s="1"/>
  <c r="O63" i="23"/>
  <c r="Q63" i="23" s="1"/>
  <c r="R63" i="23" s="1"/>
  <c r="O62" i="23"/>
  <c r="Q62" i="23" s="1"/>
  <c r="R62" i="23" s="1"/>
  <c r="O61" i="23"/>
  <c r="Q61" i="23" s="1"/>
  <c r="R61" i="23" s="1"/>
  <c r="O60" i="23"/>
  <c r="Q60" i="23" s="1"/>
  <c r="R60" i="23" s="1"/>
  <c r="O59" i="23"/>
  <c r="Q59" i="23" s="1"/>
  <c r="R59" i="23" s="1"/>
  <c r="O58" i="23"/>
  <c r="Q58" i="23" s="1"/>
  <c r="R58" i="23" s="1"/>
  <c r="O57" i="23"/>
  <c r="Q57" i="23" s="1"/>
  <c r="R57" i="23" s="1"/>
  <c r="O56" i="23"/>
  <c r="Q56" i="23" s="1"/>
  <c r="R56" i="23" s="1"/>
  <c r="O55" i="23"/>
  <c r="Q55" i="23" s="1"/>
  <c r="R55" i="23" s="1"/>
  <c r="O54" i="23"/>
  <c r="Q54" i="23" s="1"/>
  <c r="R54" i="23" s="1"/>
  <c r="O53" i="23"/>
  <c r="Q53" i="23" s="1"/>
  <c r="R53" i="23" s="1"/>
  <c r="O52" i="23"/>
  <c r="Q52" i="23" s="1"/>
  <c r="R52" i="23" s="1"/>
  <c r="O51" i="23"/>
  <c r="Q51" i="23" s="1"/>
  <c r="R51" i="23" s="1"/>
  <c r="O50" i="23"/>
  <c r="Q50" i="23" s="1"/>
  <c r="R50" i="23" s="1"/>
  <c r="O49" i="23"/>
  <c r="Q49" i="23" s="1"/>
  <c r="R49" i="23" s="1"/>
  <c r="O48" i="23"/>
  <c r="Q48" i="23" s="1"/>
  <c r="R48" i="23" s="1"/>
  <c r="O47" i="23"/>
  <c r="Q47" i="23" s="1"/>
  <c r="R47" i="23" s="1"/>
  <c r="O46" i="23"/>
  <c r="Q46" i="23" s="1"/>
  <c r="R46" i="23" s="1"/>
  <c r="O45" i="23"/>
  <c r="Q45" i="23" s="1"/>
  <c r="R45" i="23" s="1"/>
  <c r="O44" i="23"/>
  <c r="Q44" i="23" s="1"/>
  <c r="R44" i="23" s="1"/>
  <c r="O43" i="23"/>
  <c r="Q43" i="23" s="1"/>
  <c r="R43" i="23" s="1"/>
  <c r="O42" i="23"/>
  <c r="Q42" i="23" s="1"/>
  <c r="R42" i="23" s="1"/>
  <c r="O41" i="23"/>
  <c r="Q41" i="23" s="1"/>
  <c r="R41" i="23" s="1"/>
  <c r="O40" i="23"/>
  <c r="Q40" i="23" s="1"/>
  <c r="R40" i="23" s="1"/>
  <c r="O39" i="23"/>
  <c r="Q39" i="23" s="1"/>
  <c r="R39" i="23" s="1"/>
  <c r="O38" i="23"/>
  <c r="Q38" i="23" s="1"/>
  <c r="R38" i="23" s="1"/>
  <c r="O37" i="23"/>
  <c r="Q37" i="23" s="1"/>
  <c r="R37" i="23" s="1"/>
  <c r="O36" i="23"/>
  <c r="Q36" i="23" s="1"/>
  <c r="R36" i="23" s="1"/>
  <c r="O35" i="23"/>
  <c r="Q35" i="23" s="1"/>
  <c r="R35" i="23" s="1"/>
  <c r="O103" i="22"/>
  <c r="Q103" i="22" s="1"/>
  <c r="R103" i="22" s="1"/>
  <c r="O102" i="22"/>
  <c r="Q102" i="22" s="1"/>
  <c r="R102" i="22" s="1"/>
  <c r="Q101" i="22"/>
  <c r="R101" i="22" s="1"/>
  <c r="O101" i="22"/>
  <c r="O100" i="22"/>
  <c r="Q100" i="22" s="1"/>
  <c r="R100" i="22" s="1"/>
  <c r="O99" i="22"/>
  <c r="Q99" i="22" s="1"/>
  <c r="R99" i="22" s="1"/>
  <c r="O98" i="22"/>
  <c r="Q98" i="22" s="1"/>
  <c r="R98" i="22" s="1"/>
  <c r="O97" i="22"/>
  <c r="Q97" i="22" s="1"/>
  <c r="R97" i="22" s="1"/>
  <c r="O96" i="22"/>
  <c r="Q96" i="22" s="1"/>
  <c r="R96" i="22" s="1"/>
  <c r="O95" i="22"/>
  <c r="Q95" i="22" s="1"/>
  <c r="R95" i="22" s="1"/>
  <c r="O94" i="22"/>
  <c r="Q94" i="22" s="1"/>
  <c r="R94" i="22" s="1"/>
  <c r="O93" i="22"/>
  <c r="Q93" i="22" s="1"/>
  <c r="R93" i="22" s="1"/>
  <c r="O92" i="22"/>
  <c r="Q92" i="22" s="1"/>
  <c r="R92" i="22" s="1"/>
  <c r="O91" i="22"/>
  <c r="Q91" i="22" s="1"/>
  <c r="R91" i="22" s="1"/>
  <c r="O90" i="22"/>
  <c r="Q90" i="22" s="1"/>
  <c r="R90" i="22" s="1"/>
  <c r="O89" i="22"/>
  <c r="Q89" i="22" s="1"/>
  <c r="R89" i="22" s="1"/>
  <c r="O88" i="22"/>
  <c r="Q88" i="22" s="1"/>
  <c r="R88" i="22" s="1"/>
  <c r="O87" i="22"/>
  <c r="Q87" i="22" s="1"/>
  <c r="R87" i="22" s="1"/>
  <c r="O86" i="22"/>
  <c r="Q86" i="22" s="1"/>
  <c r="R86" i="22" s="1"/>
  <c r="O85" i="22"/>
  <c r="Q85" i="22" s="1"/>
  <c r="R85" i="22" s="1"/>
  <c r="O84" i="22"/>
  <c r="Q84" i="22" s="1"/>
  <c r="R84" i="22" s="1"/>
  <c r="O83" i="22"/>
  <c r="Q83" i="22" s="1"/>
  <c r="R83" i="22" s="1"/>
  <c r="O82" i="22"/>
  <c r="Q82" i="22" s="1"/>
  <c r="R82" i="22" s="1"/>
  <c r="O81" i="22"/>
  <c r="Q81" i="22" s="1"/>
  <c r="R81" i="22" s="1"/>
  <c r="O80" i="22"/>
  <c r="Q80" i="22" s="1"/>
  <c r="R80" i="22" s="1"/>
  <c r="O79" i="22"/>
  <c r="Q79" i="22" s="1"/>
  <c r="R79" i="22" s="1"/>
  <c r="O78" i="22"/>
  <c r="Q78" i="22" s="1"/>
  <c r="R78" i="22" s="1"/>
  <c r="O77" i="22"/>
  <c r="Q77" i="22" s="1"/>
  <c r="R77" i="22" s="1"/>
  <c r="O76" i="22"/>
  <c r="Q76" i="22" s="1"/>
  <c r="R76" i="22" s="1"/>
  <c r="O75" i="22"/>
  <c r="Q75" i="22" s="1"/>
  <c r="R75" i="22" s="1"/>
  <c r="O74" i="22"/>
  <c r="Q74" i="22" s="1"/>
  <c r="R74" i="22" s="1"/>
  <c r="O73" i="22"/>
  <c r="Q73" i="22" s="1"/>
  <c r="R73" i="22" s="1"/>
  <c r="O72" i="22"/>
  <c r="Q72" i="22" s="1"/>
  <c r="R72" i="22" s="1"/>
  <c r="O71" i="22"/>
  <c r="Q71" i="22" s="1"/>
  <c r="R71" i="22" s="1"/>
  <c r="O70" i="22"/>
  <c r="Q70" i="22" s="1"/>
  <c r="R70" i="22" s="1"/>
  <c r="O69" i="22"/>
  <c r="Q69" i="22" s="1"/>
  <c r="R69" i="22" s="1"/>
  <c r="O68" i="22"/>
  <c r="Q68" i="22" s="1"/>
  <c r="R68" i="22" s="1"/>
  <c r="O67" i="22"/>
  <c r="Q67" i="22" s="1"/>
  <c r="R67" i="22" s="1"/>
  <c r="O66" i="22"/>
  <c r="Q66" i="22" s="1"/>
  <c r="R66" i="22" s="1"/>
  <c r="O65" i="22"/>
  <c r="Q65" i="22" s="1"/>
  <c r="R65" i="22" s="1"/>
  <c r="O64" i="22"/>
  <c r="Q64" i="22" s="1"/>
  <c r="R64" i="22" s="1"/>
  <c r="O63" i="22"/>
  <c r="Q63" i="22" s="1"/>
  <c r="R63" i="22" s="1"/>
  <c r="O62" i="22"/>
  <c r="Q62" i="22" s="1"/>
  <c r="R62" i="22" s="1"/>
  <c r="O61" i="22"/>
  <c r="Q61" i="22" s="1"/>
  <c r="R61" i="22" s="1"/>
  <c r="O60" i="22"/>
  <c r="Q60" i="22" s="1"/>
  <c r="R60" i="22" s="1"/>
  <c r="O59" i="22"/>
  <c r="Q59" i="22" s="1"/>
  <c r="R59" i="22" s="1"/>
  <c r="O58" i="22"/>
  <c r="Q58" i="22" s="1"/>
  <c r="R58" i="22" s="1"/>
  <c r="O57" i="22"/>
  <c r="Q57" i="22" s="1"/>
  <c r="R57" i="22" s="1"/>
  <c r="O56" i="22"/>
  <c r="Q56" i="22" s="1"/>
  <c r="R56" i="22" s="1"/>
  <c r="O55" i="22"/>
  <c r="Q55" i="22" s="1"/>
  <c r="R55" i="22" s="1"/>
  <c r="O54" i="22"/>
  <c r="Q54" i="22" s="1"/>
  <c r="R54" i="22" s="1"/>
  <c r="O53" i="22"/>
  <c r="Q53" i="22" s="1"/>
  <c r="R53" i="22" s="1"/>
  <c r="O52" i="22"/>
  <c r="Q52" i="22" s="1"/>
  <c r="R52" i="22" s="1"/>
  <c r="O51" i="22"/>
  <c r="Q51" i="22" s="1"/>
  <c r="R51" i="22" s="1"/>
  <c r="O50" i="22"/>
  <c r="Q50" i="22" s="1"/>
  <c r="R50" i="22" s="1"/>
  <c r="O49" i="22"/>
  <c r="Q49" i="22" s="1"/>
  <c r="R49" i="22" s="1"/>
  <c r="O48" i="22"/>
  <c r="Q48" i="22" s="1"/>
  <c r="R48" i="22" s="1"/>
  <c r="O47" i="22"/>
  <c r="Q47" i="22" s="1"/>
  <c r="R47" i="22" s="1"/>
  <c r="O46" i="22"/>
  <c r="Q46" i="22" s="1"/>
  <c r="R46" i="22" s="1"/>
  <c r="O45" i="22"/>
  <c r="Q45" i="22" s="1"/>
  <c r="R45" i="22" s="1"/>
  <c r="O44" i="22"/>
  <c r="Q44" i="22" s="1"/>
  <c r="R44" i="22" s="1"/>
  <c r="O43" i="22"/>
  <c r="Q43" i="22" s="1"/>
  <c r="R43" i="22" s="1"/>
  <c r="O42" i="22"/>
  <c r="Q42" i="22" s="1"/>
  <c r="R42" i="22" s="1"/>
  <c r="O41" i="22"/>
  <c r="Q41" i="22" s="1"/>
  <c r="R41" i="22" s="1"/>
  <c r="O40" i="22"/>
  <c r="Q40" i="22" s="1"/>
  <c r="R40" i="22" s="1"/>
  <c r="O39" i="22"/>
  <c r="Q39" i="22" s="1"/>
  <c r="R39" i="22" s="1"/>
  <c r="O38" i="22"/>
  <c r="Q38" i="22" s="1"/>
  <c r="R38" i="22" s="1"/>
  <c r="O37" i="22"/>
  <c r="Q37" i="22" s="1"/>
  <c r="R37" i="22" s="1"/>
  <c r="O36" i="22"/>
  <c r="Q36" i="22" s="1"/>
  <c r="R36" i="22" s="1"/>
  <c r="O35" i="22"/>
  <c r="Q35" i="22" s="1"/>
  <c r="R35" i="22" s="1"/>
  <c r="O103" i="21"/>
  <c r="Q103" i="21" s="1"/>
  <c r="R103" i="21" s="1"/>
  <c r="O102" i="21"/>
  <c r="Q102" i="21" s="1"/>
  <c r="R102" i="21" s="1"/>
  <c r="O101" i="21"/>
  <c r="Q101" i="21" s="1"/>
  <c r="R101" i="21" s="1"/>
  <c r="O100" i="21"/>
  <c r="Q100" i="21" s="1"/>
  <c r="R100" i="21" s="1"/>
  <c r="O99" i="21"/>
  <c r="Q99" i="21" s="1"/>
  <c r="R99" i="21" s="1"/>
  <c r="O98" i="21"/>
  <c r="Q98" i="21" s="1"/>
  <c r="R98" i="21" s="1"/>
  <c r="O97" i="21"/>
  <c r="Q97" i="21" s="1"/>
  <c r="R97" i="21" s="1"/>
  <c r="O96" i="21"/>
  <c r="Q96" i="21" s="1"/>
  <c r="R96" i="21" s="1"/>
  <c r="O95" i="21"/>
  <c r="Q95" i="21" s="1"/>
  <c r="R95" i="21" s="1"/>
  <c r="O94" i="21"/>
  <c r="Q94" i="21" s="1"/>
  <c r="R94" i="21" s="1"/>
  <c r="O93" i="21"/>
  <c r="Q93" i="21" s="1"/>
  <c r="R93" i="21" s="1"/>
  <c r="O92" i="21"/>
  <c r="Q92" i="21" s="1"/>
  <c r="R92" i="21" s="1"/>
  <c r="O91" i="21"/>
  <c r="Q91" i="21" s="1"/>
  <c r="R91" i="21" s="1"/>
  <c r="O90" i="21"/>
  <c r="Q90" i="21" s="1"/>
  <c r="R90" i="21" s="1"/>
  <c r="O89" i="21"/>
  <c r="Q89" i="21" s="1"/>
  <c r="R89" i="21" s="1"/>
  <c r="O88" i="21"/>
  <c r="Q88" i="21" s="1"/>
  <c r="R88" i="21" s="1"/>
  <c r="O87" i="21"/>
  <c r="Q87" i="21" s="1"/>
  <c r="R87" i="21" s="1"/>
  <c r="O86" i="21"/>
  <c r="Q86" i="21" s="1"/>
  <c r="R86" i="21" s="1"/>
  <c r="O85" i="21"/>
  <c r="Q85" i="21" s="1"/>
  <c r="R85" i="21" s="1"/>
  <c r="O84" i="21"/>
  <c r="Q84" i="21" s="1"/>
  <c r="R84" i="21" s="1"/>
  <c r="O83" i="21"/>
  <c r="Q83" i="21" s="1"/>
  <c r="R83" i="21" s="1"/>
  <c r="O82" i="21"/>
  <c r="Q82" i="21" s="1"/>
  <c r="R82" i="21" s="1"/>
  <c r="O81" i="21"/>
  <c r="Q81" i="21" s="1"/>
  <c r="R81" i="21" s="1"/>
  <c r="O80" i="21"/>
  <c r="Q80" i="21" s="1"/>
  <c r="R80" i="21" s="1"/>
  <c r="O79" i="21"/>
  <c r="Q79" i="21" s="1"/>
  <c r="R79" i="21" s="1"/>
  <c r="O78" i="21"/>
  <c r="Q78" i="21" s="1"/>
  <c r="R78" i="21" s="1"/>
  <c r="Q77" i="21"/>
  <c r="R77" i="21" s="1"/>
  <c r="O77" i="21"/>
  <c r="O76" i="21"/>
  <c r="Q76" i="21" s="1"/>
  <c r="R76" i="21" s="1"/>
  <c r="O75" i="21"/>
  <c r="Q75" i="21" s="1"/>
  <c r="R75" i="21" s="1"/>
  <c r="O74" i="21"/>
  <c r="Q74" i="21" s="1"/>
  <c r="R74" i="21" s="1"/>
  <c r="O73" i="21"/>
  <c r="Q73" i="21" s="1"/>
  <c r="R73" i="21" s="1"/>
  <c r="O72" i="21"/>
  <c r="Q72" i="21" s="1"/>
  <c r="R72" i="21" s="1"/>
  <c r="O71" i="21"/>
  <c r="Q71" i="21" s="1"/>
  <c r="R71" i="21" s="1"/>
  <c r="O70" i="21"/>
  <c r="Q70" i="21" s="1"/>
  <c r="R70" i="21" s="1"/>
  <c r="O69" i="21"/>
  <c r="Q69" i="21" s="1"/>
  <c r="R69" i="21" s="1"/>
  <c r="O68" i="21"/>
  <c r="Q68" i="21" s="1"/>
  <c r="R68" i="21" s="1"/>
  <c r="O67" i="21"/>
  <c r="Q67" i="21" s="1"/>
  <c r="R67" i="21" s="1"/>
  <c r="O66" i="21"/>
  <c r="Q66" i="21" s="1"/>
  <c r="R66" i="21" s="1"/>
  <c r="Q65" i="21"/>
  <c r="R65" i="21" s="1"/>
  <c r="O65" i="21"/>
  <c r="O64" i="21"/>
  <c r="Q64" i="21" s="1"/>
  <c r="R64" i="21" s="1"/>
  <c r="O63" i="21"/>
  <c r="Q63" i="21" s="1"/>
  <c r="R63" i="21" s="1"/>
  <c r="O62" i="21"/>
  <c r="Q62" i="21" s="1"/>
  <c r="R62" i="21" s="1"/>
  <c r="Q61" i="21"/>
  <c r="R61" i="21" s="1"/>
  <c r="O61" i="21"/>
  <c r="O60" i="21"/>
  <c r="Q60" i="21" s="1"/>
  <c r="R60" i="21" s="1"/>
  <c r="O59" i="21"/>
  <c r="Q59" i="21" s="1"/>
  <c r="R59" i="21" s="1"/>
  <c r="O58" i="21"/>
  <c r="Q58" i="21" s="1"/>
  <c r="R58" i="21" s="1"/>
  <c r="O57" i="21"/>
  <c r="Q57" i="21" s="1"/>
  <c r="R57" i="21" s="1"/>
  <c r="O56" i="21"/>
  <c r="Q56" i="21" s="1"/>
  <c r="R56" i="21" s="1"/>
  <c r="O55" i="21"/>
  <c r="Q55" i="21" s="1"/>
  <c r="R55" i="21" s="1"/>
  <c r="O54" i="21"/>
  <c r="Q54" i="21" s="1"/>
  <c r="R54" i="21" s="1"/>
  <c r="O53" i="21"/>
  <c r="Q53" i="21" s="1"/>
  <c r="R53" i="21" s="1"/>
  <c r="O52" i="21"/>
  <c r="Q52" i="21" s="1"/>
  <c r="R52" i="21" s="1"/>
  <c r="O51" i="21"/>
  <c r="Q51" i="21" s="1"/>
  <c r="R51" i="21" s="1"/>
  <c r="O50" i="21"/>
  <c r="Q50" i="21" s="1"/>
  <c r="R50" i="21" s="1"/>
  <c r="Q49" i="21"/>
  <c r="R49" i="21" s="1"/>
  <c r="O49" i="21"/>
  <c r="O48" i="21"/>
  <c r="Q48" i="21" s="1"/>
  <c r="R48" i="21" s="1"/>
  <c r="O47" i="21"/>
  <c r="Q47" i="21" s="1"/>
  <c r="R47" i="21" s="1"/>
  <c r="O46" i="21"/>
  <c r="Q46" i="21" s="1"/>
  <c r="R46" i="21" s="1"/>
  <c r="Q45" i="21"/>
  <c r="R45" i="21" s="1"/>
  <c r="O45" i="21"/>
  <c r="O44" i="21"/>
  <c r="Q44" i="21" s="1"/>
  <c r="R44" i="21" s="1"/>
  <c r="O43" i="21"/>
  <c r="Q43" i="21" s="1"/>
  <c r="R43" i="21" s="1"/>
  <c r="O42" i="21"/>
  <c r="Q42" i="21" s="1"/>
  <c r="R42" i="21" s="1"/>
  <c r="O41" i="21"/>
  <c r="Q41" i="21" s="1"/>
  <c r="R41" i="21" s="1"/>
  <c r="O40" i="21"/>
  <c r="Q40" i="21" s="1"/>
  <c r="R40" i="21" s="1"/>
  <c r="O39" i="21"/>
  <c r="Q39" i="21" s="1"/>
  <c r="R39" i="21" s="1"/>
  <c r="O38" i="21"/>
  <c r="Q38" i="21" s="1"/>
  <c r="R38" i="21" s="1"/>
  <c r="O37" i="21"/>
  <c r="Q37" i="21" s="1"/>
  <c r="R37" i="21" s="1"/>
  <c r="O36" i="21"/>
  <c r="Q36" i="21" s="1"/>
  <c r="R36" i="21" s="1"/>
  <c r="O35" i="21"/>
  <c r="Q35" i="21" s="1"/>
  <c r="R35" i="21" s="1"/>
  <c r="O103" i="20"/>
  <c r="Q103" i="20" s="1"/>
  <c r="R103" i="20" s="1"/>
  <c r="O102" i="20"/>
  <c r="Q102" i="20" s="1"/>
  <c r="R102" i="20" s="1"/>
  <c r="O101" i="20"/>
  <c r="Q101" i="20" s="1"/>
  <c r="R101" i="20" s="1"/>
  <c r="O100" i="20"/>
  <c r="Q100" i="20" s="1"/>
  <c r="R100" i="20" s="1"/>
  <c r="O99" i="20"/>
  <c r="Q99" i="20" s="1"/>
  <c r="R99" i="20" s="1"/>
  <c r="O98" i="20"/>
  <c r="Q98" i="20" s="1"/>
  <c r="R98" i="20" s="1"/>
  <c r="O97" i="20"/>
  <c r="Q97" i="20" s="1"/>
  <c r="R97" i="20" s="1"/>
  <c r="O96" i="20"/>
  <c r="Q96" i="20" s="1"/>
  <c r="R96" i="20" s="1"/>
  <c r="O95" i="20"/>
  <c r="Q95" i="20" s="1"/>
  <c r="R95" i="20" s="1"/>
  <c r="O94" i="20"/>
  <c r="Q94" i="20" s="1"/>
  <c r="R94" i="20" s="1"/>
  <c r="O93" i="20"/>
  <c r="Q93" i="20" s="1"/>
  <c r="R93" i="20" s="1"/>
  <c r="O92" i="20"/>
  <c r="Q92" i="20" s="1"/>
  <c r="R92" i="20" s="1"/>
  <c r="O91" i="20"/>
  <c r="Q91" i="20" s="1"/>
  <c r="R91" i="20" s="1"/>
  <c r="O90" i="20"/>
  <c r="Q90" i="20" s="1"/>
  <c r="R90" i="20" s="1"/>
  <c r="O89" i="20"/>
  <c r="Q89" i="20" s="1"/>
  <c r="R89" i="20" s="1"/>
  <c r="O88" i="20"/>
  <c r="Q88" i="20" s="1"/>
  <c r="R88" i="20" s="1"/>
  <c r="O87" i="20"/>
  <c r="Q87" i="20" s="1"/>
  <c r="R87" i="20" s="1"/>
  <c r="O86" i="20"/>
  <c r="Q86" i="20" s="1"/>
  <c r="R86" i="20" s="1"/>
  <c r="O85" i="20"/>
  <c r="Q85" i="20" s="1"/>
  <c r="R85" i="20" s="1"/>
  <c r="O84" i="20"/>
  <c r="Q84" i="20" s="1"/>
  <c r="R84" i="20" s="1"/>
  <c r="O83" i="20"/>
  <c r="Q83" i="20" s="1"/>
  <c r="R83" i="20" s="1"/>
  <c r="O82" i="20"/>
  <c r="Q82" i="20" s="1"/>
  <c r="R82" i="20" s="1"/>
  <c r="O81" i="20"/>
  <c r="Q81" i="20" s="1"/>
  <c r="R81" i="20" s="1"/>
  <c r="O80" i="20"/>
  <c r="Q80" i="20" s="1"/>
  <c r="R80" i="20" s="1"/>
  <c r="O79" i="20"/>
  <c r="Q79" i="20" s="1"/>
  <c r="R79" i="20" s="1"/>
  <c r="O78" i="20"/>
  <c r="Q78" i="20" s="1"/>
  <c r="R78" i="20" s="1"/>
  <c r="O77" i="20"/>
  <c r="Q77" i="20" s="1"/>
  <c r="R77" i="20" s="1"/>
  <c r="O76" i="20"/>
  <c r="Q76" i="20" s="1"/>
  <c r="R76" i="20" s="1"/>
  <c r="O75" i="20"/>
  <c r="Q75" i="20" s="1"/>
  <c r="R75" i="20" s="1"/>
  <c r="O74" i="20"/>
  <c r="Q74" i="20" s="1"/>
  <c r="R74" i="20" s="1"/>
  <c r="O73" i="20"/>
  <c r="Q73" i="20" s="1"/>
  <c r="R73" i="20" s="1"/>
  <c r="O72" i="20"/>
  <c r="Q72" i="20" s="1"/>
  <c r="R72" i="20" s="1"/>
  <c r="O71" i="20"/>
  <c r="Q71" i="20" s="1"/>
  <c r="R71" i="20" s="1"/>
  <c r="O70" i="20"/>
  <c r="Q70" i="20" s="1"/>
  <c r="R70" i="20" s="1"/>
  <c r="O69" i="20"/>
  <c r="Q69" i="20" s="1"/>
  <c r="R69" i="20" s="1"/>
  <c r="O68" i="20"/>
  <c r="Q68" i="20" s="1"/>
  <c r="R68" i="20" s="1"/>
  <c r="O67" i="20"/>
  <c r="Q67" i="20" s="1"/>
  <c r="R67" i="20" s="1"/>
  <c r="O66" i="20"/>
  <c r="Q66" i="20" s="1"/>
  <c r="R66" i="20" s="1"/>
  <c r="O65" i="20"/>
  <c r="Q65" i="20" s="1"/>
  <c r="R65" i="20" s="1"/>
  <c r="O64" i="20"/>
  <c r="Q64" i="20" s="1"/>
  <c r="R64" i="20" s="1"/>
  <c r="O63" i="20"/>
  <c r="Q63" i="20" s="1"/>
  <c r="R63" i="20" s="1"/>
  <c r="O62" i="20"/>
  <c r="Q62" i="20" s="1"/>
  <c r="R62" i="20" s="1"/>
  <c r="O61" i="20"/>
  <c r="Q61" i="20" s="1"/>
  <c r="R61" i="20" s="1"/>
  <c r="O60" i="20"/>
  <c r="Q60" i="20" s="1"/>
  <c r="R60" i="20" s="1"/>
  <c r="O59" i="20"/>
  <c r="Q59" i="20" s="1"/>
  <c r="R59" i="20" s="1"/>
  <c r="O58" i="20"/>
  <c r="Q58" i="20" s="1"/>
  <c r="R58" i="20" s="1"/>
  <c r="O57" i="20"/>
  <c r="Q57" i="20" s="1"/>
  <c r="R57" i="20" s="1"/>
  <c r="O56" i="20"/>
  <c r="Q56" i="20" s="1"/>
  <c r="R56" i="20" s="1"/>
  <c r="O55" i="20"/>
  <c r="Q55" i="20" s="1"/>
  <c r="R55" i="20" s="1"/>
  <c r="O54" i="20"/>
  <c r="Q54" i="20" s="1"/>
  <c r="R54" i="20" s="1"/>
  <c r="O53" i="20"/>
  <c r="Q53" i="20" s="1"/>
  <c r="R53" i="20" s="1"/>
  <c r="O52" i="20"/>
  <c r="Q52" i="20" s="1"/>
  <c r="R52" i="20" s="1"/>
  <c r="O51" i="20"/>
  <c r="Q51" i="20" s="1"/>
  <c r="R51" i="20" s="1"/>
  <c r="O50" i="20"/>
  <c r="Q50" i="20" s="1"/>
  <c r="R50" i="20" s="1"/>
  <c r="O49" i="20"/>
  <c r="Q49" i="20" s="1"/>
  <c r="R49" i="20" s="1"/>
  <c r="O48" i="20"/>
  <c r="Q48" i="20" s="1"/>
  <c r="R48" i="20" s="1"/>
  <c r="O47" i="20"/>
  <c r="Q47" i="20" s="1"/>
  <c r="R47" i="20" s="1"/>
  <c r="O46" i="20"/>
  <c r="Q46" i="20" s="1"/>
  <c r="R46" i="20" s="1"/>
  <c r="O45" i="20"/>
  <c r="Q45" i="20" s="1"/>
  <c r="R45" i="20" s="1"/>
  <c r="O44" i="20"/>
  <c r="Q44" i="20" s="1"/>
  <c r="R44" i="20" s="1"/>
  <c r="O43" i="20"/>
  <c r="Q43" i="20" s="1"/>
  <c r="R43" i="20" s="1"/>
  <c r="O42" i="20"/>
  <c r="Q42" i="20" s="1"/>
  <c r="R42" i="20" s="1"/>
  <c r="O41" i="20"/>
  <c r="Q41" i="20" s="1"/>
  <c r="R41" i="20" s="1"/>
  <c r="O40" i="20"/>
  <c r="Q40" i="20" s="1"/>
  <c r="R40" i="20" s="1"/>
  <c r="O39" i="20"/>
  <c r="Q39" i="20" s="1"/>
  <c r="R39" i="20" s="1"/>
  <c r="O38" i="20"/>
  <c r="Q38" i="20" s="1"/>
  <c r="R38" i="20" s="1"/>
  <c r="O37" i="20"/>
  <c r="Q37" i="20" s="1"/>
  <c r="R37" i="20" s="1"/>
  <c r="O36" i="20"/>
  <c r="Q36" i="20" s="1"/>
  <c r="R36" i="20" s="1"/>
  <c r="O35" i="20"/>
  <c r="Q35" i="20" s="1"/>
  <c r="R35" i="20" s="1"/>
  <c r="Q103" i="19"/>
  <c r="R103" i="19" s="1"/>
  <c r="O103" i="19"/>
  <c r="O102" i="19"/>
  <c r="Q102" i="19" s="1"/>
  <c r="R102" i="19" s="1"/>
  <c r="O101" i="19"/>
  <c r="Q101" i="19" s="1"/>
  <c r="R101" i="19" s="1"/>
  <c r="O100" i="19"/>
  <c r="Q100" i="19" s="1"/>
  <c r="R100" i="19" s="1"/>
  <c r="Q99" i="19"/>
  <c r="R99" i="19" s="1"/>
  <c r="O99" i="19"/>
  <c r="O98" i="19"/>
  <c r="Q98" i="19" s="1"/>
  <c r="R98" i="19" s="1"/>
  <c r="O97" i="19"/>
  <c r="Q97" i="19" s="1"/>
  <c r="R97" i="19" s="1"/>
  <c r="O96" i="19"/>
  <c r="Q96" i="19" s="1"/>
  <c r="R96" i="19" s="1"/>
  <c r="O95" i="19"/>
  <c r="Q95" i="19" s="1"/>
  <c r="R95" i="19" s="1"/>
  <c r="O94" i="19"/>
  <c r="Q94" i="19" s="1"/>
  <c r="R94" i="19" s="1"/>
  <c r="O93" i="19"/>
  <c r="Q93" i="19" s="1"/>
  <c r="R93" i="19" s="1"/>
  <c r="O92" i="19"/>
  <c r="Q92" i="19" s="1"/>
  <c r="R92" i="19" s="1"/>
  <c r="O91" i="19"/>
  <c r="Q91" i="19" s="1"/>
  <c r="R91" i="19" s="1"/>
  <c r="O90" i="19"/>
  <c r="Q90" i="19" s="1"/>
  <c r="R90" i="19" s="1"/>
  <c r="O89" i="19"/>
  <c r="Q89" i="19" s="1"/>
  <c r="R89" i="19" s="1"/>
  <c r="O88" i="19"/>
  <c r="Q88" i="19" s="1"/>
  <c r="R88" i="19" s="1"/>
  <c r="Q87" i="19"/>
  <c r="R87" i="19" s="1"/>
  <c r="O87" i="19"/>
  <c r="O86" i="19"/>
  <c r="Q86" i="19" s="1"/>
  <c r="R86" i="19" s="1"/>
  <c r="O85" i="19"/>
  <c r="Q85" i="19" s="1"/>
  <c r="R85" i="19" s="1"/>
  <c r="O84" i="19"/>
  <c r="Q84" i="19" s="1"/>
  <c r="R84" i="19" s="1"/>
  <c r="Q83" i="19"/>
  <c r="R83" i="19" s="1"/>
  <c r="O83" i="19"/>
  <c r="O82" i="19"/>
  <c r="Q82" i="19" s="1"/>
  <c r="R82" i="19" s="1"/>
  <c r="O81" i="19"/>
  <c r="Q81" i="19" s="1"/>
  <c r="R81" i="19" s="1"/>
  <c r="O80" i="19"/>
  <c r="Q80" i="19" s="1"/>
  <c r="R80" i="19" s="1"/>
  <c r="O79" i="19"/>
  <c r="Q79" i="19" s="1"/>
  <c r="R79" i="19" s="1"/>
  <c r="O78" i="19"/>
  <c r="Q78" i="19" s="1"/>
  <c r="R78" i="19" s="1"/>
  <c r="O77" i="19"/>
  <c r="Q77" i="19" s="1"/>
  <c r="R77" i="19" s="1"/>
  <c r="O76" i="19"/>
  <c r="Q76" i="19" s="1"/>
  <c r="R76" i="19" s="1"/>
  <c r="O75" i="19"/>
  <c r="Q75" i="19" s="1"/>
  <c r="R75" i="19" s="1"/>
  <c r="O74" i="19"/>
  <c r="Q74" i="19" s="1"/>
  <c r="R74" i="19" s="1"/>
  <c r="O73" i="19"/>
  <c r="Q73" i="19" s="1"/>
  <c r="R73" i="19" s="1"/>
  <c r="O72" i="19"/>
  <c r="Q72" i="19" s="1"/>
  <c r="R72" i="19" s="1"/>
  <c r="O71" i="19"/>
  <c r="Q71" i="19" s="1"/>
  <c r="R71" i="19" s="1"/>
  <c r="O70" i="19"/>
  <c r="Q70" i="19" s="1"/>
  <c r="R70" i="19" s="1"/>
  <c r="O69" i="19"/>
  <c r="Q69" i="19" s="1"/>
  <c r="R69" i="19" s="1"/>
  <c r="O68" i="19"/>
  <c r="Q68" i="19" s="1"/>
  <c r="R68" i="19" s="1"/>
  <c r="O67" i="19"/>
  <c r="Q67" i="19" s="1"/>
  <c r="R67" i="19" s="1"/>
  <c r="O66" i="19"/>
  <c r="Q66" i="19" s="1"/>
  <c r="R66" i="19" s="1"/>
  <c r="O65" i="19"/>
  <c r="Q65" i="19" s="1"/>
  <c r="R65" i="19" s="1"/>
  <c r="O64" i="19"/>
  <c r="Q64" i="19" s="1"/>
  <c r="R64" i="19" s="1"/>
  <c r="O63" i="19"/>
  <c r="Q63" i="19" s="1"/>
  <c r="R63" i="19" s="1"/>
  <c r="O62" i="19"/>
  <c r="Q62" i="19" s="1"/>
  <c r="R62" i="19" s="1"/>
  <c r="O61" i="19"/>
  <c r="Q61" i="19" s="1"/>
  <c r="R61" i="19" s="1"/>
  <c r="O60" i="19"/>
  <c r="Q60" i="19" s="1"/>
  <c r="R60" i="19" s="1"/>
  <c r="O59" i="19"/>
  <c r="Q59" i="19" s="1"/>
  <c r="R59" i="19" s="1"/>
  <c r="O58" i="19"/>
  <c r="Q58" i="19" s="1"/>
  <c r="R58" i="19" s="1"/>
  <c r="O57" i="19"/>
  <c r="Q57" i="19" s="1"/>
  <c r="R57" i="19" s="1"/>
  <c r="O56" i="19"/>
  <c r="Q56" i="19" s="1"/>
  <c r="R56" i="19" s="1"/>
  <c r="O55" i="19"/>
  <c r="Q55" i="19" s="1"/>
  <c r="R55" i="19" s="1"/>
  <c r="O54" i="19"/>
  <c r="Q54" i="19" s="1"/>
  <c r="R54" i="19" s="1"/>
  <c r="O53" i="19"/>
  <c r="Q53" i="19" s="1"/>
  <c r="R53" i="19" s="1"/>
  <c r="O52" i="19"/>
  <c r="Q52" i="19" s="1"/>
  <c r="R52" i="19" s="1"/>
  <c r="O51" i="19"/>
  <c r="Q51" i="19" s="1"/>
  <c r="R51" i="19" s="1"/>
  <c r="O50" i="19"/>
  <c r="Q50" i="19" s="1"/>
  <c r="R50" i="19" s="1"/>
  <c r="O49" i="19"/>
  <c r="Q49" i="19" s="1"/>
  <c r="R49" i="19" s="1"/>
  <c r="O48" i="19"/>
  <c r="Q48" i="19" s="1"/>
  <c r="R48" i="19" s="1"/>
  <c r="O47" i="19"/>
  <c r="Q47" i="19" s="1"/>
  <c r="R47" i="19" s="1"/>
  <c r="O46" i="19"/>
  <c r="Q46" i="19" s="1"/>
  <c r="R46" i="19" s="1"/>
  <c r="O45" i="19"/>
  <c r="Q45" i="19" s="1"/>
  <c r="R45" i="19" s="1"/>
  <c r="O44" i="19"/>
  <c r="Q44" i="19" s="1"/>
  <c r="R44" i="19" s="1"/>
  <c r="O43" i="19"/>
  <c r="Q43" i="19" s="1"/>
  <c r="R43" i="19" s="1"/>
  <c r="O42" i="19"/>
  <c r="Q42" i="19" s="1"/>
  <c r="R42" i="19" s="1"/>
  <c r="O41" i="19"/>
  <c r="Q41" i="19" s="1"/>
  <c r="R41" i="19" s="1"/>
  <c r="O40" i="19"/>
  <c r="Q40" i="19" s="1"/>
  <c r="R40" i="19" s="1"/>
  <c r="O39" i="19"/>
  <c r="Q39" i="19" s="1"/>
  <c r="R39" i="19" s="1"/>
  <c r="O38" i="19"/>
  <c r="Q38" i="19" s="1"/>
  <c r="R38" i="19" s="1"/>
  <c r="O37" i="19"/>
  <c r="Q37" i="19" s="1"/>
  <c r="R37" i="19" s="1"/>
  <c r="O36" i="19"/>
  <c r="Q36" i="19" s="1"/>
  <c r="R36" i="19" s="1"/>
  <c r="O35" i="19"/>
  <c r="Q35" i="19" s="1"/>
  <c r="R35" i="19" s="1"/>
  <c r="O103" i="18"/>
  <c r="Q103" i="18" s="1"/>
  <c r="R103" i="18" s="1"/>
  <c r="O102" i="18"/>
  <c r="Q102" i="18" s="1"/>
  <c r="R102" i="18" s="1"/>
  <c r="O101" i="18"/>
  <c r="Q101" i="18" s="1"/>
  <c r="R101" i="18" s="1"/>
  <c r="O100" i="18"/>
  <c r="Q100" i="18" s="1"/>
  <c r="R100" i="18" s="1"/>
  <c r="O99" i="18"/>
  <c r="Q99" i="18" s="1"/>
  <c r="R99" i="18" s="1"/>
  <c r="O98" i="18"/>
  <c r="Q98" i="18" s="1"/>
  <c r="R98" i="18" s="1"/>
  <c r="O97" i="18"/>
  <c r="Q97" i="18" s="1"/>
  <c r="R97" i="18" s="1"/>
  <c r="O96" i="18"/>
  <c r="Q96" i="18" s="1"/>
  <c r="R96" i="18" s="1"/>
  <c r="O95" i="18"/>
  <c r="Q95" i="18" s="1"/>
  <c r="R95" i="18" s="1"/>
  <c r="O94" i="18"/>
  <c r="Q94" i="18" s="1"/>
  <c r="R94" i="18" s="1"/>
  <c r="O93" i="18"/>
  <c r="Q93" i="18" s="1"/>
  <c r="R93" i="18" s="1"/>
  <c r="O92" i="18"/>
  <c r="Q92" i="18" s="1"/>
  <c r="R92" i="18" s="1"/>
  <c r="O91" i="18"/>
  <c r="Q91" i="18" s="1"/>
  <c r="R91" i="18" s="1"/>
  <c r="O90" i="18"/>
  <c r="Q90" i="18" s="1"/>
  <c r="R90" i="18" s="1"/>
  <c r="O89" i="18"/>
  <c r="Q89" i="18" s="1"/>
  <c r="R89" i="18" s="1"/>
  <c r="O88" i="18"/>
  <c r="Q88" i="18" s="1"/>
  <c r="R88" i="18" s="1"/>
  <c r="O87" i="18"/>
  <c r="Q87" i="18" s="1"/>
  <c r="R87" i="18" s="1"/>
  <c r="O86" i="18"/>
  <c r="Q86" i="18" s="1"/>
  <c r="R86" i="18" s="1"/>
  <c r="O85" i="18"/>
  <c r="Q85" i="18" s="1"/>
  <c r="R85" i="18" s="1"/>
  <c r="O84" i="18"/>
  <c r="Q84" i="18" s="1"/>
  <c r="R84" i="18" s="1"/>
  <c r="O83" i="18"/>
  <c r="Q83" i="18" s="1"/>
  <c r="R83" i="18" s="1"/>
  <c r="O82" i="18"/>
  <c r="Q82" i="18" s="1"/>
  <c r="R82" i="18" s="1"/>
  <c r="O81" i="18"/>
  <c r="Q81" i="18" s="1"/>
  <c r="R81" i="18" s="1"/>
  <c r="O80" i="18"/>
  <c r="Q80" i="18" s="1"/>
  <c r="R80" i="18" s="1"/>
  <c r="O79" i="18"/>
  <c r="Q79" i="18" s="1"/>
  <c r="R79" i="18" s="1"/>
  <c r="O78" i="18"/>
  <c r="Q78" i="18" s="1"/>
  <c r="R78" i="18" s="1"/>
  <c r="O77" i="18"/>
  <c r="Q77" i="18" s="1"/>
  <c r="R77" i="18" s="1"/>
  <c r="O76" i="18"/>
  <c r="Q76" i="18" s="1"/>
  <c r="R76" i="18" s="1"/>
  <c r="O75" i="18"/>
  <c r="Q75" i="18" s="1"/>
  <c r="R75" i="18" s="1"/>
  <c r="O74" i="18"/>
  <c r="Q74" i="18" s="1"/>
  <c r="R74" i="18" s="1"/>
  <c r="O73" i="18"/>
  <c r="Q73" i="18" s="1"/>
  <c r="R73" i="18" s="1"/>
  <c r="O72" i="18"/>
  <c r="Q72" i="18" s="1"/>
  <c r="R72" i="18" s="1"/>
  <c r="O71" i="18"/>
  <c r="Q71" i="18" s="1"/>
  <c r="R71" i="18" s="1"/>
  <c r="O70" i="18"/>
  <c r="Q70" i="18" s="1"/>
  <c r="R70" i="18" s="1"/>
  <c r="O69" i="18"/>
  <c r="Q69" i="18" s="1"/>
  <c r="R69" i="18" s="1"/>
  <c r="O68" i="18"/>
  <c r="Q68" i="18" s="1"/>
  <c r="R68" i="18" s="1"/>
  <c r="O67" i="18"/>
  <c r="Q67" i="18" s="1"/>
  <c r="R67" i="18" s="1"/>
  <c r="O66" i="18"/>
  <c r="Q66" i="18" s="1"/>
  <c r="R66" i="18" s="1"/>
  <c r="O65" i="18"/>
  <c r="Q65" i="18" s="1"/>
  <c r="R65" i="18" s="1"/>
  <c r="O64" i="18"/>
  <c r="Q64" i="18" s="1"/>
  <c r="R64" i="18" s="1"/>
  <c r="O63" i="18"/>
  <c r="Q63" i="18" s="1"/>
  <c r="R63" i="18" s="1"/>
  <c r="O62" i="18"/>
  <c r="Q62" i="18" s="1"/>
  <c r="R62" i="18" s="1"/>
  <c r="O61" i="18"/>
  <c r="Q61" i="18" s="1"/>
  <c r="R61" i="18" s="1"/>
  <c r="O60" i="18"/>
  <c r="Q60" i="18" s="1"/>
  <c r="R60" i="18" s="1"/>
  <c r="O59" i="18"/>
  <c r="Q59" i="18" s="1"/>
  <c r="R59" i="18" s="1"/>
  <c r="O58" i="18"/>
  <c r="Q58" i="18" s="1"/>
  <c r="R58" i="18" s="1"/>
  <c r="O57" i="18"/>
  <c r="Q57" i="18" s="1"/>
  <c r="R57" i="18" s="1"/>
  <c r="O56" i="18"/>
  <c r="Q56" i="18" s="1"/>
  <c r="R56" i="18" s="1"/>
  <c r="O55" i="18"/>
  <c r="Q55" i="18" s="1"/>
  <c r="R55" i="18" s="1"/>
  <c r="O54" i="18"/>
  <c r="Q54" i="18" s="1"/>
  <c r="R54" i="18" s="1"/>
  <c r="O53" i="18"/>
  <c r="Q53" i="18" s="1"/>
  <c r="R53" i="18" s="1"/>
  <c r="O52" i="18"/>
  <c r="Q52" i="18" s="1"/>
  <c r="R52" i="18" s="1"/>
  <c r="O51" i="18"/>
  <c r="Q51" i="18" s="1"/>
  <c r="R51" i="18" s="1"/>
  <c r="O50" i="18"/>
  <c r="Q50" i="18" s="1"/>
  <c r="R50" i="18" s="1"/>
  <c r="O49" i="18"/>
  <c r="Q49" i="18" s="1"/>
  <c r="R49" i="18" s="1"/>
  <c r="O48" i="18"/>
  <c r="Q48" i="18" s="1"/>
  <c r="R48" i="18" s="1"/>
  <c r="O47" i="18"/>
  <c r="Q47" i="18" s="1"/>
  <c r="R47" i="18" s="1"/>
  <c r="O46" i="18"/>
  <c r="Q46" i="18" s="1"/>
  <c r="R46" i="18" s="1"/>
  <c r="O45" i="18"/>
  <c r="Q45" i="18" s="1"/>
  <c r="R45" i="18" s="1"/>
  <c r="O44" i="18"/>
  <c r="Q44" i="18" s="1"/>
  <c r="R44" i="18" s="1"/>
  <c r="O43" i="18"/>
  <c r="Q43" i="18" s="1"/>
  <c r="R43" i="18" s="1"/>
  <c r="O42" i="18"/>
  <c r="Q42" i="18" s="1"/>
  <c r="R42" i="18" s="1"/>
  <c r="O41" i="18"/>
  <c r="Q41" i="18" s="1"/>
  <c r="R41" i="18" s="1"/>
  <c r="O40" i="18"/>
  <c r="Q40" i="18" s="1"/>
  <c r="R40" i="18" s="1"/>
  <c r="O39" i="18"/>
  <c r="Q39" i="18" s="1"/>
  <c r="R39" i="18" s="1"/>
  <c r="O38" i="18"/>
  <c r="Q38" i="18" s="1"/>
  <c r="R38" i="18" s="1"/>
  <c r="O37" i="18"/>
  <c r="Q37" i="18" s="1"/>
  <c r="R37" i="18" s="1"/>
  <c r="O36" i="18"/>
  <c r="Q36" i="18" s="1"/>
  <c r="R36" i="18" s="1"/>
  <c r="O35" i="18"/>
  <c r="Q35" i="18" s="1"/>
  <c r="R35" i="18" s="1"/>
  <c r="R102" i="17" l="1"/>
  <c r="R98" i="17"/>
  <c r="R94" i="17"/>
  <c r="R90" i="17"/>
  <c r="R86" i="17"/>
  <c r="R82" i="17"/>
  <c r="R78" i="17"/>
  <c r="R74" i="17"/>
  <c r="R70" i="17"/>
  <c r="R66" i="17"/>
  <c r="R62" i="17"/>
  <c r="R58" i="17"/>
  <c r="R54" i="17"/>
  <c r="R50" i="17"/>
  <c r="R46" i="17"/>
  <c r="R42" i="17"/>
  <c r="R38" i="17"/>
  <c r="R34" i="17"/>
  <c r="R30" i="17"/>
  <c r="R26" i="17"/>
  <c r="R22" i="17"/>
  <c r="O34" i="69"/>
  <c r="Q34" i="69" s="1"/>
  <c r="R34" i="69" s="1"/>
  <c r="O33" i="69"/>
  <c r="Q33" i="69" s="1"/>
  <c r="R33" i="69" s="1"/>
  <c r="O32" i="69"/>
  <c r="Q32" i="69" s="1"/>
  <c r="R32" i="69" s="1"/>
  <c r="O31" i="69"/>
  <c r="Q31" i="69" s="1"/>
  <c r="R31" i="69" s="1"/>
  <c r="O30" i="69"/>
  <c r="Q30" i="69" s="1"/>
  <c r="R30" i="69" s="1"/>
  <c r="Q29" i="69"/>
  <c r="R29" i="69" s="1"/>
  <c r="O29" i="69"/>
  <c r="O28" i="69"/>
  <c r="Q28" i="69" s="1"/>
  <c r="R28" i="69" s="1"/>
  <c r="O27" i="69"/>
  <c r="Q27" i="69" s="1"/>
  <c r="R27" i="69" s="1"/>
  <c r="O26" i="69"/>
  <c r="Q26" i="69" s="1"/>
  <c r="R26" i="69" s="1"/>
  <c r="O25" i="69"/>
  <c r="Q25" i="69" s="1"/>
  <c r="R25" i="69" s="1"/>
  <c r="O24" i="69"/>
  <c r="Q24" i="69" s="1"/>
  <c r="R24" i="69" s="1"/>
  <c r="O23" i="69"/>
  <c r="Q23" i="69" s="1"/>
  <c r="R23" i="69" s="1"/>
  <c r="O22" i="69"/>
  <c r="Q22" i="69" s="1"/>
  <c r="R22" i="69" s="1"/>
  <c r="O21" i="69"/>
  <c r="Q21" i="69" s="1"/>
  <c r="R21" i="69" s="1"/>
  <c r="O20" i="69"/>
  <c r="Q20" i="69" s="1"/>
  <c r="R20" i="69" s="1"/>
  <c r="O19" i="69"/>
  <c r="Q19" i="69" s="1"/>
  <c r="R19" i="69" s="1"/>
  <c r="O18" i="69"/>
  <c r="Q18" i="69" s="1"/>
  <c r="R18" i="69" s="1"/>
  <c r="O17" i="69"/>
  <c r="Q17" i="69" s="1"/>
  <c r="R17" i="69" s="1"/>
  <c r="O16" i="69"/>
  <c r="Q16" i="69" s="1"/>
  <c r="R16" i="69" s="1"/>
  <c r="O15" i="69"/>
  <c r="Q15" i="69" s="1"/>
  <c r="R15" i="69" s="1"/>
  <c r="O14" i="69"/>
  <c r="Q14" i="69" s="1"/>
  <c r="R14" i="69" s="1"/>
  <c r="O13" i="69"/>
  <c r="Q13" i="69" s="1"/>
  <c r="R13" i="69" s="1"/>
  <c r="O12" i="69"/>
  <c r="Q12" i="69" s="1"/>
  <c r="R12" i="69" s="1"/>
  <c r="O11" i="69"/>
  <c r="Q11" i="69" s="1"/>
  <c r="R11" i="69" s="1"/>
  <c r="O10" i="69"/>
  <c r="Q10" i="69" s="1"/>
  <c r="R10" i="69" s="1"/>
  <c r="O9" i="69"/>
  <c r="Q9" i="69" s="1"/>
  <c r="R9" i="69" s="1"/>
  <c r="O8" i="69"/>
  <c r="Q8" i="69" s="1"/>
  <c r="R8" i="69" s="1"/>
  <c r="O7" i="69"/>
  <c r="Q7" i="69" s="1"/>
  <c r="R7" i="69" s="1"/>
  <c r="O6" i="69"/>
  <c r="Q6" i="69" s="1"/>
  <c r="R6" i="69" s="1"/>
  <c r="O5" i="69"/>
  <c r="Q5" i="69" s="1"/>
  <c r="R5" i="69" s="1"/>
  <c r="O4" i="69"/>
  <c r="Q4" i="69" s="1"/>
  <c r="R4" i="69" s="1"/>
  <c r="O34" i="68"/>
  <c r="Q34" i="68" s="1"/>
  <c r="R34" i="68" s="1"/>
  <c r="O33" i="68"/>
  <c r="Q33" i="68" s="1"/>
  <c r="R33" i="68" s="1"/>
  <c r="O32" i="68"/>
  <c r="Q32" i="68" s="1"/>
  <c r="R32" i="68" s="1"/>
  <c r="O31" i="68"/>
  <c r="Q31" i="68" s="1"/>
  <c r="R31" i="68" s="1"/>
  <c r="O30" i="68"/>
  <c r="Q30" i="68" s="1"/>
  <c r="R30" i="68" s="1"/>
  <c r="O29" i="68"/>
  <c r="Q29" i="68" s="1"/>
  <c r="R29" i="68" s="1"/>
  <c r="O28" i="68"/>
  <c r="Q28" i="68" s="1"/>
  <c r="R28" i="68" s="1"/>
  <c r="O27" i="68"/>
  <c r="Q27" i="68" s="1"/>
  <c r="R27" i="68" s="1"/>
  <c r="O26" i="68"/>
  <c r="Q26" i="68" s="1"/>
  <c r="R26" i="68" s="1"/>
  <c r="O25" i="68"/>
  <c r="Q25" i="68" s="1"/>
  <c r="R25" i="68" s="1"/>
  <c r="O24" i="68"/>
  <c r="Q24" i="68" s="1"/>
  <c r="R24" i="68" s="1"/>
  <c r="O23" i="68"/>
  <c r="Q23" i="68" s="1"/>
  <c r="R23" i="68" s="1"/>
  <c r="O22" i="68"/>
  <c r="Q22" i="68" s="1"/>
  <c r="R22" i="68" s="1"/>
  <c r="O21" i="68"/>
  <c r="Q21" i="68" s="1"/>
  <c r="R21" i="68" s="1"/>
  <c r="O20" i="68"/>
  <c r="Q20" i="68" s="1"/>
  <c r="R20" i="68" s="1"/>
  <c r="O19" i="68"/>
  <c r="Q19" i="68" s="1"/>
  <c r="R19" i="68" s="1"/>
  <c r="O18" i="68"/>
  <c r="Q18" i="68" s="1"/>
  <c r="R18" i="68" s="1"/>
  <c r="O17" i="68"/>
  <c r="Q17" i="68" s="1"/>
  <c r="R17" i="68" s="1"/>
  <c r="O16" i="68"/>
  <c r="Q16" i="68" s="1"/>
  <c r="R16" i="68" s="1"/>
  <c r="O15" i="68"/>
  <c r="Q15" i="68" s="1"/>
  <c r="R15" i="68" s="1"/>
  <c r="O14" i="68"/>
  <c r="Q14" i="68" s="1"/>
  <c r="R14" i="68" s="1"/>
  <c r="O13" i="68"/>
  <c r="Q13" i="68" s="1"/>
  <c r="R13" i="68" s="1"/>
  <c r="O12" i="68"/>
  <c r="Q12" i="68" s="1"/>
  <c r="R12" i="68" s="1"/>
  <c r="O11" i="68"/>
  <c r="Q11" i="68" s="1"/>
  <c r="R11" i="68" s="1"/>
  <c r="O10" i="68"/>
  <c r="Q10" i="68" s="1"/>
  <c r="R10" i="68" s="1"/>
  <c r="O9" i="68"/>
  <c r="Q9" i="68" s="1"/>
  <c r="R9" i="68" s="1"/>
  <c r="O8" i="68"/>
  <c r="Q8" i="68" s="1"/>
  <c r="R8" i="68" s="1"/>
  <c r="O7" i="68"/>
  <c r="Q7" i="68" s="1"/>
  <c r="R7" i="68" s="1"/>
  <c r="O6" i="68"/>
  <c r="Q6" i="68" s="1"/>
  <c r="R6" i="68" s="1"/>
  <c r="O5" i="68"/>
  <c r="Q5" i="68" s="1"/>
  <c r="R5" i="68" s="1"/>
  <c r="O4" i="68"/>
  <c r="Q4" i="68" s="1"/>
  <c r="R4" i="68" s="1"/>
  <c r="O34" i="67"/>
  <c r="Q34" i="67" s="1"/>
  <c r="R34" i="67" s="1"/>
  <c r="O33" i="67"/>
  <c r="Q33" i="67" s="1"/>
  <c r="R33" i="67" s="1"/>
  <c r="O32" i="67"/>
  <c r="Q32" i="67" s="1"/>
  <c r="R32" i="67" s="1"/>
  <c r="O31" i="67"/>
  <c r="Q31" i="67" s="1"/>
  <c r="R31" i="67" s="1"/>
  <c r="O30" i="67"/>
  <c r="Q30" i="67" s="1"/>
  <c r="R30" i="67" s="1"/>
  <c r="O29" i="67"/>
  <c r="Q29" i="67" s="1"/>
  <c r="R29" i="67" s="1"/>
  <c r="O28" i="67"/>
  <c r="Q28" i="67" s="1"/>
  <c r="R28" i="67" s="1"/>
  <c r="O27" i="67"/>
  <c r="Q27" i="67" s="1"/>
  <c r="R27" i="67" s="1"/>
  <c r="O26" i="67"/>
  <c r="Q26" i="67" s="1"/>
  <c r="R26" i="67" s="1"/>
  <c r="O25" i="67"/>
  <c r="Q25" i="67" s="1"/>
  <c r="R25" i="67" s="1"/>
  <c r="O24" i="67"/>
  <c r="Q24" i="67" s="1"/>
  <c r="R24" i="67" s="1"/>
  <c r="O23" i="67"/>
  <c r="Q23" i="67" s="1"/>
  <c r="R23" i="67" s="1"/>
  <c r="O22" i="67"/>
  <c r="Q22" i="67" s="1"/>
  <c r="R22" i="67" s="1"/>
  <c r="O21" i="67"/>
  <c r="Q21" i="67" s="1"/>
  <c r="R21" i="67" s="1"/>
  <c r="O20" i="67"/>
  <c r="Q20" i="67" s="1"/>
  <c r="R20" i="67" s="1"/>
  <c r="O19" i="67"/>
  <c r="Q19" i="67" s="1"/>
  <c r="R19" i="67" s="1"/>
  <c r="O18" i="67"/>
  <c r="Q18" i="67" s="1"/>
  <c r="R18" i="67" s="1"/>
  <c r="O17" i="67"/>
  <c r="Q17" i="67" s="1"/>
  <c r="R17" i="67" s="1"/>
  <c r="O16" i="67"/>
  <c r="Q16" i="67" s="1"/>
  <c r="R16" i="67" s="1"/>
  <c r="O15" i="67"/>
  <c r="Q15" i="67" s="1"/>
  <c r="R15" i="67" s="1"/>
  <c r="O14" i="67"/>
  <c r="Q14" i="67" s="1"/>
  <c r="R14" i="67" s="1"/>
  <c r="O13" i="67"/>
  <c r="Q13" i="67" s="1"/>
  <c r="R13" i="67" s="1"/>
  <c r="O12" i="67"/>
  <c r="Q12" i="67" s="1"/>
  <c r="R12" i="67" s="1"/>
  <c r="O11" i="67"/>
  <c r="Q11" i="67" s="1"/>
  <c r="R11" i="67" s="1"/>
  <c r="O10" i="67"/>
  <c r="Q10" i="67" s="1"/>
  <c r="R10" i="67" s="1"/>
  <c r="O9" i="67"/>
  <c r="Q9" i="67" s="1"/>
  <c r="R9" i="67" s="1"/>
  <c r="O8" i="67"/>
  <c r="Q8" i="67" s="1"/>
  <c r="R8" i="67" s="1"/>
  <c r="O7" i="67"/>
  <c r="Q7" i="67" s="1"/>
  <c r="R7" i="67" s="1"/>
  <c r="O6" i="67"/>
  <c r="Q6" i="67" s="1"/>
  <c r="R6" i="67" s="1"/>
  <c r="O5" i="67"/>
  <c r="Q5" i="67" s="1"/>
  <c r="R5" i="67" s="1"/>
  <c r="O4" i="67"/>
  <c r="Q4" i="67" s="1"/>
  <c r="R4" i="67" s="1"/>
  <c r="O34" i="66"/>
  <c r="Q34" i="66" s="1"/>
  <c r="R34" i="66" s="1"/>
  <c r="O33" i="66"/>
  <c r="Q33" i="66" s="1"/>
  <c r="R33" i="66" s="1"/>
  <c r="O32" i="66"/>
  <c r="Q32" i="66" s="1"/>
  <c r="R32" i="66" s="1"/>
  <c r="O31" i="66"/>
  <c r="Q31" i="66" s="1"/>
  <c r="R31" i="66" s="1"/>
  <c r="O30" i="66"/>
  <c r="Q30" i="66" s="1"/>
  <c r="R30" i="66" s="1"/>
  <c r="O29" i="66"/>
  <c r="Q29" i="66" s="1"/>
  <c r="R29" i="66" s="1"/>
  <c r="O28" i="66"/>
  <c r="Q28" i="66" s="1"/>
  <c r="R28" i="66" s="1"/>
  <c r="O27" i="66"/>
  <c r="Q27" i="66" s="1"/>
  <c r="R27" i="66" s="1"/>
  <c r="O26" i="66"/>
  <c r="Q26" i="66" s="1"/>
  <c r="R26" i="66" s="1"/>
  <c r="O25" i="66"/>
  <c r="Q25" i="66" s="1"/>
  <c r="R25" i="66" s="1"/>
  <c r="O24" i="66"/>
  <c r="Q24" i="66" s="1"/>
  <c r="R24" i="66" s="1"/>
  <c r="O23" i="66"/>
  <c r="Q23" i="66" s="1"/>
  <c r="R23" i="66" s="1"/>
  <c r="O22" i="66"/>
  <c r="Q22" i="66" s="1"/>
  <c r="R22" i="66" s="1"/>
  <c r="O21" i="66"/>
  <c r="Q21" i="66" s="1"/>
  <c r="R21" i="66" s="1"/>
  <c r="O20" i="66"/>
  <c r="Q20" i="66" s="1"/>
  <c r="R20" i="66" s="1"/>
  <c r="O19" i="66"/>
  <c r="Q19" i="66" s="1"/>
  <c r="R19" i="66" s="1"/>
  <c r="O18" i="66"/>
  <c r="Q18" i="66" s="1"/>
  <c r="R18" i="66" s="1"/>
  <c r="O17" i="66"/>
  <c r="Q17" i="66" s="1"/>
  <c r="R17" i="66" s="1"/>
  <c r="O16" i="66"/>
  <c r="Q16" i="66" s="1"/>
  <c r="R16" i="66" s="1"/>
  <c r="O15" i="66"/>
  <c r="Q15" i="66" s="1"/>
  <c r="R15" i="66" s="1"/>
  <c r="O14" i="66"/>
  <c r="Q14" i="66" s="1"/>
  <c r="R14" i="66" s="1"/>
  <c r="O13" i="66"/>
  <c r="Q13" i="66" s="1"/>
  <c r="R13" i="66" s="1"/>
  <c r="O12" i="66"/>
  <c r="Q12" i="66" s="1"/>
  <c r="R12" i="66" s="1"/>
  <c r="O11" i="66"/>
  <c r="Q11" i="66" s="1"/>
  <c r="R11" i="66" s="1"/>
  <c r="O10" i="66"/>
  <c r="Q10" i="66" s="1"/>
  <c r="R10" i="66" s="1"/>
  <c r="O9" i="66"/>
  <c r="Q9" i="66" s="1"/>
  <c r="R9" i="66" s="1"/>
  <c r="O8" i="66"/>
  <c r="Q8" i="66" s="1"/>
  <c r="R8" i="66" s="1"/>
  <c r="O7" i="66"/>
  <c r="Q7" i="66" s="1"/>
  <c r="R7" i="66" s="1"/>
  <c r="O6" i="66"/>
  <c r="Q6" i="66" s="1"/>
  <c r="R6" i="66" s="1"/>
  <c r="O5" i="66"/>
  <c r="Q5" i="66" s="1"/>
  <c r="R5" i="66" s="1"/>
  <c r="O4" i="66"/>
  <c r="Q4" i="66" s="1"/>
  <c r="R4" i="66" s="1"/>
  <c r="R104" i="66" s="1"/>
  <c r="O34" i="65"/>
  <c r="Q34" i="65" s="1"/>
  <c r="R34" i="65" s="1"/>
  <c r="O33" i="65"/>
  <c r="Q33" i="65" s="1"/>
  <c r="R33" i="65" s="1"/>
  <c r="O32" i="65"/>
  <c r="Q32" i="65" s="1"/>
  <c r="R32" i="65" s="1"/>
  <c r="O31" i="65"/>
  <c r="Q31" i="65" s="1"/>
  <c r="R31" i="65" s="1"/>
  <c r="O30" i="65"/>
  <c r="Q30" i="65" s="1"/>
  <c r="R30" i="65" s="1"/>
  <c r="O29" i="65"/>
  <c r="Q29" i="65" s="1"/>
  <c r="R29" i="65" s="1"/>
  <c r="O28" i="65"/>
  <c r="Q28" i="65" s="1"/>
  <c r="R28" i="65" s="1"/>
  <c r="O27" i="65"/>
  <c r="Q27" i="65" s="1"/>
  <c r="R27" i="65" s="1"/>
  <c r="O26" i="65"/>
  <c r="Q26" i="65" s="1"/>
  <c r="R26" i="65" s="1"/>
  <c r="O25" i="65"/>
  <c r="Q25" i="65" s="1"/>
  <c r="R25" i="65" s="1"/>
  <c r="O24" i="65"/>
  <c r="Q24" i="65" s="1"/>
  <c r="R24" i="65" s="1"/>
  <c r="O23" i="65"/>
  <c r="Q23" i="65" s="1"/>
  <c r="R23" i="65" s="1"/>
  <c r="O22" i="65"/>
  <c r="Q22" i="65" s="1"/>
  <c r="R22" i="65" s="1"/>
  <c r="O21" i="65"/>
  <c r="Q21" i="65" s="1"/>
  <c r="R21" i="65" s="1"/>
  <c r="O20" i="65"/>
  <c r="Q20" i="65" s="1"/>
  <c r="R20" i="65" s="1"/>
  <c r="O19" i="65"/>
  <c r="Q19" i="65" s="1"/>
  <c r="R19" i="65" s="1"/>
  <c r="O18" i="65"/>
  <c r="Q18" i="65" s="1"/>
  <c r="R18" i="65" s="1"/>
  <c r="O17" i="65"/>
  <c r="Q17" i="65" s="1"/>
  <c r="R17" i="65" s="1"/>
  <c r="O16" i="65"/>
  <c r="Q16" i="65" s="1"/>
  <c r="R16" i="65" s="1"/>
  <c r="O15" i="65"/>
  <c r="Q15" i="65" s="1"/>
  <c r="R15" i="65" s="1"/>
  <c r="O14" i="65"/>
  <c r="Q14" i="65" s="1"/>
  <c r="R14" i="65" s="1"/>
  <c r="O13" i="65"/>
  <c r="Q13" i="65" s="1"/>
  <c r="R13" i="65" s="1"/>
  <c r="O12" i="65"/>
  <c r="Q12" i="65" s="1"/>
  <c r="R12" i="65" s="1"/>
  <c r="O11" i="65"/>
  <c r="Q11" i="65" s="1"/>
  <c r="R11" i="65" s="1"/>
  <c r="O10" i="65"/>
  <c r="Q10" i="65" s="1"/>
  <c r="R10" i="65" s="1"/>
  <c r="O9" i="65"/>
  <c r="Q9" i="65" s="1"/>
  <c r="R9" i="65" s="1"/>
  <c r="O8" i="65"/>
  <c r="Q8" i="65" s="1"/>
  <c r="R8" i="65" s="1"/>
  <c r="O7" i="65"/>
  <c r="Q7" i="65" s="1"/>
  <c r="R7" i="65" s="1"/>
  <c r="O6" i="65"/>
  <c r="Q6" i="65" s="1"/>
  <c r="R6" i="65" s="1"/>
  <c r="O5" i="65"/>
  <c r="Q5" i="65" s="1"/>
  <c r="R5" i="65" s="1"/>
  <c r="O4" i="65"/>
  <c r="Q4" i="65" s="1"/>
  <c r="R4" i="65" s="1"/>
  <c r="O34" i="64"/>
  <c r="Q34" i="64" s="1"/>
  <c r="R34" i="64" s="1"/>
  <c r="O33" i="64"/>
  <c r="Q33" i="64" s="1"/>
  <c r="R33" i="64" s="1"/>
  <c r="O32" i="64"/>
  <c r="Q32" i="64" s="1"/>
  <c r="R32" i="64" s="1"/>
  <c r="O31" i="64"/>
  <c r="Q31" i="64" s="1"/>
  <c r="R31" i="64" s="1"/>
  <c r="O30" i="64"/>
  <c r="Q30" i="64" s="1"/>
  <c r="R30" i="64" s="1"/>
  <c r="O29" i="64"/>
  <c r="Q29" i="64" s="1"/>
  <c r="R29" i="64" s="1"/>
  <c r="O28" i="64"/>
  <c r="Q28" i="64" s="1"/>
  <c r="R28" i="64" s="1"/>
  <c r="O27" i="64"/>
  <c r="Q27" i="64" s="1"/>
  <c r="R27" i="64" s="1"/>
  <c r="O26" i="64"/>
  <c r="Q26" i="64" s="1"/>
  <c r="R26" i="64" s="1"/>
  <c r="O25" i="64"/>
  <c r="Q25" i="64" s="1"/>
  <c r="R25" i="64" s="1"/>
  <c r="O24" i="64"/>
  <c r="Q24" i="64" s="1"/>
  <c r="R24" i="64" s="1"/>
  <c r="O23" i="64"/>
  <c r="Q23" i="64" s="1"/>
  <c r="R23" i="64" s="1"/>
  <c r="O22" i="64"/>
  <c r="Q22" i="64" s="1"/>
  <c r="R22" i="64" s="1"/>
  <c r="O21" i="64"/>
  <c r="Q21" i="64" s="1"/>
  <c r="R21" i="64" s="1"/>
  <c r="O20" i="64"/>
  <c r="Q20" i="64" s="1"/>
  <c r="R20" i="64" s="1"/>
  <c r="O19" i="64"/>
  <c r="Q19" i="64" s="1"/>
  <c r="R19" i="64" s="1"/>
  <c r="O18" i="64"/>
  <c r="Q18" i="64" s="1"/>
  <c r="R18" i="64" s="1"/>
  <c r="O17" i="64"/>
  <c r="Q17" i="64" s="1"/>
  <c r="R17" i="64" s="1"/>
  <c r="O16" i="64"/>
  <c r="Q16" i="64" s="1"/>
  <c r="R16" i="64" s="1"/>
  <c r="O15" i="64"/>
  <c r="Q15" i="64" s="1"/>
  <c r="R15" i="64" s="1"/>
  <c r="O14" i="64"/>
  <c r="Q14" i="64" s="1"/>
  <c r="R14" i="64" s="1"/>
  <c r="O13" i="64"/>
  <c r="Q13" i="64" s="1"/>
  <c r="R13" i="64" s="1"/>
  <c r="O12" i="64"/>
  <c r="Q12" i="64" s="1"/>
  <c r="R12" i="64" s="1"/>
  <c r="O11" i="64"/>
  <c r="Q11" i="64" s="1"/>
  <c r="R11" i="64" s="1"/>
  <c r="O10" i="64"/>
  <c r="Q10" i="64" s="1"/>
  <c r="R10" i="64" s="1"/>
  <c r="O9" i="64"/>
  <c r="Q9" i="64" s="1"/>
  <c r="R9" i="64" s="1"/>
  <c r="O8" i="64"/>
  <c r="Q8" i="64" s="1"/>
  <c r="R8" i="64" s="1"/>
  <c r="O7" i="64"/>
  <c r="Q7" i="64" s="1"/>
  <c r="R7" i="64" s="1"/>
  <c r="O6" i="64"/>
  <c r="Q6" i="64" s="1"/>
  <c r="R6" i="64" s="1"/>
  <c r="O5" i="64"/>
  <c r="Q5" i="64" s="1"/>
  <c r="R5" i="64" s="1"/>
  <c r="O4" i="64"/>
  <c r="Q4" i="64" s="1"/>
  <c r="R4" i="64" s="1"/>
  <c r="O34" i="63"/>
  <c r="Q34" i="63" s="1"/>
  <c r="R34" i="63" s="1"/>
  <c r="O33" i="63"/>
  <c r="Q33" i="63" s="1"/>
  <c r="R33" i="63" s="1"/>
  <c r="O32" i="63"/>
  <c r="Q32" i="63" s="1"/>
  <c r="R32" i="63" s="1"/>
  <c r="O31" i="63"/>
  <c r="Q31" i="63" s="1"/>
  <c r="R31" i="63" s="1"/>
  <c r="O30" i="63"/>
  <c r="Q30" i="63" s="1"/>
  <c r="R30" i="63" s="1"/>
  <c r="O29" i="63"/>
  <c r="Q29" i="63" s="1"/>
  <c r="R29" i="63" s="1"/>
  <c r="O28" i="63"/>
  <c r="Q28" i="63" s="1"/>
  <c r="R28" i="63" s="1"/>
  <c r="O27" i="63"/>
  <c r="Q27" i="63" s="1"/>
  <c r="R27" i="63" s="1"/>
  <c r="O26" i="63"/>
  <c r="Q26" i="63" s="1"/>
  <c r="R26" i="63" s="1"/>
  <c r="O25" i="63"/>
  <c r="Q25" i="63" s="1"/>
  <c r="R25" i="63" s="1"/>
  <c r="O24" i="63"/>
  <c r="Q24" i="63" s="1"/>
  <c r="R24" i="63" s="1"/>
  <c r="O23" i="63"/>
  <c r="Q23" i="63" s="1"/>
  <c r="R23" i="63" s="1"/>
  <c r="O22" i="63"/>
  <c r="Q22" i="63" s="1"/>
  <c r="R22" i="63" s="1"/>
  <c r="O21" i="63"/>
  <c r="Q21" i="63" s="1"/>
  <c r="R21" i="63" s="1"/>
  <c r="O20" i="63"/>
  <c r="Q20" i="63" s="1"/>
  <c r="R20" i="63" s="1"/>
  <c r="O19" i="63"/>
  <c r="Q19" i="63" s="1"/>
  <c r="R19" i="63" s="1"/>
  <c r="O18" i="63"/>
  <c r="Q18" i="63" s="1"/>
  <c r="R18" i="63" s="1"/>
  <c r="O17" i="63"/>
  <c r="Q17" i="63" s="1"/>
  <c r="R17" i="63" s="1"/>
  <c r="O16" i="63"/>
  <c r="Q16" i="63" s="1"/>
  <c r="R16" i="63" s="1"/>
  <c r="O15" i="63"/>
  <c r="Q15" i="63" s="1"/>
  <c r="R15" i="63" s="1"/>
  <c r="O14" i="63"/>
  <c r="Q14" i="63" s="1"/>
  <c r="R14" i="63" s="1"/>
  <c r="O13" i="63"/>
  <c r="Q13" i="63" s="1"/>
  <c r="R13" i="63" s="1"/>
  <c r="O12" i="63"/>
  <c r="Q12" i="63" s="1"/>
  <c r="R12" i="63" s="1"/>
  <c r="O11" i="63"/>
  <c r="Q11" i="63" s="1"/>
  <c r="R11" i="63" s="1"/>
  <c r="O10" i="63"/>
  <c r="Q10" i="63" s="1"/>
  <c r="R10" i="63" s="1"/>
  <c r="O9" i="63"/>
  <c r="Q9" i="63" s="1"/>
  <c r="R9" i="63" s="1"/>
  <c r="O8" i="63"/>
  <c r="Q8" i="63" s="1"/>
  <c r="R8" i="63" s="1"/>
  <c r="O7" i="63"/>
  <c r="Q7" i="63" s="1"/>
  <c r="R7" i="63" s="1"/>
  <c r="O6" i="63"/>
  <c r="Q6" i="63" s="1"/>
  <c r="R6" i="63" s="1"/>
  <c r="O5" i="63"/>
  <c r="Q5" i="63" s="1"/>
  <c r="R5" i="63" s="1"/>
  <c r="O4" i="63"/>
  <c r="Q4" i="63" s="1"/>
  <c r="R4" i="63" s="1"/>
  <c r="R104" i="63" s="1"/>
  <c r="O34" i="62"/>
  <c r="Q34" i="62" s="1"/>
  <c r="R34" i="62" s="1"/>
  <c r="O33" i="62"/>
  <c r="Q33" i="62" s="1"/>
  <c r="R33" i="62" s="1"/>
  <c r="O32" i="62"/>
  <c r="Q32" i="62" s="1"/>
  <c r="R32" i="62" s="1"/>
  <c r="O31" i="62"/>
  <c r="Q31" i="62" s="1"/>
  <c r="R31" i="62" s="1"/>
  <c r="O30" i="62"/>
  <c r="Q30" i="62" s="1"/>
  <c r="R30" i="62" s="1"/>
  <c r="O29" i="62"/>
  <c r="Q29" i="62" s="1"/>
  <c r="R29" i="62" s="1"/>
  <c r="O28" i="62"/>
  <c r="Q28" i="62" s="1"/>
  <c r="R28" i="62" s="1"/>
  <c r="O27" i="62"/>
  <c r="Q27" i="62" s="1"/>
  <c r="R27" i="62" s="1"/>
  <c r="O26" i="62"/>
  <c r="Q26" i="62" s="1"/>
  <c r="R26" i="62" s="1"/>
  <c r="O25" i="62"/>
  <c r="Q25" i="62" s="1"/>
  <c r="R25" i="62" s="1"/>
  <c r="O24" i="62"/>
  <c r="Q24" i="62" s="1"/>
  <c r="R24" i="62" s="1"/>
  <c r="O23" i="62"/>
  <c r="Q23" i="62" s="1"/>
  <c r="R23" i="62" s="1"/>
  <c r="O22" i="62"/>
  <c r="Q22" i="62" s="1"/>
  <c r="R22" i="62" s="1"/>
  <c r="O21" i="62"/>
  <c r="Q21" i="62" s="1"/>
  <c r="R21" i="62" s="1"/>
  <c r="O20" i="62"/>
  <c r="Q20" i="62" s="1"/>
  <c r="R20" i="62" s="1"/>
  <c r="O19" i="62"/>
  <c r="Q19" i="62" s="1"/>
  <c r="R19" i="62" s="1"/>
  <c r="O18" i="62"/>
  <c r="Q18" i="62" s="1"/>
  <c r="R18" i="62" s="1"/>
  <c r="O17" i="62"/>
  <c r="Q17" i="62" s="1"/>
  <c r="R17" i="62" s="1"/>
  <c r="O16" i="62"/>
  <c r="Q16" i="62" s="1"/>
  <c r="R16" i="62" s="1"/>
  <c r="O15" i="62"/>
  <c r="Q15" i="62" s="1"/>
  <c r="R15" i="62" s="1"/>
  <c r="O14" i="62"/>
  <c r="Q14" i="62" s="1"/>
  <c r="R14" i="62" s="1"/>
  <c r="O13" i="62"/>
  <c r="Q13" i="62" s="1"/>
  <c r="R13" i="62" s="1"/>
  <c r="O12" i="62"/>
  <c r="Q12" i="62" s="1"/>
  <c r="R12" i="62" s="1"/>
  <c r="O11" i="62"/>
  <c r="Q11" i="62" s="1"/>
  <c r="R11" i="62" s="1"/>
  <c r="O10" i="62"/>
  <c r="Q10" i="62" s="1"/>
  <c r="R10" i="62" s="1"/>
  <c r="O9" i="62"/>
  <c r="Q9" i="62" s="1"/>
  <c r="R9" i="62" s="1"/>
  <c r="O8" i="62"/>
  <c r="Q8" i="62" s="1"/>
  <c r="R8" i="62" s="1"/>
  <c r="O7" i="62"/>
  <c r="Q7" i="62" s="1"/>
  <c r="R7" i="62" s="1"/>
  <c r="R104" i="62" s="1"/>
  <c r="O6" i="62"/>
  <c r="Q6" i="62" s="1"/>
  <c r="R6" i="62" s="1"/>
  <c r="O5" i="62"/>
  <c r="Q5" i="62" s="1"/>
  <c r="R5" i="62" s="1"/>
  <c r="O4" i="62"/>
  <c r="Q4" i="62" s="1"/>
  <c r="R4" i="62" s="1"/>
  <c r="O34" i="61"/>
  <c r="Q34" i="61" s="1"/>
  <c r="R34" i="61" s="1"/>
  <c r="O33" i="61"/>
  <c r="Q33" i="61" s="1"/>
  <c r="R33" i="61" s="1"/>
  <c r="O32" i="61"/>
  <c r="Q32" i="61" s="1"/>
  <c r="R32" i="61" s="1"/>
  <c r="O31" i="61"/>
  <c r="Q31" i="61" s="1"/>
  <c r="R31" i="61" s="1"/>
  <c r="O30" i="61"/>
  <c r="Q30" i="61" s="1"/>
  <c r="R30" i="61" s="1"/>
  <c r="O29" i="61"/>
  <c r="Q29" i="61" s="1"/>
  <c r="R29" i="61" s="1"/>
  <c r="O28" i="61"/>
  <c r="Q28" i="61" s="1"/>
  <c r="R28" i="61" s="1"/>
  <c r="O27" i="61"/>
  <c r="Q27" i="61" s="1"/>
  <c r="R27" i="61" s="1"/>
  <c r="O26" i="61"/>
  <c r="Q26" i="61" s="1"/>
  <c r="R26" i="61" s="1"/>
  <c r="O25" i="61"/>
  <c r="Q25" i="61" s="1"/>
  <c r="R25" i="61" s="1"/>
  <c r="O24" i="61"/>
  <c r="Q24" i="61" s="1"/>
  <c r="R24" i="61" s="1"/>
  <c r="O23" i="61"/>
  <c r="Q23" i="61" s="1"/>
  <c r="R23" i="61" s="1"/>
  <c r="O22" i="61"/>
  <c r="Q22" i="61" s="1"/>
  <c r="R22" i="61" s="1"/>
  <c r="O21" i="61"/>
  <c r="Q21" i="61" s="1"/>
  <c r="R21" i="61" s="1"/>
  <c r="O20" i="61"/>
  <c r="Q20" i="61" s="1"/>
  <c r="R20" i="61" s="1"/>
  <c r="O19" i="61"/>
  <c r="Q19" i="61" s="1"/>
  <c r="R19" i="61" s="1"/>
  <c r="O18" i="61"/>
  <c r="Q18" i="61" s="1"/>
  <c r="R18" i="61" s="1"/>
  <c r="O17" i="61"/>
  <c r="Q17" i="61" s="1"/>
  <c r="R17" i="61" s="1"/>
  <c r="O16" i="61"/>
  <c r="Q16" i="61" s="1"/>
  <c r="R16" i="61" s="1"/>
  <c r="O15" i="61"/>
  <c r="Q15" i="61" s="1"/>
  <c r="R15" i="61" s="1"/>
  <c r="O14" i="61"/>
  <c r="Q14" i="61" s="1"/>
  <c r="R14" i="61" s="1"/>
  <c r="O13" i="61"/>
  <c r="Q13" i="61" s="1"/>
  <c r="R13" i="61" s="1"/>
  <c r="O12" i="61"/>
  <c r="Q12" i="61" s="1"/>
  <c r="R12" i="61" s="1"/>
  <c r="O11" i="61"/>
  <c r="Q11" i="61" s="1"/>
  <c r="R11" i="61" s="1"/>
  <c r="O10" i="61"/>
  <c r="Q10" i="61" s="1"/>
  <c r="R10" i="61" s="1"/>
  <c r="O9" i="61"/>
  <c r="Q9" i="61" s="1"/>
  <c r="R9" i="61" s="1"/>
  <c r="O8" i="61"/>
  <c r="Q8" i="61" s="1"/>
  <c r="R8" i="61" s="1"/>
  <c r="O7" i="61"/>
  <c r="Q7" i="61" s="1"/>
  <c r="R7" i="61" s="1"/>
  <c r="O6" i="61"/>
  <c r="Q6" i="61" s="1"/>
  <c r="R6" i="61" s="1"/>
  <c r="O5" i="61"/>
  <c r="Q5" i="61" s="1"/>
  <c r="R5" i="61" s="1"/>
  <c r="O4" i="61"/>
  <c r="Q4" i="61" s="1"/>
  <c r="R4" i="61" s="1"/>
  <c r="O34" i="60"/>
  <c r="Q34" i="60" s="1"/>
  <c r="R34" i="60" s="1"/>
  <c r="O33" i="60"/>
  <c r="Q33" i="60" s="1"/>
  <c r="R33" i="60" s="1"/>
  <c r="O32" i="60"/>
  <c r="Q32" i="60" s="1"/>
  <c r="R32" i="60" s="1"/>
  <c r="O31" i="60"/>
  <c r="Q31" i="60" s="1"/>
  <c r="R31" i="60" s="1"/>
  <c r="O30" i="60"/>
  <c r="Q30" i="60" s="1"/>
  <c r="R30" i="60" s="1"/>
  <c r="O29" i="60"/>
  <c r="Q29" i="60" s="1"/>
  <c r="R29" i="60" s="1"/>
  <c r="O28" i="60"/>
  <c r="Q28" i="60" s="1"/>
  <c r="R28" i="60" s="1"/>
  <c r="O27" i="60"/>
  <c r="Q27" i="60" s="1"/>
  <c r="R27" i="60" s="1"/>
  <c r="O26" i="60"/>
  <c r="Q26" i="60" s="1"/>
  <c r="R26" i="60" s="1"/>
  <c r="O25" i="60"/>
  <c r="Q25" i="60" s="1"/>
  <c r="R25" i="60" s="1"/>
  <c r="O24" i="60"/>
  <c r="Q24" i="60" s="1"/>
  <c r="R24" i="60" s="1"/>
  <c r="O23" i="60"/>
  <c r="Q23" i="60" s="1"/>
  <c r="R23" i="60" s="1"/>
  <c r="O22" i="60"/>
  <c r="Q22" i="60" s="1"/>
  <c r="R22" i="60" s="1"/>
  <c r="O21" i="60"/>
  <c r="Q21" i="60" s="1"/>
  <c r="R21" i="60" s="1"/>
  <c r="O20" i="60"/>
  <c r="Q20" i="60" s="1"/>
  <c r="R20" i="60" s="1"/>
  <c r="O19" i="60"/>
  <c r="Q19" i="60" s="1"/>
  <c r="R19" i="60" s="1"/>
  <c r="O18" i="60"/>
  <c r="Q18" i="60" s="1"/>
  <c r="R18" i="60" s="1"/>
  <c r="O17" i="60"/>
  <c r="Q17" i="60" s="1"/>
  <c r="R17" i="60" s="1"/>
  <c r="O16" i="60"/>
  <c r="Q16" i="60" s="1"/>
  <c r="R16" i="60" s="1"/>
  <c r="O15" i="60"/>
  <c r="Q15" i="60" s="1"/>
  <c r="R15" i="60" s="1"/>
  <c r="O14" i="60"/>
  <c r="Q14" i="60" s="1"/>
  <c r="R14" i="60" s="1"/>
  <c r="O13" i="60"/>
  <c r="Q13" i="60" s="1"/>
  <c r="R13" i="60" s="1"/>
  <c r="O12" i="60"/>
  <c r="Q12" i="60" s="1"/>
  <c r="R12" i="60" s="1"/>
  <c r="O11" i="60"/>
  <c r="Q11" i="60" s="1"/>
  <c r="R11" i="60" s="1"/>
  <c r="O10" i="60"/>
  <c r="Q10" i="60" s="1"/>
  <c r="R10" i="60" s="1"/>
  <c r="O9" i="60"/>
  <c r="Q9" i="60" s="1"/>
  <c r="R9" i="60" s="1"/>
  <c r="O8" i="60"/>
  <c r="Q8" i="60" s="1"/>
  <c r="R8" i="60" s="1"/>
  <c r="O7" i="60"/>
  <c r="Q7" i="60" s="1"/>
  <c r="R7" i="60" s="1"/>
  <c r="O6" i="60"/>
  <c r="Q6" i="60" s="1"/>
  <c r="R6" i="60" s="1"/>
  <c r="O5" i="60"/>
  <c r="Q5" i="60" s="1"/>
  <c r="R5" i="60" s="1"/>
  <c r="O4" i="60"/>
  <c r="Q4" i="60" s="1"/>
  <c r="R4" i="60" s="1"/>
  <c r="R104" i="60" s="1"/>
  <c r="O34" i="59"/>
  <c r="Q34" i="59" s="1"/>
  <c r="R34" i="59" s="1"/>
  <c r="O33" i="59"/>
  <c r="Q33" i="59" s="1"/>
  <c r="R33" i="59" s="1"/>
  <c r="O32" i="59"/>
  <c r="Q32" i="59" s="1"/>
  <c r="R32" i="59" s="1"/>
  <c r="O31" i="59"/>
  <c r="Q31" i="59" s="1"/>
  <c r="R31" i="59" s="1"/>
  <c r="O30" i="59"/>
  <c r="Q30" i="59" s="1"/>
  <c r="R30" i="59" s="1"/>
  <c r="O29" i="59"/>
  <c r="Q29" i="59" s="1"/>
  <c r="R29" i="59" s="1"/>
  <c r="O28" i="59"/>
  <c r="Q28" i="59" s="1"/>
  <c r="R28" i="59" s="1"/>
  <c r="O27" i="59"/>
  <c r="Q27" i="59" s="1"/>
  <c r="R27" i="59" s="1"/>
  <c r="O26" i="59"/>
  <c r="Q26" i="59" s="1"/>
  <c r="R26" i="59" s="1"/>
  <c r="O25" i="59"/>
  <c r="Q25" i="59" s="1"/>
  <c r="R25" i="59" s="1"/>
  <c r="O24" i="59"/>
  <c r="Q24" i="59" s="1"/>
  <c r="R24" i="59" s="1"/>
  <c r="O23" i="59"/>
  <c r="Q23" i="59" s="1"/>
  <c r="R23" i="59" s="1"/>
  <c r="O22" i="59"/>
  <c r="Q22" i="59" s="1"/>
  <c r="R22" i="59" s="1"/>
  <c r="O21" i="59"/>
  <c r="Q21" i="59" s="1"/>
  <c r="R21" i="59" s="1"/>
  <c r="O20" i="59"/>
  <c r="Q20" i="59" s="1"/>
  <c r="R20" i="59" s="1"/>
  <c r="O19" i="59"/>
  <c r="Q19" i="59" s="1"/>
  <c r="R19" i="59" s="1"/>
  <c r="O18" i="59"/>
  <c r="Q18" i="59" s="1"/>
  <c r="R18" i="59" s="1"/>
  <c r="O17" i="59"/>
  <c r="Q17" i="59" s="1"/>
  <c r="R17" i="59" s="1"/>
  <c r="O16" i="59"/>
  <c r="Q16" i="59" s="1"/>
  <c r="R16" i="59" s="1"/>
  <c r="O15" i="59"/>
  <c r="Q15" i="59" s="1"/>
  <c r="R15" i="59" s="1"/>
  <c r="O14" i="59"/>
  <c r="Q14" i="59" s="1"/>
  <c r="R14" i="59" s="1"/>
  <c r="O13" i="59"/>
  <c r="Q13" i="59" s="1"/>
  <c r="R13" i="59" s="1"/>
  <c r="O12" i="59"/>
  <c r="Q12" i="59" s="1"/>
  <c r="R12" i="59" s="1"/>
  <c r="O11" i="59"/>
  <c r="Q11" i="59" s="1"/>
  <c r="R11" i="59" s="1"/>
  <c r="O10" i="59"/>
  <c r="Q10" i="59" s="1"/>
  <c r="R10" i="59" s="1"/>
  <c r="O9" i="59"/>
  <c r="Q9" i="59" s="1"/>
  <c r="R9" i="59" s="1"/>
  <c r="O8" i="59"/>
  <c r="Q8" i="59" s="1"/>
  <c r="R8" i="59" s="1"/>
  <c r="O7" i="59"/>
  <c r="Q7" i="59" s="1"/>
  <c r="R7" i="59" s="1"/>
  <c r="O6" i="59"/>
  <c r="Q6" i="59" s="1"/>
  <c r="R6" i="59" s="1"/>
  <c r="O5" i="59"/>
  <c r="Q5" i="59" s="1"/>
  <c r="R5" i="59" s="1"/>
  <c r="O4" i="59"/>
  <c r="Q4" i="59" s="1"/>
  <c r="R4" i="59" s="1"/>
  <c r="R104" i="59" s="1"/>
  <c r="O34" i="58"/>
  <c r="Q34" i="58" s="1"/>
  <c r="R34" i="58" s="1"/>
  <c r="O33" i="58"/>
  <c r="Q33" i="58" s="1"/>
  <c r="R33" i="58" s="1"/>
  <c r="O32" i="58"/>
  <c r="Q32" i="58" s="1"/>
  <c r="R32" i="58" s="1"/>
  <c r="O31" i="58"/>
  <c r="Q31" i="58" s="1"/>
  <c r="R31" i="58" s="1"/>
  <c r="O30" i="58"/>
  <c r="Q30" i="58" s="1"/>
  <c r="R30" i="58" s="1"/>
  <c r="O29" i="58"/>
  <c r="Q29" i="58" s="1"/>
  <c r="R29" i="58" s="1"/>
  <c r="O28" i="58"/>
  <c r="Q28" i="58" s="1"/>
  <c r="R28" i="58" s="1"/>
  <c r="O27" i="58"/>
  <c r="Q27" i="58" s="1"/>
  <c r="R27" i="58" s="1"/>
  <c r="O26" i="58"/>
  <c r="Q26" i="58" s="1"/>
  <c r="R26" i="58" s="1"/>
  <c r="O25" i="58"/>
  <c r="Q25" i="58" s="1"/>
  <c r="R25" i="58" s="1"/>
  <c r="O24" i="58"/>
  <c r="Q24" i="58" s="1"/>
  <c r="R24" i="58" s="1"/>
  <c r="O23" i="58"/>
  <c r="Q23" i="58" s="1"/>
  <c r="R23" i="58" s="1"/>
  <c r="O22" i="58"/>
  <c r="Q22" i="58" s="1"/>
  <c r="R22" i="58" s="1"/>
  <c r="O21" i="58"/>
  <c r="Q21" i="58" s="1"/>
  <c r="R21" i="58" s="1"/>
  <c r="O20" i="58"/>
  <c r="Q20" i="58" s="1"/>
  <c r="R20" i="58" s="1"/>
  <c r="O19" i="58"/>
  <c r="Q19" i="58" s="1"/>
  <c r="R19" i="58" s="1"/>
  <c r="O18" i="58"/>
  <c r="Q18" i="58" s="1"/>
  <c r="R18" i="58" s="1"/>
  <c r="O17" i="58"/>
  <c r="Q17" i="58" s="1"/>
  <c r="R17" i="58" s="1"/>
  <c r="O16" i="58"/>
  <c r="Q16" i="58" s="1"/>
  <c r="R16" i="58" s="1"/>
  <c r="O15" i="58"/>
  <c r="Q15" i="58" s="1"/>
  <c r="R15" i="58" s="1"/>
  <c r="O14" i="58"/>
  <c r="Q14" i="58" s="1"/>
  <c r="R14" i="58" s="1"/>
  <c r="O13" i="58"/>
  <c r="Q13" i="58" s="1"/>
  <c r="R13" i="58" s="1"/>
  <c r="O12" i="58"/>
  <c r="Q12" i="58" s="1"/>
  <c r="R12" i="58" s="1"/>
  <c r="O11" i="58"/>
  <c r="Q11" i="58" s="1"/>
  <c r="R11" i="58" s="1"/>
  <c r="O10" i="58"/>
  <c r="Q10" i="58" s="1"/>
  <c r="R10" i="58" s="1"/>
  <c r="O9" i="58"/>
  <c r="Q9" i="58" s="1"/>
  <c r="R9" i="58" s="1"/>
  <c r="O8" i="58"/>
  <c r="Q8" i="58" s="1"/>
  <c r="R8" i="58" s="1"/>
  <c r="O7" i="58"/>
  <c r="Q7" i="58" s="1"/>
  <c r="R7" i="58" s="1"/>
  <c r="O6" i="58"/>
  <c r="Q6" i="58" s="1"/>
  <c r="R6" i="58" s="1"/>
  <c r="O5" i="58"/>
  <c r="Q5" i="58" s="1"/>
  <c r="R5" i="58" s="1"/>
  <c r="O4" i="58"/>
  <c r="Q4" i="58" s="1"/>
  <c r="R4" i="58" s="1"/>
  <c r="O34" i="57"/>
  <c r="Q34" i="57" s="1"/>
  <c r="R34" i="57" s="1"/>
  <c r="O33" i="57"/>
  <c r="Q33" i="57" s="1"/>
  <c r="R33" i="57" s="1"/>
  <c r="O32" i="57"/>
  <c r="Q32" i="57" s="1"/>
  <c r="R32" i="57" s="1"/>
  <c r="O31" i="57"/>
  <c r="Q31" i="57" s="1"/>
  <c r="R31" i="57" s="1"/>
  <c r="O30" i="57"/>
  <c r="Q30" i="57" s="1"/>
  <c r="R30" i="57" s="1"/>
  <c r="O29" i="57"/>
  <c r="Q29" i="57" s="1"/>
  <c r="R29" i="57" s="1"/>
  <c r="O28" i="57"/>
  <c r="Q28" i="57" s="1"/>
  <c r="R28" i="57" s="1"/>
  <c r="O27" i="57"/>
  <c r="Q27" i="57" s="1"/>
  <c r="R27" i="57" s="1"/>
  <c r="O26" i="57"/>
  <c r="Q26" i="57" s="1"/>
  <c r="R26" i="57" s="1"/>
  <c r="O25" i="57"/>
  <c r="Q25" i="57" s="1"/>
  <c r="R25" i="57" s="1"/>
  <c r="O24" i="57"/>
  <c r="Q24" i="57" s="1"/>
  <c r="R24" i="57" s="1"/>
  <c r="O23" i="57"/>
  <c r="Q23" i="57" s="1"/>
  <c r="R23" i="57" s="1"/>
  <c r="O22" i="57"/>
  <c r="Q22" i="57" s="1"/>
  <c r="R22" i="57" s="1"/>
  <c r="O21" i="57"/>
  <c r="Q21" i="57" s="1"/>
  <c r="R21" i="57" s="1"/>
  <c r="O20" i="57"/>
  <c r="Q20" i="57" s="1"/>
  <c r="R20" i="57" s="1"/>
  <c r="O19" i="57"/>
  <c r="Q19" i="57" s="1"/>
  <c r="R19" i="57" s="1"/>
  <c r="O18" i="57"/>
  <c r="Q18" i="57" s="1"/>
  <c r="R18" i="57" s="1"/>
  <c r="O17" i="57"/>
  <c r="Q17" i="57" s="1"/>
  <c r="R17" i="57" s="1"/>
  <c r="O16" i="57"/>
  <c r="Q16" i="57" s="1"/>
  <c r="R16" i="57" s="1"/>
  <c r="O15" i="57"/>
  <c r="Q15" i="57" s="1"/>
  <c r="R15" i="57" s="1"/>
  <c r="O14" i="57"/>
  <c r="Q14" i="57" s="1"/>
  <c r="R14" i="57" s="1"/>
  <c r="O13" i="57"/>
  <c r="Q13" i="57" s="1"/>
  <c r="R13" i="57" s="1"/>
  <c r="O12" i="57"/>
  <c r="Q12" i="57" s="1"/>
  <c r="R12" i="57" s="1"/>
  <c r="O11" i="57"/>
  <c r="Q11" i="57" s="1"/>
  <c r="R11" i="57" s="1"/>
  <c r="O10" i="57"/>
  <c r="Q10" i="57" s="1"/>
  <c r="R10" i="57" s="1"/>
  <c r="O9" i="57"/>
  <c r="Q9" i="57" s="1"/>
  <c r="R9" i="57" s="1"/>
  <c r="O8" i="57"/>
  <c r="Q8" i="57" s="1"/>
  <c r="R8" i="57" s="1"/>
  <c r="O7" i="57"/>
  <c r="Q7" i="57" s="1"/>
  <c r="R7" i="57" s="1"/>
  <c r="O6" i="57"/>
  <c r="Q6" i="57" s="1"/>
  <c r="R6" i="57" s="1"/>
  <c r="O5" i="57"/>
  <c r="Q5" i="57" s="1"/>
  <c r="R5" i="57" s="1"/>
  <c r="O4" i="57"/>
  <c r="Q4" i="57" s="1"/>
  <c r="R4" i="57" s="1"/>
  <c r="O34" i="27"/>
  <c r="Q34" i="27" s="1"/>
  <c r="R34" i="27" s="1"/>
  <c r="O33" i="27"/>
  <c r="Q33" i="27" s="1"/>
  <c r="R33" i="27" s="1"/>
  <c r="O32" i="27"/>
  <c r="Q32" i="27" s="1"/>
  <c r="R32" i="27" s="1"/>
  <c r="O31" i="27"/>
  <c r="Q31" i="27" s="1"/>
  <c r="R31" i="27" s="1"/>
  <c r="O30" i="27"/>
  <c r="Q30" i="27" s="1"/>
  <c r="R30" i="27" s="1"/>
  <c r="O29" i="27"/>
  <c r="Q29" i="27" s="1"/>
  <c r="R29" i="27" s="1"/>
  <c r="O28" i="27"/>
  <c r="Q28" i="27" s="1"/>
  <c r="R28" i="27" s="1"/>
  <c r="O27" i="27"/>
  <c r="Q27" i="27" s="1"/>
  <c r="R27" i="27" s="1"/>
  <c r="O26" i="27"/>
  <c r="Q26" i="27" s="1"/>
  <c r="R26" i="27" s="1"/>
  <c r="O25" i="27"/>
  <c r="Q25" i="27" s="1"/>
  <c r="R25" i="27" s="1"/>
  <c r="O24" i="27"/>
  <c r="Q24" i="27" s="1"/>
  <c r="R24" i="27" s="1"/>
  <c r="O23" i="27"/>
  <c r="Q23" i="27" s="1"/>
  <c r="R23" i="27" s="1"/>
  <c r="O22" i="27"/>
  <c r="Q22" i="27" s="1"/>
  <c r="R22" i="27" s="1"/>
  <c r="O21" i="27"/>
  <c r="Q21" i="27" s="1"/>
  <c r="R21" i="27" s="1"/>
  <c r="O20" i="27"/>
  <c r="Q20" i="27" s="1"/>
  <c r="R20" i="27" s="1"/>
  <c r="O19" i="27"/>
  <c r="Q19" i="27" s="1"/>
  <c r="R19" i="27" s="1"/>
  <c r="O18" i="27"/>
  <c r="Q18" i="27" s="1"/>
  <c r="R18" i="27" s="1"/>
  <c r="O17" i="27"/>
  <c r="Q17" i="27" s="1"/>
  <c r="R17" i="27" s="1"/>
  <c r="O16" i="27"/>
  <c r="Q16" i="27" s="1"/>
  <c r="R16" i="27" s="1"/>
  <c r="O15" i="27"/>
  <c r="Q15" i="27" s="1"/>
  <c r="R15" i="27" s="1"/>
  <c r="O14" i="27"/>
  <c r="Q14" i="27" s="1"/>
  <c r="R14" i="27" s="1"/>
  <c r="O13" i="27"/>
  <c r="Q13" i="27" s="1"/>
  <c r="R13" i="27" s="1"/>
  <c r="O12" i="27"/>
  <c r="Q12" i="27" s="1"/>
  <c r="R12" i="27" s="1"/>
  <c r="O11" i="27"/>
  <c r="Q11" i="27" s="1"/>
  <c r="R11" i="27" s="1"/>
  <c r="O10" i="27"/>
  <c r="Q10" i="27" s="1"/>
  <c r="R10" i="27" s="1"/>
  <c r="O9" i="27"/>
  <c r="Q9" i="27" s="1"/>
  <c r="R9" i="27" s="1"/>
  <c r="O8" i="27"/>
  <c r="Q8" i="27" s="1"/>
  <c r="R8" i="27" s="1"/>
  <c r="O7" i="27"/>
  <c r="Q7" i="27" s="1"/>
  <c r="R7" i="27" s="1"/>
  <c r="O6" i="27"/>
  <c r="Q6" i="27" s="1"/>
  <c r="R6" i="27" s="1"/>
  <c r="O5" i="27"/>
  <c r="Q5" i="27" s="1"/>
  <c r="R5" i="27" s="1"/>
  <c r="O4" i="27"/>
  <c r="Q4" i="27" s="1"/>
  <c r="R4" i="27" s="1"/>
  <c r="O34" i="26"/>
  <c r="Q34" i="26" s="1"/>
  <c r="R34" i="26" s="1"/>
  <c r="O33" i="26"/>
  <c r="Q33" i="26" s="1"/>
  <c r="R33" i="26" s="1"/>
  <c r="O32" i="26"/>
  <c r="Q32" i="26" s="1"/>
  <c r="R32" i="26" s="1"/>
  <c r="O31" i="26"/>
  <c r="Q31" i="26" s="1"/>
  <c r="R31" i="26" s="1"/>
  <c r="O30" i="26"/>
  <c r="Q30" i="26" s="1"/>
  <c r="R30" i="26" s="1"/>
  <c r="O29" i="26"/>
  <c r="Q29" i="26" s="1"/>
  <c r="R29" i="26" s="1"/>
  <c r="O28" i="26"/>
  <c r="Q28" i="26" s="1"/>
  <c r="R28" i="26" s="1"/>
  <c r="O27" i="26"/>
  <c r="Q27" i="26" s="1"/>
  <c r="R27" i="26" s="1"/>
  <c r="O26" i="26"/>
  <c r="Q26" i="26" s="1"/>
  <c r="R26" i="26" s="1"/>
  <c r="O25" i="26"/>
  <c r="Q25" i="26" s="1"/>
  <c r="R25" i="26" s="1"/>
  <c r="O24" i="26"/>
  <c r="Q24" i="26" s="1"/>
  <c r="R24" i="26" s="1"/>
  <c r="O23" i="26"/>
  <c r="Q23" i="26" s="1"/>
  <c r="R23" i="26" s="1"/>
  <c r="O22" i="26"/>
  <c r="Q22" i="26" s="1"/>
  <c r="R22" i="26" s="1"/>
  <c r="O21" i="26"/>
  <c r="Q21" i="26" s="1"/>
  <c r="R21" i="26" s="1"/>
  <c r="O20" i="26"/>
  <c r="Q20" i="26" s="1"/>
  <c r="R20" i="26" s="1"/>
  <c r="O19" i="26"/>
  <c r="Q19" i="26" s="1"/>
  <c r="R19" i="26" s="1"/>
  <c r="O18" i="26"/>
  <c r="Q18" i="26" s="1"/>
  <c r="R18" i="26" s="1"/>
  <c r="O17" i="26"/>
  <c r="Q17" i="26" s="1"/>
  <c r="R17" i="26" s="1"/>
  <c r="O16" i="26"/>
  <c r="Q16" i="26" s="1"/>
  <c r="R16" i="26" s="1"/>
  <c r="O15" i="26"/>
  <c r="Q15" i="26" s="1"/>
  <c r="R15" i="26" s="1"/>
  <c r="O14" i="26"/>
  <c r="Q14" i="26" s="1"/>
  <c r="R14" i="26" s="1"/>
  <c r="O13" i="26"/>
  <c r="Q13" i="26" s="1"/>
  <c r="R13" i="26" s="1"/>
  <c r="O12" i="26"/>
  <c r="Q12" i="26" s="1"/>
  <c r="R12" i="26" s="1"/>
  <c r="O11" i="26"/>
  <c r="Q11" i="26" s="1"/>
  <c r="R11" i="26" s="1"/>
  <c r="O10" i="26"/>
  <c r="Q10" i="26" s="1"/>
  <c r="R10" i="26" s="1"/>
  <c r="O9" i="26"/>
  <c r="Q9" i="26" s="1"/>
  <c r="R9" i="26" s="1"/>
  <c r="O8" i="26"/>
  <c r="Q8" i="26" s="1"/>
  <c r="R8" i="26" s="1"/>
  <c r="O7" i="26"/>
  <c r="Q7" i="26" s="1"/>
  <c r="R7" i="26" s="1"/>
  <c r="O6" i="26"/>
  <c r="Q6" i="26" s="1"/>
  <c r="R6" i="26" s="1"/>
  <c r="O5" i="26"/>
  <c r="Q5" i="26" s="1"/>
  <c r="R5" i="26" s="1"/>
  <c r="O4" i="26"/>
  <c r="Q4" i="26" s="1"/>
  <c r="R4" i="26" s="1"/>
  <c r="R104" i="26" s="1"/>
  <c r="O34" i="25"/>
  <c r="Q34" i="25" s="1"/>
  <c r="R34" i="25" s="1"/>
  <c r="O33" i="25"/>
  <c r="Q33" i="25" s="1"/>
  <c r="R33" i="25" s="1"/>
  <c r="O32" i="25"/>
  <c r="Q32" i="25" s="1"/>
  <c r="R32" i="25" s="1"/>
  <c r="O31" i="25"/>
  <c r="Q31" i="25" s="1"/>
  <c r="R31" i="25" s="1"/>
  <c r="O30" i="25"/>
  <c r="Q30" i="25" s="1"/>
  <c r="R30" i="25" s="1"/>
  <c r="O29" i="25"/>
  <c r="Q29" i="25" s="1"/>
  <c r="R29" i="25" s="1"/>
  <c r="O28" i="25"/>
  <c r="Q28" i="25" s="1"/>
  <c r="R28" i="25" s="1"/>
  <c r="O27" i="25"/>
  <c r="Q27" i="25" s="1"/>
  <c r="R27" i="25" s="1"/>
  <c r="O26" i="25"/>
  <c r="Q26" i="25" s="1"/>
  <c r="R26" i="25" s="1"/>
  <c r="O25" i="25"/>
  <c r="Q25" i="25" s="1"/>
  <c r="R25" i="25" s="1"/>
  <c r="O24" i="25"/>
  <c r="Q24" i="25" s="1"/>
  <c r="R24" i="25" s="1"/>
  <c r="O23" i="25"/>
  <c r="Q23" i="25" s="1"/>
  <c r="R23" i="25" s="1"/>
  <c r="O22" i="25"/>
  <c r="Q22" i="25" s="1"/>
  <c r="R22" i="25" s="1"/>
  <c r="O21" i="25"/>
  <c r="Q21" i="25" s="1"/>
  <c r="R21" i="25" s="1"/>
  <c r="O20" i="25"/>
  <c r="Q20" i="25" s="1"/>
  <c r="R20" i="25" s="1"/>
  <c r="O19" i="25"/>
  <c r="Q19" i="25" s="1"/>
  <c r="R19" i="25" s="1"/>
  <c r="O18" i="25"/>
  <c r="Q18" i="25" s="1"/>
  <c r="R18" i="25" s="1"/>
  <c r="O17" i="25"/>
  <c r="Q17" i="25" s="1"/>
  <c r="R17" i="25" s="1"/>
  <c r="O16" i="25"/>
  <c r="Q16" i="25" s="1"/>
  <c r="R16" i="25" s="1"/>
  <c r="O15" i="25"/>
  <c r="Q15" i="25" s="1"/>
  <c r="R15" i="25" s="1"/>
  <c r="O14" i="25"/>
  <c r="Q14" i="25" s="1"/>
  <c r="R14" i="25" s="1"/>
  <c r="O13" i="25"/>
  <c r="Q13" i="25" s="1"/>
  <c r="R13" i="25" s="1"/>
  <c r="O12" i="25"/>
  <c r="Q12" i="25" s="1"/>
  <c r="R12" i="25" s="1"/>
  <c r="O11" i="25"/>
  <c r="Q11" i="25" s="1"/>
  <c r="R11" i="25" s="1"/>
  <c r="O10" i="25"/>
  <c r="Q10" i="25" s="1"/>
  <c r="R10" i="25" s="1"/>
  <c r="O9" i="25"/>
  <c r="Q9" i="25" s="1"/>
  <c r="R9" i="25" s="1"/>
  <c r="O8" i="25"/>
  <c r="Q8" i="25" s="1"/>
  <c r="R8" i="25" s="1"/>
  <c r="O7" i="25"/>
  <c r="Q7" i="25" s="1"/>
  <c r="R7" i="25" s="1"/>
  <c r="O6" i="25"/>
  <c r="Q6" i="25" s="1"/>
  <c r="R6" i="25" s="1"/>
  <c r="O5" i="25"/>
  <c r="Q5" i="25" s="1"/>
  <c r="R5" i="25" s="1"/>
  <c r="O4" i="25"/>
  <c r="Q4" i="25" s="1"/>
  <c r="R4" i="25" s="1"/>
  <c r="O34" i="24"/>
  <c r="Q34" i="24" s="1"/>
  <c r="R34" i="24" s="1"/>
  <c r="O33" i="24"/>
  <c r="Q33" i="24" s="1"/>
  <c r="R33" i="24" s="1"/>
  <c r="O32" i="24"/>
  <c r="Q32" i="24" s="1"/>
  <c r="R32" i="24" s="1"/>
  <c r="O31" i="24"/>
  <c r="Q31" i="24" s="1"/>
  <c r="R31" i="24" s="1"/>
  <c r="O30" i="24"/>
  <c r="Q30" i="24" s="1"/>
  <c r="R30" i="24" s="1"/>
  <c r="O29" i="24"/>
  <c r="Q29" i="24" s="1"/>
  <c r="R29" i="24" s="1"/>
  <c r="O28" i="24"/>
  <c r="Q28" i="24" s="1"/>
  <c r="R28" i="24" s="1"/>
  <c r="O27" i="24"/>
  <c r="Q27" i="24" s="1"/>
  <c r="R27" i="24" s="1"/>
  <c r="O26" i="24"/>
  <c r="Q26" i="24" s="1"/>
  <c r="R26" i="24" s="1"/>
  <c r="O25" i="24"/>
  <c r="Q25" i="24" s="1"/>
  <c r="R25" i="24" s="1"/>
  <c r="O24" i="24"/>
  <c r="Q24" i="24" s="1"/>
  <c r="R24" i="24" s="1"/>
  <c r="O23" i="24"/>
  <c r="Q23" i="24" s="1"/>
  <c r="R23" i="24" s="1"/>
  <c r="O22" i="24"/>
  <c r="Q22" i="24" s="1"/>
  <c r="R22" i="24" s="1"/>
  <c r="O21" i="24"/>
  <c r="Q21" i="24" s="1"/>
  <c r="R21" i="24" s="1"/>
  <c r="O20" i="24"/>
  <c r="Q20" i="24" s="1"/>
  <c r="R20" i="24" s="1"/>
  <c r="O19" i="24"/>
  <c r="Q19" i="24" s="1"/>
  <c r="R19" i="24" s="1"/>
  <c r="O18" i="24"/>
  <c r="Q18" i="24" s="1"/>
  <c r="R18" i="24" s="1"/>
  <c r="O17" i="24"/>
  <c r="Q17" i="24" s="1"/>
  <c r="R17" i="24" s="1"/>
  <c r="O16" i="24"/>
  <c r="Q16" i="24" s="1"/>
  <c r="R16" i="24" s="1"/>
  <c r="O15" i="24"/>
  <c r="Q15" i="24" s="1"/>
  <c r="R15" i="24" s="1"/>
  <c r="O14" i="24"/>
  <c r="Q14" i="24" s="1"/>
  <c r="R14" i="24" s="1"/>
  <c r="O13" i="24"/>
  <c r="Q13" i="24" s="1"/>
  <c r="R13" i="24" s="1"/>
  <c r="O12" i="24"/>
  <c r="Q12" i="24" s="1"/>
  <c r="R12" i="24" s="1"/>
  <c r="O11" i="24"/>
  <c r="Q11" i="24" s="1"/>
  <c r="R11" i="24" s="1"/>
  <c r="O10" i="24"/>
  <c r="Q10" i="24" s="1"/>
  <c r="R10" i="24" s="1"/>
  <c r="O9" i="24"/>
  <c r="Q9" i="24" s="1"/>
  <c r="R9" i="24" s="1"/>
  <c r="O8" i="24"/>
  <c r="Q8" i="24" s="1"/>
  <c r="R8" i="24" s="1"/>
  <c r="Q7" i="24"/>
  <c r="R7" i="24" s="1"/>
  <c r="O7" i="24"/>
  <c r="O6" i="24"/>
  <c r="Q6" i="24" s="1"/>
  <c r="R6" i="24" s="1"/>
  <c r="O5" i="24"/>
  <c r="Q5" i="24" s="1"/>
  <c r="R5" i="24" s="1"/>
  <c r="O4" i="24"/>
  <c r="Q4" i="24" s="1"/>
  <c r="R4" i="24" s="1"/>
  <c r="O34" i="23"/>
  <c r="Q34" i="23" s="1"/>
  <c r="R34" i="23" s="1"/>
  <c r="O33" i="23"/>
  <c r="Q33" i="23" s="1"/>
  <c r="R33" i="23" s="1"/>
  <c r="Q32" i="23"/>
  <c r="R32" i="23" s="1"/>
  <c r="O32" i="23"/>
  <c r="O31" i="23"/>
  <c r="Q31" i="23" s="1"/>
  <c r="R31" i="23" s="1"/>
  <c r="Q30" i="23"/>
  <c r="R30" i="23" s="1"/>
  <c r="O30" i="23"/>
  <c r="O29" i="23"/>
  <c r="Q29" i="23" s="1"/>
  <c r="R29" i="23" s="1"/>
  <c r="O28" i="23"/>
  <c r="Q28" i="23" s="1"/>
  <c r="R28" i="23" s="1"/>
  <c r="O27" i="23"/>
  <c r="Q27" i="23" s="1"/>
  <c r="R27" i="23" s="1"/>
  <c r="O26" i="23"/>
  <c r="Q26" i="23" s="1"/>
  <c r="R26" i="23" s="1"/>
  <c r="O25" i="23"/>
  <c r="Q25" i="23" s="1"/>
  <c r="R25" i="23" s="1"/>
  <c r="O24" i="23"/>
  <c r="Q24" i="23" s="1"/>
  <c r="R24" i="23" s="1"/>
  <c r="O23" i="23"/>
  <c r="Q23" i="23" s="1"/>
  <c r="R23" i="23" s="1"/>
  <c r="O22" i="23"/>
  <c r="Q22" i="23" s="1"/>
  <c r="R22" i="23" s="1"/>
  <c r="O21" i="23"/>
  <c r="Q21" i="23" s="1"/>
  <c r="R21" i="23" s="1"/>
  <c r="O20" i="23"/>
  <c r="Q20" i="23" s="1"/>
  <c r="R20" i="23" s="1"/>
  <c r="O19" i="23"/>
  <c r="Q19" i="23" s="1"/>
  <c r="R19" i="23" s="1"/>
  <c r="O18" i="23"/>
  <c r="Q18" i="23" s="1"/>
  <c r="R18" i="23" s="1"/>
  <c r="O17" i="23"/>
  <c r="Q17" i="23" s="1"/>
  <c r="R17" i="23" s="1"/>
  <c r="O16" i="23"/>
  <c r="Q16" i="23" s="1"/>
  <c r="R16" i="23" s="1"/>
  <c r="O15" i="23"/>
  <c r="Q15" i="23" s="1"/>
  <c r="R15" i="23" s="1"/>
  <c r="O14" i="23"/>
  <c r="Q14" i="23" s="1"/>
  <c r="R14" i="23" s="1"/>
  <c r="O13" i="23"/>
  <c r="Q13" i="23" s="1"/>
  <c r="R13" i="23" s="1"/>
  <c r="O12" i="23"/>
  <c r="Q12" i="23" s="1"/>
  <c r="R12" i="23" s="1"/>
  <c r="O11" i="23"/>
  <c r="Q11" i="23" s="1"/>
  <c r="R11" i="23" s="1"/>
  <c r="O10" i="23"/>
  <c r="Q10" i="23" s="1"/>
  <c r="R10" i="23" s="1"/>
  <c r="O9" i="23"/>
  <c r="Q9" i="23" s="1"/>
  <c r="R9" i="23" s="1"/>
  <c r="O8" i="23"/>
  <c r="Q8" i="23" s="1"/>
  <c r="R8" i="23" s="1"/>
  <c r="O7" i="23"/>
  <c r="Q7" i="23" s="1"/>
  <c r="R7" i="23" s="1"/>
  <c r="O6" i="23"/>
  <c r="Q6" i="23" s="1"/>
  <c r="R6" i="23" s="1"/>
  <c r="O5" i="23"/>
  <c r="Q5" i="23" s="1"/>
  <c r="R5" i="23" s="1"/>
  <c r="O4" i="23"/>
  <c r="Q4" i="23" s="1"/>
  <c r="R4" i="23" s="1"/>
  <c r="O34" i="22"/>
  <c r="Q34" i="22" s="1"/>
  <c r="R34" i="22" s="1"/>
  <c r="O33" i="22"/>
  <c r="Q33" i="22" s="1"/>
  <c r="R33" i="22" s="1"/>
  <c r="O32" i="22"/>
  <c r="Q32" i="22" s="1"/>
  <c r="R32" i="22" s="1"/>
  <c r="O31" i="22"/>
  <c r="Q31" i="22" s="1"/>
  <c r="R31" i="22" s="1"/>
  <c r="O30" i="22"/>
  <c r="Q30" i="22" s="1"/>
  <c r="R30" i="22" s="1"/>
  <c r="O29" i="22"/>
  <c r="Q29" i="22" s="1"/>
  <c r="R29" i="22" s="1"/>
  <c r="O28" i="22"/>
  <c r="Q28" i="22" s="1"/>
  <c r="R28" i="22" s="1"/>
  <c r="O27" i="22"/>
  <c r="Q27" i="22" s="1"/>
  <c r="R27" i="22" s="1"/>
  <c r="O26" i="22"/>
  <c r="Q26" i="22" s="1"/>
  <c r="R26" i="22" s="1"/>
  <c r="O25" i="22"/>
  <c r="Q25" i="22" s="1"/>
  <c r="R25" i="22" s="1"/>
  <c r="O24" i="22"/>
  <c r="Q24" i="22" s="1"/>
  <c r="R24" i="22" s="1"/>
  <c r="O23" i="22"/>
  <c r="Q23" i="22" s="1"/>
  <c r="R23" i="22" s="1"/>
  <c r="O22" i="22"/>
  <c r="Q22" i="22" s="1"/>
  <c r="R22" i="22" s="1"/>
  <c r="O21" i="22"/>
  <c r="Q21" i="22" s="1"/>
  <c r="R21" i="22" s="1"/>
  <c r="O20" i="22"/>
  <c r="Q20" i="22" s="1"/>
  <c r="R20" i="22" s="1"/>
  <c r="Q19" i="22"/>
  <c r="R19" i="22" s="1"/>
  <c r="O19" i="22"/>
  <c r="O18" i="22"/>
  <c r="Q18" i="22" s="1"/>
  <c r="R18" i="22" s="1"/>
  <c r="O17" i="22"/>
  <c r="Q17" i="22" s="1"/>
  <c r="R17" i="22" s="1"/>
  <c r="O16" i="22"/>
  <c r="Q16" i="22" s="1"/>
  <c r="R16" i="22" s="1"/>
  <c r="O15" i="22"/>
  <c r="Q15" i="22" s="1"/>
  <c r="R15" i="22" s="1"/>
  <c r="O14" i="22"/>
  <c r="Q14" i="22" s="1"/>
  <c r="R14" i="22" s="1"/>
  <c r="O13" i="22"/>
  <c r="Q13" i="22" s="1"/>
  <c r="R13" i="22" s="1"/>
  <c r="O12" i="22"/>
  <c r="Q12" i="22" s="1"/>
  <c r="R12" i="22" s="1"/>
  <c r="O11" i="22"/>
  <c r="Q11" i="22" s="1"/>
  <c r="R11" i="22" s="1"/>
  <c r="O10" i="22"/>
  <c r="Q10" i="22" s="1"/>
  <c r="R10" i="22" s="1"/>
  <c r="O9" i="22"/>
  <c r="Q9" i="22" s="1"/>
  <c r="R9" i="22" s="1"/>
  <c r="O8" i="22"/>
  <c r="Q8" i="22" s="1"/>
  <c r="R8" i="22" s="1"/>
  <c r="O7" i="22"/>
  <c r="Q7" i="22" s="1"/>
  <c r="R7" i="22" s="1"/>
  <c r="O6" i="22"/>
  <c r="Q6" i="22" s="1"/>
  <c r="R6" i="22" s="1"/>
  <c r="O5" i="22"/>
  <c r="Q5" i="22" s="1"/>
  <c r="R5" i="22" s="1"/>
  <c r="O4" i="22"/>
  <c r="Q4" i="22" s="1"/>
  <c r="R4" i="22" s="1"/>
  <c r="O34" i="21"/>
  <c r="Q34" i="21" s="1"/>
  <c r="R34" i="21" s="1"/>
  <c r="O33" i="21"/>
  <c r="Q33" i="21" s="1"/>
  <c r="R33" i="21" s="1"/>
  <c r="O32" i="21"/>
  <c r="Q32" i="21" s="1"/>
  <c r="R32" i="21" s="1"/>
  <c r="O31" i="21"/>
  <c r="Q31" i="21" s="1"/>
  <c r="R31" i="21" s="1"/>
  <c r="O30" i="21"/>
  <c r="Q30" i="21" s="1"/>
  <c r="R30" i="21" s="1"/>
  <c r="O29" i="21"/>
  <c r="Q29" i="21" s="1"/>
  <c r="R29" i="21" s="1"/>
  <c r="O28" i="21"/>
  <c r="Q28" i="21" s="1"/>
  <c r="R28" i="21" s="1"/>
  <c r="O27" i="21"/>
  <c r="Q27" i="21" s="1"/>
  <c r="R27" i="21" s="1"/>
  <c r="O26" i="21"/>
  <c r="Q26" i="21" s="1"/>
  <c r="R26" i="21" s="1"/>
  <c r="O25" i="21"/>
  <c r="Q25" i="21" s="1"/>
  <c r="R25" i="21" s="1"/>
  <c r="Q24" i="21"/>
  <c r="R24" i="21" s="1"/>
  <c r="O24" i="21"/>
  <c r="O23" i="21"/>
  <c r="Q23" i="21" s="1"/>
  <c r="R23" i="21" s="1"/>
  <c r="O22" i="21"/>
  <c r="Q22" i="21" s="1"/>
  <c r="R22" i="21" s="1"/>
  <c r="O21" i="21"/>
  <c r="Q21" i="21" s="1"/>
  <c r="R21" i="21" s="1"/>
  <c r="O20" i="21"/>
  <c r="Q20" i="21" s="1"/>
  <c r="R20" i="21" s="1"/>
  <c r="O19" i="21"/>
  <c r="Q19" i="21" s="1"/>
  <c r="R19" i="21" s="1"/>
  <c r="O18" i="21"/>
  <c r="Q18" i="21" s="1"/>
  <c r="R18" i="21" s="1"/>
  <c r="O17" i="21"/>
  <c r="Q17" i="21" s="1"/>
  <c r="R17" i="21" s="1"/>
  <c r="O16" i="21"/>
  <c r="Q16" i="21" s="1"/>
  <c r="R16" i="21" s="1"/>
  <c r="O15" i="21"/>
  <c r="Q15" i="21" s="1"/>
  <c r="R15" i="21" s="1"/>
  <c r="O14" i="21"/>
  <c r="Q14" i="21" s="1"/>
  <c r="R14" i="21" s="1"/>
  <c r="O13" i="21"/>
  <c r="Q13" i="21" s="1"/>
  <c r="R13" i="21" s="1"/>
  <c r="O12" i="21"/>
  <c r="Q12" i="21" s="1"/>
  <c r="R12" i="21" s="1"/>
  <c r="O11" i="21"/>
  <c r="Q11" i="21" s="1"/>
  <c r="R11" i="21" s="1"/>
  <c r="O10" i="21"/>
  <c r="Q10" i="21" s="1"/>
  <c r="R10" i="21" s="1"/>
  <c r="O9" i="21"/>
  <c r="Q9" i="21" s="1"/>
  <c r="R9" i="21" s="1"/>
  <c r="O8" i="21"/>
  <c r="Q8" i="21" s="1"/>
  <c r="R8" i="21" s="1"/>
  <c r="O7" i="21"/>
  <c r="Q7" i="21" s="1"/>
  <c r="R7" i="21" s="1"/>
  <c r="O6" i="21"/>
  <c r="Q6" i="21" s="1"/>
  <c r="R6" i="21" s="1"/>
  <c r="O5" i="21"/>
  <c r="Q5" i="21" s="1"/>
  <c r="R5" i="21" s="1"/>
  <c r="O4" i="21"/>
  <c r="Q4" i="21" s="1"/>
  <c r="R4" i="21" s="1"/>
  <c r="R104" i="21" s="1"/>
  <c r="O34" i="20"/>
  <c r="Q34" i="20" s="1"/>
  <c r="R34" i="20" s="1"/>
  <c r="Q33" i="20"/>
  <c r="R33" i="20" s="1"/>
  <c r="O33" i="20"/>
  <c r="O32" i="20"/>
  <c r="Q32" i="20" s="1"/>
  <c r="R32" i="20" s="1"/>
  <c r="O31" i="20"/>
  <c r="Q31" i="20" s="1"/>
  <c r="R31" i="20" s="1"/>
  <c r="O30" i="20"/>
  <c r="Q30" i="20" s="1"/>
  <c r="R30" i="20" s="1"/>
  <c r="O29" i="20"/>
  <c r="Q29" i="20" s="1"/>
  <c r="R29" i="20" s="1"/>
  <c r="O28" i="20"/>
  <c r="Q28" i="20" s="1"/>
  <c r="R28" i="20" s="1"/>
  <c r="O27" i="20"/>
  <c r="Q27" i="20" s="1"/>
  <c r="R27" i="20" s="1"/>
  <c r="O26" i="20"/>
  <c r="Q26" i="20" s="1"/>
  <c r="R26" i="20" s="1"/>
  <c r="O25" i="20"/>
  <c r="Q25" i="20" s="1"/>
  <c r="R25" i="20" s="1"/>
  <c r="O24" i="20"/>
  <c r="Q24" i="20" s="1"/>
  <c r="R24" i="20" s="1"/>
  <c r="O23" i="20"/>
  <c r="Q23" i="20" s="1"/>
  <c r="R23" i="20" s="1"/>
  <c r="O22" i="20"/>
  <c r="Q22" i="20" s="1"/>
  <c r="R22" i="20" s="1"/>
  <c r="O21" i="20"/>
  <c r="Q21" i="20" s="1"/>
  <c r="R21" i="20" s="1"/>
  <c r="O20" i="20"/>
  <c r="Q20" i="20" s="1"/>
  <c r="R20" i="20" s="1"/>
  <c r="O19" i="20"/>
  <c r="Q19" i="20" s="1"/>
  <c r="R19" i="20" s="1"/>
  <c r="O18" i="20"/>
  <c r="Q18" i="20" s="1"/>
  <c r="R18" i="20" s="1"/>
  <c r="O17" i="20"/>
  <c r="Q17" i="20" s="1"/>
  <c r="R17" i="20" s="1"/>
  <c r="O16" i="20"/>
  <c r="Q16" i="20" s="1"/>
  <c r="R16" i="20" s="1"/>
  <c r="O15" i="20"/>
  <c r="Q15" i="20" s="1"/>
  <c r="R15" i="20" s="1"/>
  <c r="O14" i="20"/>
  <c r="Q14" i="20" s="1"/>
  <c r="R14" i="20" s="1"/>
  <c r="O13" i="20"/>
  <c r="Q13" i="20" s="1"/>
  <c r="R13" i="20" s="1"/>
  <c r="O12" i="20"/>
  <c r="Q12" i="20" s="1"/>
  <c r="R12" i="20" s="1"/>
  <c r="O11" i="20"/>
  <c r="Q11" i="20" s="1"/>
  <c r="R11" i="20" s="1"/>
  <c r="O10" i="20"/>
  <c r="Q10" i="20" s="1"/>
  <c r="R10" i="20" s="1"/>
  <c r="O9" i="20"/>
  <c r="Q9" i="20" s="1"/>
  <c r="R9" i="20" s="1"/>
  <c r="O8" i="20"/>
  <c r="Q8" i="20" s="1"/>
  <c r="R8" i="20" s="1"/>
  <c r="O7" i="20"/>
  <c r="Q7" i="20" s="1"/>
  <c r="R7" i="20" s="1"/>
  <c r="O6" i="20"/>
  <c r="Q6" i="20" s="1"/>
  <c r="R6" i="20" s="1"/>
  <c r="O5" i="20"/>
  <c r="Q5" i="20" s="1"/>
  <c r="R5" i="20" s="1"/>
  <c r="O4" i="20"/>
  <c r="Q4" i="20" s="1"/>
  <c r="R4" i="20" s="1"/>
  <c r="O34" i="19"/>
  <c r="Q34" i="19" s="1"/>
  <c r="R34" i="19" s="1"/>
  <c r="O33" i="19"/>
  <c r="Q33" i="19" s="1"/>
  <c r="R33" i="19" s="1"/>
  <c r="O32" i="19"/>
  <c r="Q32" i="19" s="1"/>
  <c r="R32" i="19" s="1"/>
  <c r="O31" i="19"/>
  <c r="Q31" i="19" s="1"/>
  <c r="R31" i="19" s="1"/>
  <c r="O30" i="19"/>
  <c r="Q30" i="19" s="1"/>
  <c r="R30" i="19" s="1"/>
  <c r="O29" i="19"/>
  <c r="Q29" i="19" s="1"/>
  <c r="R29" i="19" s="1"/>
  <c r="O28" i="19"/>
  <c r="Q28" i="19" s="1"/>
  <c r="R28" i="19" s="1"/>
  <c r="O27" i="19"/>
  <c r="Q27" i="19" s="1"/>
  <c r="R27" i="19" s="1"/>
  <c r="O26" i="19"/>
  <c r="Q26" i="19" s="1"/>
  <c r="R26" i="19" s="1"/>
  <c r="O25" i="19"/>
  <c r="Q25" i="19" s="1"/>
  <c r="R25" i="19" s="1"/>
  <c r="O24" i="19"/>
  <c r="Q24" i="19" s="1"/>
  <c r="R24" i="19" s="1"/>
  <c r="O23" i="19"/>
  <c r="Q23" i="19" s="1"/>
  <c r="R23" i="19" s="1"/>
  <c r="O22" i="19"/>
  <c r="Q22" i="19" s="1"/>
  <c r="R22" i="19" s="1"/>
  <c r="O21" i="19"/>
  <c r="Q21" i="19" s="1"/>
  <c r="R21" i="19" s="1"/>
  <c r="O20" i="19"/>
  <c r="Q20" i="19" s="1"/>
  <c r="R20" i="19" s="1"/>
  <c r="O19" i="19"/>
  <c r="Q19" i="19" s="1"/>
  <c r="R19" i="19" s="1"/>
  <c r="Q18" i="19"/>
  <c r="R18" i="19" s="1"/>
  <c r="O18" i="19"/>
  <c r="O17" i="19"/>
  <c r="Q17" i="19" s="1"/>
  <c r="R17" i="19" s="1"/>
  <c r="O16" i="19"/>
  <c r="Q16" i="19" s="1"/>
  <c r="R16" i="19" s="1"/>
  <c r="O15" i="19"/>
  <c r="Q15" i="19" s="1"/>
  <c r="R15" i="19" s="1"/>
  <c r="O14" i="19"/>
  <c r="Q14" i="19" s="1"/>
  <c r="R14" i="19" s="1"/>
  <c r="O13" i="19"/>
  <c r="Q13" i="19" s="1"/>
  <c r="R13" i="19" s="1"/>
  <c r="O12" i="19"/>
  <c r="Q12" i="19" s="1"/>
  <c r="R12" i="19" s="1"/>
  <c r="O11" i="19"/>
  <c r="Q11" i="19" s="1"/>
  <c r="R11" i="19" s="1"/>
  <c r="O10" i="19"/>
  <c r="Q10" i="19" s="1"/>
  <c r="R10" i="19" s="1"/>
  <c r="O9" i="19"/>
  <c r="Q9" i="19" s="1"/>
  <c r="R9" i="19" s="1"/>
  <c r="O8" i="19"/>
  <c r="Q8" i="19" s="1"/>
  <c r="R8" i="19" s="1"/>
  <c r="O7" i="19"/>
  <c r="Q7" i="19" s="1"/>
  <c r="R7" i="19" s="1"/>
  <c r="O6" i="19"/>
  <c r="Q6" i="19" s="1"/>
  <c r="R6" i="19" s="1"/>
  <c r="O5" i="19"/>
  <c r="Q5" i="19" s="1"/>
  <c r="R5" i="19" s="1"/>
  <c r="O4" i="19"/>
  <c r="Q4" i="19" s="1"/>
  <c r="R4" i="19" s="1"/>
  <c r="O34" i="18"/>
  <c r="Q34" i="18" s="1"/>
  <c r="R34" i="18" s="1"/>
  <c r="O33" i="18"/>
  <c r="Q33" i="18" s="1"/>
  <c r="R33" i="18" s="1"/>
  <c r="O32" i="18"/>
  <c r="Q32" i="18" s="1"/>
  <c r="R32" i="18" s="1"/>
  <c r="O31" i="18"/>
  <c r="Q31" i="18" s="1"/>
  <c r="R31" i="18" s="1"/>
  <c r="O30" i="18"/>
  <c r="Q30" i="18" s="1"/>
  <c r="R30" i="18" s="1"/>
  <c r="O29" i="18"/>
  <c r="Q29" i="18" s="1"/>
  <c r="R29" i="18" s="1"/>
  <c r="O28" i="18"/>
  <c r="Q28" i="18" s="1"/>
  <c r="R28" i="18" s="1"/>
  <c r="O27" i="18"/>
  <c r="Q27" i="18" s="1"/>
  <c r="R27" i="18" s="1"/>
  <c r="O26" i="18"/>
  <c r="Q26" i="18" s="1"/>
  <c r="R26" i="18" s="1"/>
  <c r="O25" i="18"/>
  <c r="Q25" i="18" s="1"/>
  <c r="R25" i="18" s="1"/>
  <c r="O24" i="18"/>
  <c r="Q24" i="18" s="1"/>
  <c r="R24" i="18" s="1"/>
  <c r="O23" i="18"/>
  <c r="Q23" i="18" s="1"/>
  <c r="R23" i="18" s="1"/>
  <c r="O22" i="18"/>
  <c r="Q22" i="18" s="1"/>
  <c r="R22" i="18" s="1"/>
  <c r="O21" i="18"/>
  <c r="Q21" i="18" s="1"/>
  <c r="R21" i="18" s="1"/>
  <c r="O20" i="18"/>
  <c r="Q20" i="18" s="1"/>
  <c r="R20" i="18" s="1"/>
  <c r="O19" i="18"/>
  <c r="Q19" i="18" s="1"/>
  <c r="R19" i="18" s="1"/>
  <c r="O18" i="18"/>
  <c r="Q18" i="18" s="1"/>
  <c r="R18" i="18" s="1"/>
  <c r="O17" i="18"/>
  <c r="Q17" i="18" s="1"/>
  <c r="R17" i="18" s="1"/>
  <c r="O16" i="18"/>
  <c r="Q16" i="18" s="1"/>
  <c r="R16" i="18" s="1"/>
  <c r="O15" i="18"/>
  <c r="Q15" i="18" s="1"/>
  <c r="R15" i="18" s="1"/>
  <c r="O14" i="18"/>
  <c r="Q14" i="18" s="1"/>
  <c r="R14" i="18" s="1"/>
  <c r="O13" i="18"/>
  <c r="Q13" i="18" s="1"/>
  <c r="R13" i="18" s="1"/>
  <c r="O12" i="18"/>
  <c r="Q12" i="18" s="1"/>
  <c r="R12" i="18" s="1"/>
  <c r="O11" i="18"/>
  <c r="Q11" i="18" s="1"/>
  <c r="R11" i="18" s="1"/>
  <c r="O10" i="18"/>
  <c r="Q10" i="18" s="1"/>
  <c r="R10" i="18" s="1"/>
  <c r="O9" i="18"/>
  <c r="Q9" i="18" s="1"/>
  <c r="R9" i="18" s="1"/>
  <c r="O8" i="18"/>
  <c r="Q8" i="18" s="1"/>
  <c r="R8" i="18" s="1"/>
  <c r="Q7" i="18"/>
  <c r="R7" i="18" s="1"/>
  <c r="O7" i="18"/>
  <c r="O6" i="18"/>
  <c r="Q6" i="18" s="1"/>
  <c r="R6" i="18" s="1"/>
  <c r="O5" i="18"/>
  <c r="Q5" i="18" s="1"/>
  <c r="R5" i="18" s="1"/>
  <c r="O4" i="18"/>
  <c r="Q4" i="18" s="1"/>
  <c r="R4" i="18" s="1"/>
  <c r="O103" i="17"/>
  <c r="Q103" i="17" s="1"/>
  <c r="R103" i="17" s="1"/>
  <c r="O102" i="17"/>
  <c r="Q102" i="17" s="1"/>
  <c r="Q101" i="17"/>
  <c r="R101" i="17" s="1"/>
  <c r="O101" i="17"/>
  <c r="O100" i="17"/>
  <c r="Q100" i="17" s="1"/>
  <c r="R100" i="17" s="1"/>
  <c r="O99" i="17"/>
  <c r="Q99" i="17" s="1"/>
  <c r="R99" i="17" s="1"/>
  <c r="O98" i="17"/>
  <c r="Q98" i="17" s="1"/>
  <c r="O97" i="17"/>
  <c r="Q97" i="17" s="1"/>
  <c r="R97" i="17" s="1"/>
  <c r="O96" i="17"/>
  <c r="Q96" i="17" s="1"/>
  <c r="R96" i="17" s="1"/>
  <c r="O95" i="17"/>
  <c r="Q95" i="17" s="1"/>
  <c r="R95" i="17" s="1"/>
  <c r="O94" i="17"/>
  <c r="Q94" i="17" s="1"/>
  <c r="Q93" i="17"/>
  <c r="R93" i="17" s="1"/>
  <c r="O93" i="17"/>
  <c r="O92" i="17"/>
  <c r="Q92" i="17" s="1"/>
  <c r="R92" i="17" s="1"/>
  <c r="O91" i="17"/>
  <c r="Q91" i="17" s="1"/>
  <c r="R91" i="17" s="1"/>
  <c r="O90" i="17"/>
  <c r="Q90" i="17" s="1"/>
  <c r="O89" i="17"/>
  <c r="Q89" i="17" s="1"/>
  <c r="R89" i="17" s="1"/>
  <c r="O88" i="17"/>
  <c r="Q88" i="17" s="1"/>
  <c r="R88" i="17" s="1"/>
  <c r="O87" i="17"/>
  <c r="Q87" i="17" s="1"/>
  <c r="R87" i="17" s="1"/>
  <c r="O86" i="17"/>
  <c r="Q86" i="17" s="1"/>
  <c r="Q85" i="17"/>
  <c r="R85" i="17" s="1"/>
  <c r="O85" i="17"/>
  <c r="O84" i="17"/>
  <c r="Q84" i="17" s="1"/>
  <c r="R84" i="17" s="1"/>
  <c r="O83" i="17"/>
  <c r="Q83" i="17" s="1"/>
  <c r="R83" i="17" s="1"/>
  <c r="O82" i="17"/>
  <c r="Q82" i="17" s="1"/>
  <c r="O81" i="17"/>
  <c r="Q81" i="17" s="1"/>
  <c r="R81" i="17" s="1"/>
  <c r="O80" i="17"/>
  <c r="Q80" i="17" s="1"/>
  <c r="R80" i="17" s="1"/>
  <c r="O79" i="17"/>
  <c r="Q79" i="17" s="1"/>
  <c r="R79" i="17" s="1"/>
  <c r="O78" i="17"/>
  <c r="Q78" i="17" s="1"/>
  <c r="Q77" i="17"/>
  <c r="R77" i="17" s="1"/>
  <c r="O77" i="17"/>
  <c r="O76" i="17"/>
  <c r="Q76" i="17" s="1"/>
  <c r="R76" i="17" s="1"/>
  <c r="O75" i="17"/>
  <c r="Q75" i="17" s="1"/>
  <c r="R75" i="17" s="1"/>
  <c r="O74" i="17"/>
  <c r="Q74" i="17" s="1"/>
  <c r="O73" i="17"/>
  <c r="Q73" i="17" s="1"/>
  <c r="R73" i="17" s="1"/>
  <c r="O72" i="17"/>
  <c r="Q72" i="17" s="1"/>
  <c r="R72" i="17" s="1"/>
  <c r="O71" i="17"/>
  <c r="Q71" i="17" s="1"/>
  <c r="R71" i="17" s="1"/>
  <c r="O70" i="17"/>
  <c r="Q70" i="17" s="1"/>
  <c r="Q69" i="17"/>
  <c r="R69" i="17" s="1"/>
  <c r="O69" i="17"/>
  <c r="O68" i="17"/>
  <c r="Q68" i="17" s="1"/>
  <c r="R68" i="17" s="1"/>
  <c r="O67" i="17"/>
  <c r="Q67" i="17" s="1"/>
  <c r="R67" i="17" s="1"/>
  <c r="O66" i="17"/>
  <c r="Q66" i="17" s="1"/>
  <c r="O65" i="17"/>
  <c r="Q65" i="17" s="1"/>
  <c r="R65" i="17" s="1"/>
  <c r="O64" i="17"/>
  <c r="Q64" i="17" s="1"/>
  <c r="R64" i="17" s="1"/>
  <c r="O63" i="17"/>
  <c r="Q63" i="17" s="1"/>
  <c r="R63" i="17" s="1"/>
  <c r="O62" i="17"/>
  <c r="Q62" i="17" s="1"/>
  <c r="Q61" i="17"/>
  <c r="R61" i="17" s="1"/>
  <c r="O61" i="17"/>
  <c r="O60" i="17"/>
  <c r="Q60" i="17" s="1"/>
  <c r="R60" i="17" s="1"/>
  <c r="O59" i="17"/>
  <c r="Q59" i="17" s="1"/>
  <c r="R59" i="17" s="1"/>
  <c r="O58" i="17"/>
  <c r="Q58" i="17" s="1"/>
  <c r="O57" i="17"/>
  <c r="Q57" i="17" s="1"/>
  <c r="R57" i="17" s="1"/>
  <c r="O56" i="17"/>
  <c r="Q56" i="17" s="1"/>
  <c r="R56" i="17" s="1"/>
  <c r="O55" i="17"/>
  <c r="Q55" i="17" s="1"/>
  <c r="R55" i="17" s="1"/>
  <c r="O54" i="17"/>
  <c r="Q54" i="17" s="1"/>
  <c r="Q53" i="17"/>
  <c r="R53" i="17" s="1"/>
  <c r="O53" i="17"/>
  <c r="O52" i="17"/>
  <c r="Q52" i="17" s="1"/>
  <c r="R52" i="17" s="1"/>
  <c r="O51" i="17"/>
  <c r="Q51" i="17" s="1"/>
  <c r="R51" i="17" s="1"/>
  <c r="O50" i="17"/>
  <c r="Q50" i="17" s="1"/>
  <c r="O49" i="17"/>
  <c r="Q49" i="17" s="1"/>
  <c r="R49" i="17" s="1"/>
  <c r="O48" i="17"/>
  <c r="Q48" i="17" s="1"/>
  <c r="R48" i="17" s="1"/>
  <c r="O47" i="17"/>
  <c r="Q47" i="17" s="1"/>
  <c r="R47" i="17" s="1"/>
  <c r="O46" i="17"/>
  <c r="Q46" i="17" s="1"/>
  <c r="Q45" i="17"/>
  <c r="R45" i="17" s="1"/>
  <c r="O45" i="17"/>
  <c r="O44" i="17"/>
  <c r="Q44" i="17" s="1"/>
  <c r="R44" i="17" s="1"/>
  <c r="O43" i="17"/>
  <c r="Q43" i="17" s="1"/>
  <c r="R43" i="17" s="1"/>
  <c r="O42" i="17"/>
  <c r="Q42" i="17" s="1"/>
  <c r="O41" i="17"/>
  <c r="Q41" i="17" s="1"/>
  <c r="R41" i="17" s="1"/>
  <c r="O40" i="17"/>
  <c r="Q40" i="17" s="1"/>
  <c r="R40" i="17" s="1"/>
  <c r="O39" i="17"/>
  <c r="Q39" i="17" s="1"/>
  <c r="R39" i="17" s="1"/>
  <c r="O38" i="17"/>
  <c r="Q38" i="17" s="1"/>
  <c r="Q37" i="17"/>
  <c r="R37" i="17" s="1"/>
  <c r="O37" i="17"/>
  <c r="O36" i="17"/>
  <c r="Q36" i="17" s="1"/>
  <c r="R36" i="17" s="1"/>
  <c r="O35" i="17"/>
  <c r="Q35" i="17" s="1"/>
  <c r="R35" i="17" s="1"/>
  <c r="O34" i="17"/>
  <c r="Q34" i="17" s="1"/>
  <c r="O33" i="17"/>
  <c r="Q33" i="17" s="1"/>
  <c r="R33" i="17" s="1"/>
  <c r="O32" i="17"/>
  <c r="Q32" i="17" s="1"/>
  <c r="R32" i="17" s="1"/>
  <c r="O31" i="17"/>
  <c r="Q31" i="17" s="1"/>
  <c r="R31" i="17" s="1"/>
  <c r="O30" i="17"/>
  <c r="Q30" i="17" s="1"/>
  <c r="Q29" i="17"/>
  <c r="R29" i="17" s="1"/>
  <c r="O29" i="17"/>
  <c r="O28" i="17"/>
  <c r="Q28" i="17" s="1"/>
  <c r="R28" i="17" s="1"/>
  <c r="O27" i="17"/>
  <c r="Q27" i="17" s="1"/>
  <c r="R27" i="17" s="1"/>
  <c r="O26" i="17"/>
  <c r="Q26" i="17" s="1"/>
  <c r="O25" i="17"/>
  <c r="Q25" i="17" s="1"/>
  <c r="R25" i="17" s="1"/>
  <c r="O24" i="17"/>
  <c r="Q24" i="17" s="1"/>
  <c r="R24" i="17" s="1"/>
  <c r="O23" i="17"/>
  <c r="Q23" i="17" s="1"/>
  <c r="R23" i="17" s="1"/>
  <c r="O22" i="17"/>
  <c r="Q22" i="17" s="1"/>
  <c r="O21" i="17"/>
  <c r="Q21" i="17" s="1"/>
  <c r="R21" i="17" s="1"/>
  <c r="O20" i="17"/>
  <c r="Q20" i="17" s="1"/>
  <c r="R20" i="17" s="1"/>
  <c r="O19" i="17"/>
  <c r="Q19" i="17" s="1"/>
  <c r="R19" i="17" s="1"/>
  <c r="O18" i="17"/>
  <c r="Q18" i="17" s="1"/>
  <c r="R18" i="17" s="1"/>
  <c r="Q17" i="17"/>
  <c r="R17" i="17" s="1"/>
  <c r="O17" i="17"/>
  <c r="O16" i="17"/>
  <c r="Q16" i="17" s="1"/>
  <c r="R16" i="17" s="1"/>
  <c r="O15" i="17"/>
  <c r="Q15" i="17" s="1"/>
  <c r="R15" i="17" s="1"/>
  <c r="O14" i="17"/>
  <c r="Q14" i="17" s="1"/>
  <c r="R14" i="17" s="1"/>
  <c r="O13" i="17"/>
  <c r="Q13" i="17" s="1"/>
  <c r="R13" i="17" s="1"/>
  <c r="O12" i="17"/>
  <c r="Q12" i="17" s="1"/>
  <c r="R12" i="17" s="1"/>
  <c r="O11" i="17"/>
  <c r="Q11" i="17" s="1"/>
  <c r="R11" i="17" s="1"/>
  <c r="O10" i="17"/>
  <c r="Q10" i="17" s="1"/>
  <c r="R10" i="17" s="1"/>
  <c r="O9" i="17"/>
  <c r="Q9" i="17" s="1"/>
  <c r="R9" i="17" s="1"/>
  <c r="O8" i="17"/>
  <c r="Q8" i="17" s="1"/>
  <c r="R8" i="17" s="1"/>
  <c r="O7" i="17"/>
  <c r="Q7" i="17" s="1"/>
  <c r="R7" i="17" s="1"/>
  <c r="O6" i="17"/>
  <c r="Q6" i="17" s="1"/>
  <c r="R6" i="17" s="1"/>
  <c r="O5" i="17"/>
  <c r="Q5" i="17" s="1"/>
  <c r="R5" i="17" s="1"/>
  <c r="O4" i="17"/>
  <c r="Q4" i="17" s="1"/>
  <c r="R4" i="17" s="1"/>
  <c r="O103" i="16"/>
  <c r="Q103" i="16" s="1"/>
  <c r="R103" i="16" s="1"/>
  <c r="O102" i="16"/>
  <c r="Q102" i="16" s="1"/>
  <c r="R102" i="16" s="1"/>
  <c r="O101" i="16"/>
  <c r="Q101" i="16" s="1"/>
  <c r="R101" i="16" s="1"/>
  <c r="O100" i="16"/>
  <c r="Q100" i="16" s="1"/>
  <c r="R100" i="16" s="1"/>
  <c r="O99" i="16"/>
  <c r="Q99" i="16" s="1"/>
  <c r="R99" i="16" s="1"/>
  <c r="O98" i="16"/>
  <c r="Q98" i="16" s="1"/>
  <c r="R98" i="16" s="1"/>
  <c r="O97" i="16"/>
  <c r="Q97" i="16" s="1"/>
  <c r="R97" i="16" s="1"/>
  <c r="O96" i="16"/>
  <c r="Q96" i="16" s="1"/>
  <c r="R96" i="16" s="1"/>
  <c r="O95" i="16"/>
  <c r="Q95" i="16" s="1"/>
  <c r="R95" i="16" s="1"/>
  <c r="O94" i="16"/>
  <c r="Q94" i="16" s="1"/>
  <c r="R94" i="16" s="1"/>
  <c r="O93" i="16"/>
  <c r="Q93" i="16" s="1"/>
  <c r="R93" i="16" s="1"/>
  <c r="O92" i="16"/>
  <c r="Q92" i="16" s="1"/>
  <c r="R92" i="16" s="1"/>
  <c r="O91" i="16"/>
  <c r="Q91" i="16" s="1"/>
  <c r="R91" i="16" s="1"/>
  <c r="Q90" i="16"/>
  <c r="R90" i="16" s="1"/>
  <c r="O90" i="16"/>
  <c r="O89" i="16"/>
  <c r="Q89" i="16" s="1"/>
  <c r="R89" i="16" s="1"/>
  <c r="O88" i="16"/>
  <c r="Q88" i="16" s="1"/>
  <c r="R88" i="16" s="1"/>
  <c r="O87" i="16"/>
  <c r="Q87" i="16" s="1"/>
  <c r="R87" i="16" s="1"/>
  <c r="O86" i="16"/>
  <c r="Q86" i="16" s="1"/>
  <c r="R86" i="16" s="1"/>
  <c r="O85" i="16"/>
  <c r="Q85" i="16" s="1"/>
  <c r="R85" i="16" s="1"/>
  <c r="O84" i="16"/>
  <c r="Q84" i="16" s="1"/>
  <c r="R84" i="16" s="1"/>
  <c r="O83" i="16"/>
  <c r="Q83" i="16" s="1"/>
  <c r="R83" i="16" s="1"/>
  <c r="O82" i="16"/>
  <c r="Q82" i="16" s="1"/>
  <c r="R82" i="16" s="1"/>
  <c r="O81" i="16"/>
  <c r="Q81" i="16" s="1"/>
  <c r="R81" i="16" s="1"/>
  <c r="O80" i="16"/>
  <c r="Q80" i="16" s="1"/>
  <c r="R80" i="16" s="1"/>
  <c r="O79" i="16"/>
  <c r="Q79" i="16" s="1"/>
  <c r="R79" i="16" s="1"/>
  <c r="O78" i="16"/>
  <c r="Q78" i="16" s="1"/>
  <c r="R78" i="16" s="1"/>
  <c r="O77" i="16"/>
  <c r="Q77" i="16" s="1"/>
  <c r="R77" i="16" s="1"/>
  <c r="O76" i="16"/>
  <c r="Q76" i="16" s="1"/>
  <c r="R76" i="16" s="1"/>
  <c r="O75" i="16"/>
  <c r="Q75" i="16" s="1"/>
  <c r="R75" i="16" s="1"/>
  <c r="Q74" i="16"/>
  <c r="R74" i="16" s="1"/>
  <c r="O74" i="16"/>
  <c r="O73" i="16"/>
  <c r="Q73" i="16" s="1"/>
  <c r="R73" i="16" s="1"/>
  <c r="O72" i="16"/>
  <c r="Q72" i="16" s="1"/>
  <c r="R72" i="16" s="1"/>
  <c r="O71" i="16"/>
  <c r="Q71" i="16" s="1"/>
  <c r="R71" i="16" s="1"/>
  <c r="O70" i="16"/>
  <c r="Q70" i="16" s="1"/>
  <c r="R70" i="16" s="1"/>
  <c r="O69" i="16"/>
  <c r="Q69" i="16" s="1"/>
  <c r="R69" i="16" s="1"/>
  <c r="O68" i="16"/>
  <c r="Q68" i="16" s="1"/>
  <c r="R68" i="16" s="1"/>
  <c r="O67" i="16"/>
  <c r="Q67" i="16" s="1"/>
  <c r="R67" i="16" s="1"/>
  <c r="O66" i="16"/>
  <c r="Q66" i="16" s="1"/>
  <c r="R66" i="16" s="1"/>
  <c r="O65" i="16"/>
  <c r="Q65" i="16" s="1"/>
  <c r="R65" i="16" s="1"/>
  <c r="O64" i="16"/>
  <c r="Q64" i="16" s="1"/>
  <c r="R64" i="16" s="1"/>
  <c r="O63" i="16"/>
  <c r="Q63" i="16" s="1"/>
  <c r="R63" i="16" s="1"/>
  <c r="O62" i="16"/>
  <c r="Q62" i="16" s="1"/>
  <c r="R62" i="16" s="1"/>
  <c r="O61" i="16"/>
  <c r="Q61" i="16" s="1"/>
  <c r="R61" i="16" s="1"/>
  <c r="O60" i="16"/>
  <c r="Q60" i="16" s="1"/>
  <c r="R60" i="16" s="1"/>
  <c r="O59" i="16"/>
  <c r="Q59" i="16" s="1"/>
  <c r="R59" i="16" s="1"/>
  <c r="Q58" i="16"/>
  <c r="R58" i="16" s="1"/>
  <c r="O58" i="16"/>
  <c r="O57" i="16"/>
  <c r="Q57" i="16" s="1"/>
  <c r="R57" i="16" s="1"/>
  <c r="O56" i="16"/>
  <c r="Q56" i="16" s="1"/>
  <c r="R56" i="16" s="1"/>
  <c r="O55" i="16"/>
  <c r="Q55" i="16" s="1"/>
  <c r="R55" i="16" s="1"/>
  <c r="O54" i="16"/>
  <c r="Q54" i="16" s="1"/>
  <c r="R54" i="16" s="1"/>
  <c r="O53" i="16"/>
  <c r="Q53" i="16" s="1"/>
  <c r="R53" i="16" s="1"/>
  <c r="O52" i="16"/>
  <c r="Q52" i="16" s="1"/>
  <c r="R52" i="16" s="1"/>
  <c r="O51" i="16"/>
  <c r="Q51" i="16" s="1"/>
  <c r="R51" i="16" s="1"/>
  <c r="O50" i="16"/>
  <c r="Q50" i="16" s="1"/>
  <c r="R50" i="16" s="1"/>
  <c r="O49" i="16"/>
  <c r="Q49" i="16" s="1"/>
  <c r="R49" i="16" s="1"/>
  <c r="O48" i="16"/>
  <c r="Q48" i="16" s="1"/>
  <c r="R48" i="16" s="1"/>
  <c r="O47" i="16"/>
  <c r="Q47" i="16" s="1"/>
  <c r="R47" i="16" s="1"/>
  <c r="O46" i="16"/>
  <c r="Q46" i="16" s="1"/>
  <c r="R46" i="16" s="1"/>
  <c r="O45" i="16"/>
  <c r="Q45" i="16" s="1"/>
  <c r="R45" i="16" s="1"/>
  <c r="O44" i="16"/>
  <c r="Q44" i="16" s="1"/>
  <c r="R44" i="16" s="1"/>
  <c r="O43" i="16"/>
  <c r="Q43" i="16" s="1"/>
  <c r="R43" i="16" s="1"/>
  <c r="Q42" i="16"/>
  <c r="R42" i="16" s="1"/>
  <c r="O42" i="16"/>
  <c r="O41" i="16"/>
  <c r="Q41" i="16" s="1"/>
  <c r="R41" i="16" s="1"/>
  <c r="O40" i="16"/>
  <c r="Q40" i="16" s="1"/>
  <c r="R40" i="16" s="1"/>
  <c r="O39" i="16"/>
  <c r="Q39" i="16" s="1"/>
  <c r="R39" i="16" s="1"/>
  <c r="O38" i="16"/>
  <c r="Q38" i="16" s="1"/>
  <c r="R38" i="16" s="1"/>
  <c r="O37" i="16"/>
  <c r="Q37" i="16" s="1"/>
  <c r="R37" i="16" s="1"/>
  <c r="O36" i="16"/>
  <c r="Q36" i="16" s="1"/>
  <c r="R36" i="16" s="1"/>
  <c r="O35" i="16"/>
  <c r="Q35" i="16" s="1"/>
  <c r="R35" i="16" s="1"/>
  <c r="O34" i="16"/>
  <c r="Q34" i="16" s="1"/>
  <c r="R34" i="16" s="1"/>
  <c r="O33" i="16"/>
  <c r="Q33" i="16" s="1"/>
  <c r="R33" i="16" s="1"/>
  <c r="O32" i="16"/>
  <c r="Q32" i="16" s="1"/>
  <c r="R32" i="16" s="1"/>
  <c r="O31" i="16"/>
  <c r="Q31" i="16" s="1"/>
  <c r="R31" i="16" s="1"/>
  <c r="O30" i="16"/>
  <c r="Q30" i="16" s="1"/>
  <c r="R30" i="16" s="1"/>
  <c r="O29" i="16"/>
  <c r="Q29" i="16" s="1"/>
  <c r="R29" i="16" s="1"/>
  <c r="O28" i="16"/>
  <c r="Q28" i="16" s="1"/>
  <c r="R28" i="16" s="1"/>
  <c r="O27" i="16"/>
  <c r="Q27" i="16" s="1"/>
  <c r="R27" i="16" s="1"/>
  <c r="Q26" i="16"/>
  <c r="R26" i="16" s="1"/>
  <c r="O26" i="16"/>
  <c r="O25" i="16"/>
  <c r="Q25" i="16" s="1"/>
  <c r="R25" i="16" s="1"/>
  <c r="O24" i="16"/>
  <c r="Q24" i="16" s="1"/>
  <c r="R24" i="16" s="1"/>
  <c r="O23" i="16"/>
  <c r="Q23" i="16" s="1"/>
  <c r="R23" i="16" s="1"/>
  <c r="O22" i="16"/>
  <c r="Q22" i="16" s="1"/>
  <c r="R22" i="16" s="1"/>
  <c r="O21" i="16"/>
  <c r="Q21" i="16" s="1"/>
  <c r="R21" i="16" s="1"/>
  <c r="O20" i="16"/>
  <c r="Q20" i="16" s="1"/>
  <c r="R20" i="16" s="1"/>
  <c r="O19" i="16"/>
  <c r="Q19" i="16" s="1"/>
  <c r="R19" i="16" s="1"/>
  <c r="O18" i="16"/>
  <c r="Q18" i="16" s="1"/>
  <c r="R18" i="16" s="1"/>
  <c r="O17" i="16"/>
  <c r="Q17" i="16" s="1"/>
  <c r="R17" i="16" s="1"/>
  <c r="O16" i="16"/>
  <c r="Q16" i="16" s="1"/>
  <c r="R16" i="16" s="1"/>
  <c r="O15" i="16"/>
  <c r="Q15" i="16" s="1"/>
  <c r="R15" i="16" s="1"/>
  <c r="O14" i="16"/>
  <c r="Q14" i="16" s="1"/>
  <c r="R14" i="16" s="1"/>
  <c r="O13" i="16"/>
  <c r="Q13" i="16" s="1"/>
  <c r="R13" i="16" s="1"/>
  <c r="O12" i="16"/>
  <c r="Q12" i="16" s="1"/>
  <c r="R12" i="16" s="1"/>
  <c r="O11" i="16"/>
  <c r="Q11" i="16" s="1"/>
  <c r="R11" i="16" s="1"/>
  <c r="O10" i="16"/>
  <c r="Q10" i="16" s="1"/>
  <c r="R10" i="16" s="1"/>
  <c r="O9" i="16"/>
  <c r="Q9" i="16" s="1"/>
  <c r="R9" i="16" s="1"/>
  <c r="O8" i="16"/>
  <c r="Q8" i="16" s="1"/>
  <c r="R8" i="16" s="1"/>
  <c r="O7" i="16"/>
  <c r="Q7" i="16" s="1"/>
  <c r="R7" i="16" s="1"/>
  <c r="O6" i="16"/>
  <c r="Q6" i="16" s="1"/>
  <c r="R6" i="16" s="1"/>
  <c r="O5" i="16"/>
  <c r="Q5" i="16" s="1"/>
  <c r="R5" i="16" s="1"/>
  <c r="O4" i="16"/>
  <c r="Q4" i="16" s="1"/>
  <c r="R4" i="16" s="1"/>
  <c r="O103" i="15"/>
  <c r="Q103" i="15" s="1"/>
  <c r="R103" i="15" s="1"/>
  <c r="O102" i="15"/>
  <c r="Q102" i="15" s="1"/>
  <c r="R102" i="15" s="1"/>
  <c r="O101" i="15"/>
  <c r="Q101" i="15" s="1"/>
  <c r="R101" i="15" s="1"/>
  <c r="O100" i="15"/>
  <c r="Q100" i="15" s="1"/>
  <c r="R100" i="15" s="1"/>
  <c r="O99" i="15"/>
  <c r="Q99" i="15" s="1"/>
  <c r="R99" i="15" s="1"/>
  <c r="O98" i="15"/>
  <c r="Q98" i="15" s="1"/>
  <c r="R98" i="15" s="1"/>
  <c r="Q97" i="15"/>
  <c r="R97" i="15" s="1"/>
  <c r="O97" i="15"/>
  <c r="O96" i="15"/>
  <c r="Q96" i="15" s="1"/>
  <c r="R96" i="15" s="1"/>
  <c r="O95" i="15"/>
  <c r="Q95" i="15" s="1"/>
  <c r="R95" i="15" s="1"/>
  <c r="O94" i="15"/>
  <c r="Q94" i="15" s="1"/>
  <c r="R94" i="15" s="1"/>
  <c r="O93" i="15"/>
  <c r="Q93" i="15" s="1"/>
  <c r="R93" i="15" s="1"/>
  <c r="O92" i="15"/>
  <c r="Q92" i="15" s="1"/>
  <c r="R92" i="15" s="1"/>
  <c r="O91" i="15"/>
  <c r="Q91" i="15" s="1"/>
  <c r="R91" i="15" s="1"/>
  <c r="O90" i="15"/>
  <c r="Q90" i="15" s="1"/>
  <c r="R90" i="15" s="1"/>
  <c r="O89" i="15"/>
  <c r="Q89" i="15" s="1"/>
  <c r="R89" i="15" s="1"/>
  <c r="O88" i="15"/>
  <c r="Q88" i="15" s="1"/>
  <c r="R88" i="15" s="1"/>
  <c r="O87" i="15"/>
  <c r="Q87" i="15" s="1"/>
  <c r="R87" i="15" s="1"/>
  <c r="O86" i="15"/>
  <c r="Q86" i="15" s="1"/>
  <c r="R86" i="15" s="1"/>
  <c r="O85" i="15"/>
  <c r="Q85" i="15" s="1"/>
  <c r="R85" i="15" s="1"/>
  <c r="O84" i="15"/>
  <c r="Q84" i="15" s="1"/>
  <c r="R84" i="15" s="1"/>
  <c r="O83" i="15"/>
  <c r="Q83" i="15" s="1"/>
  <c r="R83" i="15" s="1"/>
  <c r="O82" i="15"/>
  <c r="Q82" i="15" s="1"/>
  <c r="R82" i="15" s="1"/>
  <c r="Q81" i="15"/>
  <c r="R81" i="15" s="1"/>
  <c r="O81" i="15"/>
  <c r="O80" i="15"/>
  <c r="Q80" i="15" s="1"/>
  <c r="R80" i="15" s="1"/>
  <c r="O79" i="15"/>
  <c r="Q79" i="15" s="1"/>
  <c r="R79" i="15" s="1"/>
  <c r="O78" i="15"/>
  <c r="Q78" i="15" s="1"/>
  <c r="R78" i="15" s="1"/>
  <c r="O77" i="15"/>
  <c r="Q77" i="15" s="1"/>
  <c r="R77" i="15" s="1"/>
  <c r="O76" i="15"/>
  <c r="Q76" i="15" s="1"/>
  <c r="R76" i="15" s="1"/>
  <c r="O75" i="15"/>
  <c r="Q75" i="15" s="1"/>
  <c r="R75" i="15" s="1"/>
  <c r="O74" i="15"/>
  <c r="Q74" i="15" s="1"/>
  <c r="R74" i="15" s="1"/>
  <c r="O73" i="15"/>
  <c r="Q73" i="15" s="1"/>
  <c r="R73" i="15" s="1"/>
  <c r="O72" i="15"/>
  <c r="Q72" i="15" s="1"/>
  <c r="R72" i="15" s="1"/>
  <c r="O71" i="15"/>
  <c r="Q71" i="15" s="1"/>
  <c r="R71" i="15" s="1"/>
  <c r="O70" i="15"/>
  <c r="Q70" i="15" s="1"/>
  <c r="R70" i="15" s="1"/>
  <c r="O69" i="15"/>
  <c r="Q69" i="15" s="1"/>
  <c r="R69" i="15" s="1"/>
  <c r="O68" i="15"/>
  <c r="Q68" i="15" s="1"/>
  <c r="R68" i="15" s="1"/>
  <c r="O67" i="15"/>
  <c r="Q67" i="15" s="1"/>
  <c r="R67" i="15" s="1"/>
  <c r="O66" i="15"/>
  <c r="Q66" i="15" s="1"/>
  <c r="R66" i="15" s="1"/>
  <c r="Q65" i="15"/>
  <c r="R65" i="15" s="1"/>
  <c r="O65" i="15"/>
  <c r="O64" i="15"/>
  <c r="Q64" i="15" s="1"/>
  <c r="R64" i="15" s="1"/>
  <c r="O63" i="15"/>
  <c r="Q63" i="15" s="1"/>
  <c r="R63" i="15" s="1"/>
  <c r="O62" i="15"/>
  <c r="Q62" i="15" s="1"/>
  <c r="R62" i="15" s="1"/>
  <c r="O61" i="15"/>
  <c r="Q61" i="15" s="1"/>
  <c r="R61" i="15" s="1"/>
  <c r="O60" i="15"/>
  <c r="Q60" i="15" s="1"/>
  <c r="R60" i="15" s="1"/>
  <c r="O59" i="15"/>
  <c r="Q59" i="15" s="1"/>
  <c r="R59" i="15" s="1"/>
  <c r="O58" i="15"/>
  <c r="Q58" i="15" s="1"/>
  <c r="R58" i="15" s="1"/>
  <c r="O57" i="15"/>
  <c r="Q57" i="15" s="1"/>
  <c r="R57" i="15" s="1"/>
  <c r="O56" i="15"/>
  <c r="Q56" i="15" s="1"/>
  <c r="R56" i="15" s="1"/>
  <c r="O55" i="15"/>
  <c r="Q55" i="15" s="1"/>
  <c r="R55" i="15" s="1"/>
  <c r="O54" i="15"/>
  <c r="Q54" i="15" s="1"/>
  <c r="R54" i="15" s="1"/>
  <c r="O53" i="15"/>
  <c r="Q53" i="15" s="1"/>
  <c r="R53" i="15" s="1"/>
  <c r="O52" i="15"/>
  <c r="Q52" i="15" s="1"/>
  <c r="R52" i="15" s="1"/>
  <c r="O51" i="15"/>
  <c r="Q51" i="15" s="1"/>
  <c r="R51" i="15" s="1"/>
  <c r="O50" i="15"/>
  <c r="Q50" i="15" s="1"/>
  <c r="R50" i="15" s="1"/>
  <c r="Q49" i="15"/>
  <c r="R49" i="15" s="1"/>
  <c r="O49" i="15"/>
  <c r="O48" i="15"/>
  <c r="Q48" i="15" s="1"/>
  <c r="R48" i="15" s="1"/>
  <c r="O47" i="15"/>
  <c r="Q47" i="15" s="1"/>
  <c r="R47" i="15" s="1"/>
  <c r="O46" i="15"/>
  <c r="Q46" i="15" s="1"/>
  <c r="R46" i="15" s="1"/>
  <c r="O45" i="15"/>
  <c r="Q45" i="15" s="1"/>
  <c r="R45" i="15" s="1"/>
  <c r="O44" i="15"/>
  <c r="Q44" i="15" s="1"/>
  <c r="R44" i="15" s="1"/>
  <c r="O43" i="15"/>
  <c r="Q43" i="15" s="1"/>
  <c r="R43" i="15" s="1"/>
  <c r="O42" i="15"/>
  <c r="Q42" i="15" s="1"/>
  <c r="R42" i="15" s="1"/>
  <c r="O41" i="15"/>
  <c r="Q41" i="15" s="1"/>
  <c r="R41" i="15" s="1"/>
  <c r="O40" i="15"/>
  <c r="Q40" i="15" s="1"/>
  <c r="R40" i="15" s="1"/>
  <c r="O39" i="15"/>
  <c r="Q39" i="15" s="1"/>
  <c r="R39" i="15" s="1"/>
  <c r="O38" i="15"/>
  <c r="Q38" i="15" s="1"/>
  <c r="R38" i="15" s="1"/>
  <c r="O37" i="15"/>
  <c r="Q37" i="15" s="1"/>
  <c r="R37" i="15" s="1"/>
  <c r="O36" i="15"/>
  <c r="Q36" i="15" s="1"/>
  <c r="R36" i="15" s="1"/>
  <c r="O35" i="15"/>
  <c r="Q35" i="15" s="1"/>
  <c r="R35" i="15" s="1"/>
  <c r="O34" i="15"/>
  <c r="Q34" i="15" s="1"/>
  <c r="R34" i="15" s="1"/>
  <c r="Q33" i="15"/>
  <c r="R33" i="15" s="1"/>
  <c r="O33" i="15"/>
  <c r="O32" i="15"/>
  <c r="Q32" i="15" s="1"/>
  <c r="R32" i="15" s="1"/>
  <c r="O31" i="15"/>
  <c r="Q31" i="15" s="1"/>
  <c r="R31" i="15" s="1"/>
  <c r="O30" i="15"/>
  <c r="Q30" i="15" s="1"/>
  <c r="R30" i="15" s="1"/>
  <c r="O29" i="15"/>
  <c r="Q29" i="15" s="1"/>
  <c r="R29" i="15" s="1"/>
  <c r="O28" i="15"/>
  <c r="Q28" i="15" s="1"/>
  <c r="R28" i="15" s="1"/>
  <c r="O27" i="15"/>
  <c r="Q27" i="15" s="1"/>
  <c r="R27" i="15" s="1"/>
  <c r="O26" i="15"/>
  <c r="Q26" i="15" s="1"/>
  <c r="R26" i="15" s="1"/>
  <c r="O25" i="15"/>
  <c r="Q25" i="15" s="1"/>
  <c r="R25" i="15" s="1"/>
  <c r="O24" i="15"/>
  <c r="Q24" i="15" s="1"/>
  <c r="R24" i="15" s="1"/>
  <c r="O23" i="15"/>
  <c r="Q23" i="15" s="1"/>
  <c r="R23" i="15" s="1"/>
  <c r="O22" i="15"/>
  <c r="Q22" i="15" s="1"/>
  <c r="R22" i="15" s="1"/>
  <c r="O21" i="15"/>
  <c r="Q21" i="15" s="1"/>
  <c r="R21" i="15" s="1"/>
  <c r="O20" i="15"/>
  <c r="Q20" i="15" s="1"/>
  <c r="R20" i="15" s="1"/>
  <c r="O19" i="15"/>
  <c r="Q19" i="15" s="1"/>
  <c r="R19" i="15" s="1"/>
  <c r="O18" i="15"/>
  <c r="Q18" i="15" s="1"/>
  <c r="R18" i="15" s="1"/>
  <c r="O17" i="15"/>
  <c r="Q17" i="15" s="1"/>
  <c r="R17" i="15" s="1"/>
  <c r="O16" i="15"/>
  <c r="Q16" i="15" s="1"/>
  <c r="R16" i="15" s="1"/>
  <c r="O15" i="15"/>
  <c r="Q15" i="15" s="1"/>
  <c r="R15" i="15" s="1"/>
  <c r="O14" i="15"/>
  <c r="Q14" i="15" s="1"/>
  <c r="R14" i="15" s="1"/>
  <c r="O13" i="15"/>
  <c r="Q13" i="15" s="1"/>
  <c r="R13" i="15" s="1"/>
  <c r="O12" i="15"/>
  <c r="Q12" i="15" s="1"/>
  <c r="R12" i="15" s="1"/>
  <c r="O11" i="15"/>
  <c r="Q11" i="15" s="1"/>
  <c r="R11" i="15" s="1"/>
  <c r="O10" i="15"/>
  <c r="Q10" i="15" s="1"/>
  <c r="R10" i="15" s="1"/>
  <c r="Q9" i="15"/>
  <c r="R9" i="15" s="1"/>
  <c r="O9" i="15"/>
  <c r="O8" i="15"/>
  <c r="Q8" i="15" s="1"/>
  <c r="R8" i="15" s="1"/>
  <c r="O7" i="15"/>
  <c r="Q7" i="15" s="1"/>
  <c r="R7" i="15" s="1"/>
  <c r="O6" i="15"/>
  <c r="Q6" i="15" s="1"/>
  <c r="R6" i="15" s="1"/>
  <c r="O5" i="15"/>
  <c r="Q5" i="15" s="1"/>
  <c r="R5" i="15" s="1"/>
  <c r="O4" i="15"/>
  <c r="Q4" i="15" s="1"/>
  <c r="R4" i="15" s="1"/>
  <c r="R104" i="18" l="1"/>
  <c r="R104" i="22"/>
  <c r="R104" i="23"/>
  <c r="R104" i="67"/>
  <c r="R104" i="24"/>
  <c r="R104" i="65"/>
  <c r="R104" i="14"/>
  <c r="R104" i="19"/>
  <c r="R104" i="20"/>
  <c r="R104" i="25"/>
  <c r="R104" i="58"/>
  <c r="R104" i="69"/>
  <c r="R104" i="57"/>
  <c r="R104" i="61"/>
  <c r="R104" i="68"/>
  <c r="R104" i="27"/>
  <c r="R104" i="64"/>
  <c r="R104" i="16"/>
  <c r="R104" i="15"/>
  <c r="R104" i="17"/>
  <c r="J5" i="70"/>
  <c r="J6" i="70"/>
  <c r="J7" i="70"/>
  <c r="J8" i="70"/>
  <c r="J9" i="70"/>
  <c r="J10" i="70"/>
  <c r="J11" i="70"/>
  <c r="J12" i="70"/>
  <c r="J13" i="70"/>
  <c r="J14" i="70"/>
  <c r="J15" i="70"/>
  <c r="J16" i="70"/>
  <c r="J17" i="70"/>
  <c r="J18" i="70"/>
  <c r="J19" i="70"/>
  <c r="J20" i="70"/>
  <c r="J21" i="70"/>
  <c r="J22" i="70"/>
  <c r="J23" i="70"/>
  <c r="J24" i="70"/>
  <c r="J25" i="70"/>
  <c r="J26" i="70"/>
  <c r="J27" i="70"/>
  <c r="J28" i="70"/>
  <c r="J29" i="70"/>
  <c r="J30" i="70"/>
  <c r="J31" i="70"/>
  <c r="J32" i="70"/>
  <c r="J33" i="70"/>
  <c r="J4" i="70"/>
  <c r="D8" i="70"/>
  <c r="D9" i="70"/>
  <c r="D10" i="70"/>
  <c r="D11" i="70"/>
  <c r="D12" i="70"/>
  <c r="D13" i="70"/>
  <c r="D14" i="70"/>
  <c r="D15" i="70"/>
  <c r="D16" i="70"/>
  <c r="D17" i="70"/>
  <c r="D18" i="70"/>
  <c r="D19" i="70"/>
  <c r="D20" i="70"/>
  <c r="D21" i="70"/>
  <c r="D22" i="70"/>
  <c r="D23" i="70"/>
  <c r="D24" i="70"/>
  <c r="D25" i="70"/>
  <c r="D26" i="70"/>
  <c r="D27" i="70"/>
  <c r="D28" i="70"/>
  <c r="D29" i="70"/>
  <c r="D30" i="70"/>
  <c r="D31" i="70"/>
  <c r="D32" i="70"/>
  <c r="D33" i="70"/>
  <c r="E5" i="70"/>
  <c r="E6" i="70"/>
  <c r="E7" i="70"/>
  <c r="E8" i="70"/>
  <c r="E9" i="70"/>
  <c r="E10" i="70"/>
  <c r="E11" i="70"/>
  <c r="E12" i="70"/>
  <c r="E13" i="70"/>
  <c r="E14" i="70"/>
  <c r="E15" i="70"/>
  <c r="E16" i="70"/>
  <c r="E17" i="70"/>
  <c r="E18" i="70"/>
  <c r="E19" i="70"/>
  <c r="E20" i="70"/>
  <c r="E21" i="70"/>
  <c r="E22" i="70"/>
  <c r="E23" i="70"/>
  <c r="E24" i="70"/>
  <c r="E25" i="70"/>
  <c r="E26" i="70"/>
  <c r="E27" i="70"/>
  <c r="E28" i="70"/>
  <c r="E29" i="70"/>
  <c r="E30" i="70"/>
  <c r="E31" i="70"/>
  <c r="E32" i="70"/>
  <c r="E33" i="70"/>
  <c r="E4" i="70"/>
  <c r="D7" i="70"/>
  <c r="D6" i="70"/>
  <c r="D5" i="70"/>
  <c r="D4" i="70"/>
  <c r="P5" i="15" l="1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5" i="17"/>
  <c r="P6" i="17"/>
  <c r="P7" i="17"/>
  <c r="P8" i="17"/>
  <c r="P9" i="17"/>
  <c r="P10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77" i="17"/>
  <c r="P78" i="17"/>
  <c r="P79" i="17"/>
  <c r="P80" i="17"/>
  <c r="P81" i="17"/>
  <c r="P82" i="17"/>
  <c r="P83" i="17"/>
  <c r="P84" i="17"/>
  <c r="P85" i="17"/>
  <c r="P86" i="17"/>
  <c r="P87" i="17"/>
  <c r="P88" i="17"/>
  <c r="P89" i="17"/>
  <c r="P90" i="17"/>
  <c r="P91" i="17"/>
  <c r="P92" i="17"/>
  <c r="P93" i="17"/>
  <c r="P94" i="17"/>
  <c r="P95" i="17"/>
  <c r="P96" i="17"/>
  <c r="P97" i="17"/>
  <c r="P98" i="17"/>
  <c r="P99" i="17"/>
  <c r="P100" i="17"/>
  <c r="P101" i="17"/>
  <c r="P102" i="17"/>
  <c r="P103" i="17"/>
  <c r="P5" i="18"/>
  <c r="P6" i="18"/>
  <c r="P7" i="18"/>
  <c r="P8" i="18"/>
  <c r="P9" i="18"/>
  <c r="P10" i="18"/>
  <c r="P11" i="18"/>
  <c r="P12" i="18"/>
  <c r="P13" i="18"/>
  <c r="P14" i="18"/>
  <c r="P15" i="18"/>
  <c r="P16" i="18"/>
  <c r="P17" i="18"/>
  <c r="P18" i="18"/>
  <c r="P19" i="18"/>
  <c r="P20" i="18"/>
  <c r="P21" i="18"/>
  <c r="P22" i="18"/>
  <c r="P23" i="18"/>
  <c r="P24" i="18"/>
  <c r="P25" i="18"/>
  <c r="P26" i="18"/>
  <c r="P27" i="18"/>
  <c r="P28" i="18"/>
  <c r="P29" i="18"/>
  <c r="P30" i="18"/>
  <c r="P31" i="18"/>
  <c r="P32" i="18"/>
  <c r="P33" i="18"/>
  <c r="P34" i="18"/>
  <c r="P35" i="18"/>
  <c r="P36" i="18"/>
  <c r="P37" i="18"/>
  <c r="P38" i="18"/>
  <c r="P39" i="18"/>
  <c r="P40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71" i="18"/>
  <c r="P72" i="18"/>
  <c r="P73" i="18"/>
  <c r="P74" i="18"/>
  <c r="P75" i="18"/>
  <c r="P76" i="18"/>
  <c r="P77" i="18"/>
  <c r="P78" i="18"/>
  <c r="P79" i="18"/>
  <c r="P80" i="18"/>
  <c r="P81" i="18"/>
  <c r="P82" i="18"/>
  <c r="P83" i="18"/>
  <c r="P84" i="18"/>
  <c r="P85" i="18"/>
  <c r="P86" i="18"/>
  <c r="P87" i="18"/>
  <c r="P88" i="18"/>
  <c r="P89" i="18"/>
  <c r="P90" i="18"/>
  <c r="P91" i="18"/>
  <c r="P92" i="18"/>
  <c r="P93" i="18"/>
  <c r="P94" i="18"/>
  <c r="P95" i="18"/>
  <c r="P96" i="18"/>
  <c r="P97" i="18"/>
  <c r="P98" i="18"/>
  <c r="P99" i="18"/>
  <c r="P100" i="18"/>
  <c r="P101" i="18"/>
  <c r="P102" i="18"/>
  <c r="P103" i="18"/>
  <c r="P5" i="19"/>
  <c r="P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62" i="19"/>
  <c r="P63" i="19"/>
  <c r="P64" i="19"/>
  <c r="P65" i="19"/>
  <c r="P66" i="19"/>
  <c r="P67" i="19"/>
  <c r="P68" i="19"/>
  <c r="P69" i="19"/>
  <c r="P70" i="19"/>
  <c r="P71" i="19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P93" i="19"/>
  <c r="P94" i="19"/>
  <c r="P95" i="19"/>
  <c r="P96" i="19"/>
  <c r="P97" i="19"/>
  <c r="P98" i="19"/>
  <c r="P99" i="19"/>
  <c r="P100" i="19"/>
  <c r="P101" i="19"/>
  <c r="P102" i="19"/>
  <c r="P103" i="19"/>
  <c r="P5" i="20"/>
  <c r="P6" i="20"/>
  <c r="P7" i="20"/>
  <c r="P8" i="20"/>
  <c r="P9" i="20"/>
  <c r="P10" i="20"/>
  <c r="P11" i="20"/>
  <c r="P12" i="20"/>
  <c r="P13" i="20"/>
  <c r="P14" i="20"/>
  <c r="P15" i="20"/>
  <c r="P16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81" i="20"/>
  <c r="P82" i="20"/>
  <c r="P83" i="20"/>
  <c r="P84" i="20"/>
  <c r="P85" i="20"/>
  <c r="P86" i="20"/>
  <c r="P87" i="20"/>
  <c r="P88" i="20"/>
  <c r="P89" i="20"/>
  <c r="P90" i="20"/>
  <c r="P91" i="20"/>
  <c r="P92" i="20"/>
  <c r="P93" i="20"/>
  <c r="P94" i="20"/>
  <c r="P95" i="20"/>
  <c r="P96" i="20"/>
  <c r="P97" i="20"/>
  <c r="P98" i="20"/>
  <c r="P99" i="20"/>
  <c r="P100" i="20"/>
  <c r="P101" i="20"/>
  <c r="P102" i="20"/>
  <c r="P103" i="20"/>
  <c r="P5" i="21"/>
  <c r="P6" i="21"/>
  <c r="P7" i="21"/>
  <c r="P8" i="21"/>
  <c r="P9" i="21"/>
  <c r="P10" i="21"/>
  <c r="P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1" i="21"/>
  <c r="P92" i="21"/>
  <c r="P93" i="21"/>
  <c r="P94" i="21"/>
  <c r="P95" i="21"/>
  <c r="P96" i="21"/>
  <c r="P97" i="21"/>
  <c r="P98" i="21"/>
  <c r="P99" i="21"/>
  <c r="P100" i="21"/>
  <c r="P101" i="21"/>
  <c r="P102" i="21"/>
  <c r="P103" i="21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80" i="22"/>
  <c r="P81" i="22"/>
  <c r="P82" i="22"/>
  <c r="P83" i="22"/>
  <c r="P84" i="22"/>
  <c r="P85" i="22"/>
  <c r="P86" i="22"/>
  <c r="P87" i="22"/>
  <c r="P88" i="22"/>
  <c r="P89" i="22"/>
  <c r="P90" i="22"/>
  <c r="P91" i="22"/>
  <c r="P92" i="22"/>
  <c r="P93" i="22"/>
  <c r="P94" i="22"/>
  <c r="P95" i="22"/>
  <c r="P96" i="22"/>
  <c r="P97" i="22"/>
  <c r="P98" i="22"/>
  <c r="P99" i="22"/>
  <c r="P100" i="22"/>
  <c r="P101" i="22"/>
  <c r="P102" i="22"/>
  <c r="P103" i="22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8" i="23"/>
  <c r="P29" i="23"/>
  <c r="P30" i="23"/>
  <c r="P31" i="23"/>
  <c r="P32" i="23"/>
  <c r="P33" i="23"/>
  <c r="P34" i="23"/>
  <c r="P35" i="23"/>
  <c r="P36" i="23"/>
  <c r="P37" i="23"/>
  <c r="P38" i="23"/>
  <c r="P39" i="23"/>
  <c r="P40" i="23"/>
  <c r="P41" i="23"/>
  <c r="P42" i="23"/>
  <c r="P43" i="23"/>
  <c r="P44" i="23"/>
  <c r="P45" i="23"/>
  <c r="P46" i="23"/>
  <c r="P47" i="23"/>
  <c r="P48" i="23"/>
  <c r="P49" i="23"/>
  <c r="P50" i="23"/>
  <c r="P51" i="23"/>
  <c r="P52" i="23"/>
  <c r="P53" i="23"/>
  <c r="P54" i="23"/>
  <c r="P55" i="23"/>
  <c r="P56" i="23"/>
  <c r="P57" i="23"/>
  <c r="P58" i="23"/>
  <c r="P59" i="23"/>
  <c r="P60" i="23"/>
  <c r="P61" i="23"/>
  <c r="P62" i="23"/>
  <c r="P63" i="23"/>
  <c r="P64" i="23"/>
  <c r="P65" i="23"/>
  <c r="P66" i="23"/>
  <c r="P67" i="23"/>
  <c r="P68" i="23"/>
  <c r="P69" i="23"/>
  <c r="P70" i="23"/>
  <c r="P71" i="23"/>
  <c r="P72" i="23"/>
  <c r="P73" i="23"/>
  <c r="P74" i="23"/>
  <c r="P75" i="23"/>
  <c r="P76" i="23"/>
  <c r="P77" i="23"/>
  <c r="P78" i="23"/>
  <c r="P79" i="23"/>
  <c r="P80" i="23"/>
  <c r="P81" i="23"/>
  <c r="P82" i="23"/>
  <c r="P83" i="23"/>
  <c r="P84" i="23"/>
  <c r="P85" i="23"/>
  <c r="P86" i="23"/>
  <c r="P87" i="23"/>
  <c r="P88" i="23"/>
  <c r="P89" i="23"/>
  <c r="P90" i="23"/>
  <c r="P91" i="23"/>
  <c r="P92" i="23"/>
  <c r="P93" i="23"/>
  <c r="P94" i="23"/>
  <c r="P95" i="23"/>
  <c r="P96" i="23"/>
  <c r="P97" i="23"/>
  <c r="P98" i="23"/>
  <c r="P99" i="23"/>
  <c r="P100" i="23"/>
  <c r="P101" i="23"/>
  <c r="P102" i="23"/>
  <c r="P103" i="23"/>
  <c r="P5" i="24"/>
  <c r="P6" i="24"/>
  <c r="P7" i="24"/>
  <c r="P8" i="24"/>
  <c r="P9" i="24"/>
  <c r="P10" i="24"/>
  <c r="P11" i="24"/>
  <c r="P12" i="24"/>
  <c r="P13" i="24"/>
  <c r="P14" i="24"/>
  <c r="P15" i="24"/>
  <c r="P16" i="24"/>
  <c r="P17" i="24"/>
  <c r="P18" i="24"/>
  <c r="P19" i="24"/>
  <c r="P20" i="24"/>
  <c r="P21" i="24"/>
  <c r="P22" i="24"/>
  <c r="P23" i="24"/>
  <c r="P24" i="24"/>
  <c r="P25" i="24"/>
  <c r="P26" i="24"/>
  <c r="P27" i="24"/>
  <c r="P28" i="24"/>
  <c r="P29" i="24"/>
  <c r="P30" i="24"/>
  <c r="P31" i="24"/>
  <c r="P32" i="24"/>
  <c r="P33" i="24"/>
  <c r="P34" i="24"/>
  <c r="P35" i="24"/>
  <c r="P36" i="24"/>
  <c r="P37" i="24"/>
  <c r="P38" i="24"/>
  <c r="P39" i="24"/>
  <c r="P40" i="24"/>
  <c r="P41" i="24"/>
  <c r="P42" i="24"/>
  <c r="P43" i="24"/>
  <c r="P44" i="24"/>
  <c r="P45" i="24"/>
  <c r="P46" i="24"/>
  <c r="P47" i="24"/>
  <c r="P48" i="24"/>
  <c r="P49" i="24"/>
  <c r="P50" i="24"/>
  <c r="P51" i="24"/>
  <c r="P52" i="24"/>
  <c r="P53" i="24"/>
  <c r="P54" i="24"/>
  <c r="P55" i="24"/>
  <c r="P56" i="24"/>
  <c r="P57" i="24"/>
  <c r="P58" i="24"/>
  <c r="P59" i="24"/>
  <c r="P60" i="24"/>
  <c r="P61" i="24"/>
  <c r="P62" i="24"/>
  <c r="P63" i="24"/>
  <c r="P64" i="24"/>
  <c r="P65" i="24"/>
  <c r="P66" i="24"/>
  <c r="P67" i="24"/>
  <c r="P68" i="24"/>
  <c r="P69" i="24"/>
  <c r="P70" i="24"/>
  <c r="P71" i="24"/>
  <c r="P72" i="24"/>
  <c r="P73" i="24"/>
  <c r="P74" i="24"/>
  <c r="P75" i="24"/>
  <c r="P76" i="24"/>
  <c r="P77" i="24"/>
  <c r="P78" i="24"/>
  <c r="P79" i="24"/>
  <c r="P80" i="24"/>
  <c r="P81" i="24"/>
  <c r="P82" i="24"/>
  <c r="P83" i="24"/>
  <c r="P84" i="24"/>
  <c r="P85" i="24"/>
  <c r="P86" i="24"/>
  <c r="P87" i="24"/>
  <c r="P88" i="24"/>
  <c r="P89" i="24"/>
  <c r="P90" i="24"/>
  <c r="P91" i="24"/>
  <c r="P92" i="24"/>
  <c r="P93" i="24"/>
  <c r="P94" i="24"/>
  <c r="P95" i="24"/>
  <c r="P96" i="24"/>
  <c r="P97" i="24"/>
  <c r="P98" i="24"/>
  <c r="P99" i="24"/>
  <c r="P100" i="24"/>
  <c r="P101" i="24"/>
  <c r="P102" i="24"/>
  <c r="P103" i="24"/>
  <c r="P5" i="25"/>
  <c r="P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5" i="26"/>
  <c r="P6" i="26"/>
  <c r="P7" i="26"/>
  <c r="P8" i="26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33" i="26"/>
  <c r="P34" i="26"/>
  <c r="P35" i="26"/>
  <c r="P36" i="26"/>
  <c r="P37" i="26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62" i="26"/>
  <c r="P63" i="26"/>
  <c r="P64" i="26"/>
  <c r="P65" i="26"/>
  <c r="P66" i="26"/>
  <c r="P67" i="26"/>
  <c r="P68" i="26"/>
  <c r="P69" i="26"/>
  <c r="P70" i="26"/>
  <c r="P71" i="26"/>
  <c r="P72" i="26"/>
  <c r="P73" i="26"/>
  <c r="P74" i="26"/>
  <c r="P75" i="26"/>
  <c r="P76" i="26"/>
  <c r="P77" i="26"/>
  <c r="P78" i="26"/>
  <c r="P79" i="26"/>
  <c r="P80" i="26"/>
  <c r="P81" i="26"/>
  <c r="P82" i="26"/>
  <c r="P83" i="26"/>
  <c r="P84" i="26"/>
  <c r="P85" i="26"/>
  <c r="P86" i="26"/>
  <c r="P87" i="26"/>
  <c r="P88" i="26"/>
  <c r="P89" i="26"/>
  <c r="P90" i="26"/>
  <c r="P91" i="26"/>
  <c r="P92" i="26"/>
  <c r="P93" i="26"/>
  <c r="P94" i="26"/>
  <c r="P95" i="26"/>
  <c r="P96" i="26"/>
  <c r="P97" i="26"/>
  <c r="P98" i="26"/>
  <c r="P99" i="26"/>
  <c r="P100" i="26"/>
  <c r="P101" i="26"/>
  <c r="P102" i="26"/>
  <c r="P103" i="26"/>
  <c r="P5" i="27"/>
  <c r="P6" i="27"/>
  <c r="P7" i="27"/>
  <c r="P8" i="27"/>
  <c r="P9" i="27"/>
  <c r="P10" i="27"/>
  <c r="P11" i="27"/>
  <c r="P12" i="27"/>
  <c r="P13" i="27"/>
  <c r="P14" i="27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5" i="58"/>
  <c r="P6" i="58"/>
  <c r="P7" i="58"/>
  <c r="P8" i="58"/>
  <c r="P9" i="58"/>
  <c r="P10" i="58"/>
  <c r="P11" i="58"/>
  <c r="P12" i="58"/>
  <c r="P13" i="58"/>
  <c r="P14" i="58"/>
  <c r="P15" i="58"/>
  <c r="P16" i="58"/>
  <c r="P17" i="58"/>
  <c r="P18" i="58"/>
  <c r="P19" i="58"/>
  <c r="P20" i="58"/>
  <c r="P21" i="58"/>
  <c r="P22" i="58"/>
  <c r="P23" i="58"/>
  <c r="P24" i="58"/>
  <c r="P25" i="58"/>
  <c r="P26" i="58"/>
  <c r="P27" i="58"/>
  <c r="P28" i="58"/>
  <c r="P29" i="58"/>
  <c r="P30" i="58"/>
  <c r="P31" i="58"/>
  <c r="P32" i="58"/>
  <c r="P33" i="58"/>
  <c r="P34" i="58"/>
  <c r="P35" i="58"/>
  <c r="P36" i="58"/>
  <c r="P37" i="58"/>
  <c r="P38" i="58"/>
  <c r="P39" i="58"/>
  <c r="P40" i="58"/>
  <c r="P41" i="58"/>
  <c r="P42" i="58"/>
  <c r="P43" i="58"/>
  <c r="P44" i="58"/>
  <c r="P45" i="58"/>
  <c r="P46" i="58"/>
  <c r="P47" i="58"/>
  <c r="P48" i="58"/>
  <c r="P49" i="58"/>
  <c r="P50" i="58"/>
  <c r="P51" i="58"/>
  <c r="P52" i="58"/>
  <c r="P53" i="58"/>
  <c r="P54" i="58"/>
  <c r="P55" i="58"/>
  <c r="P56" i="58"/>
  <c r="P57" i="58"/>
  <c r="P58" i="58"/>
  <c r="P59" i="58"/>
  <c r="P60" i="58"/>
  <c r="P61" i="58"/>
  <c r="P62" i="58"/>
  <c r="P63" i="58"/>
  <c r="P64" i="58"/>
  <c r="P65" i="58"/>
  <c r="P66" i="58"/>
  <c r="P67" i="58"/>
  <c r="P68" i="58"/>
  <c r="P69" i="58"/>
  <c r="P70" i="58"/>
  <c r="P71" i="58"/>
  <c r="P72" i="58"/>
  <c r="P73" i="58"/>
  <c r="P74" i="58"/>
  <c r="P75" i="58"/>
  <c r="P76" i="58"/>
  <c r="P77" i="58"/>
  <c r="P78" i="58"/>
  <c r="P79" i="58"/>
  <c r="P80" i="58"/>
  <c r="P81" i="58"/>
  <c r="P82" i="58"/>
  <c r="P83" i="58"/>
  <c r="P84" i="58"/>
  <c r="P85" i="58"/>
  <c r="P86" i="58"/>
  <c r="P87" i="58"/>
  <c r="P88" i="58"/>
  <c r="P89" i="58"/>
  <c r="P90" i="58"/>
  <c r="P91" i="58"/>
  <c r="P92" i="58"/>
  <c r="P93" i="58"/>
  <c r="P94" i="58"/>
  <c r="P95" i="58"/>
  <c r="P96" i="58"/>
  <c r="P97" i="58"/>
  <c r="P98" i="58"/>
  <c r="P99" i="58"/>
  <c r="P100" i="58"/>
  <c r="P101" i="58"/>
  <c r="P102" i="58"/>
  <c r="P103" i="58"/>
  <c r="P5" i="59"/>
  <c r="P6" i="59"/>
  <c r="P7" i="59"/>
  <c r="P8" i="59"/>
  <c r="P9" i="59"/>
  <c r="P10" i="59"/>
  <c r="P11" i="59"/>
  <c r="P12" i="59"/>
  <c r="P13" i="59"/>
  <c r="P14" i="59"/>
  <c r="P15" i="59"/>
  <c r="P16" i="59"/>
  <c r="P17" i="59"/>
  <c r="P18" i="59"/>
  <c r="P19" i="59"/>
  <c r="P20" i="59"/>
  <c r="P21" i="59"/>
  <c r="P22" i="59"/>
  <c r="P23" i="59"/>
  <c r="P24" i="59"/>
  <c r="P25" i="59"/>
  <c r="P26" i="59"/>
  <c r="P27" i="59"/>
  <c r="P28" i="59"/>
  <c r="P29" i="59"/>
  <c r="P30" i="59"/>
  <c r="P31" i="59"/>
  <c r="P32" i="59"/>
  <c r="P33" i="59"/>
  <c r="P34" i="59"/>
  <c r="P35" i="59"/>
  <c r="P36" i="59"/>
  <c r="P37" i="59"/>
  <c r="P38" i="59"/>
  <c r="P39" i="59"/>
  <c r="P40" i="59"/>
  <c r="P41" i="59"/>
  <c r="P42" i="59"/>
  <c r="P43" i="59"/>
  <c r="P44" i="59"/>
  <c r="P45" i="59"/>
  <c r="P46" i="59"/>
  <c r="P47" i="59"/>
  <c r="P48" i="59"/>
  <c r="P49" i="59"/>
  <c r="P50" i="59"/>
  <c r="P51" i="59"/>
  <c r="P52" i="59"/>
  <c r="P53" i="59"/>
  <c r="P54" i="59"/>
  <c r="P55" i="59"/>
  <c r="P56" i="59"/>
  <c r="P57" i="59"/>
  <c r="P58" i="59"/>
  <c r="P59" i="59"/>
  <c r="P60" i="59"/>
  <c r="P61" i="59"/>
  <c r="P62" i="59"/>
  <c r="P63" i="59"/>
  <c r="P64" i="59"/>
  <c r="P65" i="59"/>
  <c r="P66" i="59"/>
  <c r="P67" i="59"/>
  <c r="P68" i="59"/>
  <c r="P69" i="59"/>
  <c r="P70" i="59"/>
  <c r="P71" i="59"/>
  <c r="P72" i="59"/>
  <c r="P73" i="59"/>
  <c r="P74" i="59"/>
  <c r="P75" i="59"/>
  <c r="P76" i="59"/>
  <c r="P77" i="59"/>
  <c r="P78" i="59"/>
  <c r="P79" i="59"/>
  <c r="P80" i="59"/>
  <c r="P81" i="59"/>
  <c r="P82" i="59"/>
  <c r="P83" i="59"/>
  <c r="P84" i="59"/>
  <c r="P85" i="59"/>
  <c r="P86" i="59"/>
  <c r="P87" i="59"/>
  <c r="P88" i="59"/>
  <c r="P89" i="59"/>
  <c r="P90" i="59"/>
  <c r="P91" i="59"/>
  <c r="P92" i="59"/>
  <c r="P93" i="59"/>
  <c r="P94" i="59"/>
  <c r="P95" i="59"/>
  <c r="P96" i="59"/>
  <c r="P97" i="59"/>
  <c r="P98" i="59"/>
  <c r="P99" i="59"/>
  <c r="P100" i="59"/>
  <c r="P101" i="59"/>
  <c r="P102" i="59"/>
  <c r="P103" i="59"/>
  <c r="P5" i="60"/>
  <c r="P6" i="60"/>
  <c r="P7" i="60"/>
  <c r="P8" i="60"/>
  <c r="P9" i="60"/>
  <c r="P10" i="60"/>
  <c r="P11" i="60"/>
  <c r="P12" i="60"/>
  <c r="P13" i="60"/>
  <c r="P14" i="60"/>
  <c r="P15" i="60"/>
  <c r="P16" i="60"/>
  <c r="P17" i="60"/>
  <c r="P18" i="60"/>
  <c r="P19" i="60"/>
  <c r="P20" i="60"/>
  <c r="P21" i="60"/>
  <c r="P22" i="60"/>
  <c r="P23" i="60"/>
  <c r="P24" i="60"/>
  <c r="P25" i="60"/>
  <c r="P26" i="60"/>
  <c r="P27" i="60"/>
  <c r="P28" i="60"/>
  <c r="P29" i="60"/>
  <c r="P30" i="60"/>
  <c r="P31" i="60"/>
  <c r="P32" i="60"/>
  <c r="P33" i="60"/>
  <c r="P34" i="60"/>
  <c r="P35" i="60"/>
  <c r="P36" i="60"/>
  <c r="P37" i="60"/>
  <c r="P38" i="60"/>
  <c r="P39" i="60"/>
  <c r="P40" i="60"/>
  <c r="P41" i="60"/>
  <c r="P42" i="60"/>
  <c r="P43" i="60"/>
  <c r="P44" i="60"/>
  <c r="P45" i="60"/>
  <c r="P46" i="60"/>
  <c r="P47" i="60"/>
  <c r="P48" i="60"/>
  <c r="P49" i="60"/>
  <c r="P50" i="60"/>
  <c r="P51" i="60"/>
  <c r="P52" i="60"/>
  <c r="P53" i="60"/>
  <c r="P54" i="60"/>
  <c r="P55" i="60"/>
  <c r="P56" i="60"/>
  <c r="P57" i="60"/>
  <c r="P58" i="60"/>
  <c r="P59" i="60"/>
  <c r="P60" i="60"/>
  <c r="P61" i="60"/>
  <c r="P62" i="60"/>
  <c r="P63" i="60"/>
  <c r="P64" i="60"/>
  <c r="P65" i="60"/>
  <c r="P66" i="60"/>
  <c r="P67" i="60"/>
  <c r="P68" i="60"/>
  <c r="P69" i="60"/>
  <c r="P70" i="60"/>
  <c r="P71" i="60"/>
  <c r="P72" i="60"/>
  <c r="P73" i="60"/>
  <c r="P74" i="60"/>
  <c r="P75" i="60"/>
  <c r="P76" i="60"/>
  <c r="P77" i="60"/>
  <c r="P78" i="60"/>
  <c r="P79" i="60"/>
  <c r="P80" i="60"/>
  <c r="P81" i="60"/>
  <c r="P82" i="60"/>
  <c r="P83" i="60"/>
  <c r="P84" i="60"/>
  <c r="P85" i="60"/>
  <c r="P86" i="60"/>
  <c r="P87" i="60"/>
  <c r="P88" i="60"/>
  <c r="P89" i="60"/>
  <c r="P90" i="60"/>
  <c r="P91" i="60"/>
  <c r="P92" i="60"/>
  <c r="P93" i="60"/>
  <c r="P94" i="60"/>
  <c r="P95" i="60"/>
  <c r="P96" i="60"/>
  <c r="P97" i="60"/>
  <c r="P98" i="60"/>
  <c r="P99" i="60"/>
  <c r="P100" i="60"/>
  <c r="P101" i="60"/>
  <c r="P102" i="60"/>
  <c r="P103" i="60"/>
  <c r="P5" i="61"/>
  <c r="P6" i="61"/>
  <c r="P7" i="61"/>
  <c r="P8" i="61"/>
  <c r="P9" i="61"/>
  <c r="P10" i="61"/>
  <c r="P11" i="61"/>
  <c r="P12" i="61"/>
  <c r="P13" i="61"/>
  <c r="P14" i="61"/>
  <c r="P15" i="61"/>
  <c r="P16" i="61"/>
  <c r="P17" i="61"/>
  <c r="P18" i="61"/>
  <c r="P19" i="61"/>
  <c r="P20" i="61"/>
  <c r="P21" i="61"/>
  <c r="P22" i="61"/>
  <c r="P23" i="61"/>
  <c r="P24" i="61"/>
  <c r="P25" i="61"/>
  <c r="P26" i="61"/>
  <c r="P27" i="61"/>
  <c r="P28" i="61"/>
  <c r="P29" i="61"/>
  <c r="P30" i="61"/>
  <c r="P31" i="61"/>
  <c r="P32" i="61"/>
  <c r="P33" i="61"/>
  <c r="P34" i="61"/>
  <c r="P35" i="61"/>
  <c r="P36" i="61"/>
  <c r="P37" i="61"/>
  <c r="P38" i="61"/>
  <c r="P39" i="61"/>
  <c r="P40" i="61"/>
  <c r="P41" i="61"/>
  <c r="P42" i="61"/>
  <c r="P43" i="61"/>
  <c r="P44" i="61"/>
  <c r="P45" i="61"/>
  <c r="P46" i="61"/>
  <c r="P47" i="61"/>
  <c r="P48" i="61"/>
  <c r="P49" i="61"/>
  <c r="P50" i="61"/>
  <c r="P51" i="61"/>
  <c r="P52" i="61"/>
  <c r="P53" i="61"/>
  <c r="P54" i="61"/>
  <c r="P55" i="61"/>
  <c r="P56" i="61"/>
  <c r="P57" i="61"/>
  <c r="P58" i="61"/>
  <c r="P59" i="61"/>
  <c r="P60" i="61"/>
  <c r="P61" i="61"/>
  <c r="P62" i="61"/>
  <c r="P63" i="61"/>
  <c r="P64" i="61"/>
  <c r="P65" i="61"/>
  <c r="P66" i="61"/>
  <c r="P67" i="61"/>
  <c r="P68" i="61"/>
  <c r="P69" i="61"/>
  <c r="P70" i="61"/>
  <c r="P71" i="61"/>
  <c r="P72" i="61"/>
  <c r="P73" i="61"/>
  <c r="P74" i="61"/>
  <c r="P75" i="61"/>
  <c r="P76" i="61"/>
  <c r="P77" i="61"/>
  <c r="P78" i="61"/>
  <c r="P79" i="61"/>
  <c r="P80" i="61"/>
  <c r="P81" i="61"/>
  <c r="P82" i="61"/>
  <c r="P83" i="61"/>
  <c r="P84" i="61"/>
  <c r="P85" i="61"/>
  <c r="P86" i="61"/>
  <c r="P87" i="61"/>
  <c r="P88" i="61"/>
  <c r="P89" i="61"/>
  <c r="P90" i="61"/>
  <c r="P91" i="61"/>
  <c r="P92" i="61"/>
  <c r="P93" i="61"/>
  <c r="P94" i="61"/>
  <c r="P95" i="61"/>
  <c r="P96" i="61"/>
  <c r="P97" i="61"/>
  <c r="P98" i="61"/>
  <c r="P99" i="61"/>
  <c r="P100" i="61"/>
  <c r="P101" i="61"/>
  <c r="P102" i="61"/>
  <c r="P103" i="61"/>
  <c r="P5" i="62"/>
  <c r="P6" i="62"/>
  <c r="P7" i="62"/>
  <c r="P8" i="62"/>
  <c r="P9" i="62"/>
  <c r="P10" i="62"/>
  <c r="P11" i="62"/>
  <c r="P12" i="62"/>
  <c r="P13" i="62"/>
  <c r="P14" i="62"/>
  <c r="P15" i="62"/>
  <c r="P16" i="62"/>
  <c r="P17" i="62"/>
  <c r="P18" i="62"/>
  <c r="P19" i="62"/>
  <c r="P20" i="62"/>
  <c r="P21" i="62"/>
  <c r="P22" i="62"/>
  <c r="P23" i="62"/>
  <c r="P24" i="62"/>
  <c r="P25" i="62"/>
  <c r="P26" i="62"/>
  <c r="P27" i="62"/>
  <c r="P28" i="62"/>
  <c r="P29" i="62"/>
  <c r="P30" i="62"/>
  <c r="P31" i="62"/>
  <c r="P32" i="62"/>
  <c r="P33" i="62"/>
  <c r="P34" i="62"/>
  <c r="P35" i="62"/>
  <c r="P36" i="62"/>
  <c r="P37" i="62"/>
  <c r="P38" i="62"/>
  <c r="P39" i="62"/>
  <c r="P40" i="62"/>
  <c r="P41" i="62"/>
  <c r="P42" i="62"/>
  <c r="P43" i="62"/>
  <c r="P44" i="62"/>
  <c r="P45" i="62"/>
  <c r="P46" i="62"/>
  <c r="P47" i="62"/>
  <c r="P48" i="62"/>
  <c r="P49" i="62"/>
  <c r="P50" i="62"/>
  <c r="P51" i="62"/>
  <c r="P52" i="62"/>
  <c r="P53" i="62"/>
  <c r="P54" i="62"/>
  <c r="P55" i="62"/>
  <c r="P56" i="62"/>
  <c r="P57" i="62"/>
  <c r="P58" i="62"/>
  <c r="P59" i="62"/>
  <c r="P60" i="62"/>
  <c r="P61" i="62"/>
  <c r="P62" i="62"/>
  <c r="P63" i="62"/>
  <c r="P64" i="62"/>
  <c r="P65" i="62"/>
  <c r="P66" i="62"/>
  <c r="P67" i="62"/>
  <c r="P68" i="62"/>
  <c r="P69" i="62"/>
  <c r="P70" i="62"/>
  <c r="P71" i="62"/>
  <c r="P72" i="62"/>
  <c r="P73" i="62"/>
  <c r="P74" i="62"/>
  <c r="P75" i="62"/>
  <c r="P76" i="62"/>
  <c r="P77" i="62"/>
  <c r="P78" i="62"/>
  <c r="P79" i="62"/>
  <c r="P80" i="62"/>
  <c r="P81" i="62"/>
  <c r="P82" i="62"/>
  <c r="P83" i="62"/>
  <c r="P84" i="62"/>
  <c r="P85" i="62"/>
  <c r="P86" i="62"/>
  <c r="P87" i="62"/>
  <c r="P88" i="62"/>
  <c r="P89" i="62"/>
  <c r="P90" i="62"/>
  <c r="P91" i="62"/>
  <c r="P92" i="62"/>
  <c r="P93" i="62"/>
  <c r="P94" i="62"/>
  <c r="P95" i="62"/>
  <c r="P96" i="62"/>
  <c r="P97" i="62"/>
  <c r="P98" i="62"/>
  <c r="P99" i="62"/>
  <c r="P100" i="62"/>
  <c r="P101" i="62"/>
  <c r="P102" i="62"/>
  <c r="P103" i="62"/>
  <c r="P5" i="63"/>
  <c r="P6" i="63"/>
  <c r="P7" i="63"/>
  <c r="P8" i="63"/>
  <c r="P9" i="63"/>
  <c r="P10" i="63"/>
  <c r="P11" i="63"/>
  <c r="P12" i="63"/>
  <c r="P13" i="63"/>
  <c r="P14" i="63"/>
  <c r="P15" i="63"/>
  <c r="P16" i="63"/>
  <c r="P17" i="63"/>
  <c r="P18" i="63"/>
  <c r="P19" i="63"/>
  <c r="P20" i="63"/>
  <c r="P21" i="63"/>
  <c r="P22" i="63"/>
  <c r="P23" i="63"/>
  <c r="P24" i="63"/>
  <c r="P25" i="63"/>
  <c r="P26" i="63"/>
  <c r="P27" i="63"/>
  <c r="P28" i="63"/>
  <c r="P29" i="63"/>
  <c r="P30" i="63"/>
  <c r="P31" i="63"/>
  <c r="P32" i="63"/>
  <c r="P33" i="63"/>
  <c r="P34" i="63"/>
  <c r="P35" i="63"/>
  <c r="P36" i="63"/>
  <c r="P37" i="63"/>
  <c r="P38" i="63"/>
  <c r="P39" i="63"/>
  <c r="P40" i="63"/>
  <c r="P41" i="63"/>
  <c r="P42" i="63"/>
  <c r="P43" i="63"/>
  <c r="P44" i="63"/>
  <c r="P45" i="63"/>
  <c r="P46" i="63"/>
  <c r="P47" i="63"/>
  <c r="P48" i="63"/>
  <c r="P49" i="63"/>
  <c r="P50" i="63"/>
  <c r="P51" i="63"/>
  <c r="P52" i="63"/>
  <c r="P53" i="63"/>
  <c r="P54" i="63"/>
  <c r="P55" i="63"/>
  <c r="P56" i="63"/>
  <c r="P57" i="63"/>
  <c r="P58" i="63"/>
  <c r="P59" i="63"/>
  <c r="P60" i="63"/>
  <c r="P61" i="63"/>
  <c r="P62" i="63"/>
  <c r="P63" i="63"/>
  <c r="P64" i="63"/>
  <c r="P65" i="63"/>
  <c r="P66" i="63"/>
  <c r="P67" i="63"/>
  <c r="P68" i="63"/>
  <c r="P69" i="63"/>
  <c r="P70" i="63"/>
  <c r="P71" i="63"/>
  <c r="P72" i="63"/>
  <c r="P73" i="63"/>
  <c r="P74" i="63"/>
  <c r="P75" i="63"/>
  <c r="P76" i="63"/>
  <c r="P77" i="63"/>
  <c r="P78" i="63"/>
  <c r="P79" i="63"/>
  <c r="P80" i="63"/>
  <c r="P81" i="63"/>
  <c r="P82" i="63"/>
  <c r="P83" i="63"/>
  <c r="P84" i="63"/>
  <c r="P85" i="63"/>
  <c r="P86" i="63"/>
  <c r="P87" i="63"/>
  <c r="P88" i="63"/>
  <c r="P89" i="63"/>
  <c r="P90" i="63"/>
  <c r="P91" i="63"/>
  <c r="P92" i="63"/>
  <c r="P93" i="63"/>
  <c r="P94" i="63"/>
  <c r="P95" i="63"/>
  <c r="P96" i="63"/>
  <c r="P97" i="63"/>
  <c r="P98" i="63"/>
  <c r="P99" i="63"/>
  <c r="P100" i="63"/>
  <c r="P101" i="63"/>
  <c r="P102" i="63"/>
  <c r="P103" i="63"/>
  <c r="P5" i="64"/>
  <c r="P6" i="64"/>
  <c r="P7" i="64"/>
  <c r="P8" i="64"/>
  <c r="P9" i="64"/>
  <c r="P10" i="64"/>
  <c r="P11" i="64"/>
  <c r="P12" i="64"/>
  <c r="P13" i="64"/>
  <c r="P14" i="64"/>
  <c r="P15" i="64"/>
  <c r="P16" i="64"/>
  <c r="P17" i="64"/>
  <c r="P18" i="64"/>
  <c r="P19" i="64"/>
  <c r="P20" i="64"/>
  <c r="P21" i="64"/>
  <c r="P22" i="64"/>
  <c r="P23" i="64"/>
  <c r="P24" i="64"/>
  <c r="P25" i="64"/>
  <c r="P26" i="64"/>
  <c r="P27" i="64"/>
  <c r="P28" i="64"/>
  <c r="P29" i="64"/>
  <c r="P30" i="64"/>
  <c r="P31" i="64"/>
  <c r="P32" i="64"/>
  <c r="P33" i="64"/>
  <c r="P34" i="64"/>
  <c r="P35" i="64"/>
  <c r="P36" i="64"/>
  <c r="P37" i="64"/>
  <c r="P38" i="64"/>
  <c r="P39" i="64"/>
  <c r="P40" i="64"/>
  <c r="P41" i="64"/>
  <c r="P42" i="64"/>
  <c r="P43" i="64"/>
  <c r="P44" i="64"/>
  <c r="P45" i="64"/>
  <c r="P46" i="64"/>
  <c r="P47" i="64"/>
  <c r="P48" i="64"/>
  <c r="P49" i="64"/>
  <c r="P50" i="64"/>
  <c r="P51" i="64"/>
  <c r="P52" i="64"/>
  <c r="P53" i="64"/>
  <c r="P54" i="64"/>
  <c r="P55" i="64"/>
  <c r="P56" i="64"/>
  <c r="P57" i="64"/>
  <c r="P58" i="64"/>
  <c r="P59" i="64"/>
  <c r="P60" i="64"/>
  <c r="P61" i="64"/>
  <c r="P62" i="64"/>
  <c r="P63" i="64"/>
  <c r="P64" i="64"/>
  <c r="P65" i="64"/>
  <c r="P66" i="64"/>
  <c r="P67" i="64"/>
  <c r="P68" i="64"/>
  <c r="P69" i="64"/>
  <c r="P70" i="64"/>
  <c r="P71" i="64"/>
  <c r="P72" i="64"/>
  <c r="P73" i="64"/>
  <c r="P74" i="64"/>
  <c r="P75" i="64"/>
  <c r="P76" i="64"/>
  <c r="P77" i="64"/>
  <c r="P78" i="64"/>
  <c r="P79" i="64"/>
  <c r="P80" i="64"/>
  <c r="P81" i="64"/>
  <c r="P82" i="64"/>
  <c r="P83" i="64"/>
  <c r="P84" i="64"/>
  <c r="P85" i="64"/>
  <c r="P86" i="64"/>
  <c r="P87" i="64"/>
  <c r="P88" i="64"/>
  <c r="P89" i="64"/>
  <c r="P90" i="64"/>
  <c r="P91" i="64"/>
  <c r="P92" i="64"/>
  <c r="P93" i="64"/>
  <c r="P94" i="64"/>
  <c r="P95" i="64"/>
  <c r="P96" i="64"/>
  <c r="P97" i="64"/>
  <c r="P98" i="64"/>
  <c r="P99" i="64"/>
  <c r="P100" i="64"/>
  <c r="P101" i="64"/>
  <c r="P102" i="64"/>
  <c r="P103" i="64"/>
  <c r="P5" i="65"/>
  <c r="P6" i="65"/>
  <c r="P7" i="65"/>
  <c r="P8" i="65"/>
  <c r="P9" i="65"/>
  <c r="P10" i="65"/>
  <c r="P11" i="65"/>
  <c r="P12" i="65"/>
  <c r="P13" i="65"/>
  <c r="P14" i="65"/>
  <c r="P15" i="65"/>
  <c r="P16" i="65"/>
  <c r="P17" i="65"/>
  <c r="P18" i="65"/>
  <c r="P19" i="65"/>
  <c r="P20" i="65"/>
  <c r="P21" i="65"/>
  <c r="P22" i="65"/>
  <c r="P23" i="65"/>
  <c r="P24" i="65"/>
  <c r="P25" i="65"/>
  <c r="P26" i="65"/>
  <c r="P27" i="65"/>
  <c r="P28" i="65"/>
  <c r="P29" i="65"/>
  <c r="P30" i="65"/>
  <c r="P31" i="65"/>
  <c r="P32" i="65"/>
  <c r="P33" i="65"/>
  <c r="P34" i="65"/>
  <c r="P35" i="65"/>
  <c r="P36" i="65"/>
  <c r="P37" i="65"/>
  <c r="P38" i="65"/>
  <c r="P39" i="65"/>
  <c r="P40" i="65"/>
  <c r="P41" i="65"/>
  <c r="P42" i="65"/>
  <c r="P43" i="65"/>
  <c r="P44" i="65"/>
  <c r="P45" i="65"/>
  <c r="P46" i="65"/>
  <c r="P47" i="65"/>
  <c r="P48" i="65"/>
  <c r="P49" i="65"/>
  <c r="P50" i="65"/>
  <c r="P51" i="65"/>
  <c r="P52" i="65"/>
  <c r="P53" i="65"/>
  <c r="P54" i="65"/>
  <c r="P55" i="65"/>
  <c r="P56" i="65"/>
  <c r="P57" i="65"/>
  <c r="P58" i="65"/>
  <c r="P59" i="65"/>
  <c r="P60" i="65"/>
  <c r="P61" i="65"/>
  <c r="P62" i="65"/>
  <c r="P63" i="65"/>
  <c r="P64" i="65"/>
  <c r="P65" i="65"/>
  <c r="P66" i="65"/>
  <c r="P67" i="65"/>
  <c r="P68" i="65"/>
  <c r="P69" i="65"/>
  <c r="P70" i="65"/>
  <c r="P71" i="65"/>
  <c r="P72" i="65"/>
  <c r="P73" i="65"/>
  <c r="P74" i="65"/>
  <c r="P75" i="65"/>
  <c r="P76" i="65"/>
  <c r="P77" i="65"/>
  <c r="P78" i="65"/>
  <c r="P79" i="65"/>
  <c r="P80" i="65"/>
  <c r="P81" i="65"/>
  <c r="P82" i="65"/>
  <c r="P83" i="65"/>
  <c r="P84" i="65"/>
  <c r="P85" i="65"/>
  <c r="P86" i="65"/>
  <c r="P87" i="65"/>
  <c r="P88" i="65"/>
  <c r="P89" i="65"/>
  <c r="P90" i="65"/>
  <c r="P91" i="65"/>
  <c r="P92" i="65"/>
  <c r="P93" i="65"/>
  <c r="P94" i="65"/>
  <c r="P95" i="65"/>
  <c r="P96" i="65"/>
  <c r="P97" i="65"/>
  <c r="P98" i="65"/>
  <c r="P99" i="65"/>
  <c r="P100" i="65"/>
  <c r="P101" i="65"/>
  <c r="P102" i="65"/>
  <c r="P103" i="65"/>
  <c r="P5" i="66"/>
  <c r="P6" i="66"/>
  <c r="P7" i="66"/>
  <c r="P8" i="66"/>
  <c r="P9" i="66"/>
  <c r="P10" i="66"/>
  <c r="P11" i="66"/>
  <c r="P12" i="66"/>
  <c r="P13" i="66"/>
  <c r="P14" i="66"/>
  <c r="P15" i="66"/>
  <c r="P16" i="66"/>
  <c r="P17" i="66"/>
  <c r="P18" i="66"/>
  <c r="P19" i="66"/>
  <c r="P20" i="66"/>
  <c r="P21" i="66"/>
  <c r="P22" i="66"/>
  <c r="P23" i="66"/>
  <c r="P24" i="66"/>
  <c r="P25" i="66"/>
  <c r="P26" i="66"/>
  <c r="P27" i="66"/>
  <c r="P28" i="66"/>
  <c r="P29" i="66"/>
  <c r="P30" i="66"/>
  <c r="P31" i="66"/>
  <c r="P32" i="66"/>
  <c r="P33" i="66"/>
  <c r="P34" i="66"/>
  <c r="P35" i="66"/>
  <c r="P36" i="66"/>
  <c r="P37" i="66"/>
  <c r="P38" i="66"/>
  <c r="P39" i="66"/>
  <c r="P40" i="66"/>
  <c r="P41" i="66"/>
  <c r="P42" i="66"/>
  <c r="P43" i="66"/>
  <c r="P44" i="66"/>
  <c r="P45" i="66"/>
  <c r="P46" i="66"/>
  <c r="P47" i="66"/>
  <c r="P48" i="66"/>
  <c r="P49" i="66"/>
  <c r="P50" i="66"/>
  <c r="P51" i="66"/>
  <c r="P52" i="66"/>
  <c r="P53" i="66"/>
  <c r="P54" i="66"/>
  <c r="P55" i="66"/>
  <c r="P56" i="66"/>
  <c r="P57" i="66"/>
  <c r="P58" i="66"/>
  <c r="P59" i="66"/>
  <c r="P60" i="66"/>
  <c r="P61" i="66"/>
  <c r="P62" i="66"/>
  <c r="P63" i="66"/>
  <c r="P64" i="66"/>
  <c r="P65" i="66"/>
  <c r="P66" i="66"/>
  <c r="P67" i="66"/>
  <c r="P68" i="66"/>
  <c r="P69" i="66"/>
  <c r="P70" i="66"/>
  <c r="P71" i="66"/>
  <c r="P72" i="66"/>
  <c r="P73" i="66"/>
  <c r="P74" i="66"/>
  <c r="P75" i="66"/>
  <c r="P76" i="66"/>
  <c r="P77" i="66"/>
  <c r="P78" i="66"/>
  <c r="P79" i="66"/>
  <c r="P80" i="66"/>
  <c r="P81" i="66"/>
  <c r="P82" i="66"/>
  <c r="P83" i="66"/>
  <c r="P84" i="66"/>
  <c r="P85" i="66"/>
  <c r="P86" i="66"/>
  <c r="P87" i="66"/>
  <c r="P88" i="66"/>
  <c r="P89" i="66"/>
  <c r="P90" i="66"/>
  <c r="P91" i="66"/>
  <c r="P92" i="66"/>
  <c r="P93" i="66"/>
  <c r="P94" i="66"/>
  <c r="P95" i="66"/>
  <c r="P96" i="66"/>
  <c r="P97" i="66"/>
  <c r="P98" i="66"/>
  <c r="P99" i="66"/>
  <c r="P100" i="66"/>
  <c r="P101" i="66"/>
  <c r="P102" i="66"/>
  <c r="P103" i="66"/>
  <c r="P5" i="67"/>
  <c r="P6" i="67"/>
  <c r="P7" i="67"/>
  <c r="P8" i="67"/>
  <c r="P9" i="67"/>
  <c r="P10" i="67"/>
  <c r="P11" i="67"/>
  <c r="P12" i="67"/>
  <c r="P13" i="67"/>
  <c r="P14" i="67"/>
  <c r="P15" i="67"/>
  <c r="P16" i="67"/>
  <c r="P17" i="67"/>
  <c r="P18" i="67"/>
  <c r="P19" i="67"/>
  <c r="P20" i="67"/>
  <c r="P21" i="67"/>
  <c r="P22" i="67"/>
  <c r="P23" i="67"/>
  <c r="P24" i="67"/>
  <c r="P25" i="67"/>
  <c r="P26" i="67"/>
  <c r="P27" i="67"/>
  <c r="P28" i="67"/>
  <c r="P29" i="67"/>
  <c r="P30" i="67"/>
  <c r="P31" i="67"/>
  <c r="P32" i="67"/>
  <c r="P33" i="67"/>
  <c r="P34" i="67"/>
  <c r="P35" i="67"/>
  <c r="P36" i="67"/>
  <c r="P37" i="67"/>
  <c r="P38" i="67"/>
  <c r="P39" i="67"/>
  <c r="P40" i="67"/>
  <c r="P41" i="67"/>
  <c r="P42" i="67"/>
  <c r="P43" i="67"/>
  <c r="P44" i="67"/>
  <c r="P45" i="67"/>
  <c r="P46" i="67"/>
  <c r="P47" i="67"/>
  <c r="P48" i="67"/>
  <c r="P49" i="67"/>
  <c r="P50" i="67"/>
  <c r="P51" i="67"/>
  <c r="P52" i="67"/>
  <c r="P53" i="67"/>
  <c r="P54" i="67"/>
  <c r="P55" i="67"/>
  <c r="P56" i="67"/>
  <c r="P57" i="67"/>
  <c r="P58" i="67"/>
  <c r="P59" i="67"/>
  <c r="P60" i="67"/>
  <c r="P61" i="67"/>
  <c r="P62" i="67"/>
  <c r="P63" i="67"/>
  <c r="P64" i="67"/>
  <c r="P65" i="67"/>
  <c r="P66" i="67"/>
  <c r="P67" i="67"/>
  <c r="P68" i="67"/>
  <c r="P69" i="67"/>
  <c r="P70" i="67"/>
  <c r="P71" i="67"/>
  <c r="P72" i="67"/>
  <c r="P73" i="67"/>
  <c r="P74" i="67"/>
  <c r="P75" i="67"/>
  <c r="P76" i="67"/>
  <c r="P77" i="67"/>
  <c r="P78" i="67"/>
  <c r="P79" i="67"/>
  <c r="P80" i="67"/>
  <c r="P81" i="67"/>
  <c r="P82" i="67"/>
  <c r="P83" i="67"/>
  <c r="P84" i="67"/>
  <c r="P85" i="67"/>
  <c r="P86" i="67"/>
  <c r="P87" i="67"/>
  <c r="P88" i="67"/>
  <c r="P89" i="67"/>
  <c r="P90" i="67"/>
  <c r="P91" i="67"/>
  <c r="P92" i="67"/>
  <c r="P93" i="67"/>
  <c r="P94" i="67"/>
  <c r="P95" i="67"/>
  <c r="P96" i="67"/>
  <c r="P97" i="67"/>
  <c r="P98" i="67"/>
  <c r="P99" i="67"/>
  <c r="P100" i="67"/>
  <c r="P101" i="67"/>
  <c r="P102" i="67"/>
  <c r="P103" i="67"/>
  <c r="P5" i="68"/>
  <c r="P6" i="68"/>
  <c r="P7" i="68"/>
  <c r="P8" i="68"/>
  <c r="P9" i="68"/>
  <c r="P10" i="68"/>
  <c r="P11" i="68"/>
  <c r="P12" i="68"/>
  <c r="P13" i="68"/>
  <c r="P14" i="68"/>
  <c r="P15" i="68"/>
  <c r="P16" i="68"/>
  <c r="P17" i="68"/>
  <c r="P18" i="68"/>
  <c r="P19" i="68"/>
  <c r="P20" i="68"/>
  <c r="P21" i="68"/>
  <c r="P22" i="68"/>
  <c r="P23" i="68"/>
  <c r="P24" i="68"/>
  <c r="P25" i="68"/>
  <c r="P26" i="68"/>
  <c r="P27" i="68"/>
  <c r="P28" i="68"/>
  <c r="P29" i="68"/>
  <c r="P30" i="68"/>
  <c r="P31" i="68"/>
  <c r="P32" i="68"/>
  <c r="P33" i="68"/>
  <c r="P34" i="68"/>
  <c r="P35" i="68"/>
  <c r="P36" i="68"/>
  <c r="P37" i="68"/>
  <c r="P38" i="68"/>
  <c r="P39" i="68"/>
  <c r="P40" i="68"/>
  <c r="P41" i="68"/>
  <c r="P42" i="68"/>
  <c r="P43" i="68"/>
  <c r="P44" i="68"/>
  <c r="P45" i="68"/>
  <c r="P46" i="68"/>
  <c r="P47" i="68"/>
  <c r="P48" i="68"/>
  <c r="P49" i="68"/>
  <c r="P50" i="68"/>
  <c r="P51" i="68"/>
  <c r="P52" i="68"/>
  <c r="P53" i="68"/>
  <c r="P54" i="68"/>
  <c r="P55" i="68"/>
  <c r="P56" i="68"/>
  <c r="P57" i="68"/>
  <c r="P58" i="68"/>
  <c r="P59" i="68"/>
  <c r="P60" i="68"/>
  <c r="P61" i="68"/>
  <c r="P62" i="68"/>
  <c r="P63" i="68"/>
  <c r="P64" i="68"/>
  <c r="P65" i="68"/>
  <c r="P66" i="68"/>
  <c r="P67" i="68"/>
  <c r="P68" i="68"/>
  <c r="P69" i="68"/>
  <c r="P70" i="68"/>
  <c r="P71" i="68"/>
  <c r="P72" i="68"/>
  <c r="P73" i="68"/>
  <c r="P74" i="68"/>
  <c r="P75" i="68"/>
  <c r="P76" i="68"/>
  <c r="P77" i="68"/>
  <c r="P78" i="68"/>
  <c r="P79" i="68"/>
  <c r="P80" i="68"/>
  <c r="P81" i="68"/>
  <c r="P82" i="68"/>
  <c r="P83" i="68"/>
  <c r="P84" i="68"/>
  <c r="P85" i="68"/>
  <c r="P86" i="68"/>
  <c r="P87" i="68"/>
  <c r="P88" i="68"/>
  <c r="P89" i="68"/>
  <c r="P90" i="68"/>
  <c r="P91" i="68"/>
  <c r="P92" i="68"/>
  <c r="P93" i="68"/>
  <c r="P94" i="68"/>
  <c r="P95" i="68"/>
  <c r="P96" i="68"/>
  <c r="P97" i="68"/>
  <c r="P98" i="68"/>
  <c r="P99" i="68"/>
  <c r="P100" i="68"/>
  <c r="P101" i="68"/>
  <c r="P102" i="68"/>
  <c r="P103" i="68"/>
  <c r="P5" i="69"/>
  <c r="P6" i="69"/>
  <c r="P7" i="69"/>
  <c r="P8" i="69"/>
  <c r="P9" i="69"/>
  <c r="P10" i="69"/>
  <c r="P11" i="69"/>
  <c r="P12" i="69"/>
  <c r="P13" i="69"/>
  <c r="P14" i="69"/>
  <c r="P15" i="69"/>
  <c r="P16" i="69"/>
  <c r="P17" i="69"/>
  <c r="P18" i="69"/>
  <c r="P19" i="69"/>
  <c r="P20" i="69"/>
  <c r="P21" i="69"/>
  <c r="P22" i="69"/>
  <c r="P23" i="69"/>
  <c r="P24" i="69"/>
  <c r="P25" i="69"/>
  <c r="P26" i="69"/>
  <c r="P27" i="69"/>
  <c r="P28" i="69"/>
  <c r="P29" i="69"/>
  <c r="P30" i="69"/>
  <c r="P31" i="69"/>
  <c r="P32" i="69"/>
  <c r="P33" i="69"/>
  <c r="P34" i="69"/>
  <c r="P35" i="69"/>
  <c r="P36" i="69"/>
  <c r="P37" i="69"/>
  <c r="P38" i="69"/>
  <c r="P39" i="69"/>
  <c r="P40" i="69"/>
  <c r="P41" i="69"/>
  <c r="P42" i="69"/>
  <c r="P43" i="69"/>
  <c r="P44" i="69"/>
  <c r="P45" i="69"/>
  <c r="P46" i="69"/>
  <c r="P47" i="69"/>
  <c r="P48" i="69"/>
  <c r="P49" i="69"/>
  <c r="P50" i="69"/>
  <c r="P51" i="69"/>
  <c r="P52" i="69"/>
  <c r="P53" i="69"/>
  <c r="P54" i="69"/>
  <c r="P55" i="69"/>
  <c r="P56" i="69"/>
  <c r="P57" i="69"/>
  <c r="P58" i="69"/>
  <c r="P59" i="69"/>
  <c r="P60" i="69"/>
  <c r="P61" i="69"/>
  <c r="P62" i="69"/>
  <c r="P63" i="69"/>
  <c r="P64" i="69"/>
  <c r="P65" i="69"/>
  <c r="P66" i="69"/>
  <c r="P67" i="69"/>
  <c r="P68" i="69"/>
  <c r="P69" i="69"/>
  <c r="P70" i="69"/>
  <c r="P71" i="69"/>
  <c r="P72" i="69"/>
  <c r="P73" i="69"/>
  <c r="P74" i="69"/>
  <c r="P75" i="69"/>
  <c r="P76" i="69"/>
  <c r="P77" i="69"/>
  <c r="P78" i="69"/>
  <c r="P79" i="69"/>
  <c r="P80" i="69"/>
  <c r="P81" i="69"/>
  <c r="P82" i="69"/>
  <c r="P83" i="69"/>
  <c r="P84" i="69"/>
  <c r="P85" i="69"/>
  <c r="P86" i="69"/>
  <c r="P87" i="69"/>
  <c r="P88" i="69"/>
  <c r="P89" i="69"/>
  <c r="P90" i="69"/>
  <c r="P91" i="69"/>
  <c r="P92" i="69"/>
  <c r="P93" i="69"/>
  <c r="P94" i="69"/>
  <c r="P95" i="69"/>
  <c r="P96" i="69"/>
  <c r="P97" i="69"/>
  <c r="P98" i="69"/>
  <c r="P99" i="69"/>
  <c r="P100" i="69"/>
  <c r="P101" i="69"/>
  <c r="P102" i="69"/>
  <c r="P103" i="69"/>
  <c r="P4" i="15"/>
  <c r="P4" i="16"/>
  <c r="P4" i="17"/>
  <c r="P4" i="18"/>
  <c r="P4" i="19"/>
  <c r="P4" i="20"/>
  <c r="P4" i="21"/>
  <c r="P4" i="22"/>
  <c r="P4" i="23"/>
  <c r="P4" i="24"/>
  <c r="P4" i="25"/>
  <c r="P4" i="26"/>
  <c r="P4" i="27"/>
  <c r="P4" i="57"/>
  <c r="P4" i="58"/>
  <c r="P4" i="59"/>
  <c r="P4" i="60"/>
  <c r="P4" i="61"/>
  <c r="P4" i="62"/>
  <c r="P4" i="63"/>
  <c r="P4" i="64"/>
  <c r="P4" i="65"/>
  <c r="P4" i="66"/>
  <c r="P4" i="67"/>
  <c r="P4" i="68"/>
  <c r="P4" i="69"/>
  <c r="R118" i="14"/>
  <c r="H117" i="14"/>
  <c r="H116" i="14"/>
  <c r="H115" i="14"/>
  <c r="H114" i="14"/>
  <c r="H113" i="14"/>
  <c r="AH111" i="14"/>
  <c r="H111" i="14"/>
  <c r="Z109" i="14"/>
  <c r="Y109" i="14"/>
  <c r="X109" i="14"/>
  <c r="W109" i="14"/>
  <c r="V109" i="14"/>
  <c r="U109" i="14"/>
  <c r="T109" i="14"/>
  <c r="S109" i="14"/>
  <c r="I109" i="14"/>
  <c r="Q109" i="14" s="1"/>
  <c r="R109" i="14" s="1"/>
  <c r="R110" i="14" s="1"/>
  <c r="B109" i="14"/>
  <c r="Z108" i="14"/>
  <c r="Y108" i="14"/>
  <c r="X108" i="14"/>
  <c r="W108" i="14"/>
  <c r="V108" i="14"/>
  <c r="U108" i="14"/>
  <c r="T108" i="14"/>
  <c r="S108" i="14"/>
  <c r="I108" i="14"/>
  <c r="Q108" i="14" s="1"/>
  <c r="R108" i="14" s="1"/>
  <c r="B108" i="14"/>
  <c r="Z107" i="14"/>
  <c r="Y107" i="14"/>
  <c r="X107" i="14"/>
  <c r="W107" i="14"/>
  <c r="V107" i="14"/>
  <c r="U107" i="14"/>
  <c r="T107" i="14"/>
  <c r="S107" i="14"/>
  <c r="I107" i="14"/>
  <c r="Q107" i="14" s="1"/>
  <c r="R107" i="14" s="1"/>
  <c r="B107" i="14"/>
  <c r="Z106" i="14"/>
  <c r="Y106" i="14"/>
  <c r="X106" i="14"/>
  <c r="W106" i="14"/>
  <c r="V106" i="14"/>
  <c r="U106" i="14"/>
  <c r="T106" i="14"/>
  <c r="S106" i="14"/>
  <c r="I106" i="14"/>
  <c r="Q106" i="14" s="1"/>
  <c r="R106" i="14" s="1"/>
  <c r="B106" i="14"/>
  <c r="Z105" i="14"/>
  <c r="Y105" i="14"/>
  <c r="X105" i="14"/>
  <c r="W105" i="14"/>
  <c r="V105" i="14"/>
  <c r="U105" i="14"/>
  <c r="T105" i="14"/>
  <c r="S105" i="14"/>
  <c r="I105" i="14"/>
  <c r="Q105" i="14" s="1"/>
  <c r="R105" i="14" s="1"/>
  <c r="B105" i="14"/>
  <c r="R118" i="13"/>
  <c r="H117" i="13"/>
  <c r="H116" i="13"/>
  <c r="H115" i="13"/>
  <c r="H114" i="13"/>
  <c r="H113" i="13"/>
  <c r="AH111" i="13"/>
  <c r="H111" i="13"/>
  <c r="Z109" i="13"/>
  <c r="Y109" i="13"/>
  <c r="X109" i="13"/>
  <c r="W109" i="13"/>
  <c r="V109" i="13"/>
  <c r="U109" i="13"/>
  <c r="T109" i="13"/>
  <c r="S109" i="13"/>
  <c r="I109" i="13"/>
  <c r="Q109" i="13" s="1"/>
  <c r="B109" i="13"/>
  <c r="Z108" i="13"/>
  <c r="Y108" i="13"/>
  <c r="X108" i="13"/>
  <c r="W108" i="13"/>
  <c r="V108" i="13"/>
  <c r="U108" i="13"/>
  <c r="T108" i="13"/>
  <c r="S108" i="13"/>
  <c r="I108" i="13"/>
  <c r="Q108" i="13" s="1"/>
  <c r="B108" i="13"/>
  <c r="Z107" i="13"/>
  <c r="Y107" i="13"/>
  <c r="X107" i="13"/>
  <c r="W107" i="13"/>
  <c r="V107" i="13"/>
  <c r="U107" i="13"/>
  <c r="T107" i="13"/>
  <c r="S107" i="13"/>
  <c r="I107" i="13"/>
  <c r="Q107" i="13" s="1"/>
  <c r="R107" i="13" s="1"/>
  <c r="B107" i="13"/>
  <c r="Z106" i="13"/>
  <c r="Y106" i="13"/>
  <c r="X106" i="13"/>
  <c r="W106" i="13"/>
  <c r="V106" i="13"/>
  <c r="U106" i="13"/>
  <c r="T106" i="13"/>
  <c r="S106" i="13"/>
  <c r="I106" i="13"/>
  <c r="Q106" i="13" s="1"/>
  <c r="B106" i="13"/>
  <c r="Z105" i="13"/>
  <c r="Y105" i="13"/>
  <c r="X105" i="13"/>
  <c r="W105" i="13"/>
  <c r="V105" i="13"/>
  <c r="U105" i="13"/>
  <c r="T105" i="13"/>
  <c r="S105" i="13"/>
  <c r="I105" i="13"/>
  <c r="Q105" i="13" s="1"/>
  <c r="B105" i="13"/>
  <c r="H117" i="11"/>
  <c r="H116" i="11"/>
  <c r="H115" i="11"/>
  <c r="H114" i="11"/>
  <c r="H113" i="11"/>
  <c r="B35" i="106"/>
  <c r="AF105" i="13" l="1"/>
  <c r="AF108" i="14"/>
  <c r="AF107" i="14"/>
  <c r="AG113" i="14"/>
  <c r="AF109" i="14"/>
  <c r="AF107" i="13"/>
  <c r="AF109" i="13"/>
  <c r="AB7" i="107"/>
  <c r="AE105" i="14"/>
  <c r="AF106" i="13"/>
  <c r="AE107" i="14"/>
  <c r="AE108" i="14"/>
  <c r="AE109" i="14"/>
  <c r="AF108" i="13"/>
  <c r="AF105" i="14"/>
  <c r="AA106" i="14"/>
  <c r="AB106" i="14" s="1"/>
  <c r="AD106" i="14" s="1"/>
  <c r="AF106" i="14"/>
  <c r="AE106" i="14"/>
  <c r="AA107" i="14"/>
  <c r="AB107" i="14" s="1"/>
  <c r="AD107" i="14" s="1"/>
  <c r="AA108" i="14"/>
  <c r="AB108" i="14" s="1"/>
  <c r="AD108" i="14" s="1"/>
  <c r="AE106" i="13"/>
  <c r="AA105" i="14"/>
  <c r="AB105" i="14" s="1"/>
  <c r="AC105" i="14" s="1"/>
  <c r="AC107" i="14"/>
  <c r="AA109" i="14"/>
  <c r="AB109" i="14" s="1"/>
  <c r="AD109" i="14" s="1"/>
  <c r="Q110" i="14"/>
  <c r="R108" i="13"/>
  <c r="R109" i="13"/>
  <c r="AB6" i="107" s="1"/>
  <c r="R105" i="13"/>
  <c r="AE107" i="13"/>
  <c r="AE108" i="13"/>
  <c r="AE105" i="13"/>
  <c r="R106" i="13"/>
  <c r="AE109" i="13"/>
  <c r="AA105" i="13"/>
  <c r="AB105" i="13" s="1"/>
  <c r="AC105" i="13" s="1"/>
  <c r="AA106" i="13"/>
  <c r="AB106" i="13" s="1"/>
  <c r="AC106" i="13" s="1"/>
  <c r="AA107" i="13"/>
  <c r="AB107" i="13" s="1"/>
  <c r="AD107" i="13" s="1"/>
  <c r="AA108" i="13"/>
  <c r="AB108" i="13" s="1"/>
  <c r="AC108" i="13" s="1"/>
  <c r="AA109" i="13"/>
  <c r="AB109" i="13" s="1"/>
  <c r="AC109" i="13" s="1"/>
  <c r="I9" i="108"/>
  <c r="J13" i="108"/>
  <c r="I15" i="108" s="1"/>
  <c r="I13" i="108"/>
  <c r="I12" i="108"/>
  <c r="J12" i="108"/>
  <c r="M43" i="108"/>
  <c r="N43" i="108"/>
  <c r="M42" i="108"/>
  <c r="N42" i="108"/>
  <c r="K39" i="108"/>
  <c r="L39" i="108"/>
  <c r="M39" i="108"/>
  <c r="N39" i="108"/>
  <c r="K38" i="108"/>
  <c r="L38" i="108"/>
  <c r="M38" i="108"/>
  <c r="N38" i="108"/>
  <c r="J31" i="108"/>
  <c r="I32" i="108" s="1"/>
  <c r="J32" i="108" s="1"/>
  <c r="I31" i="108"/>
  <c r="O27" i="108"/>
  <c r="O26" i="108"/>
  <c r="O25" i="108"/>
  <c r="I41" i="107"/>
  <c r="I42" i="107"/>
  <c r="I43" i="107"/>
  <c r="I44" i="107"/>
  <c r="I45" i="107"/>
  <c r="I46" i="107"/>
  <c r="I47" i="107"/>
  <c r="I48" i="107"/>
  <c r="I49" i="107"/>
  <c r="I50" i="107"/>
  <c r="I51" i="107"/>
  <c r="I52" i="107"/>
  <c r="I53" i="107"/>
  <c r="I54" i="107"/>
  <c r="I55" i="107"/>
  <c r="I56" i="107"/>
  <c r="I57" i="107"/>
  <c r="I58" i="107"/>
  <c r="I59" i="107"/>
  <c r="I60" i="107"/>
  <c r="I61" i="107"/>
  <c r="I62" i="107"/>
  <c r="I63" i="107"/>
  <c r="I64" i="107"/>
  <c r="I65" i="107"/>
  <c r="I66" i="107"/>
  <c r="I67" i="107"/>
  <c r="I68" i="107"/>
  <c r="I69" i="107"/>
  <c r="I40" i="107"/>
  <c r="J39" i="107"/>
  <c r="I39" i="107"/>
  <c r="H39" i="107"/>
  <c r="G39" i="107"/>
  <c r="F39" i="107"/>
  <c r="A41" i="107"/>
  <c r="B41" i="107"/>
  <c r="A42" i="107"/>
  <c r="B42" i="107"/>
  <c r="A43" i="107"/>
  <c r="B43" i="107"/>
  <c r="A44" i="107"/>
  <c r="B44" i="107"/>
  <c r="A45" i="107"/>
  <c r="B45" i="107"/>
  <c r="A46" i="107"/>
  <c r="B46" i="107"/>
  <c r="A47" i="107"/>
  <c r="B47" i="107"/>
  <c r="A48" i="107"/>
  <c r="B48" i="107"/>
  <c r="A49" i="107"/>
  <c r="B49" i="107"/>
  <c r="A50" i="107"/>
  <c r="B50" i="107"/>
  <c r="A51" i="107"/>
  <c r="B51" i="107"/>
  <c r="A52" i="107"/>
  <c r="B52" i="107"/>
  <c r="A53" i="107"/>
  <c r="B53" i="107"/>
  <c r="A54" i="107"/>
  <c r="B54" i="107"/>
  <c r="A55" i="107"/>
  <c r="B55" i="107"/>
  <c r="A56" i="107"/>
  <c r="B56" i="107"/>
  <c r="A57" i="107"/>
  <c r="B57" i="107"/>
  <c r="A58" i="107"/>
  <c r="B58" i="107"/>
  <c r="A59" i="107"/>
  <c r="B59" i="107"/>
  <c r="A60" i="107"/>
  <c r="B60" i="107"/>
  <c r="A61" i="107"/>
  <c r="B61" i="107"/>
  <c r="A62" i="107"/>
  <c r="B62" i="107"/>
  <c r="A63" i="107"/>
  <c r="B63" i="107"/>
  <c r="A64" i="107"/>
  <c r="B64" i="107"/>
  <c r="A65" i="107"/>
  <c r="B65" i="107"/>
  <c r="A66" i="107"/>
  <c r="B66" i="107"/>
  <c r="A67" i="107"/>
  <c r="B67" i="107"/>
  <c r="A68" i="107"/>
  <c r="B68" i="107"/>
  <c r="A69" i="107"/>
  <c r="B69" i="107"/>
  <c r="B40" i="107"/>
  <c r="A40" i="107"/>
  <c r="AF69" i="107"/>
  <c r="AD69" i="107"/>
  <c r="AE69" i="107" s="1"/>
  <c r="AB69" i="107"/>
  <c r="Y69" i="107"/>
  <c r="AF68" i="107"/>
  <c r="AD68" i="107"/>
  <c r="AB68" i="107"/>
  <c r="Y68" i="107"/>
  <c r="AF67" i="107"/>
  <c r="AD67" i="107"/>
  <c r="AB67" i="107"/>
  <c r="Y67" i="107"/>
  <c r="AF66" i="107"/>
  <c r="AD66" i="107"/>
  <c r="AB66" i="107"/>
  <c r="Y66" i="107"/>
  <c r="AF65" i="107"/>
  <c r="AD65" i="107"/>
  <c r="AB65" i="107"/>
  <c r="Y65" i="107"/>
  <c r="AF64" i="107"/>
  <c r="AD64" i="107"/>
  <c r="AB64" i="107"/>
  <c r="Y64" i="107"/>
  <c r="AF63" i="107"/>
  <c r="AD63" i="107"/>
  <c r="AB63" i="107"/>
  <c r="Y63" i="107"/>
  <c r="AF62" i="107"/>
  <c r="AD62" i="107"/>
  <c r="AB62" i="107"/>
  <c r="Y62" i="107"/>
  <c r="AF61" i="107"/>
  <c r="AD61" i="107"/>
  <c r="AB61" i="107"/>
  <c r="Y61" i="107"/>
  <c r="AF60" i="107"/>
  <c r="AD60" i="107"/>
  <c r="AB60" i="107"/>
  <c r="Y60" i="107"/>
  <c r="AF59" i="107"/>
  <c r="AD59" i="107"/>
  <c r="AB59" i="107"/>
  <c r="Y59" i="107"/>
  <c r="AF58" i="107"/>
  <c r="AD58" i="107"/>
  <c r="AB58" i="107"/>
  <c r="Y58" i="107"/>
  <c r="AF57" i="107"/>
  <c r="AD57" i="107"/>
  <c r="AE57" i="107" s="1"/>
  <c r="AB57" i="107"/>
  <c r="Y57" i="107"/>
  <c r="AF56" i="107"/>
  <c r="AD56" i="107"/>
  <c r="AB56" i="107"/>
  <c r="Y56" i="107"/>
  <c r="AF55" i="107"/>
  <c r="AB55" i="107"/>
  <c r="Y55" i="107"/>
  <c r="AF54" i="107"/>
  <c r="AB54" i="107"/>
  <c r="Y54" i="107"/>
  <c r="AF53" i="107"/>
  <c r="AB53" i="107"/>
  <c r="Y53" i="107"/>
  <c r="AF52" i="107"/>
  <c r="AB52" i="107"/>
  <c r="Y52" i="107"/>
  <c r="AF51" i="107"/>
  <c r="AB51" i="107"/>
  <c r="Y51" i="107"/>
  <c r="AF50" i="107"/>
  <c r="AB50" i="107"/>
  <c r="Y50" i="107"/>
  <c r="AF49" i="107"/>
  <c r="AB49" i="107"/>
  <c r="Y49" i="107"/>
  <c r="AF48" i="107"/>
  <c r="AB48" i="107"/>
  <c r="Y48" i="107"/>
  <c r="AF47" i="107"/>
  <c r="AB47" i="107"/>
  <c r="Y47" i="107"/>
  <c r="AF46" i="107"/>
  <c r="AB46" i="107"/>
  <c r="Y46" i="107"/>
  <c r="AF45" i="107"/>
  <c r="AB45" i="107"/>
  <c r="Y45" i="107"/>
  <c r="AF44" i="107"/>
  <c r="AB44" i="107"/>
  <c r="Y44" i="107"/>
  <c r="AF43" i="107"/>
  <c r="AB43" i="107"/>
  <c r="Y43" i="107"/>
  <c r="AF42" i="107"/>
  <c r="AB42" i="107"/>
  <c r="Y42" i="107"/>
  <c r="Z42" i="107" s="1"/>
  <c r="K42" i="107"/>
  <c r="AF41" i="107"/>
  <c r="AB41" i="107"/>
  <c r="Y41" i="107"/>
  <c r="AF40" i="107"/>
  <c r="AB40" i="107"/>
  <c r="AC40" i="107" s="1"/>
  <c r="Y40" i="107"/>
  <c r="C39" i="107"/>
  <c r="B39" i="107"/>
  <c r="A39" i="107"/>
  <c r="C49" i="108"/>
  <c r="C47" i="108"/>
  <c r="C22" i="108"/>
  <c r="D22" i="108" s="1"/>
  <c r="C20" i="108"/>
  <c r="M21" i="108"/>
  <c r="N21" i="108"/>
  <c r="M20" i="108"/>
  <c r="N20" i="108"/>
  <c r="J22" i="109"/>
  <c r="J21" i="109"/>
  <c r="I22" i="109"/>
  <c r="I21" i="109"/>
  <c r="F22" i="109"/>
  <c r="F21" i="109"/>
  <c r="O3" i="108"/>
  <c r="P15" i="109"/>
  <c r="Q15" i="109" s="1"/>
  <c r="E15" i="109"/>
  <c r="Q14" i="109"/>
  <c r="R14" i="109" s="1"/>
  <c r="P14" i="109"/>
  <c r="E14" i="109"/>
  <c r="F14" i="109" s="1"/>
  <c r="P13" i="109"/>
  <c r="Q13" i="109" s="1"/>
  <c r="E13" i="109"/>
  <c r="F13" i="109" s="1"/>
  <c r="F16" i="109" s="1"/>
  <c r="P12" i="109"/>
  <c r="Q12" i="109" s="1"/>
  <c r="E12" i="109"/>
  <c r="F12" i="109" s="1"/>
  <c r="P6" i="109"/>
  <c r="Q6" i="109" s="1"/>
  <c r="F6" i="109"/>
  <c r="P5" i="109"/>
  <c r="Q5" i="109" s="1"/>
  <c r="R5" i="109" s="1"/>
  <c r="F5" i="109"/>
  <c r="S13" i="108"/>
  <c r="N17" i="108"/>
  <c r="M17" i="108"/>
  <c r="L17" i="108"/>
  <c r="K17" i="108"/>
  <c r="N16" i="108"/>
  <c r="M16" i="108"/>
  <c r="L16" i="108"/>
  <c r="K16" i="108"/>
  <c r="O5" i="108"/>
  <c r="O4" i="108"/>
  <c r="B4" i="107"/>
  <c r="H114" i="61"/>
  <c r="H115" i="61"/>
  <c r="H116" i="61"/>
  <c r="H117" i="61"/>
  <c r="H114" i="62"/>
  <c r="H115" i="62"/>
  <c r="H116" i="62"/>
  <c r="H117" i="62"/>
  <c r="H114" i="63"/>
  <c r="H115" i="63"/>
  <c r="H116" i="63"/>
  <c r="H117" i="63"/>
  <c r="H114" i="64"/>
  <c r="H115" i="64"/>
  <c r="H116" i="64"/>
  <c r="H117" i="64"/>
  <c r="H114" i="65"/>
  <c r="H115" i="65"/>
  <c r="H116" i="65"/>
  <c r="H117" i="65"/>
  <c r="H114" i="66"/>
  <c r="H115" i="66"/>
  <c r="H116" i="66"/>
  <c r="H117" i="66"/>
  <c r="H114" i="67"/>
  <c r="H115" i="67"/>
  <c r="H116" i="67"/>
  <c r="H117" i="67"/>
  <c r="H114" i="68"/>
  <c r="H116" i="68"/>
  <c r="H117" i="68"/>
  <c r="H114" i="69"/>
  <c r="H115" i="69"/>
  <c r="H116" i="69"/>
  <c r="H117" i="69"/>
  <c r="H114" i="15"/>
  <c r="H115" i="15"/>
  <c r="H116" i="15"/>
  <c r="H117" i="15"/>
  <c r="H114" i="16"/>
  <c r="H115" i="16"/>
  <c r="H116" i="16"/>
  <c r="H117" i="16"/>
  <c r="H114" i="17"/>
  <c r="H115" i="17"/>
  <c r="H116" i="17"/>
  <c r="H117" i="17"/>
  <c r="H114" i="18"/>
  <c r="H115" i="18"/>
  <c r="H116" i="18"/>
  <c r="H117" i="18"/>
  <c r="H114" i="19"/>
  <c r="H115" i="19"/>
  <c r="H116" i="19"/>
  <c r="H117" i="19"/>
  <c r="H114" i="20"/>
  <c r="H115" i="20"/>
  <c r="H116" i="20"/>
  <c r="H117" i="20"/>
  <c r="H114" i="21"/>
  <c r="H115" i="21"/>
  <c r="H116" i="21"/>
  <c r="H117" i="21"/>
  <c r="H114" i="22"/>
  <c r="H115" i="22"/>
  <c r="H116" i="22"/>
  <c r="H117" i="22"/>
  <c r="H114" i="23"/>
  <c r="H115" i="23"/>
  <c r="H116" i="23"/>
  <c r="H117" i="23"/>
  <c r="H114" i="24"/>
  <c r="H115" i="24"/>
  <c r="H116" i="24"/>
  <c r="H117" i="24"/>
  <c r="H114" i="25"/>
  <c r="H115" i="25"/>
  <c r="H116" i="25"/>
  <c r="H117" i="25"/>
  <c r="H114" i="26"/>
  <c r="H115" i="26"/>
  <c r="H116" i="26"/>
  <c r="H117" i="26"/>
  <c r="H114" i="27"/>
  <c r="H115" i="27"/>
  <c r="H116" i="27"/>
  <c r="H117" i="27"/>
  <c r="H114" i="57"/>
  <c r="H115" i="57"/>
  <c r="H116" i="57"/>
  <c r="H117" i="57"/>
  <c r="H114" i="58"/>
  <c r="H115" i="58"/>
  <c r="H116" i="58"/>
  <c r="H117" i="58"/>
  <c r="H114" i="59"/>
  <c r="H115" i="59"/>
  <c r="H116" i="59"/>
  <c r="H117" i="59"/>
  <c r="H114" i="60"/>
  <c r="H115" i="60"/>
  <c r="H116" i="60"/>
  <c r="H117" i="60"/>
  <c r="H114" i="12"/>
  <c r="R8" i="108" s="1"/>
  <c r="H115" i="12"/>
  <c r="Q8" i="106" s="1"/>
  <c r="H116" i="12"/>
  <c r="Q9" i="106" s="1"/>
  <c r="H117" i="12"/>
  <c r="Q10" i="106" s="1"/>
  <c r="I109" i="15"/>
  <c r="Q109" i="15" s="1"/>
  <c r="R109" i="15" s="1"/>
  <c r="AB8" i="107" s="1"/>
  <c r="I109" i="16"/>
  <c r="I109" i="17"/>
  <c r="Q109" i="17" s="1"/>
  <c r="R109" i="17" s="1"/>
  <c r="AB10" i="107" s="1"/>
  <c r="I109" i="18"/>
  <c r="Q109" i="18" s="1"/>
  <c r="R109" i="18" s="1"/>
  <c r="I109" i="19"/>
  <c r="Q109" i="19" s="1"/>
  <c r="R109" i="19" s="1"/>
  <c r="AB12" i="107" s="1"/>
  <c r="I109" i="20"/>
  <c r="Q109" i="20" s="1"/>
  <c r="R109" i="20" s="1"/>
  <c r="I109" i="21"/>
  <c r="Q109" i="21" s="1"/>
  <c r="R109" i="21" s="1"/>
  <c r="AB14" i="107" s="1"/>
  <c r="I109" i="22"/>
  <c r="I109" i="23"/>
  <c r="Q109" i="23" s="1"/>
  <c r="R109" i="23" s="1"/>
  <c r="AB16" i="107" s="1"/>
  <c r="I109" i="24"/>
  <c r="I109" i="25"/>
  <c r="Q109" i="25" s="1"/>
  <c r="R109" i="25" s="1"/>
  <c r="AB18" i="107" s="1"/>
  <c r="I109" i="26"/>
  <c r="Q109" i="26" s="1"/>
  <c r="I109" i="27"/>
  <c r="Q109" i="27" s="1"/>
  <c r="R109" i="27" s="1"/>
  <c r="AB20" i="107" s="1"/>
  <c r="I109" i="57"/>
  <c r="Q109" i="57" s="1"/>
  <c r="R109" i="57" s="1"/>
  <c r="I109" i="58"/>
  <c r="Q109" i="58" s="1"/>
  <c r="I109" i="59"/>
  <c r="Q109" i="59" s="1"/>
  <c r="R109" i="59" s="1"/>
  <c r="I109" i="60"/>
  <c r="Q109" i="60" s="1"/>
  <c r="R109" i="60" s="1"/>
  <c r="I109" i="61"/>
  <c r="I109" i="62"/>
  <c r="Q109" i="62" s="1"/>
  <c r="R109" i="62" s="1"/>
  <c r="AB26" i="107" s="1"/>
  <c r="I109" i="63"/>
  <c r="Q109" i="63" s="1"/>
  <c r="R109" i="63" s="1"/>
  <c r="AB27" i="107" s="1"/>
  <c r="I109" i="64"/>
  <c r="Q109" i="64" s="1"/>
  <c r="R109" i="64" s="1"/>
  <c r="AB28" i="107" s="1"/>
  <c r="I109" i="65"/>
  <c r="Q109" i="65" s="1"/>
  <c r="R109" i="65" s="1"/>
  <c r="AB29" i="107" s="1"/>
  <c r="I109" i="66"/>
  <c r="Q109" i="66" s="1"/>
  <c r="R109" i="66" s="1"/>
  <c r="AB30" i="107" s="1"/>
  <c r="I109" i="67"/>
  <c r="Q109" i="67" s="1"/>
  <c r="R109" i="67" s="1"/>
  <c r="AB31" i="107" s="1"/>
  <c r="I109" i="68"/>
  <c r="Q109" i="68" s="1"/>
  <c r="R109" i="68" s="1"/>
  <c r="AB32" i="107" s="1"/>
  <c r="I109" i="69"/>
  <c r="Q109" i="69" s="1"/>
  <c r="R109" i="69" s="1"/>
  <c r="AB33" i="107" s="1"/>
  <c r="I109" i="12"/>
  <c r="Q109" i="12" s="1"/>
  <c r="R109" i="12" s="1"/>
  <c r="AB5" i="107" s="1"/>
  <c r="I108" i="12"/>
  <c r="Q108" i="12" s="1"/>
  <c r="R108" i="12" s="1"/>
  <c r="R110" i="12" s="1"/>
  <c r="I108" i="69"/>
  <c r="Q108" i="69" s="1"/>
  <c r="R108" i="69" s="1"/>
  <c r="I108" i="68"/>
  <c r="Q108" i="68" s="1"/>
  <c r="R108" i="68" s="1"/>
  <c r="R110" i="68" s="1"/>
  <c r="I108" i="67"/>
  <c r="Q108" i="67" s="1"/>
  <c r="R108" i="67" s="1"/>
  <c r="I108" i="66"/>
  <c r="Q108" i="66" s="1"/>
  <c r="I108" i="65"/>
  <c r="Q108" i="65" s="1"/>
  <c r="R108" i="65" s="1"/>
  <c r="I108" i="64"/>
  <c r="Q108" i="64" s="1"/>
  <c r="R108" i="64" s="1"/>
  <c r="R110" i="64" s="1"/>
  <c r="I108" i="63"/>
  <c r="Q108" i="63" s="1"/>
  <c r="R108" i="63" s="1"/>
  <c r="R110" i="63" s="1"/>
  <c r="I108" i="62"/>
  <c r="Q108" i="62" s="1"/>
  <c r="R108" i="62" s="1"/>
  <c r="I108" i="61"/>
  <c r="Q108" i="61" s="1"/>
  <c r="R108" i="61" s="1"/>
  <c r="I108" i="60"/>
  <c r="Q108" i="60" s="1"/>
  <c r="R108" i="60" s="1"/>
  <c r="I108" i="59"/>
  <c r="Q108" i="59" s="1"/>
  <c r="R108" i="59" s="1"/>
  <c r="I108" i="58"/>
  <c r="Q108" i="58" s="1"/>
  <c r="R108" i="58" s="1"/>
  <c r="I108" i="57"/>
  <c r="Q108" i="57" s="1"/>
  <c r="I108" i="27"/>
  <c r="Q108" i="27" s="1"/>
  <c r="I108" i="26"/>
  <c r="Q108" i="26" s="1"/>
  <c r="R108" i="26" s="1"/>
  <c r="R110" i="26" s="1"/>
  <c r="I108" i="25"/>
  <c r="I108" i="24"/>
  <c r="I108" i="23"/>
  <c r="Q108" i="23" s="1"/>
  <c r="I108" i="22"/>
  <c r="Q108" i="22" s="1"/>
  <c r="I108" i="21"/>
  <c r="Q108" i="21" s="1"/>
  <c r="R108" i="21" s="1"/>
  <c r="I108" i="20"/>
  <c r="Q108" i="20" s="1"/>
  <c r="I108" i="19"/>
  <c r="I108" i="18"/>
  <c r="Q108" i="18" s="1"/>
  <c r="R108" i="18" s="1"/>
  <c r="R110" i="18" s="1"/>
  <c r="I108" i="17"/>
  <c r="Q108" i="17" s="1"/>
  <c r="I108" i="16"/>
  <c r="I108" i="15"/>
  <c r="Q108" i="15" s="1"/>
  <c r="B109" i="15"/>
  <c r="B109" i="16"/>
  <c r="B109" i="17"/>
  <c r="B109" i="18"/>
  <c r="B109" i="19"/>
  <c r="B109" i="20"/>
  <c r="B109" i="21"/>
  <c r="B109" i="22"/>
  <c r="B109" i="23"/>
  <c r="B109" i="24"/>
  <c r="B109" i="25"/>
  <c r="B109" i="26"/>
  <c r="B109" i="27"/>
  <c r="B109" i="57"/>
  <c r="B109" i="58"/>
  <c r="B109" i="59"/>
  <c r="B109" i="60"/>
  <c r="B109" i="61"/>
  <c r="B109" i="62"/>
  <c r="B109" i="63"/>
  <c r="B109" i="64"/>
  <c r="B109" i="65"/>
  <c r="B109" i="66"/>
  <c r="B109" i="67"/>
  <c r="B109" i="68"/>
  <c r="B109" i="69"/>
  <c r="B109" i="12"/>
  <c r="I109" i="11"/>
  <c r="Q109" i="11" s="1"/>
  <c r="R109" i="11" s="1"/>
  <c r="B109" i="11"/>
  <c r="D28" i="105"/>
  <c r="C4" i="70"/>
  <c r="C5" i="70"/>
  <c r="C6" i="70"/>
  <c r="C7" i="70"/>
  <c r="C8" i="70"/>
  <c r="C9" i="70"/>
  <c r="C10" i="70"/>
  <c r="C11" i="70"/>
  <c r="C12" i="70"/>
  <c r="C13" i="70"/>
  <c r="C14" i="70"/>
  <c r="C15" i="70"/>
  <c r="C16" i="70"/>
  <c r="C17" i="70"/>
  <c r="C18" i="70"/>
  <c r="C19" i="70"/>
  <c r="C20" i="70"/>
  <c r="C21" i="70"/>
  <c r="C22" i="70"/>
  <c r="C23" i="70"/>
  <c r="C24" i="70"/>
  <c r="C25" i="70"/>
  <c r="C26" i="70"/>
  <c r="C27" i="70"/>
  <c r="C28" i="70"/>
  <c r="C29" i="70"/>
  <c r="C30" i="70"/>
  <c r="C31" i="70"/>
  <c r="C32" i="70"/>
  <c r="C33" i="70"/>
  <c r="H113" i="69"/>
  <c r="H113" i="68"/>
  <c r="H113" i="67"/>
  <c r="H113" i="66"/>
  <c r="H113" i="65"/>
  <c r="H113" i="64"/>
  <c r="H113" i="63"/>
  <c r="H113" i="62"/>
  <c r="H113" i="61"/>
  <c r="H113" i="60"/>
  <c r="H113" i="59"/>
  <c r="H113" i="58"/>
  <c r="H113" i="57"/>
  <c r="H113" i="27"/>
  <c r="H113" i="26"/>
  <c r="H113" i="25"/>
  <c r="H113" i="24"/>
  <c r="H113" i="23"/>
  <c r="H113" i="22"/>
  <c r="H113" i="21"/>
  <c r="H113" i="20"/>
  <c r="H113" i="19"/>
  <c r="H113" i="18"/>
  <c r="H113" i="17"/>
  <c r="H113" i="16"/>
  <c r="H113" i="15"/>
  <c r="H113" i="12"/>
  <c r="R7" i="108" s="1"/>
  <c r="B108" i="12"/>
  <c r="B108" i="15"/>
  <c r="B108" i="16"/>
  <c r="B108" i="17"/>
  <c r="B108" i="18"/>
  <c r="B108" i="19"/>
  <c r="B108" i="20"/>
  <c r="B108" i="21"/>
  <c r="B108" i="22"/>
  <c r="B108" i="23"/>
  <c r="B108" i="24"/>
  <c r="B108" i="25"/>
  <c r="B108" i="26"/>
  <c r="B108" i="27"/>
  <c r="B108" i="57"/>
  <c r="B108" i="58"/>
  <c r="B108" i="59"/>
  <c r="B108" i="60"/>
  <c r="B108" i="61"/>
  <c r="B108" i="62"/>
  <c r="B108" i="63"/>
  <c r="B108" i="64"/>
  <c r="B108" i="65"/>
  <c r="B108" i="66"/>
  <c r="B108" i="67"/>
  <c r="B108" i="68"/>
  <c r="B108" i="69"/>
  <c r="B108" i="11"/>
  <c r="B107" i="12"/>
  <c r="B107" i="15"/>
  <c r="B107" i="16"/>
  <c r="B107" i="17"/>
  <c r="B107" i="18"/>
  <c r="B107" i="19"/>
  <c r="B107" i="20"/>
  <c r="B107" i="21"/>
  <c r="B107" i="22"/>
  <c r="B107" i="23"/>
  <c r="B107" i="24"/>
  <c r="B107" i="25"/>
  <c r="B107" i="26"/>
  <c r="B107" i="27"/>
  <c r="B107" i="57"/>
  <c r="B107" i="58"/>
  <c r="B107" i="59"/>
  <c r="B107" i="60"/>
  <c r="B107" i="61"/>
  <c r="B107" i="62"/>
  <c r="B107" i="63"/>
  <c r="B107" i="64"/>
  <c r="B107" i="65"/>
  <c r="B107" i="66"/>
  <c r="B107" i="67"/>
  <c r="B107" i="68"/>
  <c r="B107" i="69"/>
  <c r="B107" i="11"/>
  <c r="B106" i="12"/>
  <c r="B106" i="15"/>
  <c r="B106" i="16"/>
  <c r="B106" i="17"/>
  <c r="B106" i="18"/>
  <c r="B106" i="19"/>
  <c r="B106" i="20"/>
  <c r="B106" i="21"/>
  <c r="B106" i="22"/>
  <c r="B106" i="23"/>
  <c r="B106" i="24"/>
  <c r="B106" i="25"/>
  <c r="B106" i="26"/>
  <c r="B106" i="27"/>
  <c r="B106" i="57"/>
  <c r="B106" i="58"/>
  <c r="B106" i="59"/>
  <c r="B106" i="60"/>
  <c r="B106" i="61"/>
  <c r="B106" i="62"/>
  <c r="B106" i="63"/>
  <c r="B106" i="64"/>
  <c r="B106" i="65"/>
  <c r="B106" i="66"/>
  <c r="B106" i="67"/>
  <c r="B106" i="68"/>
  <c r="B106" i="69"/>
  <c r="B106" i="11"/>
  <c r="B105" i="12"/>
  <c r="B105" i="15"/>
  <c r="B105" i="16"/>
  <c r="B105" i="17"/>
  <c r="B105" i="18"/>
  <c r="B105" i="19"/>
  <c r="B105" i="20"/>
  <c r="B105" i="21"/>
  <c r="B105" i="22"/>
  <c r="B105" i="23"/>
  <c r="B105" i="24"/>
  <c r="B105" i="25"/>
  <c r="B105" i="26"/>
  <c r="B105" i="27"/>
  <c r="B105" i="57"/>
  <c r="B105" i="58"/>
  <c r="B105" i="59"/>
  <c r="B105" i="60"/>
  <c r="B105" i="61"/>
  <c r="B105" i="62"/>
  <c r="B105" i="63"/>
  <c r="B105" i="64"/>
  <c r="B105" i="65"/>
  <c r="B105" i="66"/>
  <c r="B105" i="67"/>
  <c r="B105" i="68"/>
  <c r="B105" i="69"/>
  <c r="B105" i="11"/>
  <c r="L41" i="106"/>
  <c r="K41" i="106"/>
  <c r="D41" i="106"/>
  <c r="N46" i="106"/>
  <c r="N45" i="106"/>
  <c r="N44" i="106"/>
  <c r="N43" i="106"/>
  <c r="N42" i="106"/>
  <c r="I6" i="106"/>
  <c r="F5" i="107" s="1"/>
  <c r="I7" i="106"/>
  <c r="I8" i="106"/>
  <c r="F43" i="107" s="1"/>
  <c r="I9" i="106"/>
  <c r="F8" i="107" s="1"/>
  <c r="I10" i="106"/>
  <c r="F45" i="107" s="1"/>
  <c r="I11" i="106"/>
  <c r="F10" i="107" s="1"/>
  <c r="I12" i="106"/>
  <c r="F11" i="107" s="1"/>
  <c r="I13" i="106"/>
  <c r="F12" i="107" s="1"/>
  <c r="I14" i="106"/>
  <c r="F13" i="107" s="1"/>
  <c r="I15" i="106"/>
  <c r="I16" i="106"/>
  <c r="F51" i="107" s="1"/>
  <c r="I17" i="106"/>
  <c r="F16" i="107" s="1"/>
  <c r="I18" i="106"/>
  <c r="F53" i="107" s="1"/>
  <c r="I19" i="106"/>
  <c r="I20" i="106"/>
  <c r="F55" i="107" s="1"/>
  <c r="I21" i="106"/>
  <c r="F20" i="107" s="1"/>
  <c r="I22" i="106"/>
  <c r="F57" i="107" s="1"/>
  <c r="I23" i="106"/>
  <c r="F58" i="107" s="1"/>
  <c r="I24" i="106"/>
  <c r="F59" i="107" s="1"/>
  <c r="I25" i="106"/>
  <c r="F60" i="107" s="1"/>
  <c r="I26" i="106"/>
  <c r="F61" i="107" s="1"/>
  <c r="I27" i="106"/>
  <c r="I28" i="106"/>
  <c r="F63" i="107" s="1"/>
  <c r="I29" i="106"/>
  <c r="F64" i="107" s="1"/>
  <c r="I30" i="106"/>
  <c r="F65" i="107" s="1"/>
  <c r="I31" i="106"/>
  <c r="F66" i="107" s="1"/>
  <c r="I32" i="106"/>
  <c r="F67" i="107" s="1"/>
  <c r="I33" i="106"/>
  <c r="F68" i="107" s="1"/>
  <c r="I34" i="106"/>
  <c r="F69" i="107" s="1"/>
  <c r="I5" i="106"/>
  <c r="F4" i="107" s="1"/>
  <c r="G25" i="106"/>
  <c r="G26" i="106"/>
  <c r="G27" i="106"/>
  <c r="G28" i="106"/>
  <c r="G29" i="106"/>
  <c r="G30" i="106"/>
  <c r="G31" i="106"/>
  <c r="G32" i="106"/>
  <c r="G33" i="106"/>
  <c r="G34" i="106"/>
  <c r="H115" i="68"/>
  <c r="I107" i="15"/>
  <c r="Q107" i="15" s="1"/>
  <c r="R107" i="15" s="1"/>
  <c r="I106" i="15"/>
  <c r="Q106" i="15" s="1"/>
  <c r="I105" i="15"/>
  <c r="Q105" i="15" s="1"/>
  <c r="R105" i="15" s="1"/>
  <c r="I107" i="16"/>
  <c r="Q107" i="16" s="1"/>
  <c r="R107" i="16" s="1"/>
  <c r="I106" i="16"/>
  <c r="Q106" i="16" s="1"/>
  <c r="R106" i="16" s="1"/>
  <c r="I105" i="16"/>
  <c r="Q105" i="16" s="1"/>
  <c r="R105" i="16" s="1"/>
  <c r="I107" i="17"/>
  <c r="Q107" i="17" s="1"/>
  <c r="I106" i="17"/>
  <c r="Q106" i="17" s="1"/>
  <c r="I105" i="17"/>
  <c r="Q105" i="17" s="1"/>
  <c r="R105" i="17" s="1"/>
  <c r="I107" i="18"/>
  <c r="Q107" i="18" s="1"/>
  <c r="R107" i="18" s="1"/>
  <c r="I106" i="18"/>
  <c r="Q106" i="18" s="1"/>
  <c r="I105" i="18"/>
  <c r="Q105" i="18" s="1"/>
  <c r="I107" i="19"/>
  <c r="Q107" i="19" s="1"/>
  <c r="R107" i="19" s="1"/>
  <c r="I106" i="19"/>
  <c r="I105" i="19"/>
  <c r="Q105" i="19" s="1"/>
  <c r="I107" i="20"/>
  <c r="Q107" i="20" s="1"/>
  <c r="I106" i="20"/>
  <c r="Q106" i="20" s="1"/>
  <c r="R106" i="20" s="1"/>
  <c r="I105" i="20"/>
  <c r="Q105" i="20" s="1"/>
  <c r="I107" i="21"/>
  <c r="Q107" i="21" s="1"/>
  <c r="R107" i="21" s="1"/>
  <c r="I106" i="21"/>
  <c r="Q106" i="21" s="1"/>
  <c r="I105" i="21"/>
  <c r="Q105" i="21" s="1"/>
  <c r="R105" i="21" s="1"/>
  <c r="I107" i="22"/>
  <c r="Q107" i="22" s="1"/>
  <c r="I106" i="22"/>
  <c r="Q106" i="22" s="1"/>
  <c r="R106" i="22" s="1"/>
  <c r="I105" i="22"/>
  <c r="Q105" i="22" s="1"/>
  <c r="I107" i="23"/>
  <c r="Q107" i="23" s="1"/>
  <c r="R107" i="23" s="1"/>
  <c r="I106" i="23"/>
  <c r="Q106" i="23" s="1"/>
  <c r="I105" i="23"/>
  <c r="Q105" i="23" s="1"/>
  <c r="I107" i="24"/>
  <c r="Q107" i="24" s="1"/>
  <c r="I106" i="24"/>
  <c r="Q106" i="24" s="1"/>
  <c r="R106" i="24" s="1"/>
  <c r="I105" i="24"/>
  <c r="Q105" i="24" s="1"/>
  <c r="I107" i="25"/>
  <c r="Q107" i="25" s="1"/>
  <c r="R107" i="25" s="1"/>
  <c r="I106" i="25"/>
  <c r="Q106" i="25" s="1"/>
  <c r="I105" i="25"/>
  <c r="Q105" i="25" s="1"/>
  <c r="R105" i="25" s="1"/>
  <c r="I107" i="26"/>
  <c r="Q107" i="26" s="1"/>
  <c r="R107" i="26" s="1"/>
  <c r="I106" i="26"/>
  <c r="Q106" i="26" s="1"/>
  <c r="R106" i="26" s="1"/>
  <c r="I105" i="26"/>
  <c r="Q105" i="26" s="1"/>
  <c r="R105" i="26" s="1"/>
  <c r="I107" i="27"/>
  <c r="Q107" i="27" s="1"/>
  <c r="I106" i="27"/>
  <c r="Q106" i="27" s="1"/>
  <c r="R106" i="27" s="1"/>
  <c r="I105" i="27"/>
  <c r="Q105" i="27" s="1"/>
  <c r="R105" i="27" s="1"/>
  <c r="I107" i="57"/>
  <c r="Q107" i="57" s="1"/>
  <c r="I106" i="57"/>
  <c r="Q106" i="57" s="1"/>
  <c r="R106" i="57" s="1"/>
  <c r="I105" i="57"/>
  <c r="Q105" i="57" s="1"/>
  <c r="R105" i="57" s="1"/>
  <c r="I107" i="58"/>
  <c r="Q107" i="58" s="1"/>
  <c r="R107" i="58" s="1"/>
  <c r="I106" i="58"/>
  <c r="Q106" i="58" s="1"/>
  <c r="R106" i="58" s="1"/>
  <c r="I105" i="58"/>
  <c r="Q105" i="58" s="1"/>
  <c r="I107" i="59"/>
  <c r="Q107" i="59" s="1"/>
  <c r="I106" i="59"/>
  <c r="Q106" i="59" s="1"/>
  <c r="R106" i="59" s="1"/>
  <c r="I105" i="59"/>
  <c r="Q105" i="59" s="1"/>
  <c r="I107" i="60"/>
  <c r="Q107" i="60" s="1"/>
  <c r="I106" i="60"/>
  <c r="Q106" i="60" s="1"/>
  <c r="I105" i="60"/>
  <c r="Q105" i="60" s="1"/>
  <c r="I107" i="61"/>
  <c r="Q107" i="61" s="1"/>
  <c r="R107" i="61" s="1"/>
  <c r="I106" i="61"/>
  <c r="Q106" i="61" s="1"/>
  <c r="R106" i="61" s="1"/>
  <c r="I105" i="61"/>
  <c r="Q105" i="61" s="1"/>
  <c r="I107" i="62"/>
  <c r="Q107" i="62" s="1"/>
  <c r="I106" i="62"/>
  <c r="Q106" i="62" s="1"/>
  <c r="R106" i="62" s="1"/>
  <c r="I105" i="62"/>
  <c r="Q105" i="62" s="1"/>
  <c r="R105" i="62" s="1"/>
  <c r="I107" i="63"/>
  <c r="Q107" i="63" s="1"/>
  <c r="I106" i="63"/>
  <c r="Q106" i="63" s="1"/>
  <c r="R106" i="63" s="1"/>
  <c r="I105" i="63"/>
  <c r="Q105" i="63" s="1"/>
  <c r="R105" i="63" s="1"/>
  <c r="I107" i="64"/>
  <c r="Q107" i="64" s="1"/>
  <c r="R107" i="64" s="1"/>
  <c r="I106" i="64"/>
  <c r="Q106" i="64" s="1"/>
  <c r="R106" i="64" s="1"/>
  <c r="I105" i="64"/>
  <c r="Q105" i="64" s="1"/>
  <c r="R105" i="64" s="1"/>
  <c r="I107" i="65"/>
  <c r="Q107" i="65" s="1"/>
  <c r="R107" i="65" s="1"/>
  <c r="I106" i="65"/>
  <c r="Q106" i="65" s="1"/>
  <c r="I105" i="65"/>
  <c r="Q105" i="65" s="1"/>
  <c r="I107" i="66"/>
  <c r="Q107" i="66" s="1"/>
  <c r="R107" i="66" s="1"/>
  <c r="I106" i="66"/>
  <c r="Q106" i="66" s="1"/>
  <c r="R106" i="66" s="1"/>
  <c r="I105" i="66"/>
  <c r="Q105" i="66" s="1"/>
  <c r="R105" i="66" s="1"/>
  <c r="I107" i="67"/>
  <c r="Q107" i="67" s="1"/>
  <c r="R107" i="67" s="1"/>
  <c r="I106" i="67"/>
  <c r="Q106" i="67" s="1"/>
  <c r="I105" i="67"/>
  <c r="Q105" i="67" s="1"/>
  <c r="R105" i="67" s="1"/>
  <c r="I107" i="68"/>
  <c r="Q107" i="68" s="1"/>
  <c r="R107" i="68" s="1"/>
  <c r="I106" i="68"/>
  <c r="Q106" i="68" s="1"/>
  <c r="R106" i="68" s="1"/>
  <c r="I105" i="68"/>
  <c r="Q105" i="68" s="1"/>
  <c r="R105" i="68" s="1"/>
  <c r="I107" i="69"/>
  <c r="Q107" i="69" s="1"/>
  <c r="I106" i="69"/>
  <c r="Q106" i="69" s="1"/>
  <c r="R106" i="69" s="1"/>
  <c r="I105" i="69"/>
  <c r="Q105" i="69" s="1"/>
  <c r="R105" i="69" s="1"/>
  <c r="I107" i="12"/>
  <c r="I106" i="12"/>
  <c r="Q106" i="12" s="1"/>
  <c r="R106" i="12" s="1"/>
  <c r="I105" i="12"/>
  <c r="Q105" i="12" s="1"/>
  <c r="R105" i="12" s="1"/>
  <c r="I108" i="11"/>
  <c r="Q108" i="11" s="1"/>
  <c r="R108" i="11" s="1"/>
  <c r="I107" i="11"/>
  <c r="Q107" i="11" s="1"/>
  <c r="R107" i="11" s="1"/>
  <c r="I106" i="11"/>
  <c r="Q106" i="11" s="1"/>
  <c r="R106" i="11" s="1"/>
  <c r="I105" i="11"/>
  <c r="Q105" i="11" s="1"/>
  <c r="R105" i="11" s="1"/>
  <c r="Z73" i="60"/>
  <c r="Z17" i="63"/>
  <c r="Z105" i="64"/>
  <c r="Z64" i="65"/>
  <c r="Z24" i="66"/>
  <c r="Z88" i="66"/>
  <c r="Z48" i="67"/>
  <c r="Z94" i="67"/>
  <c r="Z8" i="68"/>
  <c r="Z31" i="68"/>
  <c r="Z54" i="68"/>
  <c r="Z72" i="68"/>
  <c r="Z95" i="68"/>
  <c r="Z14" i="69"/>
  <c r="Z32" i="69"/>
  <c r="Z55" i="69"/>
  <c r="Z76" i="69"/>
  <c r="Z84" i="69"/>
  <c r="Z92" i="69"/>
  <c r="Z100" i="69"/>
  <c r="Z109" i="69"/>
  <c r="Z109" i="12"/>
  <c r="Z4" i="20"/>
  <c r="Z4" i="57"/>
  <c r="Z4" i="65"/>
  <c r="Y5" i="15"/>
  <c r="Y6" i="15"/>
  <c r="Y7" i="15"/>
  <c r="Y8" i="15"/>
  <c r="Y9" i="15"/>
  <c r="Y10" i="15"/>
  <c r="Y11" i="15"/>
  <c r="Y12" i="15"/>
  <c r="Y13" i="15"/>
  <c r="Y14" i="15"/>
  <c r="Y15" i="15"/>
  <c r="Y16" i="15"/>
  <c r="Y17" i="15"/>
  <c r="Y18" i="15"/>
  <c r="Y19" i="15"/>
  <c r="Y20" i="15"/>
  <c r="Y21" i="15"/>
  <c r="Y22" i="15"/>
  <c r="Y23" i="15"/>
  <c r="Y24" i="15"/>
  <c r="Y25" i="15"/>
  <c r="Y26" i="15"/>
  <c r="Y27" i="15"/>
  <c r="Y28" i="15"/>
  <c r="Y29" i="15"/>
  <c r="Y30" i="15"/>
  <c r="Y31" i="15"/>
  <c r="Y32" i="15"/>
  <c r="Y33" i="15"/>
  <c r="Y34" i="15"/>
  <c r="Y35" i="15"/>
  <c r="Y36" i="15"/>
  <c r="Y37" i="15"/>
  <c r="Y38" i="15"/>
  <c r="Y39" i="15"/>
  <c r="Y40" i="15"/>
  <c r="Y41" i="15"/>
  <c r="Y42" i="15"/>
  <c r="Y43" i="15"/>
  <c r="Y44" i="15"/>
  <c r="Y45" i="15"/>
  <c r="Y46" i="15"/>
  <c r="Y47" i="15"/>
  <c r="Y48" i="15"/>
  <c r="Y49" i="15"/>
  <c r="Y50" i="15"/>
  <c r="Y51" i="15"/>
  <c r="Y52" i="15"/>
  <c r="Y53" i="15"/>
  <c r="Y54" i="15"/>
  <c r="Y55" i="15"/>
  <c r="Y56" i="15"/>
  <c r="Y57" i="15"/>
  <c r="Y58" i="15"/>
  <c r="Y59" i="15"/>
  <c r="Y60" i="15"/>
  <c r="Y61" i="15"/>
  <c r="Y62" i="15"/>
  <c r="Y63" i="15"/>
  <c r="Y64" i="15"/>
  <c r="Y65" i="15"/>
  <c r="Y66" i="15"/>
  <c r="Y67" i="15"/>
  <c r="Y68" i="15"/>
  <c r="Y69" i="15"/>
  <c r="Y70" i="15"/>
  <c r="Y71" i="15"/>
  <c r="Y72" i="15"/>
  <c r="Y73" i="15"/>
  <c r="Y74" i="15"/>
  <c r="Y75" i="15"/>
  <c r="Y76" i="15"/>
  <c r="Y77" i="15"/>
  <c r="Y78" i="15"/>
  <c r="Y79" i="15"/>
  <c r="Y80" i="15"/>
  <c r="Y81" i="15"/>
  <c r="Y82" i="15"/>
  <c r="Y83" i="15"/>
  <c r="Y84" i="15"/>
  <c r="Y85" i="15"/>
  <c r="Y86" i="15"/>
  <c r="Y87" i="15"/>
  <c r="Y88" i="15"/>
  <c r="Y89" i="15"/>
  <c r="Y90" i="15"/>
  <c r="Y91" i="15"/>
  <c r="Y92" i="15"/>
  <c r="Y93" i="15"/>
  <c r="Y94" i="15"/>
  <c r="Y95" i="15"/>
  <c r="Y96" i="15"/>
  <c r="Y97" i="15"/>
  <c r="Y98" i="15"/>
  <c r="Y99" i="15"/>
  <c r="Y100" i="15"/>
  <c r="Y101" i="15"/>
  <c r="Y102" i="15"/>
  <c r="Y103" i="15"/>
  <c r="Y105" i="15"/>
  <c r="Y106" i="15"/>
  <c r="Y107" i="15"/>
  <c r="Y108" i="15"/>
  <c r="Y109" i="15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5" i="16"/>
  <c r="Y106" i="16"/>
  <c r="Y107" i="16"/>
  <c r="Y108" i="16"/>
  <c r="Y109" i="16"/>
  <c r="Y5" i="17"/>
  <c r="Y6" i="17"/>
  <c r="Y7" i="17"/>
  <c r="Y8" i="17"/>
  <c r="Y9" i="17"/>
  <c r="Y10" i="17"/>
  <c r="Y11" i="17"/>
  <c r="Y12" i="17"/>
  <c r="Y13" i="17"/>
  <c r="Y14" i="17"/>
  <c r="Y15" i="17"/>
  <c r="Y16" i="17"/>
  <c r="Y17" i="17"/>
  <c r="Y18" i="17"/>
  <c r="Y19" i="17"/>
  <c r="Y20" i="17"/>
  <c r="Y21" i="17"/>
  <c r="Y22" i="17"/>
  <c r="Y23" i="17"/>
  <c r="Y24" i="17"/>
  <c r="Y25" i="17"/>
  <c r="Y26" i="17"/>
  <c r="Y27" i="17"/>
  <c r="Y28" i="17"/>
  <c r="Y29" i="17"/>
  <c r="Y30" i="17"/>
  <c r="Y31" i="17"/>
  <c r="Y32" i="17"/>
  <c r="Y33" i="17"/>
  <c r="Y34" i="17"/>
  <c r="Y35" i="17"/>
  <c r="Y36" i="17"/>
  <c r="Y37" i="17"/>
  <c r="Y38" i="17"/>
  <c r="Y39" i="17"/>
  <c r="Y40" i="17"/>
  <c r="Y41" i="17"/>
  <c r="Y42" i="17"/>
  <c r="Y43" i="17"/>
  <c r="Y44" i="17"/>
  <c r="Y45" i="17"/>
  <c r="Y46" i="17"/>
  <c r="Y47" i="17"/>
  <c r="Y48" i="17"/>
  <c r="Y49" i="17"/>
  <c r="Y50" i="17"/>
  <c r="Y51" i="17"/>
  <c r="Y52" i="17"/>
  <c r="Y53" i="17"/>
  <c r="Y54" i="17"/>
  <c r="Y55" i="17"/>
  <c r="Y56" i="17"/>
  <c r="Y57" i="17"/>
  <c r="Y58" i="17"/>
  <c r="Y59" i="17"/>
  <c r="Y60" i="17"/>
  <c r="Y61" i="17"/>
  <c r="Y62" i="17"/>
  <c r="Y63" i="17"/>
  <c r="Y64" i="17"/>
  <c r="Y65" i="17"/>
  <c r="Y66" i="17"/>
  <c r="Y67" i="17"/>
  <c r="Y68" i="17"/>
  <c r="Y69" i="17"/>
  <c r="Y70" i="17"/>
  <c r="Y71" i="17"/>
  <c r="Y72" i="17"/>
  <c r="Y73" i="17"/>
  <c r="Y74" i="17"/>
  <c r="Y75" i="17"/>
  <c r="Y76" i="17"/>
  <c r="Y77" i="17"/>
  <c r="Y78" i="17"/>
  <c r="Y79" i="17"/>
  <c r="Y80" i="17"/>
  <c r="Y81" i="17"/>
  <c r="Y82" i="17"/>
  <c r="Y83" i="17"/>
  <c r="Y84" i="17"/>
  <c r="Y85" i="17"/>
  <c r="Y86" i="17"/>
  <c r="Y87" i="17"/>
  <c r="Y88" i="17"/>
  <c r="Y89" i="17"/>
  <c r="Y90" i="17"/>
  <c r="Y91" i="17"/>
  <c r="Y92" i="17"/>
  <c r="Y93" i="17"/>
  <c r="Y94" i="17"/>
  <c r="Y95" i="17"/>
  <c r="Y96" i="17"/>
  <c r="Y97" i="17"/>
  <c r="Y98" i="17"/>
  <c r="Y99" i="17"/>
  <c r="Y100" i="17"/>
  <c r="Y101" i="17"/>
  <c r="Y102" i="17"/>
  <c r="Y103" i="17"/>
  <c r="Y105" i="17"/>
  <c r="Y106" i="17"/>
  <c r="Y107" i="17"/>
  <c r="Y108" i="17"/>
  <c r="Y109" i="17"/>
  <c r="Y5" i="18"/>
  <c r="Y6" i="18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Y48" i="18"/>
  <c r="Y49" i="18"/>
  <c r="Y50" i="18"/>
  <c r="Y51" i="18"/>
  <c r="Y52" i="18"/>
  <c r="Y53" i="18"/>
  <c r="Y54" i="18"/>
  <c r="Y55" i="18"/>
  <c r="Y56" i="18"/>
  <c r="Y57" i="18"/>
  <c r="Y58" i="18"/>
  <c r="Y59" i="18"/>
  <c r="Y60" i="18"/>
  <c r="Y61" i="18"/>
  <c r="Y62" i="18"/>
  <c r="Y63" i="18"/>
  <c r="Y64" i="18"/>
  <c r="Y65" i="18"/>
  <c r="Y66" i="18"/>
  <c r="Y67" i="18"/>
  <c r="Y68" i="18"/>
  <c r="Y69" i="18"/>
  <c r="Y70" i="18"/>
  <c r="Y71" i="18"/>
  <c r="Y72" i="18"/>
  <c r="Y73" i="18"/>
  <c r="Y74" i="18"/>
  <c r="Y75" i="18"/>
  <c r="Y76" i="18"/>
  <c r="Y77" i="18"/>
  <c r="Y78" i="18"/>
  <c r="Y79" i="18"/>
  <c r="Y80" i="18"/>
  <c r="Y81" i="18"/>
  <c r="Y82" i="18"/>
  <c r="Y83" i="18"/>
  <c r="Y84" i="18"/>
  <c r="Y85" i="18"/>
  <c r="Y86" i="18"/>
  <c r="Y87" i="18"/>
  <c r="Y88" i="18"/>
  <c r="Y89" i="18"/>
  <c r="Y90" i="18"/>
  <c r="Y91" i="18"/>
  <c r="Y92" i="18"/>
  <c r="Y93" i="18"/>
  <c r="Y94" i="18"/>
  <c r="Y95" i="18"/>
  <c r="Y96" i="18"/>
  <c r="Y97" i="18"/>
  <c r="Y98" i="18"/>
  <c r="Y99" i="18"/>
  <c r="Y100" i="18"/>
  <c r="Y101" i="18"/>
  <c r="Y102" i="18"/>
  <c r="Y103" i="18"/>
  <c r="Y105" i="18"/>
  <c r="Y106" i="18"/>
  <c r="Y107" i="18"/>
  <c r="Y108" i="18"/>
  <c r="Y109" i="18"/>
  <c r="Y5" i="19"/>
  <c r="Y6" i="19"/>
  <c r="Y7" i="19"/>
  <c r="Y8" i="19"/>
  <c r="Y9" i="19"/>
  <c r="Y10" i="19"/>
  <c r="Y11" i="19"/>
  <c r="Y12" i="19"/>
  <c r="Y13" i="19"/>
  <c r="Y14" i="19"/>
  <c r="Y15" i="19"/>
  <c r="Y16" i="19"/>
  <c r="Y17" i="19"/>
  <c r="Y18" i="19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5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76" i="19"/>
  <c r="Y77" i="19"/>
  <c r="Y78" i="19"/>
  <c r="Y79" i="19"/>
  <c r="Y80" i="19"/>
  <c r="Y81" i="19"/>
  <c r="Y82" i="19"/>
  <c r="Y83" i="19"/>
  <c r="Y84" i="19"/>
  <c r="Y85" i="19"/>
  <c r="Y86" i="19"/>
  <c r="Y87" i="19"/>
  <c r="Y88" i="19"/>
  <c r="Y89" i="19"/>
  <c r="Y90" i="19"/>
  <c r="Y91" i="19"/>
  <c r="Y92" i="19"/>
  <c r="Y93" i="19"/>
  <c r="Y94" i="19"/>
  <c r="Y95" i="19"/>
  <c r="Y96" i="19"/>
  <c r="Y97" i="19"/>
  <c r="Y98" i="19"/>
  <c r="Y99" i="19"/>
  <c r="Y100" i="19"/>
  <c r="Y101" i="19"/>
  <c r="Y102" i="19"/>
  <c r="Y103" i="19"/>
  <c r="Y105" i="19"/>
  <c r="Y106" i="19"/>
  <c r="Y107" i="19"/>
  <c r="Y108" i="19"/>
  <c r="Y109" i="19"/>
  <c r="Y5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Y102" i="20"/>
  <c r="Y103" i="20"/>
  <c r="Y105" i="20"/>
  <c r="Y106" i="20"/>
  <c r="Y107" i="20"/>
  <c r="Y108" i="20"/>
  <c r="Y109" i="20"/>
  <c r="Y5" i="21"/>
  <c r="Y6" i="21"/>
  <c r="Y7" i="21"/>
  <c r="Y8" i="21"/>
  <c r="Y9" i="21"/>
  <c r="Y10" i="21"/>
  <c r="Y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1" i="21"/>
  <c r="Y92" i="21"/>
  <c r="Y93" i="21"/>
  <c r="Y94" i="21"/>
  <c r="Y95" i="21"/>
  <c r="Y96" i="21"/>
  <c r="Y97" i="21"/>
  <c r="Y98" i="21"/>
  <c r="Y99" i="21"/>
  <c r="Y100" i="21"/>
  <c r="Y101" i="21"/>
  <c r="Y102" i="21"/>
  <c r="Y103" i="21"/>
  <c r="Y105" i="21"/>
  <c r="Y106" i="21"/>
  <c r="Y107" i="21"/>
  <c r="Y108" i="21"/>
  <c r="Y109" i="21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Y58" i="22"/>
  <c r="Y59" i="22"/>
  <c r="Y60" i="22"/>
  <c r="Y61" i="22"/>
  <c r="Y62" i="22"/>
  <c r="Y63" i="22"/>
  <c r="Y64" i="22"/>
  <c r="Y65" i="22"/>
  <c r="Y66" i="22"/>
  <c r="Y67" i="22"/>
  <c r="Y68" i="22"/>
  <c r="Y69" i="22"/>
  <c r="Y70" i="22"/>
  <c r="Y71" i="22"/>
  <c r="Y72" i="22"/>
  <c r="Y73" i="22"/>
  <c r="Y74" i="22"/>
  <c r="Y75" i="22"/>
  <c r="Y76" i="22"/>
  <c r="Y77" i="22"/>
  <c r="Y78" i="22"/>
  <c r="Y79" i="22"/>
  <c r="Y80" i="22"/>
  <c r="Y81" i="22"/>
  <c r="Y82" i="22"/>
  <c r="Y83" i="22"/>
  <c r="Y84" i="22"/>
  <c r="Y85" i="22"/>
  <c r="Y86" i="22"/>
  <c r="Y87" i="22"/>
  <c r="Y88" i="22"/>
  <c r="Y89" i="22"/>
  <c r="Y90" i="22"/>
  <c r="Y91" i="22"/>
  <c r="Y92" i="22"/>
  <c r="Y93" i="22"/>
  <c r="Y94" i="22"/>
  <c r="Y95" i="22"/>
  <c r="Y96" i="22"/>
  <c r="Y97" i="22"/>
  <c r="Y98" i="22"/>
  <c r="Y99" i="22"/>
  <c r="Y100" i="22"/>
  <c r="Y101" i="22"/>
  <c r="Y102" i="22"/>
  <c r="Y103" i="22"/>
  <c r="Y105" i="22"/>
  <c r="Y106" i="22"/>
  <c r="Y107" i="22"/>
  <c r="Y108" i="22"/>
  <c r="Y109" i="22"/>
  <c r="Y5" i="23"/>
  <c r="Y6" i="23"/>
  <c r="Y7" i="23"/>
  <c r="Y8" i="23"/>
  <c r="Y9" i="23"/>
  <c r="Y10" i="23"/>
  <c r="Y11" i="23"/>
  <c r="Y12" i="23"/>
  <c r="Y13" i="23"/>
  <c r="Y14" i="23"/>
  <c r="Y15" i="23"/>
  <c r="Y16" i="23"/>
  <c r="Y17" i="23"/>
  <c r="Y18" i="23"/>
  <c r="Y19" i="23"/>
  <c r="Y20" i="23"/>
  <c r="Y21" i="23"/>
  <c r="Y22" i="23"/>
  <c r="Y23" i="23"/>
  <c r="Y24" i="23"/>
  <c r="Y25" i="23"/>
  <c r="Y26" i="23"/>
  <c r="Y27" i="23"/>
  <c r="Y28" i="23"/>
  <c r="Y29" i="23"/>
  <c r="Y30" i="23"/>
  <c r="Y31" i="23"/>
  <c r="Y32" i="23"/>
  <c r="Y33" i="23"/>
  <c r="Y34" i="23"/>
  <c r="Y35" i="23"/>
  <c r="Y36" i="23"/>
  <c r="Y37" i="23"/>
  <c r="Y38" i="23"/>
  <c r="Y39" i="23"/>
  <c r="Y40" i="23"/>
  <c r="Y41" i="23"/>
  <c r="Y42" i="23"/>
  <c r="Y43" i="23"/>
  <c r="Y44" i="23"/>
  <c r="Y45" i="23"/>
  <c r="Y46" i="23"/>
  <c r="Y47" i="23"/>
  <c r="Y48" i="23"/>
  <c r="Y49" i="23"/>
  <c r="Y50" i="23"/>
  <c r="Y51" i="23"/>
  <c r="Y52" i="23"/>
  <c r="Y53" i="23"/>
  <c r="Y54" i="23"/>
  <c r="Y55" i="23"/>
  <c r="Y56" i="23"/>
  <c r="Y57" i="23"/>
  <c r="Y58" i="23"/>
  <c r="Y59" i="23"/>
  <c r="Y60" i="23"/>
  <c r="Y61" i="23"/>
  <c r="Y62" i="23"/>
  <c r="Y63" i="23"/>
  <c r="Y64" i="23"/>
  <c r="Y65" i="23"/>
  <c r="Y66" i="23"/>
  <c r="Y67" i="23"/>
  <c r="Y68" i="23"/>
  <c r="Y69" i="23"/>
  <c r="Y70" i="23"/>
  <c r="Y71" i="23"/>
  <c r="Y72" i="23"/>
  <c r="Y73" i="23"/>
  <c r="Y74" i="23"/>
  <c r="Y75" i="23"/>
  <c r="Y76" i="23"/>
  <c r="Y77" i="23"/>
  <c r="Y78" i="23"/>
  <c r="Y79" i="23"/>
  <c r="Y80" i="23"/>
  <c r="Y81" i="23"/>
  <c r="Y82" i="23"/>
  <c r="Y83" i="23"/>
  <c r="Y84" i="23"/>
  <c r="Y85" i="23"/>
  <c r="Y86" i="23"/>
  <c r="Y87" i="23"/>
  <c r="Y88" i="23"/>
  <c r="Y89" i="23"/>
  <c r="Y90" i="23"/>
  <c r="Y91" i="23"/>
  <c r="Y92" i="23"/>
  <c r="Y93" i="23"/>
  <c r="Y94" i="23"/>
  <c r="Y95" i="23"/>
  <c r="Y96" i="23"/>
  <c r="Y97" i="23"/>
  <c r="Y98" i="23"/>
  <c r="Y99" i="23"/>
  <c r="Y100" i="23"/>
  <c r="Y101" i="23"/>
  <c r="Y102" i="23"/>
  <c r="Y103" i="23"/>
  <c r="Y105" i="23"/>
  <c r="Y106" i="23"/>
  <c r="Y107" i="23"/>
  <c r="Y108" i="23"/>
  <c r="Y109" i="23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Y27" i="24"/>
  <c r="Y28" i="24"/>
  <c r="Y29" i="24"/>
  <c r="Y30" i="24"/>
  <c r="Y31" i="24"/>
  <c r="Y32" i="24"/>
  <c r="Y33" i="24"/>
  <c r="Y34" i="24"/>
  <c r="Y35" i="24"/>
  <c r="Y36" i="24"/>
  <c r="Y37" i="24"/>
  <c r="Y38" i="24"/>
  <c r="Y39" i="24"/>
  <c r="Y40" i="24"/>
  <c r="Y41" i="24"/>
  <c r="Y42" i="24"/>
  <c r="Y43" i="24"/>
  <c r="Y44" i="24"/>
  <c r="Y45" i="24"/>
  <c r="Y46" i="24"/>
  <c r="Y47" i="24"/>
  <c r="Y48" i="24"/>
  <c r="Y49" i="24"/>
  <c r="Y50" i="24"/>
  <c r="Y51" i="24"/>
  <c r="Y52" i="24"/>
  <c r="Y53" i="24"/>
  <c r="Y54" i="24"/>
  <c r="Y55" i="24"/>
  <c r="Y56" i="24"/>
  <c r="Y57" i="24"/>
  <c r="Y58" i="24"/>
  <c r="Y59" i="24"/>
  <c r="Y60" i="24"/>
  <c r="Y61" i="24"/>
  <c r="Y62" i="24"/>
  <c r="Y63" i="24"/>
  <c r="Y64" i="24"/>
  <c r="Y65" i="24"/>
  <c r="Y66" i="24"/>
  <c r="Y67" i="24"/>
  <c r="Y68" i="24"/>
  <c r="Y69" i="24"/>
  <c r="Y70" i="24"/>
  <c r="Y71" i="24"/>
  <c r="Y72" i="24"/>
  <c r="Y73" i="24"/>
  <c r="Y74" i="24"/>
  <c r="Y75" i="24"/>
  <c r="Y76" i="24"/>
  <c r="Y77" i="24"/>
  <c r="Y78" i="24"/>
  <c r="Y79" i="24"/>
  <c r="Y80" i="24"/>
  <c r="Y81" i="24"/>
  <c r="Y82" i="24"/>
  <c r="Y83" i="24"/>
  <c r="Y84" i="24"/>
  <c r="Y85" i="24"/>
  <c r="Y86" i="24"/>
  <c r="Y87" i="24"/>
  <c r="Y88" i="24"/>
  <c r="Y89" i="24"/>
  <c r="Y90" i="24"/>
  <c r="Y91" i="24"/>
  <c r="Y92" i="24"/>
  <c r="Y93" i="24"/>
  <c r="Y94" i="24"/>
  <c r="Y95" i="24"/>
  <c r="Y96" i="24"/>
  <c r="Y97" i="24"/>
  <c r="Y98" i="24"/>
  <c r="Y99" i="24"/>
  <c r="Y100" i="24"/>
  <c r="Y101" i="24"/>
  <c r="Y102" i="24"/>
  <c r="Y103" i="24"/>
  <c r="Y105" i="24"/>
  <c r="Y106" i="24"/>
  <c r="Y107" i="24"/>
  <c r="Y108" i="24"/>
  <c r="Y109" i="24"/>
  <c r="Y5" i="25"/>
  <c r="Y6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Y30" i="25"/>
  <c r="Y31" i="25"/>
  <c r="Y32" i="25"/>
  <c r="Y33" i="25"/>
  <c r="Y34" i="25"/>
  <c r="Y35" i="25"/>
  <c r="Y36" i="25"/>
  <c r="Y37" i="25"/>
  <c r="Y38" i="25"/>
  <c r="Y39" i="25"/>
  <c r="Y40" i="25"/>
  <c r="Y41" i="25"/>
  <c r="Y42" i="25"/>
  <c r="Y43" i="25"/>
  <c r="Y44" i="25"/>
  <c r="Y45" i="25"/>
  <c r="Y46" i="25"/>
  <c r="Y47" i="25"/>
  <c r="Y48" i="25"/>
  <c r="Y49" i="25"/>
  <c r="Y50" i="25"/>
  <c r="Y51" i="25"/>
  <c r="Y52" i="25"/>
  <c r="Y53" i="25"/>
  <c r="Y54" i="25"/>
  <c r="Y55" i="25"/>
  <c r="Y56" i="25"/>
  <c r="Y57" i="25"/>
  <c r="Y58" i="25"/>
  <c r="Y59" i="25"/>
  <c r="Y60" i="25"/>
  <c r="Y61" i="25"/>
  <c r="Y62" i="25"/>
  <c r="Y63" i="25"/>
  <c r="Y64" i="25"/>
  <c r="Y65" i="25"/>
  <c r="Y66" i="25"/>
  <c r="Y67" i="25"/>
  <c r="Y68" i="25"/>
  <c r="Y69" i="25"/>
  <c r="Y70" i="25"/>
  <c r="Y71" i="25"/>
  <c r="Y72" i="25"/>
  <c r="Y73" i="25"/>
  <c r="Y74" i="25"/>
  <c r="Y75" i="25"/>
  <c r="Y76" i="25"/>
  <c r="Y77" i="25"/>
  <c r="Y78" i="25"/>
  <c r="Y79" i="25"/>
  <c r="Y80" i="25"/>
  <c r="Y81" i="25"/>
  <c r="Y82" i="25"/>
  <c r="Y83" i="25"/>
  <c r="Y84" i="25"/>
  <c r="Y85" i="25"/>
  <c r="Y86" i="25"/>
  <c r="Y87" i="25"/>
  <c r="Y88" i="25"/>
  <c r="Y89" i="25"/>
  <c r="Y90" i="25"/>
  <c r="Y91" i="25"/>
  <c r="Y92" i="25"/>
  <c r="Y93" i="25"/>
  <c r="Y94" i="25"/>
  <c r="Y95" i="25"/>
  <c r="Y96" i="25"/>
  <c r="Y97" i="25"/>
  <c r="Y98" i="25"/>
  <c r="Y99" i="25"/>
  <c r="Y100" i="25"/>
  <c r="Y101" i="25"/>
  <c r="Y102" i="25"/>
  <c r="Y103" i="25"/>
  <c r="Y105" i="25"/>
  <c r="Y106" i="25"/>
  <c r="Y107" i="25"/>
  <c r="Y108" i="25"/>
  <c r="Y109" i="25"/>
  <c r="Y5" i="26"/>
  <c r="Y6" i="26"/>
  <c r="Y7" i="26"/>
  <c r="Y8" i="26"/>
  <c r="Y9" i="26"/>
  <c r="Y10" i="26"/>
  <c r="Y11" i="26"/>
  <c r="Y12" i="26"/>
  <c r="Y13" i="26"/>
  <c r="Y14" i="26"/>
  <c r="Y15" i="26"/>
  <c r="Y16" i="26"/>
  <c r="Y17" i="26"/>
  <c r="Y18" i="26"/>
  <c r="Y19" i="26"/>
  <c r="Y20" i="26"/>
  <c r="Y21" i="26"/>
  <c r="Y22" i="26"/>
  <c r="Y23" i="26"/>
  <c r="Y24" i="26"/>
  <c r="Y25" i="26"/>
  <c r="Y26" i="26"/>
  <c r="Y27" i="26"/>
  <c r="Y28" i="26"/>
  <c r="Y29" i="26"/>
  <c r="Y30" i="26"/>
  <c r="Y31" i="26"/>
  <c r="Y32" i="26"/>
  <c r="Y33" i="26"/>
  <c r="Y34" i="26"/>
  <c r="Y35" i="26"/>
  <c r="Y36" i="26"/>
  <c r="Y37" i="26"/>
  <c r="Y38" i="26"/>
  <c r="Y39" i="26"/>
  <c r="Y40" i="26"/>
  <c r="Y41" i="26"/>
  <c r="Y42" i="26"/>
  <c r="Y43" i="26"/>
  <c r="Y44" i="26"/>
  <c r="Y45" i="26"/>
  <c r="Y46" i="26"/>
  <c r="Y47" i="26"/>
  <c r="Y48" i="26"/>
  <c r="Y49" i="26"/>
  <c r="Y50" i="26"/>
  <c r="Y51" i="26"/>
  <c r="Y52" i="26"/>
  <c r="Y53" i="26"/>
  <c r="Y54" i="26"/>
  <c r="Y55" i="26"/>
  <c r="Y56" i="26"/>
  <c r="Y57" i="26"/>
  <c r="Y58" i="26"/>
  <c r="Y59" i="26"/>
  <c r="Y60" i="26"/>
  <c r="Y61" i="26"/>
  <c r="Y62" i="26"/>
  <c r="Y63" i="26"/>
  <c r="Y64" i="26"/>
  <c r="Y65" i="26"/>
  <c r="Y66" i="26"/>
  <c r="Y67" i="26"/>
  <c r="Y68" i="26"/>
  <c r="Y69" i="26"/>
  <c r="Y70" i="26"/>
  <c r="Y71" i="26"/>
  <c r="Y72" i="26"/>
  <c r="Y73" i="26"/>
  <c r="Y74" i="26"/>
  <c r="Y75" i="26"/>
  <c r="Y76" i="26"/>
  <c r="Y77" i="26"/>
  <c r="Y78" i="26"/>
  <c r="Y79" i="26"/>
  <c r="Y80" i="26"/>
  <c r="Y81" i="26"/>
  <c r="Y82" i="26"/>
  <c r="Y83" i="26"/>
  <c r="Y84" i="26"/>
  <c r="Y85" i="26"/>
  <c r="Y86" i="26"/>
  <c r="Y87" i="26"/>
  <c r="Y88" i="26"/>
  <c r="Y89" i="26"/>
  <c r="Y90" i="26"/>
  <c r="Y91" i="26"/>
  <c r="Y92" i="26"/>
  <c r="Y93" i="26"/>
  <c r="Y94" i="26"/>
  <c r="Y95" i="26"/>
  <c r="Y96" i="26"/>
  <c r="Y97" i="26"/>
  <c r="Y98" i="26"/>
  <c r="Y99" i="26"/>
  <c r="Y100" i="26"/>
  <c r="Y101" i="26"/>
  <c r="Y102" i="26"/>
  <c r="Y103" i="26"/>
  <c r="Y105" i="26"/>
  <c r="Y106" i="26"/>
  <c r="Y107" i="26"/>
  <c r="Y108" i="26"/>
  <c r="Y109" i="26"/>
  <c r="Y5" i="27"/>
  <c r="Y6" i="27"/>
  <c r="Y7" i="27"/>
  <c r="Y8" i="27"/>
  <c r="Y9" i="27"/>
  <c r="Y10" i="27"/>
  <c r="Y11" i="27"/>
  <c r="Y12" i="27"/>
  <c r="Y13" i="27"/>
  <c r="Y14" i="27"/>
  <c r="Y15" i="27"/>
  <c r="Y16" i="27"/>
  <c r="Y17" i="27"/>
  <c r="Y18" i="27"/>
  <c r="Y19" i="27"/>
  <c r="Y20" i="27"/>
  <c r="Y21" i="27"/>
  <c r="Y22" i="27"/>
  <c r="Y23" i="27"/>
  <c r="Y24" i="27"/>
  <c r="Y25" i="27"/>
  <c r="Y26" i="27"/>
  <c r="Y27" i="27"/>
  <c r="Y28" i="27"/>
  <c r="Y29" i="27"/>
  <c r="Y30" i="27"/>
  <c r="Y31" i="27"/>
  <c r="Y32" i="27"/>
  <c r="Y33" i="27"/>
  <c r="Y34" i="27"/>
  <c r="Y35" i="27"/>
  <c r="Y36" i="27"/>
  <c r="Y37" i="27"/>
  <c r="Y38" i="27"/>
  <c r="Y39" i="27"/>
  <c r="Y40" i="27"/>
  <c r="Y41" i="27"/>
  <c r="Y42" i="27"/>
  <c r="Y43" i="27"/>
  <c r="Y44" i="27"/>
  <c r="Y45" i="27"/>
  <c r="Y46" i="27"/>
  <c r="Y47" i="27"/>
  <c r="Y48" i="27"/>
  <c r="Y49" i="27"/>
  <c r="Y50" i="27"/>
  <c r="Y51" i="27"/>
  <c r="Y52" i="27"/>
  <c r="Y53" i="27"/>
  <c r="Y54" i="27"/>
  <c r="Y55" i="27"/>
  <c r="Y56" i="27"/>
  <c r="Y57" i="27"/>
  <c r="Y58" i="27"/>
  <c r="Y59" i="27"/>
  <c r="Y60" i="27"/>
  <c r="Y61" i="27"/>
  <c r="Y62" i="27"/>
  <c r="Y63" i="27"/>
  <c r="Y64" i="27"/>
  <c r="Y65" i="27"/>
  <c r="Y66" i="27"/>
  <c r="Y67" i="27"/>
  <c r="Y68" i="27"/>
  <c r="Y69" i="27"/>
  <c r="Y70" i="27"/>
  <c r="Y71" i="27"/>
  <c r="Y72" i="27"/>
  <c r="Y73" i="27"/>
  <c r="Y74" i="27"/>
  <c r="Y75" i="27"/>
  <c r="Y76" i="27"/>
  <c r="Y77" i="27"/>
  <c r="Y78" i="27"/>
  <c r="Y79" i="27"/>
  <c r="Y80" i="27"/>
  <c r="Y81" i="27"/>
  <c r="Y82" i="27"/>
  <c r="Y83" i="27"/>
  <c r="Y84" i="27"/>
  <c r="Y85" i="27"/>
  <c r="Y86" i="27"/>
  <c r="Y87" i="27"/>
  <c r="Y88" i="27"/>
  <c r="Y89" i="27"/>
  <c r="Y90" i="27"/>
  <c r="Y91" i="27"/>
  <c r="Y92" i="27"/>
  <c r="Y93" i="27"/>
  <c r="Y94" i="27"/>
  <c r="Y95" i="27"/>
  <c r="Y96" i="27"/>
  <c r="Y97" i="27"/>
  <c r="Y98" i="27"/>
  <c r="Y99" i="27"/>
  <c r="Y100" i="27"/>
  <c r="Y101" i="27"/>
  <c r="Y102" i="27"/>
  <c r="Y103" i="27"/>
  <c r="Y105" i="27"/>
  <c r="Y106" i="27"/>
  <c r="Y107" i="27"/>
  <c r="Y108" i="27"/>
  <c r="Y109" i="27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5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5" i="57"/>
  <c r="Y106" i="57"/>
  <c r="Y107" i="57"/>
  <c r="Y108" i="57"/>
  <c r="Y109" i="57"/>
  <c r="Y5" i="58"/>
  <c r="Y6" i="58"/>
  <c r="Y7" i="58"/>
  <c r="Y8" i="58"/>
  <c r="Y9" i="58"/>
  <c r="Y10" i="58"/>
  <c r="Y11" i="58"/>
  <c r="Y12" i="58"/>
  <c r="Y13" i="58"/>
  <c r="Y14" i="58"/>
  <c r="Y15" i="58"/>
  <c r="Y16" i="58"/>
  <c r="Y17" i="58"/>
  <c r="Y18" i="58"/>
  <c r="Y19" i="58"/>
  <c r="Y20" i="58"/>
  <c r="Y21" i="58"/>
  <c r="Y22" i="58"/>
  <c r="Y23" i="58"/>
  <c r="Y24" i="58"/>
  <c r="Y25" i="58"/>
  <c r="Y26" i="58"/>
  <c r="Y27" i="58"/>
  <c r="Y28" i="58"/>
  <c r="Y29" i="58"/>
  <c r="Y30" i="58"/>
  <c r="Y31" i="58"/>
  <c r="Y32" i="58"/>
  <c r="Y33" i="58"/>
  <c r="Y34" i="58"/>
  <c r="Y35" i="58"/>
  <c r="Y36" i="58"/>
  <c r="Y37" i="58"/>
  <c r="Y38" i="58"/>
  <c r="Y39" i="58"/>
  <c r="Y40" i="58"/>
  <c r="Y41" i="58"/>
  <c r="Y42" i="58"/>
  <c r="Y43" i="58"/>
  <c r="Y44" i="58"/>
  <c r="Y45" i="58"/>
  <c r="Y46" i="58"/>
  <c r="Y47" i="58"/>
  <c r="Y48" i="58"/>
  <c r="Y49" i="58"/>
  <c r="Y50" i="58"/>
  <c r="Y51" i="58"/>
  <c r="Y52" i="58"/>
  <c r="Y53" i="58"/>
  <c r="Y54" i="58"/>
  <c r="Y55" i="58"/>
  <c r="Y56" i="58"/>
  <c r="Y57" i="58"/>
  <c r="Y58" i="58"/>
  <c r="Y59" i="58"/>
  <c r="Y60" i="58"/>
  <c r="Y61" i="58"/>
  <c r="Y62" i="58"/>
  <c r="Y63" i="58"/>
  <c r="Y64" i="58"/>
  <c r="Y65" i="58"/>
  <c r="Y66" i="58"/>
  <c r="Y67" i="58"/>
  <c r="Y68" i="58"/>
  <c r="Y69" i="58"/>
  <c r="Y70" i="58"/>
  <c r="Y71" i="58"/>
  <c r="Y72" i="58"/>
  <c r="Y73" i="58"/>
  <c r="Y74" i="58"/>
  <c r="Y75" i="58"/>
  <c r="Y76" i="58"/>
  <c r="Y77" i="58"/>
  <c r="Y78" i="58"/>
  <c r="Y79" i="58"/>
  <c r="Y80" i="58"/>
  <c r="Y81" i="58"/>
  <c r="Y82" i="58"/>
  <c r="Y83" i="58"/>
  <c r="Y84" i="58"/>
  <c r="Y85" i="58"/>
  <c r="Y86" i="58"/>
  <c r="Y87" i="58"/>
  <c r="Y88" i="58"/>
  <c r="Y89" i="58"/>
  <c r="Y90" i="58"/>
  <c r="Y91" i="58"/>
  <c r="Y92" i="58"/>
  <c r="Y93" i="58"/>
  <c r="Y94" i="58"/>
  <c r="Y95" i="58"/>
  <c r="Y96" i="58"/>
  <c r="Y97" i="58"/>
  <c r="Y98" i="58"/>
  <c r="Y99" i="58"/>
  <c r="Y100" i="58"/>
  <c r="Y101" i="58"/>
  <c r="Y102" i="58"/>
  <c r="Y103" i="58"/>
  <c r="Y105" i="58"/>
  <c r="Y106" i="58"/>
  <c r="Y107" i="58"/>
  <c r="Y108" i="58"/>
  <c r="Y109" i="58"/>
  <c r="Y5" i="59"/>
  <c r="Y6" i="59"/>
  <c r="Y7" i="59"/>
  <c r="Y8" i="59"/>
  <c r="Y9" i="59"/>
  <c r="Y10" i="59"/>
  <c r="Y11" i="59"/>
  <c r="Y12" i="59"/>
  <c r="Y13" i="59"/>
  <c r="Y14" i="59"/>
  <c r="Y15" i="59"/>
  <c r="Y16" i="59"/>
  <c r="Y17" i="59"/>
  <c r="Y18" i="59"/>
  <c r="Y19" i="59"/>
  <c r="Y20" i="59"/>
  <c r="Y21" i="59"/>
  <c r="Y22" i="59"/>
  <c r="Y23" i="59"/>
  <c r="Y24" i="59"/>
  <c r="Y25" i="59"/>
  <c r="Y26" i="59"/>
  <c r="Y27" i="59"/>
  <c r="Y28" i="59"/>
  <c r="Y29" i="59"/>
  <c r="Y30" i="59"/>
  <c r="Y31" i="59"/>
  <c r="Y32" i="59"/>
  <c r="Y33" i="59"/>
  <c r="Y34" i="59"/>
  <c r="Y35" i="59"/>
  <c r="Y36" i="59"/>
  <c r="Y37" i="59"/>
  <c r="Y38" i="59"/>
  <c r="Y39" i="59"/>
  <c r="Y40" i="59"/>
  <c r="Y41" i="59"/>
  <c r="Y42" i="59"/>
  <c r="Y43" i="59"/>
  <c r="Y44" i="59"/>
  <c r="Y45" i="59"/>
  <c r="Y46" i="59"/>
  <c r="Y47" i="59"/>
  <c r="Y48" i="59"/>
  <c r="Y49" i="59"/>
  <c r="Y50" i="59"/>
  <c r="Y51" i="59"/>
  <c r="Y52" i="59"/>
  <c r="Y53" i="59"/>
  <c r="Y54" i="59"/>
  <c r="Y55" i="59"/>
  <c r="Y56" i="59"/>
  <c r="Y57" i="59"/>
  <c r="Y58" i="59"/>
  <c r="Y59" i="59"/>
  <c r="Y60" i="59"/>
  <c r="Y61" i="59"/>
  <c r="Y62" i="59"/>
  <c r="Y63" i="59"/>
  <c r="Y64" i="59"/>
  <c r="Y65" i="59"/>
  <c r="Y66" i="59"/>
  <c r="Y67" i="59"/>
  <c r="Y68" i="59"/>
  <c r="Y69" i="59"/>
  <c r="Y70" i="59"/>
  <c r="Y71" i="59"/>
  <c r="Y72" i="59"/>
  <c r="Y73" i="59"/>
  <c r="Y74" i="59"/>
  <c r="Y75" i="59"/>
  <c r="Y76" i="59"/>
  <c r="Y77" i="59"/>
  <c r="Y78" i="59"/>
  <c r="Y79" i="59"/>
  <c r="Y80" i="59"/>
  <c r="Y81" i="59"/>
  <c r="Y82" i="59"/>
  <c r="Y83" i="59"/>
  <c r="Y84" i="59"/>
  <c r="Y85" i="59"/>
  <c r="Y86" i="59"/>
  <c r="Y87" i="59"/>
  <c r="Y88" i="59"/>
  <c r="Y89" i="59"/>
  <c r="Y90" i="59"/>
  <c r="Y91" i="59"/>
  <c r="Y92" i="59"/>
  <c r="Y93" i="59"/>
  <c r="Y94" i="59"/>
  <c r="Y95" i="59"/>
  <c r="Y96" i="59"/>
  <c r="Y97" i="59"/>
  <c r="Y98" i="59"/>
  <c r="Y99" i="59"/>
  <c r="Y100" i="59"/>
  <c r="Y101" i="59"/>
  <c r="Y102" i="59"/>
  <c r="Y103" i="59"/>
  <c r="Y105" i="59"/>
  <c r="Y106" i="59"/>
  <c r="Y107" i="59"/>
  <c r="Y108" i="59"/>
  <c r="Y109" i="59"/>
  <c r="Y5" i="60"/>
  <c r="Y6" i="60"/>
  <c r="Y7" i="60"/>
  <c r="Y8" i="60"/>
  <c r="Y9" i="60"/>
  <c r="Y10" i="60"/>
  <c r="Y11" i="60"/>
  <c r="Y12" i="60"/>
  <c r="Y13" i="60"/>
  <c r="Y14" i="60"/>
  <c r="Y15" i="60"/>
  <c r="Y16" i="60"/>
  <c r="Y17" i="60"/>
  <c r="Y18" i="60"/>
  <c r="Y19" i="60"/>
  <c r="Y20" i="60"/>
  <c r="Y21" i="60"/>
  <c r="Y22" i="60"/>
  <c r="Y23" i="60"/>
  <c r="Y24" i="60"/>
  <c r="Y25" i="60"/>
  <c r="Y26" i="60"/>
  <c r="Y27" i="60"/>
  <c r="Y28" i="60"/>
  <c r="Y29" i="60"/>
  <c r="Y30" i="60"/>
  <c r="Y31" i="60"/>
  <c r="Y32" i="60"/>
  <c r="Y33" i="60"/>
  <c r="Y34" i="60"/>
  <c r="Y35" i="60"/>
  <c r="Y36" i="60"/>
  <c r="Y37" i="60"/>
  <c r="Y38" i="60"/>
  <c r="Y39" i="60"/>
  <c r="Y40" i="60"/>
  <c r="Y41" i="60"/>
  <c r="Y42" i="60"/>
  <c r="Y43" i="60"/>
  <c r="Y44" i="60"/>
  <c r="Y45" i="60"/>
  <c r="Y46" i="60"/>
  <c r="Y47" i="60"/>
  <c r="Y48" i="60"/>
  <c r="Y49" i="60"/>
  <c r="Y50" i="60"/>
  <c r="Y51" i="60"/>
  <c r="Y52" i="60"/>
  <c r="Y53" i="60"/>
  <c r="Y54" i="60"/>
  <c r="Y55" i="60"/>
  <c r="Y56" i="60"/>
  <c r="Y57" i="60"/>
  <c r="Y58" i="60"/>
  <c r="Y59" i="60"/>
  <c r="Y60" i="60"/>
  <c r="Y61" i="60"/>
  <c r="Y62" i="60"/>
  <c r="Y63" i="60"/>
  <c r="Y64" i="60"/>
  <c r="Y65" i="60"/>
  <c r="Y66" i="60"/>
  <c r="Y67" i="60"/>
  <c r="Y68" i="60"/>
  <c r="Y69" i="60"/>
  <c r="Y70" i="60"/>
  <c r="Y71" i="60"/>
  <c r="Y72" i="60"/>
  <c r="Y73" i="60"/>
  <c r="Y74" i="60"/>
  <c r="Y75" i="60"/>
  <c r="Y76" i="60"/>
  <c r="Y77" i="60"/>
  <c r="Y78" i="60"/>
  <c r="Y79" i="60"/>
  <c r="Y80" i="60"/>
  <c r="Y81" i="60"/>
  <c r="Y82" i="60"/>
  <c r="Y83" i="60"/>
  <c r="Y84" i="60"/>
  <c r="Y85" i="60"/>
  <c r="Y86" i="60"/>
  <c r="Y87" i="60"/>
  <c r="Y88" i="60"/>
  <c r="Y89" i="60"/>
  <c r="Y90" i="60"/>
  <c r="Y91" i="60"/>
  <c r="Y92" i="60"/>
  <c r="Y93" i="60"/>
  <c r="Y94" i="60"/>
  <c r="Y95" i="60"/>
  <c r="Y96" i="60"/>
  <c r="Y97" i="60"/>
  <c r="Y98" i="60"/>
  <c r="Y99" i="60"/>
  <c r="Y100" i="60"/>
  <c r="Y101" i="60"/>
  <c r="Y102" i="60"/>
  <c r="Y103" i="60"/>
  <c r="Y105" i="60"/>
  <c r="Y106" i="60"/>
  <c r="Y107" i="60"/>
  <c r="Y108" i="60"/>
  <c r="Y109" i="60"/>
  <c r="Y5" i="61"/>
  <c r="Y6" i="61"/>
  <c r="Y7" i="61"/>
  <c r="Y8" i="61"/>
  <c r="Y9" i="61"/>
  <c r="Y10" i="61"/>
  <c r="Y11" i="61"/>
  <c r="Y12" i="61"/>
  <c r="Y13" i="61"/>
  <c r="Y14" i="61"/>
  <c r="Y15" i="61"/>
  <c r="Y16" i="61"/>
  <c r="Y17" i="61"/>
  <c r="Y18" i="61"/>
  <c r="Y19" i="61"/>
  <c r="Y20" i="61"/>
  <c r="Y21" i="61"/>
  <c r="Y22" i="61"/>
  <c r="Y23" i="61"/>
  <c r="Y24" i="61"/>
  <c r="Y25" i="61"/>
  <c r="Y26" i="61"/>
  <c r="Y27" i="61"/>
  <c r="Y28" i="61"/>
  <c r="Y29" i="61"/>
  <c r="Y30" i="61"/>
  <c r="Y31" i="61"/>
  <c r="Y32" i="61"/>
  <c r="Y33" i="61"/>
  <c r="Y34" i="61"/>
  <c r="Y35" i="61"/>
  <c r="Y36" i="61"/>
  <c r="Y37" i="61"/>
  <c r="Y38" i="61"/>
  <c r="Y39" i="61"/>
  <c r="Y40" i="61"/>
  <c r="Y41" i="61"/>
  <c r="Y42" i="61"/>
  <c r="Y43" i="61"/>
  <c r="Y44" i="61"/>
  <c r="Y45" i="61"/>
  <c r="Y46" i="61"/>
  <c r="Y47" i="61"/>
  <c r="Y48" i="61"/>
  <c r="Y49" i="61"/>
  <c r="Y50" i="61"/>
  <c r="Y51" i="61"/>
  <c r="Y52" i="61"/>
  <c r="Y53" i="61"/>
  <c r="Y54" i="61"/>
  <c r="Y55" i="61"/>
  <c r="Y56" i="61"/>
  <c r="Y57" i="61"/>
  <c r="Y58" i="61"/>
  <c r="Y59" i="61"/>
  <c r="Y60" i="61"/>
  <c r="Y61" i="61"/>
  <c r="Y62" i="61"/>
  <c r="Y63" i="61"/>
  <c r="Y64" i="61"/>
  <c r="Y65" i="61"/>
  <c r="Y66" i="61"/>
  <c r="Y67" i="61"/>
  <c r="Y68" i="61"/>
  <c r="Y69" i="61"/>
  <c r="Y70" i="61"/>
  <c r="Y71" i="61"/>
  <c r="Y72" i="61"/>
  <c r="Y73" i="61"/>
  <c r="Y74" i="61"/>
  <c r="Y75" i="61"/>
  <c r="Y76" i="61"/>
  <c r="Y77" i="61"/>
  <c r="Y78" i="61"/>
  <c r="Y79" i="61"/>
  <c r="Y80" i="61"/>
  <c r="Y81" i="61"/>
  <c r="Y82" i="61"/>
  <c r="Y83" i="61"/>
  <c r="Y84" i="61"/>
  <c r="Y85" i="61"/>
  <c r="Y86" i="61"/>
  <c r="Y87" i="61"/>
  <c r="Y88" i="61"/>
  <c r="Y89" i="61"/>
  <c r="Y90" i="61"/>
  <c r="Y91" i="61"/>
  <c r="Y92" i="61"/>
  <c r="Y93" i="61"/>
  <c r="Y94" i="61"/>
  <c r="Y95" i="61"/>
  <c r="Y96" i="61"/>
  <c r="Y97" i="61"/>
  <c r="Y98" i="61"/>
  <c r="Y99" i="61"/>
  <c r="Y100" i="61"/>
  <c r="Y101" i="61"/>
  <c r="Y102" i="61"/>
  <c r="Y103" i="61"/>
  <c r="Y105" i="61"/>
  <c r="Y106" i="61"/>
  <c r="Y107" i="61"/>
  <c r="Y108" i="61"/>
  <c r="Y109" i="61"/>
  <c r="Y5" i="62"/>
  <c r="Y6" i="62"/>
  <c r="Y7" i="62"/>
  <c r="Y8" i="62"/>
  <c r="Y9" i="62"/>
  <c r="Y10" i="62"/>
  <c r="Y11" i="62"/>
  <c r="Y12" i="62"/>
  <c r="Y13" i="62"/>
  <c r="Y14" i="62"/>
  <c r="Y15" i="62"/>
  <c r="Y16" i="62"/>
  <c r="Y17" i="62"/>
  <c r="Y18" i="62"/>
  <c r="Y19" i="62"/>
  <c r="Y20" i="62"/>
  <c r="Y21" i="62"/>
  <c r="Y22" i="62"/>
  <c r="Y23" i="62"/>
  <c r="Y24" i="62"/>
  <c r="Y25" i="62"/>
  <c r="Y26" i="62"/>
  <c r="Y27" i="62"/>
  <c r="Y28" i="62"/>
  <c r="Y29" i="62"/>
  <c r="Y30" i="62"/>
  <c r="Y31" i="62"/>
  <c r="Y32" i="62"/>
  <c r="Y33" i="62"/>
  <c r="Y34" i="62"/>
  <c r="Y35" i="62"/>
  <c r="Y36" i="62"/>
  <c r="Y37" i="62"/>
  <c r="Y38" i="62"/>
  <c r="Y39" i="62"/>
  <c r="Y40" i="62"/>
  <c r="Y41" i="62"/>
  <c r="Y42" i="62"/>
  <c r="Y43" i="62"/>
  <c r="Y44" i="62"/>
  <c r="Y45" i="62"/>
  <c r="Y46" i="62"/>
  <c r="Y47" i="62"/>
  <c r="Y48" i="62"/>
  <c r="Y49" i="62"/>
  <c r="Y50" i="62"/>
  <c r="Y51" i="62"/>
  <c r="Y52" i="62"/>
  <c r="Y53" i="62"/>
  <c r="Y54" i="62"/>
  <c r="Y55" i="62"/>
  <c r="Y56" i="62"/>
  <c r="Y57" i="62"/>
  <c r="Y58" i="62"/>
  <c r="Y59" i="62"/>
  <c r="Y60" i="62"/>
  <c r="Y61" i="62"/>
  <c r="Y62" i="62"/>
  <c r="Y63" i="62"/>
  <c r="Y64" i="62"/>
  <c r="Y65" i="62"/>
  <c r="Y66" i="62"/>
  <c r="Y67" i="62"/>
  <c r="Y68" i="62"/>
  <c r="Y69" i="62"/>
  <c r="Y70" i="62"/>
  <c r="Y71" i="62"/>
  <c r="Y72" i="62"/>
  <c r="Y73" i="62"/>
  <c r="Y74" i="62"/>
  <c r="Y75" i="62"/>
  <c r="Y76" i="62"/>
  <c r="Y77" i="62"/>
  <c r="Y78" i="62"/>
  <c r="Y79" i="62"/>
  <c r="Y80" i="62"/>
  <c r="Y81" i="62"/>
  <c r="Y82" i="62"/>
  <c r="Y83" i="62"/>
  <c r="Y84" i="62"/>
  <c r="Y85" i="62"/>
  <c r="Y86" i="62"/>
  <c r="Y87" i="62"/>
  <c r="Y88" i="62"/>
  <c r="Y89" i="62"/>
  <c r="Y90" i="62"/>
  <c r="Y91" i="62"/>
  <c r="Y92" i="62"/>
  <c r="Y93" i="62"/>
  <c r="Y94" i="62"/>
  <c r="Y95" i="62"/>
  <c r="Y96" i="62"/>
  <c r="Y97" i="62"/>
  <c r="Y98" i="62"/>
  <c r="Y99" i="62"/>
  <c r="Y100" i="62"/>
  <c r="Y101" i="62"/>
  <c r="Y102" i="62"/>
  <c r="Y103" i="62"/>
  <c r="Y105" i="62"/>
  <c r="Y106" i="62"/>
  <c r="Y107" i="62"/>
  <c r="Y108" i="62"/>
  <c r="Y109" i="62"/>
  <c r="Y5" i="63"/>
  <c r="Y6" i="63"/>
  <c r="Y7" i="63"/>
  <c r="Y8" i="63"/>
  <c r="Y9" i="63"/>
  <c r="Y10" i="63"/>
  <c r="Y11" i="63"/>
  <c r="Y12" i="63"/>
  <c r="Y13" i="63"/>
  <c r="Y14" i="63"/>
  <c r="Y15" i="63"/>
  <c r="Y16" i="63"/>
  <c r="Y17" i="63"/>
  <c r="Y18" i="63"/>
  <c r="Y19" i="63"/>
  <c r="Y20" i="63"/>
  <c r="Y21" i="63"/>
  <c r="Y22" i="63"/>
  <c r="Y23" i="63"/>
  <c r="Y24" i="63"/>
  <c r="Y25" i="63"/>
  <c r="Y26" i="63"/>
  <c r="Y27" i="63"/>
  <c r="Y28" i="63"/>
  <c r="Y29" i="63"/>
  <c r="Y30" i="63"/>
  <c r="Y31" i="63"/>
  <c r="Y32" i="63"/>
  <c r="Y33" i="63"/>
  <c r="Y34" i="63"/>
  <c r="Y35" i="63"/>
  <c r="Y36" i="63"/>
  <c r="Y37" i="63"/>
  <c r="Y38" i="63"/>
  <c r="Y39" i="63"/>
  <c r="Y40" i="63"/>
  <c r="Y41" i="63"/>
  <c r="Y42" i="63"/>
  <c r="Y43" i="63"/>
  <c r="Y44" i="63"/>
  <c r="Y45" i="63"/>
  <c r="Y46" i="63"/>
  <c r="Y47" i="63"/>
  <c r="Y48" i="63"/>
  <c r="Y49" i="63"/>
  <c r="Y50" i="63"/>
  <c r="Y51" i="63"/>
  <c r="Y52" i="63"/>
  <c r="Y53" i="63"/>
  <c r="Y54" i="63"/>
  <c r="Y55" i="63"/>
  <c r="Y56" i="63"/>
  <c r="Y57" i="63"/>
  <c r="Y58" i="63"/>
  <c r="Y59" i="63"/>
  <c r="Y60" i="63"/>
  <c r="Y61" i="63"/>
  <c r="Y62" i="63"/>
  <c r="Y63" i="63"/>
  <c r="Y64" i="63"/>
  <c r="Y65" i="63"/>
  <c r="Y66" i="63"/>
  <c r="Y67" i="63"/>
  <c r="Y68" i="63"/>
  <c r="Y69" i="63"/>
  <c r="Y70" i="63"/>
  <c r="Y71" i="63"/>
  <c r="Y72" i="63"/>
  <c r="Y73" i="63"/>
  <c r="Y74" i="63"/>
  <c r="Y75" i="63"/>
  <c r="Y76" i="63"/>
  <c r="Y77" i="63"/>
  <c r="Y78" i="63"/>
  <c r="Y79" i="63"/>
  <c r="Y80" i="63"/>
  <c r="Y81" i="63"/>
  <c r="Y82" i="63"/>
  <c r="Y83" i="63"/>
  <c r="Y84" i="63"/>
  <c r="Y85" i="63"/>
  <c r="Y86" i="63"/>
  <c r="Y87" i="63"/>
  <c r="Y88" i="63"/>
  <c r="Y89" i="63"/>
  <c r="Y90" i="63"/>
  <c r="Y91" i="63"/>
  <c r="Y92" i="63"/>
  <c r="Y93" i="63"/>
  <c r="Y94" i="63"/>
  <c r="Y95" i="63"/>
  <c r="Y96" i="63"/>
  <c r="Y97" i="63"/>
  <c r="Y98" i="63"/>
  <c r="Y99" i="63"/>
  <c r="Y100" i="63"/>
  <c r="Y101" i="63"/>
  <c r="Y102" i="63"/>
  <c r="Y103" i="63"/>
  <c r="Y105" i="63"/>
  <c r="Y106" i="63"/>
  <c r="Y107" i="63"/>
  <c r="Y108" i="63"/>
  <c r="Y109" i="63"/>
  <c r="Y5" i="64"/>
  <c r="Y6" i="64"/>
  <c r="Y7" i="64"/>
  <c r="Y8" i="64"/>
  <c r="Y9" i="64"/>
  <c r="Y10" i="64"/>
  <c r="Y11" i="64"/>
  <c r="Y12" i="64"/>
  <c r="Y13" i="64"/>
  <c r="Y14" i="64"/>
  <c r="Y15" i="64"/>
  <c r="Y16" i="64"/>
  <c r="Y17" i="64"/>
  <c r="Y18" i="64"/>
  <c r="Y19" i="64"/>
  <c r="Y20" i="64"/>
  <c r="Y21" i="64"/>
  <c r="Y22" i="64"/>
  <c r="Y23" i="64"/>
  <c r="Y24" i="64"/>
  <c r="Y25" i="64"/>
  <c r="Y26" i="64"/>
  <c r="Y27" i="64"/>
  <c r="Y28" i="64"/>
  <c r="Y29" i="64"/>
  <c r="Y30" i="64"/>
  <c r="Y31" i="64"/>
  <c r="Y32" i="64"/>
  <c r="Y33" i="64"/>
  <c r="Y34" i="64"/>
  <c r="Y35" i="64"/>
  <c r="Y36" i="64"/>
  <c r="Y37" i="64"/>
  <c r="Y38" i="64"/>
  <c r="Y39" i="64"/>
  <c r="Y40" i="64"/>
  <c r="Y41" i="64"/>
  <c r="Y42" i="64"/>
  <c r="Y43" i="64"/>
  <c r="Y44" i="64"/>
  <c r="Y45" i="64"/>
  <c r="Y46" i="64"/>
  <c r="Y47" i="64"/>
  <c r="Y48" i="64"/>
  <c r="Y49" i="64"/>
  <c r="Y50" i="64"/>
  <c r="Y51" i="64"/>
  <c r="Y52" i="64"/>
  <c r="Y53" i="64"/>
  <c r="Y54" i="64"/>
  <c r="Y55" i="64"/>
  <c r="Y56" i="64"/>
  <c r="Y57" i="64"/>
  <c r="Y58" i="64"/>
  <c r="Y59" i="64"/>
  <c r="Y60" i="64"/>
  <c r="Y61" i="64"/>
  <c r="Y62" i="64"/>
  <c r="Y63" i="64"/>
  <c r="Y64" i="64"/>
  <c r="Y65" i="64"/>
  <c r="Y66" i="64"/>
  <c r="Y67" i="64"/>
  <c r="Y68" i="64"/>
  <c r="Y69" i="64"/>
  <c r="Y70" i="64"/>
  <c r="Y71" i="64"/>
  <c r="Y72" i="64"/>
  <c r="Y73" i="64"/>
  <c r="Y74" i="64"/>
  <c r="Y75" i="64"/>
  <c r="Y76" i="64"/>
  <c r="Y77" i="64"/>
  <c r="Y78" i="64"/>
  <c r="Y79" i="64"/>
  <c r="Y80" i="64"/>
  <c r="Y81" i="64"/>
  <c r="Y82" i="64"/>
  <c r="Y83" i="64"/>
  <c r="Y84" i="64"/>
  <c r="Y85" i="64"/>
  <c r="Y86" i="64"/>
  <c r="Y87" i="64"/>
  <c r="Y88" i="64"/>
  <c r="Y89" i="64"/>
  <c r="Y90" i="64"/>
  <c r="Y91" i="64"/>
  <c r="Y92" i="64"/>
  <c r="Y93" i="64"/>
  <c r="Y94" i="64"/>
  <c r="Y95" i="64"/>
  <c r="Y96" i="64"/>
  <c r="Y97" i="64"/>
  <c r="Y98" i="64"/>
  <c r="Y99" i="64"/>
  <c r="Y100" i="64"/>
  <c r="Y101" i="64"/>
  <c r="Y102" i="64"/>
  <c r="Y103" i="64"/>
  <c r="Y105" i="64"/>
  <c r="Y106" i="64"/>
  <c r="Y107" i="64"/>
  <c r="Y108" i="64"/>
  <c r="Y109" i="64"/>
  <c r="Y5" i="65"/>
  <c r="Y6" i="65"/>
  <c r="Y7" i="65"/>
  <c r="Y8" i="65"/>
  <c r="Y9" i="65"/>
  <c r="Y10" i="65"/>
  <c r="Y11" i="65"/>
  <c r="Y12" i="65"/>
  <c r="Y13" i="65"/>
  <c r="Y14" i="65"/>
  <c r="Y15" i="65"/>
  <c r="Y16" i="65"/>
  <c r="Y17" i="65"/>
  <c r="Y18" i="65"/>
  <c r="Y19" i="65"/>
  <c r="Y20" i="65"/>
  <c r="Y21" i="65"/>
  <c r="Y22" i="65"/>
  <c r="Y23" i="65"/>
  <c r="Y24" i="65"/>
  <c r="Y25" i="65"/>
  <c r="Y26" i="65"/>
  <c r="Y27" i="65"/>
  <c r="Y28" i="65"/>
  <c r="Y29" i="65"/>
  <c r="Y30" i="65"/>
  <c r="Y31" i="65"/>
  <c r="Y32" i="65"/>
  <c r="Y33" i="65"/>
  <c r="Y34" i="65"/>
  <c r="Y35" i="65"/>
  <c r="Y36" i="65"/>
  <c r="Y37" i="65"/>
  <c r="Y38" i="65"/>
  <c r="Y39" i="65"/>
  <c r="Y40" i="65"/>
  <c r="Y41" i="65"/>
  <c r="Y42" i="65"/>
  <c r="Y43" i="65"/>
  <c r="Y44" i="65"/>
  <c r="Y45" i="65"/>
  <c r="Y46" i="65"/>
  <c r="Y47" i="65"/>
  <c r="Y48" i="65"/>
  <c r="Y49" i="65"/>
  <c r="Y50" i="65"/>
  <c r="Y51" i="65"/>
  <c r="Y52" i="65"/>
  <c r="Y53" i="65"/>
  <c r="Y54" i="65"/>
  <c r="Y55" i="65"/>
  <c r="Y56" i="65"/>
  <c r="Y57" i="65"/>
  <c r="Y58" i="65"/>
  <c r="Y59" i="65"/>
  <c r="Y60" i="65"/>
  <c r="Y61" i="65"/>
  <c r="Y62" i="65"/>
  <c r="Y63" i="65"/>
  <c r="Y64" i="65"/>
  <c r="Y65" i="65"/>
  <c r="Y66" i="65"/>
  <c r="Y67" i="65"/>
  <c r="Y68" i="65"/>
  <c r="Y69" i="65"/>
  <c r="Y70" i="65"/>
  <c r="Y71" i="65"/>
  <c r="Y72" i="65"/>
  <c r="Y73" i="65"/>
  <c r="Y74" i="65"/>
  <c r="Y75" i="65"/>
  <c r="Y76" i="65"/>
  <c r="Y77" i="65"/>
  <c r="Y78" i="65"/>
  <c r="Y79" i="65"/>
  <c r="Y80" i="65"/>
  <c r="Y81" i="65"/>
  <c r="Y82" i="65"/>
  <c r="Y83" i="65"/>
  <c r="Y84" i="65"/>
  <c r="Y85" i="65"/>
  <c r="Y86" i="65"/>
  <c r="Y87" i="65"/>
  <c r="Y88" i="65"/>
  <c r="Y89" i="65"/>
  <c r="Y90" i="65"/>
  <c r="Y91" i="65"/>
  <c r="Y92" i="65"/>
  <c r="Y93" i="65"/>
  <c r="Y94" i="65"/>
  <c r="Y95" i="65"/>
  <c r="Y96" i="65"/>
  <c r="Y97" i="65"/>
  <c r="Y98" i="65"/>
  <c r="Y99" i="65"/>
  <c r="Y100" i="65"/>
  <c r="Y101" i="65"/>
  <c r="Y102" i="65"/>
  <c r="Y103" i="65"/>
  <c r="Y105" i="65"/>
  <c r="Y106" i="65"/>
  <c r="Y107" i="65"/>
  <c r="Y108" i="65"/>
  <c r="Y109" i="65"/>
  <c r="Y5" i="66"/>
  <c r="Y6" i="66"/>
  <c r="Y7" i="66"/>
  <c r="Y8" i="66"/>
  <c r="Y9" i="66"/>
  <c r="Y10" i="66"/>
  <c r="Y11" i="66"/>
  <c r="Y12" i="66"/>
  <c r="Y13" i="66"/>
  <c r="Y14" i="66"/>
  <c r="Y15" i="66"/>
  <c r="Y16" i="66"/>
  <c r="Y17" i="66"/>
  <c r="Y18" i="66"/>
  <c r="Y19" i="66"/>
  <c r="Y20" i="66"/>
  <c r="Y21" i="66"/>
  <c r="Y22" i="66"/>
  <c r="Y23" i="66"/>
  <c r="Y24" i="66"/>
  <c r="Y25" i="66"/>
  <c r="Y26" i="66"/>
  <c r="Y27" i="66"/>
  <c r="Y28" i="66"/>
  <c r="Y29" i="66"/>
  <c r="Y30" i="66"/>
  <c r="Y31" i="66"/>
  <c r="Y32" i="66"/>
  <c r="Y33" i="66"/>
  <c r="Y34" i="66"/>
  <c r="Y35" i="66"/>
  <c r="Y36" i="66"/>
  <c r="Y37" i="66"/>
  <c r="Y38" i="66"/>
  <c r="Y39" i="66"/>
  <c r="Y40" i="66"/>
  <c r="Y41" i="66"/>
  <c r="Y42" i="66"/>
  <c r="Y43" i="66"/>
  <c r="Y44" i="66"/>
  <c r="Y45" i="66"/>
  <c r="Y46" i="66"/>
  <c r="Y47" i="66"/>
  <c r="Y48" i="66"/>
  <c r="Y49" i="66"/>
  <c r="Y50" i="66"/>
  <c r="Y51" i="66"/>
  <c r="Y52" i="66"/>
  <c r="Y53" i="66"/>
  <c r="Y54" i="66"/>
  <c r="Y55" i="66"/>
  <c r="Y56" i="66"/>
  <c r="Y57" i="66"/>
  <c r="Y58" i="66"/>
  <c r="Y59" i="66"/>
  <c r="Y60" i="66"/>
  <c r="Y61" i="66"/>
  <c r="Y62" i="66"/>
  <c r="Y63" i="66"/>
  <c r="Y64" i="66"/>
  <c r="Y65" i="66"/>
  <c r="Y66" i="66"/>
  <c r="Y67" i="66"/>
  <c r="Y68" i="66"/>
  <c r="Y69" i="66"/>
  <c r="Y70" i="66"/>
  <c r="Y71" i="66"/>
  <c r="Y72" i="66"/>
  <c r="Y73" i="66"/>
  <c r="Y74" i="66"/>
  <c r="Y75" i="66"/>
  <c r="Y76" i="66"/>
  <c r="Y77" i="66"/>
  <c r="Y78" i="66"/>
  <c r="Y79" i="66"/>
  <c r="Y80" i="66"/>
  <c r="Y81" i="66"/>
  <c r="Y82" i="66"/>
  <c r="Y83" i="66"/>
  <c r="Y84" i="66"/>
  <c r="Y85" i="66"/>
  <c r="Y86" i="66"/>
  <c r="Y87" i="66"/>
  <c r="Y88" i="66"/>
  <c r="Y89" i="66"/>
  <c r="Y90" i="66"/>
  <c r="Y91" i="66"/>
  <c r="Y92" i="66"/>
  <c r="Y93" i="66"/>
  <c r="Y94" i="66"/>
  <c r="Y95" i="66"/>
  <c r="Y96" i="66"/>
  <c r="Y97" i="66"/>
  <c r="Y98" i="66"/>
  <c r="Y99" i="66"/>
  <c r="Y100" i="66"/>
  <c r="Y101" i="66"/>
  <c r="Y102" i="66"/>
  <c r="Y103" i="66"/>
  <c r="Y105" i="66"/>
  <c r="Y106" i="66"/>
  <c r="Y107" i="66"/>
  <c r="Y108" i="66"/>
  <c r="Y109" i="66"/>
  <c r="Y5" i="67"/>
  <c r="Y6" i="67"/>
  <c r="Y7" i="67"/>
  <c r="Y8" i="67"/>
  <c r="Y9" i="67"/>
  <c r="Y10" i="67"/>
  <c r="Y11" i="67"/>
  <c r="Y12" i="67"/>
  <c r="Y13" i="67"/>
  <c r="Y14" i="67"/>
  <c r="Y15" i="67"/>
  <c r="Y16" i="67"/>
  <c r="Y17" i="67"/>
  <c r="Y18" i="67"/>
  <c r="Y19" i="67"/>
  <c r="Y20" i="67"/>
  <c r="Y21" i="67"/>
  <c r="Y22" i="67"/>
  <c r="Y23" i="67"/>
  <c r="Y24" i="67"/>
  <c r="Y25" i="67"/>
  <c r="Y26" i="67"/>
  <c r="Y27" i="67"/>
  <c r="Y28" i="67"/>
  <c r="Y29" i="67"/>
  <c r="Y30" i="67"/>
  <c r="Y31" i="67"/>
  <c r="Y32" i="67"/>
  <c r="Y33" i="67"/>
  <c r="Y34" i="67"/>
  <c r="Y35" i="67"/>
  <c r="Y36" i="67"/>
  <c r="Y37" i="67"/>
  <c r="Y38" i="67"/>
  <c r="Y39" i="67"/>
  <c r="Y40" i="67"/>
  <c r="Y41" i="67"/>
  <c r="Y42" i="67"/>
  <c r="Y43" i="67"/>
  <c r="Y44" i="67"/>
  <c r="Y45" i="67"/>
  <c r="Y46" i="67"/>
  <c r="Y47" i="67"/>
  <c r="Y48" i="67"/>
  <c r="Y49" i="67"/>
  <c r="Y50" i="67"/>
  <c r="Y51" i="67"/>
  <c r="Y52" i="67"/>
  <c r="Y53" i="67"/>
  <c r="Y54" i="67"/>
  <c r="Y55" i="67"/>
  <c r="Y56" i="67"/>
  <c r="Y57" i="67"/>
  <c r="Y58" i="67"/>
  <c r="Y59" i="67"/>
  <c r="Y60" i="67"/>
  <c r="Y61" i="67"/>
  <c r="Y62" i="67"/>
  <c r="Y63" i="67"/>
  <c r="Y64" i="67"/>
  <c r="Y65" i="67"/>
  <c r="Y66" i="67"/>
  <c r="Y67" i="67"/>
  <c r="Y68" i="67"/>
  <c r="Y69" i="67"/>
  <c r="Y70" i="67"/>
  <c r="Y71" i="67"/>
  <c r="Y72" i="67"/>
  <c r="Y73" i="67"/>
  <c r="Y74" i="67"/>
  <c r="Y75" i="67"/>
  <c r="Y76" i="67"/>
  <c r="Y77" i="67"/>
  <c r="Y78" i="67"/>
  <c r="Y79" i="67"/>
  <c r="Y80" i="67"/>
  <c r="Y81" i="67"/>
  <c r="Y82" i="67"/>
  <c r="Y83" i="67"/>
  <c r="Y84" i="67"/>
  <c r="Y85" i="67"/>
  <c r="Y86" i="67"/>
  <c r="Y87" i="67"/>
  <c r="Y88" i="67"/>
  <c r="Y89" i="67"/>
  <c r="Y90" i="67"/>
  <c r="Y91" i="67"/>
  <c r="Y92" i="67"/>
  <c r="Y93" i="67"/>
  <c r="Y94" i="67"/>
  <c r="Y95" i="67"/>
  <c r="Y96" i="67"/>
  <c r="Y97" i="67"/>
  <c r="Y98" i="67"/>
  <c r="Y99" i="67"/>
  <c r="Y100" i="67"/>
  <c r="Y101" i="67"/>
  <c r="Y102" i="67"/>
  <c r="Y103" i="67"/>
  <c r="Y105" i="67"/>
  <c r="Y106" i="67"/>
  <c r="Y107" i="67"/>
  <c r="Y108" i="67"/>
  <c r="Y109" i="67"/>
  <c r="Y5" i="68"/>
  <c r="Y6" i="68"/>
  <c r="Y7" i="68"/>
  <c r="Y8" i="68"/>
  <c r="Y9" i="68"/>
  <c r="Y10" i="68"/>
  <c r="Y11" i="68"/>
  <c r="Y12" i="68"/>
  <c r="Y13" i="68"/>
  <c r="Y14" i="68"/>
  <c r="Y15" i="68"/>
  <c r="Y16" i="68"/>
  <c r="Y17" i="68"/>
  <c r="Y18" i="68"/>
  <c r="Y19" i="68"/>
  <c r="Y20" i="68"/>
  <c r="Y21" i="68"/>
  <c r="Y22" i="68"/>
  <c r="Y23" i="68"/>
  <c r="Y24" i="68"/>
  <c r="Y25" i="68"/>
  <c r="Y26" i="68"/>
  <c r="Y27" i="68"/>
  <c r="Y28" i="68"/>
  <c r="Y29" i="68"/>
  <c r="Y30" i="68"/>
  <c r="Y31" i="68"/>
  <c r="Y32" i="68"/>
  <c r="Y33" i="68"/>
  <c r="Y34" i="68"/>
  <c r="Y35" i="68"/>
  <c r="Y36" i="68"/>
  <c r="Y37" i="68"/>
  <c r="Y38" i="68"/>
  <c r="Y39" i="68"/>
  <c r="Y40" i="68"/>
  <c r="Y41" i="68"/>
  <c r="Y42" i="68"/>
  <c r="Y43" i="68"/>
  <c r="Y44" i="68"/>
  <c r="Y45" i="68"/>
  <c r="Y46" i="68"/>
  <c r="Y47" i="68"/>
  <c r="Y48" i="68"/>
  <c r="Y49" i="68"/>
  <c r="Y50" i="68"/>
  <c r="Y51" i="68"/>
  <c r="Y52" i="68"/>
  <c r="Y53" i="68"/>
  <c r="Y54" i="68"/>
  <c r="Y55" i="68"/>
  <c r="Y56" i="68"/>
  <c r="Y57" i="68"/>
  <c r="Y58" i="68"/>
  <c r="Y59" i="68"/>
  <c r="Y60" i="68"/>
  <c r="Y61" i="68"/>
  <c r="Y62" i="68"/>
  <c r="Y63" i="68"/>
  <c r="Y64" i="68"/>
  <c r="Y65" i="68"/>
  <c r="Y66" i="68"/>
  <c r="Y67" i="68"/>
  <c r="Y68" i="68"/>
  <c r="Y69" i="68"/>
  <c r="Y70" i="68"/>
  <c r="Y71" i="68"/>
  <c r="Y72" i="68"/>
  <c r="Y73" i="68"/>
  <c r="Y74" i="68"/>
  <c r="Y75" i="68"/>
  <c r="Y76" i="68"/>
  <c r="Y77" i="68"/>
  <c r="Y78" i="68"/>
  <c r="Y79" i="68"/>
  <c r="Y80" i="68"/>
  <c r="Y81" i="68"/>
  <c r="Y82" i="68"/>
  <c r="Y83" i="68"/>
  <c r="Y84" i="68"/>
  <c r="Y85" i="68"/>
  <c r="Y86" i="68"/>
  <c r="Y87" i="68"/>
  <c r="Y88" i="68"/>
  <c r="Y89" i="68"/>
  <c r="Y90" i="68"/>
  <c r="Y91" i="68"/>
  <c r="Y92" i="68"/>
  <c r="Y93" i="68"/>
  <c r="Y94" i="68"/>
  <c r="Y95" i="68"/>
  <c r="Y96" i="68"/>
  <c r="Y97" i="68"/>
  <c r="Y98" i="68"/>
  <c r="Y99" i="68"/>
  <c r="Y100" i="68"/>
  <c r="Y101" i="68"/>
  <c r="Y102" i="68"/>
  <c r="Y103" i="68"/>
  <c r="Y105" i="68"/>
  <c r="Y106" i="68"/>
  <c r="Y107" i="68"/>
  <c r="Y108" i="68"/>
  <c r="Y109" i="68"/>
  <c r="Y5" i="69"/>
  <c r="Y6" i="69"/>
  <c r="Y7" i="69"/>
  <c r="Y8" i="69"/>
  <c r="Y9" i="69"/>
  <c r="Y10" i="69"/>
  <c r="Y11" i="69"/>
  <c r="Y12" i="69"/>
  <c r="Y13" i="69"/>
  <c r="Y14" i="69"/>
  <c r="Y15" i="69"/>
  <c r="Y16" i="69"/>
  <c r="Y17" i="69"/>
  <c r="Y18" i="69"/>
  <c r="Y19" i="69"/>
  <c r="Y20" i="69"/>
  <c r="Y21" i="69"/>
  <c r="Y22" i="69"/>
  <c r="Y23" i="69"/>
  <c r="Y24" i="69"/>
  <c r="Y25" i="69"/>
  <c r="Y26" i="69"/>
  <c r="Y27" i="69"/>
  <c r="Y28" i="69"/>
  <c r="Y29" i="69"/>
  <c r="Y30" i="69"/>
  <c r="Y31" i="69"/>
  <c r="Y32" i="69"/>
  <c r="Y33" i="69"/>
  <c r="Y34" i="69"/>
  <c r="Y35" i="69"/>
  <c r="Y36" i="69"/>
  <c r="Y37" i="69"/>
  <c r="Y38" i="69"/>
  <c r="Y39" i="69"/>
  <c r="Y40" i="69"/>
  <c r="Y41" i="69"/>
  <c r="Y42" i="69"/>
  <c r="Y43" i="69"/>
  <c r="Y44" i="69"/>
  <c r="Y45" i="69"/>
  <c r="Y46" i="69"/>
  <c r="Y47" i="69"/>
  <c r="Y48" i="69"/>
  <c r="Y49" i="69"/>
  <c r="Y50" i="69"/>
  <c r="Y51" i="69"/>
  <c r="Y52" i="69"/>
  <c r="Y53" i="69"/>
  <c r="Y54" i="69"/>
  <c r="Y55" i="69"/>
  <c r="Y56" i="69"/>
  <c r="Y57" i="69"/>
  <c r="Y58" i="69"/>
  <c r="Y59" i="69"/>
  <c r="Y60" i="69"/>
  <c r="Y61" i="69"/>
  <c r="Y62" i="69"/>
  <c r="Y63" i="69"/>
  <c r="Y64" i="69"/>
  <c r="Y65" i="69"/>
  <c r="Y66" i="69"/>
  <c r="Y67" i="69"/>
  <c r="Y68" i="69"/>
  <c r="Y69" i="69"/>
  <c r="Y70" i="69"/>
  <c r="Y71" i="69"/>
  <c r="Y72" i="69"/>
  <c r="Y73" i="69"/>
  <c r="Y74" i="69"/>
  <c r="Y75" i="69"/>
  <c r="Y76" i="69"/>
  <c r="Y77" i="69"/>
  <c r="Y78" i="69"/>
  <c r="Y79" i="69"/>
  <c r="Y80" i="69"/>
  <c r="Y81" i="69"/>
  <c r="Y82" i="69"/>
  <c r="Y83" i="69"/>
  <c r="Y84" i="69"/>
  <c r="Y85" i="69"/>
  <c r="Y86" i="69"/>
  <c r="Y87" i="69"/>
  <c r="Y88" i="69"/>
  <c r="Y89" i="69"/>
  <c r="Y90" i="69"/>
  <c r="Y91" i="69"/>
  <c r="Y92" i="69"/>
  <c r="Y93" i="69"/>
  <c r="Y94" i="69"/>
  <c r="Y95" i="69"/>
  <c r="Y96" i="69"/>
  <c r="Y97" i="69"/>
  <c r="Y98" i="69"/>
  <c r="Y99" i="69"/>
  <c r="Y100" i="69"/>
  <c r="Y101" i="69"/>
  <c r="Y102" i="69"/>
  <c r="Y103" i="69"/>
  <c r="Y105" i="69"/>
  <c r="Y106" i="69"/>
  <c r="Y107" i="69"/>
  <c r="Y108" i="69"/>
  <c r="Y109" i="69"/>
  <c r="Y105" i="12"/>
  <c r="Y106" i="12"/>
  <c r="Y107" i="12"/>
  <c r="Y108" i="12"/>
  <c r="Y109" i="12"/>
  <c r="Y4" i="15"/>
  <c r="Y4" i="16"/>
  <c r="Y4" i="17"/>
  <c r="Y4" i="18"/>
  <c r="Y4" i="19"/>
  <c r="Y4" i="20"/>
  <c r="Y4" i="21"/>
  <c r="Y4" i="22"/>
  <c r="Y4" i="23"/>
  <c r="Y4" i="24"/>
  <c r="Y4" i="25"/>
  <c r="Y4" i="26"/>
  <c r="Y4" i="27"/>
  <c r="Y4" i="57"/>
  <c r="Y4" i="58"/>
  <c r="Y4" i="59"/>
  <c r="Y4" i="60"/>
  <c r="Y4" i="61"/>
  <c r="Y4" i="62"/>
  <c r="Y4" i="63"/>
  <c r="Y4" i="64"/>
  <c r="Y4" i="65"/>
  <c r="Y4" i="66"/>
  <c r="Y4" i="67"/>
  <c r="Y4" i="68"/>
  <c r="Y4" i="69"/>
  <c r="Y105" i="11"/>
  <c r="Y106" i="11"/>
  <c r="Y107" i="11"/>
  <c r="Y108" i="11"/>
  <c r="Y109" i="11"/>
  <c r="X105" i="15"/>
  <c r="X106" i="15"/>
  <c r="X107" i="15"/>
  <c r="X108" i="15"/>
  <c r="X109" i="15"/>
  <c r="X105" i="16"/>
  <c r="X106" i="16"/>
  <c r="X107" i="16"/>
  <c r="X108" i="16"/>
  <c r="X109" i="16"/>
  <c r="X105" i="17"/>
  <c r="X106" i="17"/>
  <c r="X107" i="17"/>
  <c r="X108" i="17"/>
  <c r="AF108" i="17" s="1"/>
  <c r="X109" i="17"/>
  <c r="X105" i="18"/>
  <c r="X106" i="18"/>
  <c r="X107" i="18"/>
  <c r="X108" i="18"/>
  <c r="X109" i="18"/>
  <c r="X105" i="19"/>
  <c r="X106" i="19"/>
  <c r="X107" i="19"/>
  <c r="X108" i="19"/>
  <c r="X109" i="19"/>
  <c r="X105" i="20"/>
  <c r="X106" i="20"/>
  <c r="X107" i="20"/>
  <c r="X108" i="20"/>
  <c r="X109" i="20"/>
  <c r="X105" i="21"/>
  <c r="X106" i="21"/>
  <c r="X107" i="21"/>
  <c r="X108" i="21"/>
  <c r="X109" i="21"/>
  <c r="X105" i="22"/>
  <c r="X106" i="22"/>
  <c r="X107" i="22"/>
  <c r="X108" i="22"/>
  <c r="X109" i="22"/>
  <c r="X105" i="23"/>
  <c r="X106" i="23"/>
  <c r="X107" i="23"/>
  <c r="X108" i="23"/>
  <c r="X109" i="23"/>
  <c r="X105" i="24"/>
  <c r="X106" i="24"/>
  <c r="X107" i="24"/>
  <c r="X108" i="24"/>
  <c r="X109" i="24"/>
  <c r="X105" i="25"/>
  <c r="X106" i="25"/>
  <c r="X107" i="25"/>
  <c r="X108" i="25"/>
  <c r="X109" i="25"/>
  <c r="X105" i="26"/>
  <c r="X106" i="26"/>
  <c r="X107" i="26"/>
  <c r="X108" i="26"/>
  <c r="X109" i="26"/>
  <c r="X105" i="27"/>
  <c r="X106" i="27"/>
  <c r="X107" i="27"/>
  <c r="X108" i="27"/>
  <c r="X109" i="27"/>
  <c r="X105" i="57"/>
  <c r="X106" i="57"/>
  <c r="X107" i="57"/>
  <c r="X108" i="57"/>
  <c r="X109" i="57"/>
  <c r="X105" i="58"/>
  <c r="X106" i="58"/>
  <c r="X107" i="58"/>
  <c r="X108" i="58"/>
  <c r="X109" i="58"/>
  <c r="X105" i="59"/>
  <c r="X106" i="59"/>
  <c r="X107" i="59"/>
  <c r="X108" i="59"/>
  <c r="X109" i="59"/>
  <c r="X105" i="60"/>
  <c r="X106" i="60"/>
  <c r="X107" i="60"/>
  <c r="X108" i="60"/>
  <c r="X109" i="60"/>
  <c r="X105" i="61"/>
  <c r="X106" i="61"/>
  <c r="X107" i="61"/>
  <c r="X108" i="61"/>
  <c r="X109" i="61"/>
  <c r="X105" i="62"/>
  <c r="X106" i="62"/>
  <c r="X107" i="62"/>
  <c r="X108" i="62"/>
  <c r="X109" i="62"/>
  <c r="X105" i="63"/>
  <c r="X106" i="63"/>
  <c r="X107" i="63"/>
  <c r="X108" i="63"/>
  <c r="X109" i="63"/>
  <c r="X105" i="64"/>
  <c r="X106" i="64"/>
  <c r="X107" i="64"/>
  <c r="X108" i="64"/>
  <c r="X109" i="64"/>
  <c r="X105" i="65"/>
  <c r="X106" i="65"/>
  <c r="X107" i="65"/>
  <c r="X108" i="65"/>
  <c r="X109" i="65"/>
  <c r="X105" i="66"/>
  <c r="X106" i="66"/>
  <c r="X107" i="66"/>
  <c r="X108" i="66"/>
  <c r="X109" i="66"/>
  <c r="X105" i="67"/>
  <c r="X106" i="67"/>
  <c r="X107" i="67"/>
  <c r="X108" i="67"/>
  <c r="X109" i="67"/>
  <c r="X105" i="68"/>
  <c r="X106" i="68"/>
  <c r="X107" i="68"/>
  <c r="X108" i="68"/>
  <c r="X109" i="68"/>
  <c r="X105" i="69"/>
  <c r="X106" i="69"/>
  <c r="X107" i="69"/>
  <c r="X108" i="69"/>
  <c r="X109" i="69"/>
  <c r="X105" i="12"/>
  <c r="X106" i="12"/>
  <c r="X107" i="12"/>
  <c r="X108" i="12"/>
  <c r="X109" i="12"/>
  <c r="X5" i="15"/>
  <c r="X6" i="15"/>
  <c r="X7" i="15"/>
  <c r="X8" i="15"/>
  <c r="X9" i="15"/>
  <c r="X10" i="15"/>
  <c r="X11" i="15"/>
  <c r="AF11" i="15" s="1"/>
  <c r="X12" i="15"/>
  <c r="X13" i="15"/>
  <c r="X14" i="15"/>
  <c r="X15" i="15"/>
  <c r="X16" i="15"/>
  <c r="X17" i="15"/>
  <c r="X18" i="15"/>
  <c r="X19" i="15"/>
  <c r="X20" i="15"/>
  <c r="X21" i="15"/>
  <c r="X22" i="15"/>
  <c r="X23" i="15"/>
  <c r="X24" i="15"/>
  <c r="X25" i="15"/>
  <c r="X26" i="15"/>
  <c r="X27" i="15"/>
  <c r="AF27" i="15" s="1"/>
  <c r="X28" i="15"/>
  <c r="X29" i="15"/>
  <c r="X30" i="15"/>
  <c r="X31" i="15"/>
  <c r="X32" i="15"/>
  <c r="X33" i="15"/>
  <c r="X34" i="15"/>
  <c r="X35" i="15"/>
  <c r="X36" i="15"/>
  <c r="X37" i="15"/>
  <c r="X38" i="15"/>
  <c r="X39" i="15"/>
  <c r="X40" i="15"/>
  <c r="X41" i="15"/>
  <c r="X42" i="15"/>
  <c r="X43" i="15"/>
  <c r="X44" i="15"/>
  <c r="X45" i="15"/>
  <c r="X46" i="15"/>
  <c r="X47" i="15"/>
  <c r="X48" i="15"/>
  <c r="X49" i="15"/>
  <c r="X50" i="15"/>
  <c r="X51" i="15"/>
  <c r="X52" i="15"/>
  <c r="X53" i="15"/>
  <c r="X54" i="15"/>
  <c r="X55" i="15"/>
  <c r="AF55" i="15" s="1"/>
  <c r="X56" i="15"/>
  <c r="X57" i="15"/>
  <c r="X58" i="15"/>
  <c r="X59" i="15"/>
  <c r="X60" i="15"/>
  <c r="X61" i="15"/>
  <c r="X62" i="15"/>
  <c r="X63" i="15"/>
  <c r="AF63" i="15" s="1"/>
  <c r="X64" i="15"/>
  <c r="X65" i="15"/>
  <c r="X66" i="15"/>
  <c r="X67" i="15"/>
  <c r="X68" i="15"/>
  <c r="X69" i="15"/>
  <c r="X70" i="15"/>
  <c r="X71" i="15"/>
  <c r="X72" i="15"/>
  <c r="X73" i="15"/>
  <c r="X74" i="15"/>
  <c r="X75" i="15"/>
  <c r="AF75" i="15" s="1"/>
  <c r="X76" i="15"/>
  <c r="X77" i="15"/>
  <c r="X78" i="15"/>
  <c r="X79" i="15"/>
  <c r="X80" i="15"/>
  <c r="X81" i="15"/>
  <c r="X82" i="15"/>
  <c r="X83" i="15"/>
  <c r="X84" i="15"/>
  <c r="X85" i="15"/>
  <c r="X86" i="15"/>
  <c r="X87" i="15"/>
  <c r="AF87" i="15" s="1"/>
  <c r="X88" i="15"/>
  <c r="X89" i="15"/>
  <c r="X90" i="15"/>
  <c r="X91" i="15"/>
  <c r="X92" i="15"/>
  <c r="X93" i="15"/>
  <c r="X94" i="15"/>
  <c r="X95" i="15"/>
  <c r="X96" i="15"/>
  <c r="X97" i="15"/>
  <c r="X98" i="15"/>
  <c r="X99" i="15"/>
  <c r="X100" i="15"/>
  <c r="X101" i="15"/>
  <c r="X102" i="15"/>
  <c r="X103" i="15"/>
  <c r="AF103" i="15" s="1"/>
  <c r="X5" i="16"/>
  <c r="X6" i="16"/>
  <c r="X7" i="16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X21" i="16"/>
  <c r="X22" i="16"/>
  <c r="X23" i="16"/>
  <c r="X24" i="16"/>
  <c r="X25" i="16"/>
  <c r="X26" i="16"/>
  <c r="X27" i="16"/>
  <c r="X28" i="16"/>
  <c r="X29" i="16"/>
  <c r="X30" i="16"/>
  <c r="X31" i="16"/>
  <c r="X32" i="16"/>
  <c r="X33" i="16"/>
  <c r="X34" i="16"/>
  <c r="X35" i="16"/>
  <c r="X36" i="16"/>
  <c r="X37" i="16"/>
  <c r="X38" i="16"/>
  <c r="X39" i="16"/>
  <c r="X40" i="16"/>
  <c r="X41" i="16"/>
  <c r="X42" i="16"/>
  <c r="X43" i="16"/>
  <c r="X44" i="16"/>
  <c r="X45" i="16"/>
  <c r="X46" i="16"/>
  <c r="X47" i="16"/>
  <c r="X48" i="16"/>
  <c r="X49" i="16"/>
  <c r="X50" i="16"/>
  <c r="X51" i="16"/>
  <c r="X52" i="16"/>
  <c r="X53" i="16"/>
  <c r="X54" i="16"/>
  <c r="X55" i="16"/>
  <c r="X56" i="16"/>
  <c r="X57" i="16"/>
  <c r="X58" i="16"/>
  <c r="X59" i="16"/>
  <c r="X60" i="16"/>
  <c r="X61" i="16"/>
  <c r="X62" i="16"/>
  <c r="X63" i="16"/>
  <c r="X64" i="16"/>
  <c r="X65" i="16"/>
  <c r="X66" i="16"/>
  <c r="X67" i="16"/>
  <c r="X68" i="16"/>
  <c r="X69" i="16"/>
  <c r="X70" i="16"/>
  <c r="X71" i="16"/>
  <c r="X72" i="16"/>
  <c r="X73" i="16"/>
  <c r="X74" i="16"/>
  <c r="X75" i="16"/>
  <c r="X76" i="16"/>
  <c r="X77" i="16"/>
  <c r="X78" i="16"/>
  <c r="X79" i="16"/>
  <c r="X80" i="16"/>
  <c r="X81" i="16"/>
  <c r="X82" i="16"/>
  <c r="X83" i="16"/>
  <c r="X84" i="16"/>
  <c r="X85" i="16"/>
  <c r="X86" i="16"/>
  <c r="X87" i="16"/>
  <c r="X88" i="16"/>
  <c r="X89" i="16"/>
  <c r="X90" i="16"/>
  <c r="X91" i="16"/>
  <c r="X92" i="16"/>
  <c r="X93" i="16"/>
  <c r="X94" i="16"/>
  <c r="X95" i="16"/>
  <c r="X96" i="16"/>
  <c r="X97" i="16"/>
  <c r="X98" i="16"/>
  <c r="X99" i="16"/>
  <c r="X100" i="16"/>
  <c r="X101" i="16"/>
  <c r="X102" i="16"/>
  <c r="X103" i="16"/>
  <c r="X5" i="17"/>
  <c r="X6" i="17"/>
  <c r="X7" i="17"/>
  <c r="X8" i="17"/>
  <c r="X9" i="17"/>
  <c r="X10" i="17"/>
  <c r="X11" i="17"/>
  <c r="X12" i="17"/>
  <c r="X13" i="17"/>
  <c r="X14" i="17"/>
  <c r="X15" i="17"/>
  <c r="X16" i="17"/>
  <c r="X17" i="17"/>
  <c r="X18" i="17"/>
  <c r="X19" i="17"/>
  <c r="X20" i="17"/>
  <c r="X21" i="17"/>
  <c r="X22" i="17"/>
  <c r="X23" i="17"/>
  <c r="X24" i="17"/>
  <c r="X25" i="17"/>
  <c r="X26" i="17"/>
  <c r="X27" i="17"/>
  <c r="X28" i="17"/>
  <c r="X29" i="17"/>
  <c r="X30" i="17"/>
  <c r="X31" i="17"/>
  <c r="X32" i="17"/>
  <c r="X33" i="17"/>
  <c r="X34" i="17"/>
  <c r="X35" i="17"/>
  <c r="X36" i="17"/>
  <c r="X37" i="17"/>
  <c r="X38" i="17"/>
  <c r="X39" i="17"/>
  <c r="X40" i="17"/>
  <c r="X41" i="17"/>
  <c r="X42" i="17"/>
  <c r="X43" i="17"/>
  <c r="X44" i="17"/>
  <c r="X45" i="17"/>
  <c r="X46" i="17"/>
  <c r="X47" i="17"/>
  <c r="X48" i="17"/>
  <c r="X49" i="17"/>
  <c r="X50" i="17"/>
  <c r="X51" i="17"/>
  <c r="X52" i="17"/>
  <c r="X53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X73" i="17"/>
  <c r="X74" i="17"/>
  <c r="X75" i="17"/>
  <c r="X76" i="17"/>
  <c r="X77" i="17"/>
  <c r="X78" i="17"/>
  <c r="X79" i="17"/>
  <c r="X80" i="17"/>
  <c r="X81" i="17"/>
  <c r="X82" i="17"/>
  <c r="X83" i="17"/>
  <c r="X84" i="17"/>
  <c r="X85" i="17"/>
  <c r="X86" i="17"/>
  <c r="X87" i="17"/>
  <c r="X88" i="17"/>
  <c r="X89" i="17"/>
  <c r="X90" i="17"/>
  <c r="X91" i="17"/>
  <c r="X92" i="17"/>
  <c r="X93" i="17"/>
  <c r="X94" i="17"/>
  <c r="X95" i="17"/>
  <c r="X96" i="17"/>
  <c r="X97" i="17"/>
  <c r="X98" i="17"/>
  <c r="X99" i="17"/>
  <c r="X100" i="17"/>
  <c r="X101" i="17"/>
  <c r="X102" i="17"/>
  <c r="X103" i="17"/>
  <c r="X5" i="18"/>
  <c r="X6" i="18"/>
  <c r="X7" i="18"/>
  <c r="X8" i="18"/>
  <c r="X9" i="18"/>
  <c r="X10" i="18"/>
  <c r="X11" i="18"/>
  <c r="X12" i="18"/>
  <c r="X13" i="18"/>
  <c r="X14" i="18"/>
  <c r="X15" i="18"/>
  <c r="X16" i="18"/>
  <c r="X17" i="18"/>
  <c r="X18" i="18"/>
  <c r="X19" i="18"/>
  <c r="X20" i="18"/>
  <c r="X21" i="18"/>
  <c r="X22" i="18"/>
  <c r="X23" i="18"/>
  <c r="X24" i="18"/>
  <c r="X25" i="18"/>
  <c r="X26" i="18"/>
  <c r="X27" i="18"/>
  <c r="X28" i="18"/>
  <c r="X29" i="18"/>
  <c r="X30" i="18"/>
  <c r="X31" i="18"/>
  <c r="X32" i="18"/>
  <c r="X33" i="18"/>
  <c r="X34" i="18"/>
  <c r="X35" i="18"/>
  <c r="X36" i="18"/>
  <c r="X37" i="18"/>
  <c r="X38" i="18"/>
  <c r="X39" i="18"/>
  <c r="X40" i="18"/>
  <c r="X41" i="18"/>
  <c r="X42" i="18"/>
  <c r="X43" i="18"/>
  <c r="X44" i="18"/>
  <c r="X45" i="18"/>
  <c r="X46" i="18"/>
  <c r="AF46" i="18" s="1"/>
  <c r="X47" i="18"/>
  <c r="X48" i="18"/>
  <c r="X49" i="18"/>
  <c r="X50" i="18"/>
  <c r="X51" i="18"/>
  <c r="X52" i="18"/>
  <c r="X53" i="18"/>
  <c r="X54" i="18"/>
  <c r="X55" i="18"/>
  <c r="X56" i="18"/>
  <c r="X57" i="18"/>
  <c r="X58" i="18"/>
  <c r="X59" i="18"/>
  <c r="X60" i="18"/>
  <c r="X61" i="18"/>
  <c r="X62" i="18"/>
  <c r="X63" i="18"/>
  <c r="X64" i="18"/>
  <c r="X65" i="18"/>
  <c r="X66" i="18"/>
  <c r="X67" i="18"/>
  <c r="X68" i="18"/>
  <c r="X69" i="18"/>
  <c r="X70" i="18"/>
  <c r="X71" i="18"/>
  <c r="X72" i="18"/>
  <c r="X73" i="18"/>
  <c r="X74" i="18"/>
  <c r="X75" i="18"/>
  <c r="X76" i="18"/>
  <c r="X77" i="18"/>
  <c r="X78" i="18"/>
  <c r="X79" i="18"/>
  <c r="X80" i="18"/>
  <c r="X81" i="18"/>
  <c r="X82" i="18"/>
  <c r="X83" i="18"/>
  <c r="X84" i="18"/>
  <c r="X85" i="18"/>
  <c r="X86" i="18"/>
  <c r="X87" i="18"/>
  <c r="X88" i="18"/>
  <c r="X89" i="18"/>
  <c r="X90" i="18"/>
  <c r="X91" i="18"/>
  <c r="X92" i="18"/>
  <c r="X93" i="18"/>
  <c r="X94" i="18"/>
  <c r="X95" i="18"/>
  <c r="X96" i="18"/>
  <c r="X97" i="18"/>
  <c r="X98" i="18"/>
  <c r="X99" i="18"/>
  <c r="X100" i="18"/>
  <c r="X101" i="18"/>
  <c r="X102" i="18"/>
  <c r="X103" i="18"/>
  <c r="X5" i="19"/>
  <c r="X6" i="19"/>
  <c r="X7" i="19"/>
  <c r="X8" i="19"/>
  <c r="X9" i="19"/>
  <c r="X10" i="19"/>
  <c r="X11" i="19"/>
  <c r="X12" i="19"/>
  <c r="X13" i="19"/>
  <c r="X14" i="19"/>
  <c r="X15" i="19"/>
  <c r="AF15" i="19" s="1"/>
  <c r="X16" i="19"/>
  <c r="X17" i="19"/>
  <c r="X18" i="19"/>
  <c r="X19" i="19"/>
  <c r="X20" i="19"/>
  <c r="X21" i="19"/>
  <c r="X22" i="19"/>
  <c r="X23" i="19"/>
  <c r="AF23" i="19" s="1"/>
  <c r="X24" i="19"/>
  <c r="X25" i="19"/>
  <c r="X26" i="19"/>
  <c r="X27" i="19"/>
  <c r="AF27" i="19" s="1"/>
  <c r="X28" i="19"/>
  <c r="X29" i="19"/>
  <c r="X30" i="19"/>
  <c r="X31" i="19"/>
  <c r="X32" i="19"/>
  <c r="X33" i="19"/>
  <c r="X34" i="19"/>
  <c r="X35" i="19"/>
  <c r="X36" i="19"/>
  <c r="X37" i="19"/>
  <c r="X38" i="19"/>
  <c r="X39" i="19"/>
  <c r="X40" i="19"/>
  <c r="X41" i="19"/>
  <c r="X42" i="19"/>
  <c r="X43" i="19"/>
  <c r="X44" i="19"/>
  <c r="X45" i="19"/>
  <c r="X46" i="19"/>
  <c r="X47" i="19"/>
  <c r="X48" i="19"/>
  <c r="X49" i="19"/>
  <c r="X50" i="19"/>
  <c r="X51" i="19"/>
  <c r="X52" i="19"/>
  <c r="X53" i="19"/>
  <c r="X54" i="19"/>
  <c r="X55" i="19"/>
  <c r="X56" i="19"/>
  <c r="X57" i="19"/>
  <c r="X58" i="19"/>
  <c r="X59" i="19"/>
  <c r="X60" i="19"/>
  <c r="X61" i="19"/>
  <c r="X62" i="19"/>
  <c r="X63" i="19"/>
  <c r="X64" i="19"/>
  <c r="X65" i="19"/>
  <c r="X66" i="19"/>
  <c r="X67" i="19"/>
  <c r="X68" i="19"/>
  <c r="X69" i="19"/>
  <c r="X70" i="19"/>
  <c r="X71" i="19"/>
  <c r="X72" i="19"/>
  <c r="X73" i="19"/>
  <c r="X74" i="19"/>
  <c r="X75" i="19"/>
  <c r="X76" i="19"/>
  <c r="X77" i="19"/>
  <c r="X78" i="19"/>
  <c r="X79" i="19"/>
  <c r="X80" i="19"/>
  <c r="X81" i="19"/>
  <c r="X82" i="19"/>
  <c r="X83" i="19"/>
  <c r="X84" i="19"/>
  <c r="X85" i="19"/>
  <c r="X86" i="19"/>
  <c r="X87" i="19"/>
  <c r="X88" i="19"/>
  <c r="X89" i="19"/>
  <c r="X90" i="19"/>
  <c r="X91" i="19"/>
  <c r="AF91" i="19" s="1"/>
  <c r="X92" i="19"/>
  <c r="X93" i="19"/>
  <c r="X94" i="19"/>
  <c r="X95" i="19"/>
  <c r="X96" i="19"/>
  <c r="X97" i="19"/>
  <c r="X98" i="19"/>
  <c r="X99" i="19"/>
  <c r="X100" i="19"/>
  <c r="X101" i="19"/>
  <c r="X102" i="19"/>
  <c r="X103" i="19"/>
  <c r="X5" i="20"/>
  <c r="X6" i="20"/>
  <c r="X7" i="20"/>
  <c r="X8" i="20"/>
  <c r="X9" i="20"/>
  <c r="X10" i="20"/>
  <c r="X11" i="20"/>
  <c r="X12" i="20"/>
  <c r="X13" i="20"/>
  <c r="X14" i="20"/>
  <c r="X15" i="20"/>
  <c r="X16" i="20"/>
  <c r="X17" i="20"/>
  <c r="X18" i="20"/>
  <c r="X19" i="20"/>
  <c r="X20" i="20"/>
  <c r="X21" i="20"/>
  <c r="X22" i="20"/>
  <c r="X23" i="20"/>
  <c r="X24" i="20"/>
  <c r="X25" i="20"/>
  <c r="X26" i="20"/>
  <c r="X27" i="20"/>
  <c r="X28" i="20"/>
  <c r="X29" i="20"/>
  <c r="X30" i="20"/>
  <c r="X31" i="20"/>
  <c r="X32" i="20"/>
  <c r="X33" i="20"/>
  <c r="X34" i="20"/>
  <c r="X35" i="20"/>
  <c r="X36" i="20"/>
  <c r="X37" i="20"/>
  <c r="X38" i="20"/>
  <c r="X39" i="20"/>
  <c r="X40" i="20"/>
  <c r="X41" i="20"/>
  <c r="X42" i="20"/>
  <c r="X43" i="20"/>
  <c r="X44" i="20"/>
  <c r="X45" i="20"/>
  <c r="X46" i="20"/>
  <c r="X47" i="20"/>
  <c r="X48" i="20"/>
  <c r="X49" i="20"/>
  <c r="X50" i="20"/>
  <c r="X51" i="20"/>
  <c r="X52" i="20"/>
  <c r="X53" i="20"/>
  <c r="X54" i="20"/>
  <c r="X55" i="20"/>
  <c r="X56" i="20"/>
  <c r="X57" i="20"/>
  <c r="X58" i="20"/>
  <c r="X59" i="20"/>
  <c r="X60" i="20"/>
  <c r="X61" i="20"/>
  <c r="X62" i="20"/>
  <c r="X63" i="20"/>
  <c r="X64" i="20"/>
  <c r="X65" i="20"/>
  <c r="X66" i="20"/>
  <c r="X67" i="20"/>
  <c r="X68" i="20"/>
  <c r="X69" i="20"/>
  <c r="X70" i="20"/>
  <c r="X71" i="20"/>
  <c r="X72" i="20"/>
  <c r="X73" i="20"/>
  <c r="X74" i="20"/>
  <c r="X75" i="20"/>
  <c r="X76" i="20"/>
  <c r="X77" i="20"/>
  <c r="X78" i="20"/>
  <c r="X79" i="20"/>
  <c r="X80" i="20"/>
  <c r="X81" i="20"/>
  <c r="X82" i="20"/>
  <c r="X83" i="20"/>
  <c r="X84" i="20"/>
  <c r="X85" i="20"/>
  <c r="X86" i="20"/>
  <c r="X87" i="20"/>
  <c r="X88" i="20"/>
  <c r="X89" i="20"/>
  <c r="X90" i="20"/>
  <c r="X91" i="20"/>
  <c r="X92" i="20"/>
  <c r="X93" i="20"/>
  <c r="X94" i="20"/>
  <c r="X95" i="20"/>
  <c r="X96" i="20"/>
  <c r="X97" i="20"/>
  <c r="X98" i="20"/>
  <c r="X99" i="20"/>
  <c r="X100" i="20"/>
  <c r="AF100" i="20" s="1"/>
  <c r="X101" i="20"/>
  <c r="X102" i="20"/>
  <c r="X103" i="20"/>
  <c r="X5" i="21"/>
  <c r="X6" i="21"/>
  <c r="X7" i="21"/>
  <c r="X8" i="21"/>
  <c r="X9" i="21"/>
  <c r="X10" i="21"/>
  <c r="X11" i="21"/>
  <c r="X12" i="21"/>
  <c r="X13" i="21"/>
  <c r="X14" i="21"/>
  <c r="X15" i="21"/>
  <c r="X16" i="21"/>
  <c r="X17" i="21"/>
  <c r="X18" i="21"/>
  <c r="X19" i="21"/>
  <c r="X20" i="21"/>
  <c r="X21" i="21"/>
  <c r="X22" i="21"/>
  <c r="X23" i="21"/>
  <c r="X24" i="21"/>
  <c r="X25" i="21"/>
  <c r="X26" i="21"/>
  <c r="X27" i="21"/>
  <c r="X28" i="21"/>
  <c r="X29" i="21"/>
  <c r="X30" i="21"/>
  <c r="X31" i="21"/>
  <c r="X32" i="21"/>
  <c r="X33" i="21"/>
  <c r="X34" i="21"/>
  <c r="X35" i="21"/>
  <c r="X36" i="21"/>
  <c r="X37" i="21"/>
  <c r="X38" i="21"/>
  <c r="X39" i="21"/>
  <c r="X40" i="21"/>
  <c r="X41" i="21"/>
  <c r="X42" i="21"/>
  <c r="X43" i="21"/>
  <c r="X44" i="21"/>
  <c r="X45" i="21"/>
  <c r="X46" i="21"/>
  <c r="X47" i="21"/>
  <c r="X48" i="21"/>
  <c r="X49" i="21"/>
  <c r="X50" i="21"/>
  <c r="X51" i="21"/>
  <c r="X52" i="21"/>
  <c r="X53" i="21"/>
  <c r="X54" i="21"/>
  <c r="X55" i="21"/>
  <c r="X56" i="21"/>
  <c r="X57" i="21"/>
  <c r="X58" i="21"/>
  <c r="X59" i="21"/>
  <c r="X60" i="21"/>
  <c r="X61" i="21"/>
  <c r="X62" i="21"/>
  <c r="X63" i="21"/>
  <c r="X64" i="21"/>
  <c r="X65" i="21"/>
  <c r="X66" i="21"/>
  <c r="X67" i="21"/>
  <c r="X68" i="21"/>
  <c r="X69" i="21"/>
  <c r="X70" i="21"/>
  <c r="X71" i="21"/>
  <c r="X72" i="21"/>
  <c r="X73" i="21"/>
  <c r="X74" i="21"/>
  <c r="X75" i="21"/>
  <c r="X76" i="21"/>
  <c r="X77" i="21"/>
  <c r="X78" i="21"/>
  <c r="X79" i="21"/>
  <c r="X80" i="21"/>
  <c r="X81" i="21"/>
  <c r="X82" i="21"/>
  <c r="X83" i="21"/>
  <c r="X84" i="21"/>
  <c r="X85" i="21"/>
  <c r="X86" i="21"/>
  <c r="X87" i="21"/>
  <c r="X88" i="21"/>
  <c r="X89" i="21"/>
  <c r="X90" i="21"/>
  <c r="X91" i="21"/>
  <c r="X92" i="21"/>
  <c r="X93" i="21"/>
  <c r="X94" i="21"/>
  <c r="X95" i="21"/>
  <c r="X96" i="21"/>
  <c r="X97" i="21"/>
  <c r="X98" i="21"/>
  <c r="X99" i="21"/>
  <c r="X100" i="21"/>
  <c r="X101" i="21"/>
  <c r="X102" i="21"/>
  <c r="X103" i="21"/>
  <c r="X5" i="22"/>
  <c r="X6" i="22"/>
  <c r="X7" i="22"/>
  <c r="X8" i="22"/>
  <c r="X9" i="22"/>
  <c r="X10" i="22"/>
  <c r="AF10" i="22" s="1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AF26" i="22" s="1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3" i="22"/>
  <c r="X74" i="22"/>
  <c r="AF74" i="22" s="1"/>
  <c r="X75" i="22"/>
  <c r="X76" i="22"/>
  <c r="X77" i="22"/>
  <c r="X78" i="22"/>
  <c r="X79" i="22"/>
  <c r="X80" i="22"/>
  <c r="X81" i="22"/>
  <c r="X82" i="22"/>
  <c r="X83" i="22"/>
  <c r="X84" i="22"/>
  <c r="X85" i="22"/>
  <c r="X86" i="22"/>
  <c r="X87" i="22"/>
  <c r="X88" i="22"/>
  <c r="X89" i="22"/>
  <c r="X90" i="22"/>
  <c r="X91" i="22"/>
  <c r="X92" i="22"/>
  <c r="X93" i="22"/>
  <c r="X94" i="22"/>
  <c r="X95" i="22"/>
  <c r="X96" i="22"/>
  <c r="X97" i="22"/>
  <c r="X98" i="22"/>
  <c r="AF98" i="22" s="1"/>
  <c r="X99" i="22"/>
  <c r="X100" i="22"/>
  <c r="X101" i="22"/>
  <c r="X102" i="22"/>
  <c r="X103" i="22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X18" i="23"/>
  <c r="X19" i="23"/>
  <c r="X20" i="23"/>
  <c r="X21" i="23"/>
  <c r="X22" i="23"/>
  <c r="X23" i="23"/>
  <c r="X24" i="23"/>
  <c r="X25" i="23"/>
  <c r="X26" i="23"/>
  <c r="X27" i="23"/>
  <c r="X28" i="23"/>
  <c r="X29" i="23"/>
  <c r="X30" i="23"/>
  <c r="X31" i="23"/>
  <c r="X32" i="23"/>
  <c r="X33" i="23"/>
  <c r="X34" i="23"/>
  <c r="X35" i="23"/>
  <c r="X36" i="23"/>
  <c r="X37" i="23"/>
  <c r="X38" i="23"/>
  <c r="X39" i="23"/>
  <c r="X40" i="23"/>
  <c r="X41" i="23"/>
  <c r="X42" i="23"/>
  <c r="X43" i="23"/>
  <c r="X44" i="23"/>
  <c r="X45" i="23"/>
  <c r="X46" i="23"/>
  <c r="X47" i="23"/>
  <c r="X48" i="23"/>
  <c r="X49" i="23"/>
  <c r="X50" i="23"/>
  <c r="X51" i="23"/>
  <c r="X52" i="23"/>
  <c r="X53" i="23"/>
  <c r="X54" i="23"/>
  <c r="X55" i="23"/>
  <c r="AF55" i="23" s="1"/>
  <c r="X56" i="23"/>
  <c r="X57" i="23"/>
  <c r="X58" i="23"/>
  <c r="X59" i="23"/>
  <c r="X60" i="23"/>
  <c r="X61" i="23"/>
  <c r="X62" i="23"/>
  <c r="X63" i="23"/>
  <c r="X64" i="23"/>
  <c r="X65" i="23"/>
  <c r="X66" i="23"/>
  <c r="X67" i="23"/>
  <c r="X68" i="23"/>
  <c r="X69" i="23"/>
  <c r="X70" i="23"/>
  <c r="X71" i="23"/>
  <c r="X72" i="23"/>
  <c r="X73" i="23"/>
  <c r="X74" i="23"/>
  <c r="X75" i="23"/>
  <c r="X76" i="23"/>
  <c r="X77" i="23"/>
  <c r="X78" i="23"/>
  <c r="X79" i="23"/>
  <c r="X80" i="23"/>
  <c r="X81" i="23"/>
  <c r="X82" i="23"/>
  <c r="X83" i="23"/>
  <c r="X84" i="23"/>
  <c r="X85" i="23"/>
  <c r="X86" i="23"/>
  <c r="X87" i="23"/>
  <c r="X88" i="23"/>
  <c r="X89" i="23"/>
  <c r="X90" i="23"/>
  <c r="X91" i="23"/>
  <c r="X92" i="23"/>
  <c r="X93" i="23"/>
  <c r="X94" i="23"/>
  <c r="X95" i="23"/>
  <c r="X96" i="23"/>
  <c r="X97" i="23"/>
  <c r="X98" i="23"/>
  <c r="X99" i="23"/>
  <c r="X100" i="23"/>
  <c r="X101" i="23"/>
  <c r="X102" i="23"/>
  <c r="X103" i="23"/>
  <c r="X5" i="24"/>
  <c r="X6" i="24"/>
  <c r="X7" i="24"/>
  <c r="X8" i="24"/>
  <c r="X9" i="24"/>
  <c r="X10" i="24"/>
  <c r="X11" i="24"/>
  <c r="X12" i="24"/>
  <c r="X13" i="24"/>
  <c r="X14" i="24"/>
  <c r="X15" i="24"/>
  <c r="X16" i="24"/>
  <c r="X17" i="24"/>
  <c r="X18" i="24"/>
  <c r="X19" i="24"/>
  <c r="X20" i="24"/>
  <c r="X21" i="24"/>
  <c r="X22" i="24"/>
  <c r="X23" i="24"/>
  <c r="X24" i="24"/>
  <c r="X25" i="24"/>
  <c r="X26" i="24"/>
  <c r="X27" i="24"/>
  <c r="X28" i="24"/>
  <c r="X29" i="24"/>
  <c r="X30" i="24"/>
  <c r="X31" i="24"/>
  <c r="X32" i="24"/>
  <c r="X33" i="24"/>
  <c r="X34" i="24"/>
  <c r="X35" i="24"/>
  <c r="X36" i="24"/>
  <c r="X37" i="24"/>
  <c r="X38" i="24"/>
  <c r="X39" i="24"/>
  <c r="X40" i="24"/>
  <c r="X41" i="24"/>
  <c r="X42" i="24"/>
  <c r="X43" i="24"/>
  <c r="X44" i="24"/>
  <c r="X45" i="24"/>
  <c r="X46" i="24"/>
  <c r="X47" i="24"/>
  <c r="X48" i="24"/>
  <c r="X49" i="24"/>
  <c r="X50" i="24"/>
  <c r="X51" i="24"/>
  <c r="X52" i="24"/>
  <c r="X53" i="24"/>
  <c r="X54" i="24"/>
  <c r="X55" i="24"/>
  <c r="X56" i="24"/>
  <c r="X57" i="24"/>
  <c r="X58" i="24"/>
  <c r="X59" i="24"/>
  <c r="X60" i="24"/>
  <c r="X61" i="24"/>
  <c r="X62" i="24"/>
  <c r="X63" i="24"/>
  <c r="X64" i="24"/>
  <c r="X65" i="24"/>
  <c r="X66" i="24"/>
  <c r="X67" i="24"/>
  <c r="X68" i="24"/>
  <c r="X69" i="24"/>
  <c r="X70" i="24"/>
  <c r="X71" i="24"/>
  <c r="X72" i="24"/>
  <c r="X73" i="24"/>
  <c r="X74" i="24"/>
  <c r="X75" i="24"/>
  <c r="X76" i="24"/>
  <c r="X77" i="24"/>
  <c r="X78" i="24"/>
  <c r="X79" i="24"/>
  <c r="X80" i="24"/>
  <c r="X81" i="24"/>
  <c r="X82" i="24"/>
  <c r="X83" i="24"/>
  <c r="X84" i="24"/>
  <c r="X85" i="24"/>
  <c r="X86" i="24"/>
  <c r="X87" i="24"/>
  <c r="X88" i="24"/>
  <c r="X89" i="24"/>
  <c r="X90" i="24"/>
  <c r="X91" i="24"/>
  <c r="X92" i="24"/>
  <c r="X93" i="24"/>
  <c r="X94" i="24"/>
  <c r="X95" i="24"/>
  <c r="X96" i="24"/>
  <c r="X97" i="24"/>
  <c r="X98" i="24"/>
  <c r="X99" i="24"/>
  <c r="X100" i="24"/>
  <c r="X101" i="24"/>
  <c r="X102" i="24"/>
  <c r="X103" i="24"/>
  <c r="X5" i="25"/>
  <c r="X6" i="25"/>
  <c r="X7" i="25"/>
  <c r="X8" i="25"/>
  <c r="X9" i="25"/>
  <c r="X10" i="25"/>
  <c r="X11" i="25"/>
  <c r="X12" i="25"/>
  <c r="X13" i="25"/>
  <c r="X14" i="25"/>
  <c r="X15" i="25"/>
  <c r="X16" i="25"/>
  <c r="X17" i="25"/>
  <c r="X18" i="25"/>
  <c r="X19" i="25"/>
  <c r="X20" i="25"/>
  <c r="X21" i="25"/>
  <c r="X22" i="25"/>
  <c r="X23" i="25"/>
  <c r="X24" i="25"/>
  <c r="X25" i="25"/>
  <c r="X26" i="25"/>
  <c r="X27" i="25"/>
  <c r="X28" i="25"/>
  <c r="X29" i="25"/>
  <c r="X30" i="25"/>
  <c r="X31" i="25"/>
  <c r="X32" i="25"/>
  <c r="X33" i="25"/>
  <c r="X34" i="25"/>
  <c r="X35" i="25"/>
  <c r="X36" i="25"/>
  <c r="X37" i="25"/>
  <c r="X38" i="25"/>
  <c r="X39" i="25"/>
  <c r="X40" i="25"/>
  <c r="X41" i="25"/>
  <c r="X42" i="25"/>
  <c r="X43" i="25"/>
  <c r="X44" i="25"/>
  <c r="X45" i="25"/>
  <c r="X46" i="25"/>
  <c r="X47" i="25"/>
  <c r="X48" i="25"/>
  <c r="X49" i="25"/>
  <c r="X50" i="25"/>
  <c r="X51" i="25"/>
  <c r="X52" i="25"/>
  <c r="X53" i="25"/>
  <c r="X54" i="25"/>
  <c r="X55" i="25"/>
  <c r="X56" i="25"/>
  <c r="X57" i="25"/>
  <c r="X58" i="25"/>
  <c r="X59" i="25"/>
  <c r="X60" i="25"/>
  <c r="X61" i="25"/>
  <c r="X62" i="25"/>
  <c r="X63" i="25"/>
  <c r="X64" i="25"/>
  <c r="X65" i="25"/>
  <c r="X66" i="25"/>
  <c r="X67" i="25"/>
  <c r="X68" i="25"/>
  <c r="X69" i="25"/>
  <c r="X70" i="25"/>
  <c r="X71" i="25"/>
  <c r="X72" i="25"/>
  <c r="X73" i="25"/>
  <c r="X74" i="25"/>
  <c r="X75" i="25"/>
  <c r="X76" i="25"/>
  <c r="X77" i="25"/>
  <c r="X78" i="25"/>
  <c r="X79" i="25"/>
  <c r="X80" i="25"/>
  <c r="X81" i="25"/>
  <c r="X82" i="25"/>
  <c r="X83" i="25"/>
  <c r="X84" i="25"/>
  <c r="X85" i="25"/>
  <c r="X86" i="25"/>
  <c r="X87" i="25"/>
  <c r="X88" i="25"/>
  <c r="X89" i="25"/>
  <c r="X90" i="25"/>
  <c r="X91" i="25"/>
  <c r="X92" i="25"/>
  <c r="X93" i="25"/>
  <c r="X94" i="25"/>
  <c r="X95" i="25"/>
  <c r="X96" i="25"/>
  <c r="X97" i="25"/>
  <c r="X98" i="25"/>
  <c r="X99" i="25"/>
  <c r="X100" i="25"/>
  <c r="X101" i="25"/>
  <c r="X102" i="25"/>
  <c r="X103" i="25"/>
  <c r="X5" i="26"/>
  <c r="X6" i="26"/>
  <c r="X7" i="26"/>
  <c r="X8" i="26"/>
  <c r="X9" i="26"/>
  <c r="X10" i="26"/>
  <c r="X11" i="26"/>
  <c r="X12" i="26"/>
  <c r="X13" i="26"/>
  <c r="X14" i="26"/>
  <c r="X15" i="26"/>
  <c r="X16" i="26"/>
  <c r="X17" i="26"/>
  <c r="X18" i="26"/>
  <c r="X19" i="26"/>
  <c r="X20" i="26"/>
  <c r="X21" i="26"/>
  <c r="X22" i="26"/>
  <c r="X23" i="26"/>
  <c r="X24" i="26"/>
  <c r="X25" i="26"/>
  <c r="X26" i="26"/>
  <c r="X27" i="26"/>
  <c r="X28" i="26"/>
  <c r="X29" i="26"/>
  <c r="X30" i="26"/>
  <c r="X31" i="26"/>
  <c r="X32" i="26"/>
  <c r="X33" i="26"/>
  <c r="X34" i="26"/>
  <c r="X35" i="26"/>
  <c r="X36" i="26"/>
  <c r="X37" i="26"/>
  <c r="X38" i="26"/>
  <c r="X39" i="26"/>
  <c r="X40" i="26"/>
  <c r="X41" i="26"/>
  <c r="X42" i="26"/>
  <c r="X43" i="26"/>
  <c r="X44" i="26"/>
  <c r="X45" i="26"/>
  <c r="X46" i="26"/>
  <c r="X47" i="26"/>
  <c r="X48" i="26"/>
  <c r="X49" i="26"/>
  <c r="X50" i="26"/>
  <c r="X51" i="26"/>
  <c r="X52" i="26"/>
  <c r="X53" i="26"/>
  <c r="X54" i="26"/>
  <c r="X55" i="26"/>
  <c r="X56" i="26"/>
  <c r="X57" i="26"/>
  <c r="X58" i="26"/>
  <c r="X59" i="26"/>
  <c r="X60" i="26"/>
  <c r="X61" i="26"/>
  <c r="X62" i="26"/>
  <c r="X63" i="26"/>
  <c r="X64" i="26"/>
  <c r="X65" i="26"/>
  <c r="X66" i="26"/>
  <c r="X67" i="26"/>
  <c r="X68" i="26"/>
  <c r="X69" i="26"/>
  <c r="X70" i="26"/>
  <c r="X71" i="26"/>
  <c r="X72" i="26"/>
  <c r="X73" i="26"/>
  <c r="X74" i="26"/>
  <c r="X75" i="26"/>
  <c r="X76" i="26"/>
  <c r="X77" i="26"/>
  <c r="X78" i="26"/>
  <c r="X79" i="26"/>
  <c r="X80" i="26"/>
  <c r="X81" i="26"/>
  <c r="X82" i="26"/>
  <c r="X83" i="26"/>
  <c r="X84" i="26"/>
  <c r="X85" i="26"/>
  <c r="X86" i="26"/>
  <c r="X87" i="26"/>
  <c r="X88" i="26"/>
  <c r="X89" i="26"/>
  <c r="X90" i="26"/>
  <c r="X91" i="26"/>
  <c r="X92" i="26"/>
  <c r="X93" i="26"/>
  <c r="X94" i="26"/>
  <c r="X95" i="26"/>
  <c r="X96" i="26"/>
  <c r="X97" i="26"/>
  <c r="X98" i="26"/>
  <c r="X99" i="26"/>
  <c r="X100" i="26"/>
  <c r="X101" i="26"/>
  <c r="X102" i="26"/>
  <c r="X103" i="26"/>
  <c r="X5" i="27"/>
  <c r="X6" i="27"/>
  <c r="X7" i="27"/>
  <c r="X8" i="27"/>
  <c r="X9" i="27"/>
  <c r="X10" i="27"/>
  <c r="X11" i="27"/>
  <c r="X12" i="27"/>
  <c r="X13" i="27"/>
  <c r="X14" i="27"/>
  <c r="X15" i="27"/>
  <c r="X16" i="27"/>
  <c r="X17" i="27"/>
  <c r="X18" i="27"/>
  <c r="X19" i="27"/>
  <c r="X20" i="27"/>
  <c r="X21" i="27"/>
  <c r="X22" i="27"/>
  <c r="X23" i="27"/>
  <c r="X24" i="27"/>
  <c r="X25" i="27"/>
  <c r="X26" i="27"/>
  <c r="X27" i="27"/>
  <c r="X28" i="27"/>
  <c r="X29" i="27"/>
  <c r="X30" i="27"/>
  <c r="X31" i="27"/>
  <c r="X32" i="27"/>
  <c r="X33" i="27"/>
  <c r="X34" i="27"/>
  <c r="X35" i="27"/>
  <c r="X36" i="27"/>
  <c r="X37" i="27"/>
  <c r="X38" i="27"/>
  <c r="X39" i="27"/>
  <c r="X40" i="27"/>
  <c r="X41" i="27"/>
  <c r="X42" i="27"/>
  <c r="X43" i="27"/>
  <c r="X44" i="27"/>
  <c r="X45" i="27"/>
  <c r="X46" i="27"/>
  <c r="X47" i="27"/>
  <c r="X48" i="27"/>
  <c r="X49" i="27"/>
  <c r="X50" i="27"/>
  <c r="X51" i="27"/>
  <c r="X52" i="27"/>
  <c r="X53" i="27"/>
  <c r="X54" i="27"/>
  <c r="X55" i="27"/>
  <c r="X56" i="27"/>
  <c r="X57" i="27"/>
  <c r="X58" i="27"/>
  <c r="X59" i="27"/>
  <c r="X60" i="27"/>
  <c r="X61" i="27"/>
  <c r="X62" i="27"/>
  <c r="X63" i="27"/>
  <c r="X64" i="27"/>
  <c r="X65" i="27"/>
  <c r="X66" i="27"/>
  <c r="X67" i="27"/>
  <c r="X68" i="27"/>
  <c r="X69" i="27"/>
  <c r="X70" i="27"/>
  <c r="X71" i="27"/>
  <c r="X72" i="27"/>
  <c r="X73" i="27"/>
  <c r="X74" i="27"/>
  <c r="X75" i="27"/>
  <c r="X76" i="27"/>
  <c r="X77" i="27"/>
  <c r="X78" i="27"/>
  <c r="X79" i="27"/>
  <c r="X80" i="27"/>
  <c r="X81" i="27"/>
  <c r="X82" i="27"/>
  <c r="X83" i="27"/>
  <c r="X84" i="27"/>
  <c r="X85" i="27"/>
  <c r="X86" i="27"/>
  <c r="X87" i="27"/>
  <c r="X88" i="27"/>
  <c r="X89" i="27"/>
  <c r="X90" i="27"/>
  <c r="X91" i="27"/>
  <c r="X92" i="27"/>
  <c r="X93" i="27"/>
  <c r="X94" i="27"/>
  <c r="X95" i="27"/>
  <c r="X96" i="27"/>
  <c r="X97" i="27"/>
  <c r="X98" i="27"/>
  <c r="X99" i="27"/>
  <c r="X100" i="27"/>
  <c r="X101" i="27"/>
  <c r="X102" i="27"/>
  <c r="X103" i="2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5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5" i="58"/>
  <c r="X6" i="58"/>
  <c r="X7" i="58"/>
  <c r="X8" i="58"/>
  <c r="X9" i="58"/>
  <c r="X10" i="58"/>
  <c r="X11" i="58"/>
  <c r="X12" i="58"/>
  <c r="X13" i="58"/>
  <c r="X14" i="58"/>
  <c r="X15" i="58"/>
  <c r="X16" i="58"/>
  <c r="X17" i="58"/>
  <c r="X18" i="58"/>
  <c r="X19" i="58"/>
  <c r="X20" i="58"/>
  <c r="X21" i="58"/>
  <c r="X22" i="58"/>
  <c r="X23" i="58"/>
  <c r="X24" i="58"/>
  <c r="X25" i="58"/>
  <c r="X26" i="58"/>
  <c r="X27" i="58"/>
  <c r="X28" i="58"/>
  <c r="X29" i="58"/>
  <c r="X30" i="58"/>
  <c r="X31" i="58"/>
  <c r="X32" i="58"/>
  <c r="X33" i="58"/>
  <c r="X34" i="58"/>
  <c r="X35" i="58"/>
  <c r="X36" i="58"/>
  <c r="X37" i="58"/>
  <c r="X38" i="58"/>
  <c r="X39" i="58"/>
  <c r="X40" i="58"/>
  <c r="X41" i="58"/>
  <c r="X42" i="58"/>
  <c r="X43" i="58"/>
  <c r="X44" i="58"/>
  <c r="X45" i="58"/>
  <c r="X46" i="58"/>
  <c r="X47" i="58"/>
  <c r="X48" i="58"/>
  <c r="X49" i="58"/>
  <c r="X50" i="58"/>
  <c r="X51" i="58"/>
  <c r="X52" i="58"/>
  <c r="X53" i="58"/>
  <c r="X54" i="58"/>
  <c r="X55" i="58"/>
  <c r="X56" i="58"/>
  <c r="X57" i="58"/>
  <c r="X58" i="58"/>
  <c r="X59" i="58"/>
  <c r="X60" i="58"/>
  <c r="X61" i="58"/>
  <c r="X62" i="58"/>
  <c r="X63" i="58"/>
  <c r="X64" i="58"/>
  <c r="X65" i="58"/>
  <c r="X66" i="58"/>
  <c r="X67" i="58"/>
  <c r="X68" i="58"/>
  <c r="X69" i="58"/>
  <c r="X70" i="58"/>
  <c r="X71" i="58"/>
  <c r="X72" i="58"/>
  <c r="X73" i="58"/>
  <c r="X74" i="58"/>
  <c r="X75" i="58"/>
  <c r="X76" i="58"/>
  <c r="X77" i="58"/>
  <c r="X78" i="58"/>
  <c r="X79" i="58"/>
  <c r="X80" i="58"/>
  <c r="X81" i="58"/>
  <c r="X82" i="58"/>
  <c r="X83" i="58"/>
  <c r="X84" i="58"/>
  <c r="X85" i="58"/>
  <c r="X86" i="58"/>
  <c r="X87" i="58"/>
  <c r="X88" i="58"/>
  <c r="X89" i="58"/>
  <c r="X90" i="58"/>
  <c r="X91" i="58"/>
  <c r="X92" i="58"/>
  <c r="X93" i="58"/>
  <c r="X94" i="58"/>
  <c r="X95" i="58"/>
  <c r="X96" i="58"/>
  <c r="X97" i="58"/>
  <c r="X98" i="58"/>
  <c r="X99" i="58"/>
  <c r="X100" i="58"/>
  <c r="X101" i="58"/>
  <c r="X102" i="58"/>
  <c r="X103" i="58"/>
  <c r="X5" i="59"/>
  <c r="X6" i="59"/>
  <c r="X7" i="59"/>
  <c r="X8" i="59"/>
  <c r="X9" i="59"/>
  <c r="X10" i="59"/>
  <c r="X11" i="59"/>
  <c r="X12" i="59"/>
  <c r="X13" i="59"/>
  <c r="X14" i="59"/>
  <c r="X15" i="59"/>
  <c r="X16" i="59"/>
  <c r="X17" i="59"/>
  <c r="X18" i="59"/>
  <c r="X19" i="59"/>
  <c r="X20" i="59"/>
  <c r="X21" i="59"/>
  <c r="X22" i="59"/>
  <c r="X23" i="59"/>
  <c r="X24" i="59"/>
  <c r="X25" i="59"/>
  <c r="X26" i="59"/>
  <c r="X27" i="59"/>
  <c r="X28" i="59"/>
  <c r="X29" i="59"/>
  <c r="X30" i="59"/>
  <c r="X31" i="59"/>
  <c r="X32" i="59"/>
  <c r="X33" i="59"/>
  <c r="X34" i="59"/>
  <c r="X35" i="59"/>
  <c r="X36" i="59"/>
  <c r="X37" i="59"/>
  <c r="X38" i="59"/>
  <c r="X39" i="59"/>
  <c r="X40" i="59"/>
  <c r="X41" i="59"/>
  <c r="X42" i="59"/>
  <c r="X43" i="59"/>
  <c r="X44" i="59"/>
  <c r="X45" i="59"/>
  <c r="X46" i="59"/>
  <c r="X47" i="59"/>
  <c r="X48" i="59"/>
  <c r="X49" i="59"/>
  <c r="X50" i="59"/>
  <c r="X51" i="59"/>
  <c r="X52" i="59"/>
  <c r="X53" i="59"/>
  <c r="X54" i="59"/>
  <c r="X55" i="59"/>
  <c r="X56" i="59"/>
  <c r="X57" i="59"/>
  <c r="X58" i="59"/>
  <c r="AF58" i="59" s="1"/>
  <c r="X59" i="59"/>
  <c r="X60" i="59"/>
  <c r="X61" i="59"/>
  <c r="X62" i="59"/>
  <c r="X63" i="59"/>
  <c r="X64" i="59"/>
  <c r="X65" i="59"/>
  <c r="X66" i="59"/>
  <c r="X67" i="59"/>
  <c r="X68" i="59"/>
  <c r="X69" i="59"/>
  <c r="X70" i="59"/>
  <c r="X71" i="59"/>
  <c r="X72" i="59"/>
  <c r="X73" i="59"/>
  <c r="X74" i="59"/>
  <c r="X75" i="59"/>
  <c r="X76" i="59"/>
  <c r="X77" i="59"/>
  <c r="X78" i="59"/>
  <c r="X79" i="59"/>
  <c r="X80" i="59"/>
  <c r="X81" i="59"/>
  <c r="X82" i="59"/>
  <c r="X83" i="59"/>
  <c r="X84" i="59"/>
  <c r="X85" i="59"/>
  <c r="X86" i="59"/>
  <c r="X87" i="59"/>
  <c r="X88" i="59"/>
  <c r="X89" i="59"/>
  <c r="X90" i="59"/>
  <c r="X91" i="59"/>
  <c r="X92" i="59"/>
  <c r="X93" i="59"/>
  <c r="X94" i="59"/>
  <c r="X95" i="59"/>
  <c r="X96" i="59"/>
  <c r="X97" i="59"/>
  <c r="X98" i="59"/>
  <c r="X99" i="59"/>
  <c r="X100" i="59"/>
  <c r="X101" i="59"/>
  <c r="X102" i="59"/>
  <c r="X103" i="59"/>
  <c r="X5" i="60"/>
  <c r="X6" i="60"/>
  <c r="X7" i="60"/>
  <c r="X8" i="60"/>
  <c r="X9" i="60"/>
  <c r="X10" i="60"/>
  <c r="X11" i="60"/>
  <c r="X12" i="60"/>
  <c r="X13" i="60"/>
  <c r="X14" i="60"/>
  <c r="X15" i="60"/>
  <c r="X16" i="60"/>
  <c r="X17" i="60"/>
  <c r="X18" i="60"/>
  <c r="X19" i="60"/>
  <c r="X20" i="60"/>
  <c r="X21" i="60"/>
  <c r="X22" i="60"/>
  <c r="X23" i="60"/>
  <c r="X24" i="60"/>
  <c r="X25" i="60"/>
  <c r="X26" i="60"/>
  <c r="X27" i="60"/>
  <c r="X28" i="60"/>
  <c r="X29" i="60"/>
  <c r="X30" i="60"/>
  <c r="X31" i="60"/>
  <c r="X32" i="60"/>
  <c r="X33" i="60"/>
  <c r="X34" i="60"/>
  <c r="X35" i="60"/>
  <c r="X36" i="60"/>
  <c r="X37" i="60"/>
  <c r="X38" i="60"/>
  <c r="X39" i="60"/>
  <c r="X40" i="60"/>
  <c r="X41" i="60"/>
  <c r="X42" i="60"/>
  <c r="X43" i="60"/>
  <c r="X44" i="60"/>
  <c r="X45" i="60"/>
  <c r="X46" i="60"/>
  <c r="X47" i="60"/>
  <c r="X48" i="60"/>
  <c r="X49" i="60"/>
  <c r="X50" i="60"/>
  <c r="X51" i="60"/>
  <c r="X52" i="60"/>
  <c r="X53" i="60"/>
  <c r="X54" i="60"/>
  <c r="X55" i="60"/>
  <c r="X56" i="60"/>
  <c r="X57" i="60"/>
  <c r="X58" i="60"/>
  <c r="X59" i="60"/>
  <c r="X60" i="60"/>
  <c r="X61" i="60"/>
  <c r="X62" i="60"/>
  <c r="X63" i="60"/>
  <c r="X64" i="60"/>
  <c r="X65" i="60"/>
  <c r="X66" i="60"/>
  <c r="X67" i="60"/>
  <c r="X68" i="60"/>
  <c r="X69" i="60"/>
  <c r="X70" i="60"/>
  <c r="X71" i="60"/>
  <c r="X72" i="60"/>
  <c r="X73" i="60"/>
  <c r="X74" i="60"/>
  <c r="X75" i="60"/>
  <c r="X76" i="60"/>
  <c r="X77" i="60"/>
  <c r="X78" i="60"/>
  <c r="X79" i="60"/>
  <c r="X80" i="60"/>
  <c r="X81" i="60"/>
  <c r="X82" i="60"/>
  <c r="X83" i="60"/>
  <c r="X84" i="60"/>
  <c r="X85" i="60"/>
  <c r="X86" i="60"/>
  <c r="X87" i="60"/>
  <c r="X88" i="60"/>
  <c r="X89" i="60"/>
  <c r="X90" i="60"/>
  <c r="X91" i="60"/>
  <c r="X92" i="60"/>
  <c r="X93" i="60"/>
  <c r="X94" i="60"/>
  <c r="X95" i="60"/>
  <c r="X96" i="60"/>
  <c r="X97" i="60"/>
  <c r="X98" i="60"/>
  <c r="X99" i="60"/>
  <c r="X100" i="60"/>
  <c r="X101" i="60"/>
  <c r="X102" i="60"/>
  <c r="X103" i="60"/>
  <c r="X5" i="61"/>
  <c r="X6" i="61"/>
  <c r="X7" i="61"/>
  <c r="X8" i="61"/>
  <c r="X9" i="61"/>
  <c r="X10" i="61"/>
  <c r="X11" i="61"/>
  <c r="X12" i="61"/>
  <c r="X13" i="61"/>
  <c r="X14" i="61"/>
  <c r="X15" i="61"/>
  <c r="X16" i="61"/>
  <c r="X17" i="61"/>
  <c r="X18" i="61"/>
  <c r="X19" i="61"/>
  <c r="X20" i="61"/>
  <c r="X21" i="61"/>
  <c r="X22" i="61"/>
  <c r="X23" i="61"/>
  <c r="X24" i="61"/>
  <c r="X25" i="61"/>
  <c r="X26" i="61"/>
  <c r="X27" i="61"/>
  <c r="X28" i="61"/>
  <c r="X29" i="61"/>
  <c r="X30" i="61"/>
  <c r="X31" i="61"/>
  <c r="X32" i="61"/>
  <c r="X33" i="61"/>
  <c r="X34" i="61"/>
  <c r="X35" i="61"/>
  <c r="X36" i="61"/>
  <c r="X37" i="61"/>
  <c r="X38" i="61"/>
  <c r="X39" i="61"/>
  <c r="X40" i="61"/>
  <c r="X41" i="61"/>
  <c r="X42" i="61"/>
  <c r="X43" i="61"/>
  <c r="X44" i="61"/>
  <c r="X45" i="61"/>
  <c r="X46" i="61"/>
  <c r="X47" i="61"/>
  <c r="X48" i="61"/>
  <c r="X49" i="61"/>
  <c r="X50" i="61"/>
  <c r="X51" i="61"/>
  <c r="X52" i="61"/>
  <c r="X53" i="61"/>
  <c r="X54" i="61"/>
  <c r="X55" i="61"/>
  <c r="X56" i="61"/>
  <c r="X57" i="61"/>
  <c r="X58" i="61"/>
  <c r="X59" i="61"/>
  <c r="X60" i="61"/>
  <c r="X61" i="61"/>
  <c r="X62" i="61"/>
  <c r="X63" i="61"/>
  <c r="X64" i="61"/>
  <c r="X65" i="61"/>
  <c r="X66" i="61"/>
  <c r="X67" i="61"/>
  <c r="X68" i="61"/>
  <c r="X69" i="61"/>
  <c r="X70" i="61"/>
  <c r="X71" i="61"/>
  <c r="X72" i="61"/>
  <c r="X73" i="61"/>
  <c r="X74" i="61"/>
  <c r="X75" i="61"/>
  <c r="X76" i="61"/>
  <c r="X77" i="61"/>
  <c r="X78" i="61"/>
  <c r="X79" i="61"/>
  <c r="X80" i="61"/>
  <c r="X81" i="61"/>
  <c r="X82" i="61"/>
  <c r="X83" i="61"/>
  <c r="X84" i="61"/>
  <c r="X85" i="61"/>
  <c r="X86" i="61"/>
  <c r="X87" i="61"/>
  <c r="X88" i="61"/>
  <c r="X89" i="61"/>
  <c r="X90" i="61"/>
  <c r="X91" i="61"/>
  <c r="X92" i="61"/>
  <c r="X93" i="61"/>
  <c r="X94" i="61"/>
  <c r="X95" i="61"/>
  <c r="X96" i="61"/>
  <c r="X97" i="61"/>
  <c r="X98" i="61"/>
  <c r="X99" i="61"/>
  <c r="X100" i="61"/>
  <c r="X101" i="61"/>
  <c r="X102" i="61"/>
  <c r="X103" i="61"/>
  <c r="X5" i="62"/>
  <c r="X6" i="62"/>
  <c r="X7" i="62"/>
  <c r="X8" i="62"/>
  <c r="X9" i="62"/>
  <c r="X10" i="62"/>
  <c r="X11" i="62"/>
  <c r="X12" i="62"/>
  <c r="X13" i="62"/>
  <c r="X14" i="62"/>
  <c r="X15" i="62"/>
  <c r="X16" i="62"/>
  <c r="X17" i="62"/>
  <c r="X18" i="62"/>
  <c r="X19" i="62"/>
  <c r="X20" i="62"/>
  <c r="X21" i="62"/>
  <c r="X22" i="62"/>
  <c r="X23" i="62"/>
  <c r="X24" i="62"/>
  <c r="X25" i="62"/>
  <c r="X26" i="62"/>
  <c r="X27" i="62"/>
  <c r="X28" i="62"/>
  <c r="X29" i="62"/>
  <c r="X30" i="62"/>
  <c r="X31" i="62"/>
  <c r="X32" i="62"/>
  <c r="X33" i="62"/>
  <c r="X34" i="62"/>
  <c r="X35" i="62"/>
  <c r="X36" i="62"/>
  <c r="X37" i="62"/>
  <c r="X38" i="62"/>
  <c r="X39" i="62"/>
  <c r="X40" i="62"/>
  <c r="X41" i="62"/>
  <c r="X42" i="62"/>
  <c r="X43" i="62"/>
  <c r="X44" i="62"/>
  <c r="X45" i="62"/>
  <c r="X46" i="62"/>
  <c r="X47" i="62"/>
  <c r="X48" i="62"/>
  <c r="X49" i="62"/>
  <c r="X50" i="62"/>
  <c r="X51" i="62"/>
  <c r="X52" i="62"/>
  <c r="X53" i="62"/>
  <c r="X54" i="62"/>
  <c r="X55" i="62"/>
  <c r="X56" i="62"/>
  <c r="X57" i="62"/>
  <c r="X58" i="62"/>
  <c r="X59" i="62"/>
  <c r="X60" i="62"/>
  <c r="X61" i="62"/>
  <c r="X62" i="62"/>
  <c r="X63" i="62"/>
  <c r="X64" i="62"/>
  <c r="X65" i="62"/>
  <c r="X66" i="62"/>
  <c r="X67" i="62"/>
  <c r="X68" i="62"/>
  <c r="X69" i="62"/>
  <c r="X70" i="62"/>
  <c r="X71" i="62"/>
  <c r="X72" i="62"/>
  <c r="X73" i="62"/>
  <c r="X74" i="62"/>
  <c r="X75" i="62"/>
  <c r="X76" i="62"/>
  <c r="X77" i="62"/>
  <c r="X78" i="62"/>
  <c r="X79" i="62"/>
  <c r="X80" i="62"/>
  <c r="X81" i="62"/>
  <c r="X82" i="62"/>
  <c r="X83" i="62"/>
  <c r="X84" i="62"/>
  <c r="X85" i="62"/>
  <c r="X86" i="62"/>
  <c r="X87" i="62"/>
  <c r="X88" i="62"/>
  <c r="X89" i="62"/>
  <c r="X90" i="62"/>
  <c r="X91" i="62"/>
  <c r="X92" i="62"/>
  <c r="X93" i="62"/>
  <c r="X94" i="62"/>
  <c r="X95" i="62"/>
  <c r="X96" i="62"/>
  <c r="X97" i="62"/>
  <c r="X98" i="62"/>
  <c r="X99" i="62"/>
  <c r="X100" i="62"/>
  <c r="X101" i="62"/>
  <c r="X102" i="62"/>
  <c r="X103" i="62"/>
  <c r="X5" i="63"/>
  <c r="X6" i="63"/>
  <c r="X7" i="63"/>
  <c r="X8" i="63"/>
  <c r="X9" i="63"/>
  <c r="X10" i="63"/>
  <c r="X11" i="63"/>
  <c r="X12" i="63"/>
  <c r="X13" i="63"/>
  <c r="X14" i="63"/>
  <c r="X15" i="63"/>
  <c r="X16" i="63"/>
  <c r="X17" i="63"/>
  <c r="X18" i="63"/>
  <c r="X19" i="63"/>
  <c r="X20" i="63"/>
  <c r="X21" i="63"/>
  <c r="X22" i="63"/>
  <c r="X23" i="63"/>
  <c r="X24" i="63"/>
  <c r="X25" i="63"/>
  <c r="X26" i="63"/>
  <c r="X27" i="63"/>
  <c r="X28" i="63"/>
  <c r="X29" i="63"/>
  <c r="X30" i="63"/>
  <c r="X31" i="63"/>
  <c r="X32" i="63"/>
  <c r="X33" i="63"/>
  <c r="X34" i="63"/>
  <c r="X35" i="63"/>
  <c r="X36" i="63"/>
  <c r="X37" i="63"/>
  <c r="X38" i="63"/>
  <c r="X39" i="63"/>
  <c r="X40" i="63"/>
  <c r="X41" i="63"/>
  <c r="X42" i="63"/>
  <c r="X43" i="63"/>
  <c r="X44" i="63"/>
  <c r="X45" i="63"/>
  <c r="X46" i="63"/>
  <c r="X47" i="63"/>
  <c r="X48" i="63"/>
  <c r="X49" i="63"/>
  <c r="X50" i="63"/>
  <c r="X51" i="63"/>
  <c r="X52" i="63"/>
  <c r="X53" i="63"/>
  <c r="X54" i="63"/>
  <c r="X55" i="63"/>
  <c r="X56" i="63"/>
  <c r="X57" i="63"/>
  <c r="X58" i="63"/>
  <c r="X59" i="63"/>
  <c r="X60" i="63"/>
  <c r="X61" i="63"/>
  <c r="X62" i="63"/>
  <c r="X63" i="63"/>
  <c r="X64" i="63"/>
  <c r="X65" i="63"/>
  <c r="X66" i="63"/>
  <c r="X67" i="63"/>
  <c r="X68" i="63"/>
  <c r="X69" i="63"/>
  <c r="X70" i="63"/>
  <c r="X71" i="63"/>
  <c r="X72" i="63"/>
  <c r="X73" i="63"/>
  <c r="X74" i="63"/>
  <c r="X75" i="63"/>
  <c r="X76" i="63"/>
  <c r="X77" i="63"/>
  <c r="X78" i="63"/>
  <c r="X79" i="63"/>
  <c r="X80" i="63"/>
  <c r="X81" i="63"/>
  <c r="X82" i="63"/>
  <c r="X83" i="63"/>
  <c r="X84" i="63"/>
  <c r="X85" i="63"/>
  <c r="X86" i="63"/>
  <c r="X87" i="63"/>
  <c r="X88" i="63"/>
  <c r="X89" i="63"/>
  <c r="X90" i="63"/>
  <c r="X91" i="63"/>
  <c r="X92" i="63"/>
  <c r="X93" i="63"/>
  <c r="X94" i="63"/>
  <c r="X95" i="63"/>
  <c r="X96" i="63"/>
  <c r="X97" i="63"/>
  <c r="X98" i="63"/>
  <c r="X99" i="63"/>
  <c r="X100" i="63"/>
  <c r="X101" i="63"/>
  <c r="X102" i="63"/>
  <c r="X103" i="63"/>
  <c r="X5" i="64"/>
  <c r="X6" i="64"/>
  <c r="X7" i="64"/>
  <c r="X8" i="64"/>
  <c r="X9" i="64"/>
  <c r="X10" i="64"/>
  <c r="X11" i="64"/>
  <c r="X12" i="64"/>
  <c r="X13" i="64"/>
  <c r="X14" i="64"/>
  <c r="X15" i="64"/>
  <c r="X16" i="64"/>
  <c r="X17" i="64"/>
  <c r="X18" i="64"/>
  <c r="X19" i="64"/>
  <c r="X20" i="64"/>
  <c r="X21" i="64"/>
  <c r="X22" i="64"/>
  <c r="X23" i="64"/>
  <c r="X24" i="64"/>
  <c r="X25" i="64"/>
  <c r="X26" i="64"/>
  <c r="X27" i="64"/>
  <c r="X28" i="64"/>
  <c r="X29" i="64"/>
  <c r="X30" i="64"/>
  <c r="X31" i="64"/>
  <c r="X32" i="64"/>
  <c r="X33" i="64"/>
  <c r="X34" i="64"/>
  <c r="X35" i="64"/>
  <c r="X36" i="64"/>
  <c r="X37" i="64"/>
  <c r="X38" i="64"/>
  <c r="X39" i="64"/>
  <c r="X40" i="64"/>
  <c r="X41" i="64"/>
  <c r="X42" i="64"/>
  <c r="X43" i="64"/>
  <c r="X44" i="64"/>
  <c r="X45" i="64"/>
  <c r="X46" i="64"/>
  <c r="X47" i="64"/>
  <c r="X48" i="64"/>
  <c r="X49" i="64"/>
  <c r="X50" i="64"/>
  <c r="X51" i="64"/>
  <c r="X52" i="64"/>
  <c r="X53" i="64"/>
  <c r="X54" i="64"/>
  <c r="X55" i="64"/>
  <c r="X56" i="64"/>
  <c r="X57" i="64"/>
  <c r="X58" i="64"/>
  <c r="X59" i="64"/>
  <c r="X60" i="64"/>
  <c r="X61" i="64"/>
  <c r="X62" i="64"/>
  <c r="X63" i="64"/>
  <c r="X64" i="64"/>
  <c r="X65" i="64"/>
  <c r="X66" i="64"/>
  <c r="X67" i="64"/>
  <c r="X68" i="64"/>
  <c r="X69" i="64"/>
  <c r="X70" i="64"/>
  <c r="X71" i="64"/>
  <c r="X72" i="64"/>
  <c r="X73" i="64"/>
  <c r="X74" i="64"/>
  <c r="X75" i="64"/>
  <c r="X76" i="64"/>
  <c r="X77" i="64"/>
  <c r="X78" i="64"/>
  <c r="X79" i="64"/>
  <c r="X80" i="64"/>
  <c r="X81" i="64"/>
  <c r="X82" i="64"/>
  <c r="X83" i="64"/>
  <c r="X84" i="64"/>
  <c r="X85" i="64"/>
  <c r="X86" i="64"/>
  <c r="X87" i="64"/>
  <c r="X88" i="64"/>
  <c r="X89" i="64"/>
  <c r="X90" i="64"/>
  <c r="X91" i="64"/>
  <c r="X92" i="64"/>
  <c r="X93" i="64"/>
  <c r="X94" i="64"/>
  <c r="X95" i="64"/>
  <c r="X96" i="64"/>
  <c r="X97" i="64"/>
  <c r="X98" i="64"/>
  <c r="X99" i="64"/>
  <c r="X100" i="64"/>
  <c r="X101" i="64"/>
  <c r="X102" i="64"/>
  <c r="X103" i="64"/>
  <c r="X5" i="65"/>
  <c r="X6" i="65"/>
  <c r="X7" i="65"/>
  <c r="X8" i="65"/>
  <c r="X9" i="65"/>
  <c r="X10" i="65"/>
  <c r="X11" i="65"/>
  <c r="X12" i="65"/>
  <c r="X13" i="65"/>
  <c r="X14" i="65"/>
  <c r="X15" i="65"/>
  <c r="X16" i="65"/>
  <c r="X17" i="65"/>
  <c r="X18" i="65"/>
  <c r="X19" i="65"/>
  <c r="X20" i="65"/>
  <c r="X21" i="65"/>
  <c r="X22" i="65"/>
  <c r="X23" i="65"/>
  <c r="X24" i="65"/>
  <c r="X25" i="65"/>
  <c r="X26" i="65"/>
  <c r="X27" i="65"/>
  <c r="X28" i="65"/>
  <c r="X29" i="65"/>
  <c r="X30" i="65"/>
  <c r="X31" i="65"/>
  <c r="X32" i="65"/>
  <c r="X33" i="65"/>
  <c r="X34" i="65"/>
  <c r="X35" i="65"/>
  <c r="X36" i="65"/>
  <c r="X37" i="65"/>
  <c r="X38" i="65"/>
  <c r="X39" i="65"/>
  <c r="X40" i="65"/>
  <c r="X41" i="65"/>
  <c r="X42" i="65"/>
  <c r="X43" i="65"/>
  <c r="X44" i="65"/>
  <c r="X45" i="65"/>
  <c r="X46" i="65"/>
  <c r="X47" i="65"/>
  <c r="X48" i="65"/>
  <c r="X49" i="65"/>
  <c r="X50" i="65"/>
  <c r="X51" i="65"/>
  <c r="X52" i="65"/>
  <c r="X53" i="65"/>
  <c r="X54" i="65"/>
  <c r="X55" i="65"/>
  <c r="X56" i="65"/>
  <c r="X57" i="65"/>
  <c r="X58" i="65"/>
  <c r="X59" i="65"/>
  <c r="X60" i="65"/>
  <c r="X61" i="65"/>
  <c r="X62" i="65"/>
  <c r="X63" i="65"/>
  <c r="X64" i="65"/>
  <c r="X65" i="65"/>
  <c r="X66" i="65"/>
  <c r="X67" i="65"/>
  <c r="X68" i="65"/>
  <c r="X69" i="65"/>
  <c r="X70" i="65"/>
  <c r="X71" i="65"/>
  <c r="X72" i="65"/>
  <c r="X73" i="65"/>
  <c r="X74" i="65"/>
  <c r="X75" i="65"/>
  <c r="X76" i="65"/>
  <c r="X77" i="65"/>
  <c r="X78" i="65"/>
  <c r="X79" i="65"/>
  <c r="X80" i="65"/>
  <c r="X81" i="65"/>
  <c r="X82" i="65"/>
  <c r="X83" i="65"/>
  <c r="X84" i="65"/>
  <c r="X85" i="65"/>
  <c r="X86" i="65"/>
  <c r="X87" i="65"/>
  <c r="X88" i="65"/>
  <c r="X89" i="65"/>
  <c r="X90" i="65"/>
  <c r="X91" i="65"/>
  <c r="X92" i="65"/>
  <c r="X93" i="65"/>
  <c r="X94" i="65"/>
  <c r="X95" i="65"/>
  <c r="X96" i="65"/>
  <c r="X97" i="65"/>
  <c r="X98" i="65"/>
  <c r="X99" i="65"/>
  <c r="X100" i="65"/>
  <c r="X101" i="65"/>
  <c r="X102" i="65"/>
  <c r="X103" i="65"/>
  <c r="X5" i="66"/>
  <c r="X6" i="66"/>
  <c r="X7" i="66"/>
  <c r="X8" i="66"/>
  <c r="X9" i="66"/>
  <c r="X10" i="66"/>
  <c r="X11" i="66"/>
  <c r="X12" i="66"/>
  <c r="X13" i="66"/>
  <c r="X14" i="66"/>
  <c r="X15" i="66"/>
  <c r="X16" i="66"/>
  <c r="X17" i="66"/>
  <c r="X18" i="66"/>
  <c r="X19" i="66"/>
  <c r="X20" i="66"/>
  <c r="X21" i="66"/>
  <c r="X22" i="66"/>
  <c r="X23" i="66"/>
  <c r="X24" i="66"/>
  <c r="X25" i="66"/>
  <c r="X26" i="66"/>
  <c r="X27" i="66"/>
  <c r="X28" i="66"/>
  <c r="X29" i="66"/>
  <c r="X30" i="66"/>
  <c r="X31" i="66"/>
  <c r="X32" i="66"/>
  <c r="X33" i="66"/>
  <c r="X34" i="66"/>
  <c r="X35" i="66"/>
  <c r="X36" i="66"/>
  <c r="X37" i="66"/>
  <c r="X38" i="66"/>
  <c r="X39" i="66"/>
  <c r="X40" i="66"/>
  <c r="X41" i="66"/>
  <c r="X42" i="66"/>
  <c r="X43" i="66"/>
  <c r="X44" i="66"/>
  <c r="X45" i="66"/>
  <c r="X46" i="66"/>
  <c r="X47" i="66"/>
  <c r="X48" i="66"/>
  <c r="X49" i="66"/>
  <c r="X50" i="66"/>
  <c r="X51" i="66"/>
  <c r="X52" i="66"/>
  <c r="X53" i="66"/>
  <c r="X54" i="66"/>
  <c r="X55" i="66"/>
  <c r="X56" i="66"/>
  <c r="X57" i="66"/>
  <c r="X58" i="66"/>
  <c r="X59" i="66"/>
  <c r="X60" i="66"/>
  <c r="X61" i="66"/>
  <c r="X62" i="66"/>
  <c r="X63" i="66"/>
  <c r="X64" i="66"/>
  <c r="X65" i="66"/>
  <c r="X66" i="66"/>
  <c r="X67" i="66"/>
  <c r="X68" i="66"/>
  <c r="X69" i="66"/>
  <c r="X70" i="66"/>
  <c r="X71" i="66"/>
  <c r="X72" i="66"/>
  <c r="X73" i="66"/>
  <c r="X74" i="66"/>
  <c r="X75" i="66"/>
  <c r="X76" i="66"/>
  <c r="X77" i="66"/>
  <c r="X78" i="66"/>
  <c r="X79" i="66"/>
  <c r="X80" i="66"/>
  <c r="X81" i="66"/>
  <c r="X82" i="66"/>
  <c r="X83" i="66"/>
  <c r="X84" i="66"/>
  <c r="X85" i="66"/>
  <c r="X86" i="66"/>
  <c r="X87" i="66"/>
  <c r="X88" i="66"/>
  <c r="X89" i="66"/>
  <c r="X90" i="66"/>
  <c r="X91" i="66"/>
  <c r="X92" i="66"/>
  <c r="X93" i="66"/>
  <c r="X94" i="66"/>
  <c r="X95" i="66"/>
  <c r="X96" i="66"/>
  <c r="X97" i="66"/>
  <c r="X98" i="66"/>
  <c r="X99" i="66"/>
  <c r="X100" i="66"/>
  <c r="X101" i="66"/>
  <c r="X102" i="66"/>
  <c r="X103" i="66"/>
  <c r="X5" i="67"/>
  <c r="X6" i="67"/>
  <c r="X7" i="67"/>
  <c r="X8" i="67"/>
  <c r="X9" i="67"/>
  <c r="X10" i="67"/>
  <c r="X11" i="67"/>
  <c r="X12" i="67"/>
  <c r="X13" i="67"/>
  <c r="X14" i="67"/>
  <c r="X15" i="67"/>
  <c r="X16" i="67"/>
  <c r="X17" i="67"/>
  <c r="X18" i="67"/>
  <c r="X19" i="67"/>
  <c r="X20" i="67"/>
  <c r="X21" i="67"/>
  <c r="X22" i="67"/>
  <c r="X23" i="67"/>
  <c r="X24" i="67"/>
  <c r="X25" i="67"/>
  <c r="X26" i="67"/>
  <c r="X27" i="67"/>
  <c r="X28" i="67"/>
  <c r="X29" i="67"/>
  <c r="X30" i="67"/>
  <c r="X31" i="67"/>
  <c r="X32" i="67"/>
  <c r="X33" i="67"/>
  <c r="X34" i="67"/>
  <c r="X35" i="67"/>
  <c r="X36" i="67"/>
  <c r="X37" i="67"/>
  <c r="X38" i="67"/>
  <c r="X39" i="67"/>
  <c r="X40" i="67"/>
  <c r="X41" i="67"/>
  <c r="X42" i="67"/>
  <c r="X43" i="67"/>
  <c r="X44" i="67"/>
  <c r="X45" i="67"/>
  <c r="X46" i="67"/>
  <c r="X47" i="67"/>
  <c r="X48" i="67"/>
  <c r="X49" i="67"/>
  <c r="X50" i="67"/>
  <c r="X51" i="67"/>
  <c r="X52" i="67"/>
  <c r="X53" i="67"/>
  <c r="X54" i="67"/>
  <c r="X55" i="67"/>
  <c r="X56" i="67"/>
  <c r="X57" i="67"/>
  <c r="X58" i="67"/>
  <c r="X59" i="67"/>
  <c r="X60" i="67"/>
  <c r="X61" i="67"/>
  <c r="X62" i="67"/>
  <c r="X63" i="67"/>
  <c r="X64" i="67"/>
  <c r="X65" i="67"/>
  <c r="X66" i="67"/>
  <c r="X67" i="67"/>
  <c r="X68" i="67"/>
  <c r="X69" i="67"/>
  <c r="X70" i="67"/>
  <c r="X71" i="67"/>
  <c r="X72" i="67"/>
  <c r="X73" i="67"/>
  <c r="X74" i="67"/>
  <c r="X75" i="67"/>
  <c r="X76" i="67"/>
  <c r="X77" i="67"/>
  <c r="X78" i="67"/>
  <c r="X79" i="67"/>
  <c r="X80" i="67"/>
  <c r="X81" i="67"/>
  <c r="X82" i="67"/>
  <c r="X83" i="67"/>
  <c r="X84" i="67"/>
  <c r="X85" i="67"/>
  <c r="X86" i="67"/>
  <c r="X87" i="67"/>
  <c r="X88" i="67"/>
  <c r="X89" i="67"/>
  <c r="X90" i="67"/>
  <c r="X91" i="67"/>
  <c r="X92" i="67"/>
  <c r="X93" i="67"/>
  <c r="X94" i="67"/>
  <c r="X95" i="67"/>
  <c r="X96" i="67"/>
  <c r="X97" i="67"/>
  <c r="X98" i="67"/>
  <c r="X99" i="67"/>
  <c r="X100" i="67"/>
  <c r="X101" i="67"/>
  <c r="X102" i="67"/>
  <c r="X103" i="67"/>
  <c r="X5" i="68"/>
  <c r="X6" i="68"/>
  <c r="X7" i="68"/>
  <c r="X8" i="68"/>
  <c r="X9" i="68"/>
  <c r="X10" i="68"/>
  <c r="X11" i="68"/>
  <c r="X12" i="68"/>
  <c r="X13" i="68"/>
  <c r="X14" i="68"/>
  <c r="X15" i="68"/>
  <c r="X16" i="68"/>
  <c r="X17" i="68"/>
  <c r="X18" i="68"/>
  <c r="X19" i="68"/>
  <c r="X20" i="68"/>
  <c r="X21" i="68"/>
  <c r="X22" i="68"/>
  <c r="X23" i="68"/>
  <c r="X24" i="68"/>
  <c r="X25" i="68"/>
  <c r="X26" i="68"/>
  <c r="X27" i="68"/>
  <c r="X28" i="68"/>
  <c r="X29" i="68"/>
  <c r="X30" i="68"/>
  <c r="X31" i="68"/>
  <c r="X32" i="68"/>
  <c r="X33" i="68"/>
  <c r="X34" i="68"/>
  <c r="X35" i="68"/>
  <c r="X36" i="68"/>
  <c r="X37" i="68"/>
  <c r="X38" i="68"/>
  <c r="X39" i="68"/>
  <c r="X40" i="68"/>
  <c r="X41" i="68"/>
  <c r="X42" i="68"/>
  <c r="X43" i="68"/>
  <c r="X44" i="68"/>
  <c r="X45" i="68"/>
  <c r="X46" i="68"/>
  <c r="X47" i="68"/>
  <c r="X48" i="68"/>
  <c r="X49" i="68"/>
  <c r="X50" i="68"/>
  <c r="X51" i="68"/>
  <c r="X52" i="68"/>
  <c r="X53" i="68"/>
  <c r="X54" i="68"/>
  <c r="X55" i="68"/>
  <c r="X56" i="68"/>
  <c r="X57" i="68"/>
  <c r="X58" i="68"/>
  <c r="X59" i="68"/>
  <c r="X60" i="68"/>
  <c r="X61" i="68"/>
  <c r="X62" i="68"/>
  <c r="X63" i="68"/>
  <c r="X64" i="68"/>
  <c r="X65" i="68"/>
  <c r="X66" i="68"/>
  <c r="X67" i="68"/>
  <c r="AF67" i="68" s="1"/>
  <c r="X68" i="68"/>
  <c r="X69" i="68"/>
  <c r="X70" i="68"/>
  <c r="X71" i="68"/>
  <c r="X72" i="68"/>
  <c r="X73" i="68"/>
  <c r="X74" i="68"/>
  <c r="X75" i="68"/>
  <c r="X76" i="68"/>
  <c r="X77" i="68"/>
  <c r="X78" i="68"/>
  <c r="X79" i="68"/>
  <c r="X80" i="68"/>
  <c r="X81" i="68"/>
  <c r="X82" i="68"/>
  <c r="X83" i="68"/>
  <c r="X84" i="68"/>
  <c r="X85" i="68"/>
  <c r="X86" i="68"/>
  <c r="X87" i="68"/>
  <c r="X88" i="68"/>
  <c r="X89" i="68"/>
  <c r="X90" i="68"/>
  <c r="X91" i="68"/>
  <c r="X92" i="68"/>
  <c r="X93" i="68"/>
  <c r="X94" i="68"/>
  <c r="X95" i="68"/>
  <c r="X96" i="68"/>
  <c r="X97" i="68"/>
  <c r="X98" i="68"/>
  <c r="X99" i="68"/>
  <c r="X100" i="68"/>
  <c r="X101" i="68"/>
  <c r="X102" i="68"/>
  <c r="X103" i="68"/>
  <c r="X5" i="69"/>
  <c r="X6" i="69"/>
  <c r="X7" i="69"/>
  <c r="X8" i="69"/>
  <c r="X9" i="69"/>
  <c r="X10" i="69"/>
  <c r="X11" i="69"/>
  <c r="X12" i="69"/>
  <c r="X13" i="69"/>
  <c r="X14" i="69"/>
  <c r="X15" i="69"/>
  <c r="X16" i="69"/>
  <c r="X17" i="69"/>
  <c r="X18" i="69"/>
  <c r="X19" i="69"/>
  <c r="X20" i="69"/>
  <c r="X21" i="69"/>
  <c r="X22" i="69"/>
  <c r="X23" i="69"/>
  <c r="X24" i="69"/>
  <c r="X25" i="69"/>
  <c r="X26" i="69"/>
  <c r="X27" i="69"/>
  <c r="X28" i="69"/>
  <c r="X29" i="69"/>
  <c r="X30" i="69"/>
  <c r="X31" i="69"/>
  <c r="X32" i="69"/>
  <c r="X33" i="69"/>
  <c r="X34" i="69"/>
  <c r="X35" i="69"/>
  <c r="X36" i="69"/>
  <c r="X37" i="69"/>
  <c r="X38" i="69"/>
  <c r="X39" i="69"/>
  <c r="X40" i="69"/>
  <c r="X41" i="69"/>
  <c r="X42" i="69"/>
  <c r="X43" i="69"/>
  <c r="X44" i="69"/>
  <c r="X45" i="69"/>
  <c r="X46" i="69"/>
  <c r="X47" i="69"/>
  <c r="X48" i="69"/>
  <c r="X49" i="69"/>
  <c r="X50" i="69"/>
  <c r="X51" i="69"/>
  <c r="X52" i="69"/>
  <c r="X53" i="69"/>
  <c r="X54" i="69"/>
  <c r="X55" i="69"/>
  <c r="X56" i="69"/>
  <c r="X57" i="69"/>
  <c r="X58" i="69"/>
  <c r="X59" i="69"/>
  <c r="X60" i="69"/>
  <c r="X61" i="69"/>
  <c r="X62" i="69"/>
  <c r="X63" i="69"/>
  <c r="X64" i="69"/>
  <c r="X65" i="69"/>
  <c r="X66" i="69"/>
  <c r="X67" i="69"/>
  <c r="X68" i="69"/>
  <c r="X69" i="69"/>
  <c r="X70" i="69"/>
  <c r="X71" i="69"/>
  <c r="X72" i="69"/>
  <c r="X73" i="69"/>
  <c r="X74" i="69"/>
  <c r="X75" i="69"/>
  <c r="X76" i="69"/>
  <c r="X77" i="69"/>
  <c r="X78" i="69"/>
  <c r="X79" i="69"/>
  <c r="X80" i="69"/>
  <c r="X81" i="69"/>
  <c r="X82" i="69"/>
  <c r="X83" i="69"/>
  <c r="X84" i="69"/>
  <c r="X85" i="69"/>
  <c r="X86" i="69"/>
  <c r="X87" i="69"/>
  <c r="X88" i="69"/>
  <c r="X89" i="69"/>
  <c r="X90" i="69"/>
  <c r="X91" i="69"/>
  <c r="X92" i="69"/>
  <c r="X93" i="69"/>
  <c r="X94" i="69"/>
  <c r="X95" i="69"/>
  <c r="X96" i="69"/>
  <c r="X97" i="69"/>
  <c r="X98" i="69"/>
  <c r="X99" i="69"/>
  <c r="X100" i="69"/>
  <c r="X101" i="69"/>
  <c r="X102" i="69"/>
  <c r="X103" i="69"/>
  <c r="X4" i="15"/>
  <c r="X4" i="16"/>
  <c r="X4" i="17"/>
  <c r="X4" i="18"/>
  <c r="X4" i="19"/>
  <c r="X4" i="20"/>
  <c r="X4" i="21"/>
  <c r="X4" i="22"/>
  <c r="X4" i="23"/>
  <c r="X4" i="24"/>
  <c r="X4" i="25"/>
  <c r="X4" i="26"/>
  <c r="X4" i="27"/>
  <c r="X4" i="57"/>
  <c r="X4" i="58"/>
  <c r="X4" i="59"/>
  <c r="X4" i="60"/>
  <c r="X4" i="61"/>
  <c r="X4" i="62"/>
  <c r="X4" i="63"/>
  <c r="X4" i="64"/>
  <c r="X4" i="65"/>
  <c r="X4" i="66"/>
  <c r="X4" i="67"/>
  <c r="X4" i="68"/>
  <c r="X4" i="69"/>
  <c r="X105" i="11"/>
  <c r="X106" i="11"/>
  <c r="X107" i="11"/>
  <c r="X108" i="11"/>
  <c r="X109" i="11"/>
  <c r="W5" i="15"/>
  <c r="AF5" i="15" s="1"/>
  <c r="W6" i="15"/>
  <c r="W7" i="15"/>
  <c r="W8" i="15"/>
  <c r="W9" i="15"/>
  <c r="W10" i="15"/>
  <c r="W11" i="15"/>
  <c r="W12" i="15"/>
  <c r="W13" i="15"/>
  <c r="AF13" i="15" s="1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W29" i="15"/>
  <c r="AF29" i="15" s="1"/>
  <c r="W30" i="15"/>
  <c r="W31" i="15"/>
  <c r="W32" i="15"/>
  <c r="AF32" i="15" s="1"/>
  <c r="W33" i="15"/>
  <c r="W34" i="15"/>
  <c r="W35" i="15"/>
  <c r="W36" i="15"/>
  <c r="W37" i="15"/>
  <c r="AF37" i="15" s="1"/>
  <c r="W38" i="15"/>
  <c r="W39" i="15"/>
  <c r="W40" i="15"/>
  <c r="W41" i="15"/>
  <c r="W42" i="15"/>
  <c r="W43" i="15"/>
  <c r="W44" i="15"/>
  <c r="W45" i="15"/>
  <c r="AF45" i="15" s="1"/>
  <c r="W46" i="15"/>
  <c r="W47" i="15"/>
  <c r="W48" i="15"/>
  <c r="W49" i="15"/>
  <c r="W50" i="15"/>
  <c r="W51" i="15"/>
  <c r="W52" i="15"/>
  <c r="W53" i="15"/>
  <c r="AF53" i="15" s="1"/>
  <c r="W54" i="15"/>
  <c r="W55" i="15"/>
  <c r="W56" i="15"/>
  <c r="W57" i="15"/>
  <c r="W58" i="15"/>
  <c r="W59" i="15"/>
  <c r="W60" i="15"/>
  <c r="W61" i="15"/>
  <c r="AF61" i="15" s="1"/>
  <c r="W62" i="15"/>
  <c r="W63" i="15"/>
  <c r="W64" i="15"/>
  <c r="W65" i="15"/>
  <c r="W66" i="15"/>
  <c r="W67" i="15"/>
  <c r="W68" i="15"/>
  <c r="W69" i="15"/>
  <c r="AF69" i="15" s="1"/>
  <c r="W70" i="15"/>
  <c r="W71" i="15"/>
  <c r="W72" i="15"/>
  <c r="W73" i="15"/>
  <c r="W74" i="15"/>
  <c r="W75" i="15"/>
  <c r="W76" i="15"/>
  <c r="W77" i="15"/>
  <c r="W78" i="15"/>
  <c r="W79" i="15"/>
  <c r="W80" i="15"/>
  <c r="W81" i="15"/>
  <c r="W82" i="15"/>
  <c r="W83" i="15"/>
  <c r="W84" i="15"/>
  <c r="W85" i="15"/>
  <c r="W86" i="15"/>
  <c r="W87" i="15"/>
  <c r="W88" i="15"/>
  <c r="W89" i="15"/>
  <c r="W90" i="15"/>
  <c r="W91" i="15"/>
  <c r="W92" i="15"/>
  <c r="W93" i="15"/>
  <c r="AF93" i="15" s="1"/>
  <c r="W94" i="15"/>
  <c r="W95" i="15"/>
  <c r="W96" i="15"/>
  <c r="AF96" i="15" s="1"/>
  <c r="W97" i="15"/>
  <c r="W98" i="15"/>
  <c r="W99" i="15"/>
  <c r="W100" i="15"/>
  <c r="W101" i="15"/>
  <c r="AF101" i="15" s="1"/>
  <c r="W102" i="15"/>
  <c r="W103" i="15"/>
  <c r="W105" i="15"/>
  <c r="W106" i="15"/>
  <c r="W107" i="15"/>
  <c r="W108" i="15"/>
  <c r="W109" i="15"/>
  <c r="AF109" i="15" s="1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AF61" i="16" s="1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AF89" i="16" s="1"/>
  <c r="W90" i="16"/>
  <c r="W91" i="16"/>
  <c r="W92" i="16"/>
  <c r="W93" i="16"/>
  <c r="W94" i="16"/>
  <c r="W95" i="16"/>
  <c r="W96" i="16"/>
  <c r="W97" i="16"/>
  <c r="AF97" i="16" s="1"/>
  <c r="W98" i="16"/>
  <c r="W99" i="16"/>
  <c r="W100" i="16"/>
  <c r="W101" i="16"/>
  <c r="W102" i="16"/>
  <c r="W103" i="16"/>
  <c r="W105" i="16"/>
  <c r="W106" i="16"/>
  <c r="W107" i="16"/>
  <c r="W108" i="16"/>
  <c r="W109" i="16"/>
  <c r="W5" i="17"/>
  <c r="W6" i="17"/>
  <c r="AF6" i="17" s="1"/>
  <c r="W7" i="17"/>
  <c r="W8" i="17"/>
  <c r="AF8" i="17" s="1"/>
  <c r="W9" i="17"/>
  <c r="W10" i="17"/>
  <c r="W11" i="17"/>
  <c r="W12" i="17"/>
  <c r="W13" i="17"/>
  <c r="W14" i="17"/>
  <c r="W15" i="17"/>
  <c r="W16" i="17"/>
  <c r="AF16" i="17" s="1"/>
  <c r="W17" i="17"/>
  <c r="AF17" i="17" s="1"/>
  <c r="W18" i="17"/>
  <c r="AF18" i="17" s="1"/>
  <c r="W19" i="17"/>
  <c r="W20" i="17"/>
  <c r="W21" i="17"/>
  <c r="W22" i="17"/>
  <c r="AF22" i="17" s="1"/>
  <c r="W23" i="17"/>
  <c r="W24" i="17"/>
  <c r="AF24" i="17" s="1"/>
  <c r="W25" i="17"/>
  <c r="AF25" i="17" s="1"/>
  <c r="W26" i="17"/>
  <c r="AF26" i="17" s="1"/>
  <c r="W27" i="17"/>
  <c r="W28" i="17"/>
  <c r="W29" i="17"/>
  <c r="W30" i="17"/>
  <c r="AF30" i="17" s="1"/>
  <c r="W31" i="17"/>
  <c r="W32" i="17"/>
  <c r="AF32" i="17" s="1"/>
  <c r="W33" i="17"/>
  <c r="W34" i="17"/>
  <c r="AF34" i="17" s="1"/>
  <c r="W35" i="17"/>
  <c r="W36" i="17"/>
  <c r="W37" i="17"/>
  <c r="W38" i="17"/>
  <c r="AF38" i="17" s="1"/>
  <c r="W39" i="17"/>
  <c r="W40" i="17"/>
  <c r="AF40" i="17" s="1"/>
  <c r="W41" i="17"/>
  <c r="AF41" i="17" s="1"/>
  <c r="W42" i="17"/>
  <c r="W43" i="17"/>
  <c r="W44" i="17"/>
  <c r="W45" i="17"/>
  <c r="W46" i="17"/>
  <c r="W47" i="17"/>
  <c r="W48" i="17"/>
  <c r="AF48" i="17" s="1"/>
  <c r="W49" i="17"/>
  <c r="W50" i="17"/>
  <c r="AF50" i="17" s="1"/>
  <c r="W51" i="17"/>
  <c r="W52" i="17"/>
  <c r="W53" i="17"/>
  <c r="AF53" i="17" s="1"/>
  <c r="W54" i="17"/>
  <c r="AF54" i="17" s="1"/>
  <c r="W55" i="17"/>
  <c r="W56" i="17"/>
  <c r="AF56" i="17" s="1"/>
  <c r="W57" i="17"/>
  <c r="W58" i="17"/>
  <c r="AF58" i="17" s="1"/>
  <c r="W59" i="17"/>
  <c r="W60" i="17"/>
  <c r="W61" i="17"/>
  <c r="W62" i="17"/>
  <c r="AF62" i="17" s="1"/>
  <c r="W63" i="17"/>
  <c r="W64" i="17"/>
  <c r="AF64" i="17" s="1"/>
  <c r="W65" i="17"/>
  <c r="W66" i="17"/>
  <c r="AF66" i="17" s="1"/>
  <c r="W67" i="17"/>
  <c r="W68" i="17"/>
  <c r="W69" i="17"/>
  <c r="W70" i="17"/>
  <c r="AF70" i="17" s="1"/>
  <c r="W71" i="17"/>
  <c r="W72" i="17"/>
  <c r="AF72" i="17" s="1"/>
  <c r="W73" i="17"/>
  <c r="W74" i="17"/>
  <c r="W75" i="17"/>
  <c r="W76" i="17"/>
  <c r="W77" i="17"/>
  <c r="W78" i="17"/>
  <c r="W79" i="17"/>
  <c r="W80" i="17"/>
  <c r="AF80" i="17" s="1"/>
  <c r="W81" i="17"/>
  <c r="W82" i="17"/>
  <c r="AF82" i="17" s="1"/>
  <c r="W83" i="17"/>
  <c r="W84" i="17"/>
  <c r="W85" i="17"/>
  <c r="W86" i="17"/>
  <c r="AF86" i="17" s="1"/>
  <c r="W87" i="17"/>
  <c r="W88" i="17"/>
  <c r="AF88" i="17" s="1"/>
  <c r="W89" i="17"/>
  <c r="W90" i="17"/>
  <c r="AF90" i="17" s="1"/>
  <c r="W91" i="17"/>
  <c r="W92" i="17"/>
  <c r="W93" i="17"/>
  <c r="W94" i="17"/>
  <c r="W95" i="17"/>
  <c r="W96" i="17"/>
  <c r="AF96" i="17" s="1"/>
  <c r="W97" i="17"/>
  <c r="AF97" i="17" s="1"/>
  <c r="W98" i="17"/>
  <c r="AF98" i="17" s="1"/>
  <c r="W99" i="17"/>
  <c r="W100" i="17"/>
  <c r="W101" i="17"/>
  <c r="W102" i="17"/>
  <c r="AF102" i="17" s="1"/>
  <c r="W103" i="17"/>
  <c r="W105" i="17"/>
  <c r="W106" i="17"/>
  <c r="W107" i="17"/>
  <c r="W108" i="17"/>
  <c r="W109" i="17"/>
  <c r="W5" i="18"/>
  <c r="W6" i="18"/>
  <c r="W7" i="18"/>
  <c r="W8" i="18"/>
  <c r="W9" i="18"/>
  <c r="W10" i="18"/>
  <c r="W11" i="18"/>
  <c r="AF11" i="18" s="1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AF75" i="18" s="1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AF92" i="18" s="1"/>
  <c r="W93" i="18"/>
  <c r="W94" i="18"/>
  <c r="W95" i="18"/>
  <c r="W96" i="18"/>
  <c r="W97" i="18"/>
  <c r="W98" i="18"/>
  <c r="W99" i="18"/>
  <c r="W100" i="18"/>
  <c r="W101" i="18"/>
  <c r="W102" i="18"/>
  <c r="W103" i="18"/>
  <c r="W105" i="18"/>
  <c r="W106" i="18"/>
  <c r="W107" i="18"/>
  <c r="W108" i="18"/>
  <c r="W109" i="18"/>
  <c r="W5" i="19"/>
  <c r="W6" i="19"/>
  <c r="W7" i="19"/>
  <c r="W8" i="19"/>
  <c r="W9" i="19"/>
  <c r="AF9" i="19" s="1"/>
  <c r="W10" i="19"/>
  <c r="W11" i="19"/>
  <c r="W12" i="19"/>
  <c r="W13" i="19"/>
  <c r="W14" i="19"/>
  <c r="W15" i="19"/>
  <c r="W16" i="19"/>
  <c r="W17" i="19"/>
  <c r="AF17" i="19" s="1"/>
  <c r="W18" i="19"/>
  <c r="W19" i="19"/>
  <c r="W20" i="19"/>
  <c r="W21" i="19"/>
  <c r="W22" i="19"/>
  <c r="W23" i="19"/>
  <c r="W24" i="19"/>
  <c r="W25" i="19"/>
  <c r="AF25" i="19" s="1"/>
  <c r="W26" i="19"/>
  <c r="W27" i="19"/>
  <c r="W28" i="19"/>
  <c r="W29" i="19"/>
  <c r="W30" i="19"/>
  <c r="W31" i="19"/>
  <c r="W32" i="19"/>
  <c r="W33" i="19"/>
  <c r="W34" i="19"/>
  <c r="W35" i="19"/>
  <c r="W36" i="19"/>
  <c r="W37" i="19"/>
  <c r="W38" i="19"/>
  <c r="W39" i="19"/>
  <c r="W40" i="19"/>
  <c r="W41" i="19"/>
  <c r="AF41" i="19" s="1"/>
  <c r="W42" i="19"/>
  <c r="W43" i="19"/>
  <c r="W44" i="19"/>
  <c r="W45" i="19"/>
  <c r="W46" i="19"/>
  <c r="W47" i="19"/>
  <c r="W48" i="19"/>
  <c r="W49" i="19"/>
  <c r="AF49" i="19" s="1"/>
  <c r="W50" i="19"/>
  <c r="W51" i="19"/>
  <c r="W52" i="19"/>
  <c r="W53" i="19"/>
  <c r="W54" i="19"/>
  <c r="W55" i="19"/>
  <c r="W56" i="19"/>
  <c r="W57" i="19"/>
  <c r="AF57" i="19" s="1"/>
  <c r="W58" i="19"/>
  <c r="W59" i="19"/>
  <c r="W60" i="19"/>
  <c r="W61" i="19"/>
  <c r="W62" i="19"/>
  <c r="W63" i="19"/>
  <c r="W64" i="19"/>
  <c r="W65" i="19"/>
  <c r="AF65" i="19" s="1"/>
  <c r="W66" i="19"/>
  <c r="W67" i="19"/>
  <c r="W68" i="19"/>
  <c r="W69" i="19"/>
  <c r="W70" i="19"/>
  <c r="W71" i="19"/>
  <c r="W72" i="19"/>
  <c r="W73" i="19"/>
  <c r="AF73" i="19" s="1"/>
  <c r="W74" i="19"/>
  <c r="W75" i="19"/>
  <c r="W76" i="19"/>
  <c r="W77" i="19"/>
  <c r="W78" i="19"/>
  <c r="W79" i="19"/>
  <c r="W80" i="19"/>
  <c r="W81" i="19"/>
  <c r="W82" i="19"/>
  <c r="W83" i="19"/>
  <c r="W84" i="19"/>
  <c r="W85" i="19"/>
  <c r="W86" i="19"/>
  <c r="W87" i="19"/>
  <c r="W88" i="19"/>
  <c r="W89" i="19"/>
  <c r="W90" i="19"/>
  <c r="W91" i="19"/>
  <c r="W92" i="19"/>
  <c r="W93" i="19"/>
  <c r="W94" i="19"/>
  <c r="W95" i="19"/>
  <c r="W96" i="19"/>
  <c r="W97" i="19"/>
  <c r="W98" i="19"/>
  <c r="W99" i="19"/>
  <c r="W100" i="19"/>
  <c r="W101" i="19"/>
  <c r="W102" i="19"/>
  <c r="W103" i="19"/>
  <c r="W105" i="19"/>
  <c r="AF105" i="19" s="1"/>
  <c r="W106" i="19"/>
  <c r="W107" i="19"/>
  <c r="AF107" i="19" s="1"/>
  <c r="W108" i="19"/>
  <c r="AF108" i="19" s="1"/>
  <c r="W109" i="19"/>
  <c r="AF109" i="19" s="1"/>
  <c r="W5" i="20"/>
  <c r="W6" i="20"/>
  <c r="W7" i="20"/>
  <c r="W8" i="20"/>
  <c r="W9" i="20"/>
  <c r="W10" i="20"/>
  <c r="W11" i="20"/>
  <c r="W12" i="20"/>
  <c r="W13" i="20"/>
  <c r="W14" i="20"/>
  <c r="W15" i="20"/>
  <c r="W16" i="20"/>
  <c r="W17" i="20"/>
  <c r="AF17" i="20" s="1"/>
  <c r="W18" i="20"/>
  <c r="W19" i="20"/>
  <c r="W20" i="20"/>
  <c r="W21" i="20"/>
  <c r="AF21" i="20" s="1"/>
  <c r="W22" i="20"/>
  <c r="W23" i="20"/>
  <c r="W24" i="20"/>
  <c r="W25" i="20"/>
  <c r="W26" i="20"/>
  <c r="W27" i="20"/>
  <c r="W28" i="20"/>
  <c r="W29" i="20"/>
  <c r="W30" i="20"/>
  <c r="W31" i="20"/>
  <c r="W32" i="20"/>
  <c r="W33" i="20"/>
  <c r="AF33" i="20" s="1"/>
  <c r="W34" i="20"/>
  <c r="W35" i="20"/>
  <c r="W36" i="20"/>
  <c r="W37" i="20"/>
  <c r="AF37" i="20" s="1"/>
  <c r="W38" i="20"/>
  <c r="W39" i="20"/>
  <c r="W40" i="20"/>
  <c r="W41" i="20"/>
  <c r="W42" i="20"/>
  <c r="W43" i="20"/>
  <c r="W44" i="20"/>
  <c r="W45" i="20"/>
  <c r="AF45" i="20" s="1"/>
  <c r="W46" i="20"/>
  <c r="W47" i="20"/>
  <c r="W48" i="20"/>
  <c r="W49" i="20"/>
  <c r="W50" i="20"/>
  <c r="W51" i="20"/>
  <c r="W52" i="20"/>
  <c r="W53" i="20"/>
  <c r="AF53" i="20" s="1"/>
  <c r="W54" i="20"/>
  <c r="W55" i="20"/>
  <c r="W56" i="20"/>
  <c r="W57" i="20"/>
  <c r="AF57" i="20" s="1"/>
  <c r="W58" i="20"/>
  <c r="W59" i="20"/>
  <c r="W60" i="20"/>
  <c r="W61" i="20"/>
  <c r="AF61" i="20" s="1"/>
  <c r="W62" i="20"/>
  <c r="W63" i="20"/>
  <c r="W64" i="20"/>
  <c r="W65" i="20"/>
  <c r="W66" i="20"/>
  <c r="W67" i="20"/>
  <c r="W68" i="20"/>
  <c r="W69" i="20"/>
  <c r="W70" i="20"/>
  <c r="W71" i="20"/>
  <c r="W72" i="20"/>
  <c r="W73" i="20"/>
  <c r="AF73" i="20" s="1"/>
  <c r="W74" i="20"/>
  <c r="W75" i="20"/>
  <c r="W76" i="20"/>
  <c r="W77" i="20"/>
  <c r="AF77" i="20" s="1"/>
  <c r="W78" i="20"/>
  <c r="W79" i="20"/>
  <c r="W80" i="20"/>
  <c r="W81" i="20"/>
  <c r="W82" i="20"/>
  <c r="W83" i="20"/>
  <c r="W84" i="20"/>
  <c r="W85" i="20"/>
  <c r="W86" i="20"/>
  <c r="W87" i="20"/>
  <c r="W88" i="20"/>
  <c r="W89" i="20"/>
  <c r="AF89" i="20" s="1"/>
  <c r="W90" i="20"/>
  <c r="W91" i="20"/>
  <c r="W92" i="20"/>
  <c r="W93" i="20"/>
  <c r="AF93" i="20" s="1"/>
  <c r="W94" i="20"/>
  <c r="W95" i="20"/>
  <c r="W96" i="20"/>
  <c r="W97" i="20"/>
  <c r="W98" i="20"/>
  <c r="W99" i="20"/>
  <c r="W100" i="20"/>
  <c r="W101" i="20"/>
  <c r="W102" i="20"/>
  <c r="W103" i="20"/>
  <c r="W105" i="20"/>
  <c r="W106" i="20"/>
  <c r="W107" i="20"/>
  <c r="W108" i="20"/>
  <c r="W109" i="20"/>
  <c r="W5" i="21"/>
  <c r="AF5" i="21" s="1"/>
  <c r="W6" i="21"/>
  <c r="AF6" i="21" s="1"/>
  <c r="W7" i="21"/>
  <c r="W8" i="21"/>
  <c r="W9" i="21"/>
  <c r="W10" i="21"/>
  <c r="AF10" i="21" s="1"/>
  <c r="W11" i="21"/>
  <c r="W12" i="21"/>
  <c r="AF12" i="21" s="1"/>
  <c r="W13" i="21"/>
  <c r="AF13" i="21" s="1"/>
  <c r="W14" i="21"/>
  <c r="W15" i="21"/>
  <c r="W16" i="21"/>
  <c r="W17" i="21"/>
  <c r="W18" i="21"/>
  <c r="AF18" i="21" s="1"/>
  <c r="W19" i="21"/>
  <c r="W20" i="21"/>
  <c r="AF20" i="21" s="1"/>
  <c r="W21" i="21"/>
  <c r="AF21" i="21" s="1"/>
  <c r="W22" i="21"/>
  <c r="AF22" i="21" s="1"/>
  <c r="W23" i="21"/>
  <c r="W24" i="21"/>
  <c r="W25" i="21"/>
  <c r="W26" i="21"/>
  <c r="W27" i="21"/>
  <c r="W28" i="21"/>
  <c r="AF28" i="21" s="1"/>
  <c r="W29" i="21"/>
  <c r="AF29" i="21" s="1"/>
  <c r="W30" i="21"/>
  <c r="AF30" i="21" s="1"/>
  <c r="W31" i="21"/>
  <c r="W32" i="21"/>
  <c r="W33" i="21"/>
  <c r="W34" i="21"/>
  <c r="AF34" i="21" s="1"/>
  <c r="W35" i="21"/>
  <c r="W36" i="21"/>
  <c r="AF36" i="21" s="1"/>
  <c r="W37" i="21"/>
  <c r="AF37" i="21" s="1"/>
  <c r="W38" i="21"/>
  <c r="AF38" i="21" s="1"/>
  <c r="W39" i="21"/>
  <c r="W40" i="21"/>
  <c r="W41" i="21"/>
  <c r="W42" i="21"/>
  <c r="AF42" i="21" s="1"/>
  <c r="W43" i="21"/>
  <c r="W44" i="21"/>
  <c r="AF44" i="21" s="1"/>
  <c r="W45" i="21"/>
  <c r="AF45" i="21" s="1"/>
  <c r="W46" i="21"/>
  <c r="W47" i="21"/>
  <c r="W48" i="21"/>
  <c r="W49" i="21"/>
  <c r="W50" i="21"/>
  <c r="AF50" i="21" s="1"/>
  <c r="W51" i="21"/>
  <c r="W52" i="21"/>
  <c r="AF52" i="21" s="1"/>
  <c r="W53" i="21"/>
  <c r="AF53" i="21" s="1"/>
  <c r="W54" i="21"/>
  <c r="AF54" i="21" s="1"/>
  <c r="W55" i="21"/>
  <c r="W56" i="21"/>
  <c r="W57" i="21"/>
  <c r="W58" i="21"/>
  <c r="W59" i="21"/>
  <c r="W60" i="21"/>
  <c r="AF60" i="21" s="1"/>
  <c r="W61" i="21"/>
  <c r="AF61" i="21" s="1"/>
  <c r="W62" i="21"/>
  <c r="AF62" i="21" s="1"/>
  <c r="W63" i="21"/>
  <c r="W64" i="21"/>
  <c r="W65" i="21"/>
  <c r="W66" i="21"/>
  <c r="AF66" i="21" s="1"/>
  <c r="W67" i="21"/>
  <c r="W68" i="21"/>
  <c r="AF68" i="21" s="1"/>
  <c r="W69" i="21"/>
  <c r="AF69" i="21" s="1"/>
  <c r="W70" i="21"/>
  <c r="AF70" i="21" s="1"/>
  <c r="W71" i="21"/>
  <c r="W72" i="21"/>
  <c r="W73" i="21"/>
  <c r="W74" i="21"/>
  <c r="AF74" i="21" s="1"/>
  <c r="W75" i="21"/>
  <c r="W76" i="21"/>
  <c r="AF76" i="21" s="1"/>
  <c r="W77" i="21"/>
  <c r="AF77" i="21" s="1"/>
  <c r="W78" i="21"/>
  <c r="W79" i="21"/>
  <c r="W80" i="21"/>
  <c r="W81" i="21"/>
  <c r="W82" i="21"/>
  <c r="W83" i="21"/>
  <c r="W84" i="21"/>
  <c r="AF84" i="21" s="1"/>
  <c r="W85" i="21"/>
  <c r="AF85" i="21" s="1"/>
  <c r="W86" i="21"/>
  <c r="AF86" i="21" s="1"/>
  <c r="W87" i="21"/>
  <c r="W88" i="21"/>
  <c r="W89" i="21"/>
  <c r="W90" i="21"/>
  <c r="AF90" i="21" s="1"/>
  <c r="W91" i="21"/>
  <c r="W92" i="21"/>
  <c r="AF92" i="21" s="1"/>
  <c r="W93" i="21"/>
  <c r="AF93" i="21" s="1"/>
  <c r="W94" i="21"/>
  <c r="AF94" i="21" s="1"/>
  <c r="W95" i="21"/>
  <c r="W96" i="21"/>
  <c r="W97" i="21"/>
  <c r="W98" i="21"/>
  <c r="W99" i="21"/>
  <c r="W100" i="21"/>
  <c r="AF100" i="21" s="1"/>
  <c r="W101" i="21"/>
  <c r="AF101" i="21" s="1"/>
  <c r="W102" i="21"/>
  <c r="AF102" i="21" s="1"/>
  <c r="W103" i="21"/>
  <c r="W105" i="21"/>
  <c r="W106" i="21"/>
  <c r="W107" i="21"/>
  <c r="W108" i="21"/>
  <c r="W109" i="21"/>
  <c r="W5" i="22"/>
  <c r="W6" i="22"/>
  <c r="W7" i="22"/>
  <c r="W8" i="22"/>
  <c r="W9" i="22"/>
  <c r="W10" i="22"/>
  <c r="W11" i="22"/>
  <c r="W12" i="22"/>
  <c r="W13" i="22"/>
  <c r="W14" i="22"/>
  <c r="W15" i="22"/>
  <c r="W16" i="22"/>
  <c r="W17" i="22"/>
  <c r="W18" i="22"/>
  <c r="W19" i="22"/>
  <c r="W20" i="22"/>
  <c r="W21" i="22"/>
  <c r="W22" i="22"/>
  <c r="W23" i="22"/>
  <c r="W24" i="22"/>
  <c r="W25" i="22"/>
  <c r="W26" i="22"/>
  <c r="W27" i="22"/>
  <c r="W28" i="22"/>
  <c r="W29" i="22"/>
  <c r="W30" i="22"/>
  <c r="W31" i="22"/>
  <c r="AF31" i="22" s="1"/>
  <c r="W32" i="22"/>
  <c r="W33" i="22"/>
  <c r="W34" i="22"/>
  <c r="W35" i="22"/>
  <c r="W36" i="22"/>
  <c r="W37" i="22"/>
  <c r="W38" i="22"/>
  <c r="W39" i="22"/>
  <c r="W40" i="22"/>
  <c r="W41" i="22"/>
  <c r="W42" i="22"/>
  <c r="W43" i="22"/>
  <c r="W44" i="22"/>
  <c r="W45" i="22"/>
  <c r="W46" i="22"/>
  <c r="W47" i="22"/>
  <c r="W48" i="22"/>
  <c r="W49" i="22"/>
  <c r="W50" i="22"/>
  <c r="W51" i="22"/>
  <c r="W52" i="22"/>
  <c r="W53" i="22"/>
  <c r="W54" i="22"/>
  <c r="W55" i="22"/>
  <c r="W56" i="22"/>
  <c r="AF56" i="22" s="1"/>
  <c r="W57" i="22"/>
  <c r="W58" i="22"/>
  <c r="W59" i="22"/>
  <c r="W60" i="22"/>
  <c r="W61" i="22"/>
  <c r="W62" i="22"/>
  <c r="W63" i="22"/>
  <c r="AF63" i="22" s="1"/>
  <c r="W64" i="22"/>
  <c r="W65" i="22"/>
  <c r="W66" i="22"/>
  <c r="W67" i="22"/>
  <c r="W68" i="22"/>
  <c r="W69" i="22"/>
  <c r="W70" i="22"/>
  <c r="W71" i="22"/>
  <c r="W72" i="22"/>
  <c r="W73" i="22"/>
  <c r="W74" i="22"/>
  <c r="W75" i="22"/>
  <c r="W76" i="22"/>
  <c r="W77" i="22"/>
  <c r="W78" i="22"/>
  <c r="W79" i="22"/>
  <c r="W80" i="22"/>
  <c r="W81" i="22"/>
  <c r="W82" i="22"/>
  <c r="W83" i="22"/>
  <c r="W84" i="22"/>
  <c r="W85" i="22"/>
  <c r="W86" i="22"/>
  <c r="W87" i="22"/>
  <c r="W88" i="22"/>
  <c r="W89" i="22"/>
  <c r="W90" i="22"/>
  <c r="W91" i="22"/>
  <c r="W92" i="22"/>
  <c r="W93" i="22"/>
  <c r="W94" i="22"/>
  <c r="W95" i="22"/>
  <c r="W96" i="22"/>
  <c r="W97" i="22"/>
  <c r="W98" i="22"/>
  <c r="W99" i="22"/>
  <c r="W100" i="22"/>
  <c r="W101" i="22"/>
  <c r="W102" i="22"/>
  <c r="W103" i="22"/>
  <c r="W105" i="22"/>
  <c r="W106" i="22"/>
  <c r="W107" i="22"/>
  <c r="W108" i="22"/>
  <c r="W109" i="22"/>
  <c r="W5" i="23"/>
  <c r="AF5" i="23" s="1"/>
  <c r="W6" i="23"/>
  <c r="W7" i="23"/>
  <c r="W8" i="23"/>
  <c r="W9" i="23"/>
  <c r="W10" i="23"/>
  <c r="W11" i="23"/>
  <c r="W12" i="23"/>
  <c r="W13" i="23"/>
  <c r="AF13" i="23" s="1"/>
  <c r="W14" i="23"/>
  <c r="W15" i="23"/>
  <c r="W16" i="23"/>
  <c r="W17" i="23"/>
  <c r="W18" i="23"/>
  <c r="W19" i="23"/>
  <c r="W20" i="23"/>
  <c r="W21" i="23"/>
  <c r="W22" i="23"/>
  <c r="W23" i="23"/>
  <c r="W24" i="23"/>
  <c r="W25" i="23"/>
  <c r="W26" i="23"/>
  <c r="W27" i="23"/>
  <c r="W28" i="23"/>
  <c r="W29" i="23"/>
  <c r="AF29" i="23" s="1"/>
  <c r="W30" i="23"/>
  <c r="W31" i="23"/>
  <c r="W32" i="23"/>
  <c r="W33" i="23"/>
  <c r="W34" i="23"/>
  <c r="W35" i="23"/>
  <c r="W36" i="23"/>
  <c r="W37" i="23"/>
  <c r="W38" i="23"/>
  <c r="W39" i="23"/>
  <c r="W40" i="23"/>
  <c r="W41" i="23"/>
  <c r="W42" i="23"/>
  <c r="W43" i="23"/>
  <c r="W44" i="23"/>
  <c r="W45" i="23"/>
  <c r="W46" i="23"/>
  <c r="W47" i="23"/>
  <c r="W48" i="23"/>
  <c r="W49" i="23"/>
  <c r="W50" i="23"/>
  <c r="W51" i="23"/>
  <c r="W52" i="23"/>
  <c r="W53" i="23"/>
  <c r="W54" i="23"/>
  <c r="W55" i="23"/>
  <c r="W56" i="23"/>
  <c r="W57" i="23"/>
  <c r="W58" i="23"/>
  <c r="W59" i="23"/>
  <c r="W60" i="23"/>
  <c r="W61" i="23"/>
  <c r="W62" i="23"/>
  <c r="W63" i="23"/>
  <c r="W64" i="23"/>
  <c r="W65" i="23"/>
  <c r="W66" i="23"/>
  <c r="W67" i="23"/>
  <c r="W68" i="23"/>
  <c r="W69" i="23"/>
  <c r="W70" i="23"/>
  <c r="W71" i="23"/>
  <c r="W72" i="23"/>
  <c r="W73" i="23"/>
  <c r="W74" i="23"/>
  <c r="W75" i="23"/>
  <c r="W76" i="23"/>
  <c r="W77" i="23"/>
  <c r="W78" i="23"/>
  <c r="W79" i="23"/>
  <c r="W80" i="23"/>
  <c r="W81" i="23"/>
  <c r="W82" i="23"/>
  <c r="W83" i="23"/>
  <c r="W84" i="23"/>
  <c r="W85" i="23"/>
  <c r="W86" i="23"/>
  <c r="W87" i="23"/>
  <c r="W88" i="23"/>
  <c r="W89" i="23"/>
  <c r="W90" i="23"/>
  <c r="W91" i="23"/>
  <c r="W92" i="23"/>
  <c r="W93" i="23"/>
  <c r="W94" i="23"/>
  <c r="W95" i="23"/>
  <c r="W96" i="23"/>
  <c r="W97" i="23"/>
  <c r="W98" i="23"/>
  <c r="W99" i="23"/>
  <c r="W100" i="23"/>
  <c r="W101" i="23"/>
  <c r="W102" i="23"/>
  <c r="W103" i="23"/>
  <c r="W105" i="23"/>
  <c r="W106" i="23"/>
  <c r="W107" i="23"/>
  <c r="W108" i="23"/>
  <c r="W109" i="23"/>
  <c r="AF109" i="23" s="1"/>
  <c r="W5" i="24"/>
  <c r="AF5" i="24" s="1"/>
  <c r="W6" i="24"/>
  <c r="W7" i="24"/>
  <c r="W8" i="24"/>
  <c r="W9" i="24"/>
  <c r="W10" i="24"/>
  <c r="W11" i="24"/>
  <c r="W12" i="24"/>
  <c r="W13" i="24"/>
  <c r="W14" i="24"/>
  <c r="W15" i="24"/>
  <c r="W16" i="24"/>
  <c r="W17" i="24"/>
  <c r="W18" i="24"/>
  <c r="W19" i="24"/>
  <c r="W20" i="24"/>
  <c r="W21" i="24"/>
  <c r="W22" i="24"/>
  <c r="W23" i="24"/>
  <c r="W24" i="24"/>
  <c r="W25" i="24"/>
  <c r="W26" i="24"/>
  <c r="W27" i="24"/>
  <c r="W28" i="24"/>
  <c r="W29" i="24"/>
  <c r="AF29" i="24" s="1"/>
  <c r="W30" i="24"/>
  <c r="W31" i="24"/>
  <c r="W32" i="24"/>
  <c r="W33" i="24"/>
  <c r="W34" i="24"/>
  <c r="W35" i="24"/>
  <c r="W36" i="24"/>
  <c r="W37" i="24"/>
  <c r="W38" i="24"/>
  <c r="W39" i="24"/>
  <c r="W40" i="24"/>
  <c r="W41" i="24"/>
  <c r="W42" i="24"/>
  <c r="W43" i="24"/>
  <c r="W44" i="24"/>
  <c r="W45" i="24"/>
  <c r="W46" i="24"/>
  <c r="W47" i="24"/>
  <c r="W48" i="24"/>
  <c r="W49" i="24"/>
  <c r="W50" i="24"/>
  <c r="W51" i="24"/>
  <c r="W52" i="24"/>
  <c r="W53" i="24"/>
  <c r="W54" i="24"/>
  <c r="W55" i="24"/>
  <c r="W56" i="24"/>
  <c r="W57" i="24"/>
  <c r="W58" i="24"/>
  <c r="W59" i="24"/>
  <c r="W60" i="24"/>
  <c r="W61" i="24"/>
  <c r="AF61" i="24" s="1"/>
  <c r="W62" i="24"/>
  <c r="W63" i="24"/>
  <c r="W64" i="24"/>
  <c r="W65" i="24"/>
  <c r="AF65" i="24" s="1"/>
  <c r="W66" i="24"/>
  <c r="W67" i="24"/>
  <c r="W68" i="24"/>
  <c r="W69" i="24"/>
  <c r="W70" i="24"/>
  <c r="W71" i="24"/>
  <c r="W72" i="24"/>
  <c r="W73" i="24"/>
  <c r="W74" i="24"/>
  <c r="W75" i="24"/>
  <c r="W76" i="24"/>
  <c r="W77" i="24"/>
  <c r="AF77" i="24" s="1"/>
  <c r="W78" i="24"/>
  <c r="W79" i="24"/>
  <c r="W80" i="24"/>
  <c r="W81" i="24"/>
  <c r="W82" i="24"/>
  <c r="W83" i="24"/>
  <c r="W84" i="24"/>
  <c r="W85" i="24"/>
  <c r="W86" i="24"/>
  <c r="W87" i="24"/>
  <c r="W88" i="24"/>
  <c r="W89" i="24"/>
  <c r="W90" i="24"/>
  <c r="W91" i="24"/>
  <c r="W92" i="24"/>
  <c r="W93" i="24"/>
  <c r="W94" i="24"/>
  <c r="W95" i="24"/>
  <c r="W96" i="24"/>
  <c r="W97" i="24"/>
  <c r="W98" i="24"/>
  <c r="W99" i="24"/>
  <c r="W100" i="24"/>
  <c r="W101" i="24"/>
  <c r="W102" i="24"/>
  <c r="W103" i="24"/>
  <c r="W105" i="24"/>
  <c r="W106" i="24"/>
  <c r="W107" i="24"/>
  <c r="W108" i="24"/>
  <c r="W109" i="24"/>
  <c r="W5" i="25"/>
  <c r="W6" i="25"/>
  <c r="AF6" i="25" s="1"/>
  <c r="W7" i="25"/>
  <c r="W8" i="25"/>
  <c r="AF8" i="25" s="1"/>
  <c r="W9" i="25"/>
  <c r="W10" i="25"/>
  <c r="W11" i="25"/>
  <c r="W12" i="25"/>
  <c r="W13" i="25"/>
  <c r="W14" i="25"/>
  <c r="W15" i="25"/>
  <c r="W16" i="25"/>
  <c r="AF16" i="25" s="1"/>
  <c r="W17" i="25"/>
  <c r="W18" i="25"/>
  <c r="W19" i="25"/>
  <c r="W20" i="25"/>
  <c r="W21" i="25"/>
  <c r="W22" i="25"/>
  <c r="AF22" i="25" s="1"/>
  <c r="W23" i="25"/>
  <c r="W24" i="25"/>
  <c r="AF24" i="25" s="1"/>
  <c r="W25" i="25"/>
  <c r="W26" i="25"/>
  <c r="W27" i="25"/>
  <c r="W28" i="25"/>
  <c r="W29" i="25"/>
  <c r="W30" i="25"/>
  <c r="AF30" i="25" s="1"/>
  <c r="W31" i="25"/>
  <c r="W32" i="25"/>
  <c r="AF32" i="25" s="1"/>
  <c r="W33" i="25"/>
  <c r="W34" i="25"/>
  <c r="W35" i="25"/>
  <c r="W36" i="25"/>
  <c r="AF36" i="25" s="1"/>
  <c r="W37" i="25"/>
  <c r="W38" i="25"/>
  <c r="AF38" i="25" s="1"/>
  <c r="W39" i="25"/>
  <c r="W40" i="25"/>
  <c r="AF40" i="25" s="1"/>
  <c r="W41" i="25"/>
  <c r="W42" i="25"/>
  <c r="W43" i="25"/>
  <c r="W44" i="25"/>
  <c r="W45" i="25"/>
  <c r="W46" i="25"/>
  <c r="W47" i="25"/>
  <c r="W48" i="25"/>
  <c r="W49" i="25"/>
  <c r="W50" i="25"/>
  <c r="W51" i="25"/>
  <c r="W52" i="25"/>
  <c r="W53" i="25"/>
  <c r="W54" i="25"/>
  <c r="AF54" i="25" s="1"/>
  <c r="W55" i="25"/>
  <c r="W56" i="25"/>
  <c r="AF56" i="25" s="1"/>
  <c r="W57" i="25"/>
  <c r="W58" i="25"/>
  <c r="W59" i="25"/>
  <c r="W60" i="25"/>
  <c r="W61" i="25"/>
  <c r="W62" i="25"/>
  <c r="AF62" i="25" s="1"/>
  <c r="W63" i="25"/>
  <c r="W64" i="25"/>
  <c r="AF64" i="25" s="1"/>
  <c r="W65" i="25"/>
  <c r="W66" i="25"/>
  <c r="W67" i="25"/>
  <c r="W68" i="25"/>
  <c r="AF68" i="25" s="1"/>
  <c r="W69" i="25"/>
  <c r="W70" i="25"/>
  <c r="AF70" i="25" s="1"/>
  <c r="W71" i="25"/>
  <c r="W72" i="25"/>
  <c r="AF72" i="25" s="1"/>
  <c r="W73" i="25"/>
  <c r="W74" i="25"/>
  <c r="W75" i="25"/>
  <c r="W76" i="25"/>
  <c r="W77" i="25"/>
  <c r="W78" i="25"/>
  <c r="AF78" i="25" s="1"/>
  <c r="W79" i="25"/>
  <c r="W80" i="25"/>
  <c r="AF80" i="25" s="1"/>
  <c r="W81" i="25"/>
  <c r="W82" i="25"/>
  <c r="W83" i="25"/>
  <c r="W84" i="25"/>
  <c r="W85" i="25"/>
  <c r="W86" i="25"/>
  <c r="AF86" i="25" s="1"/>
  <c r="W87" i="25"/>
  <c r="W88" i="25"/>
  <c r="AF88" i="25" s="1"/>
  <c r="W89" i="25"/>
  <c r="W90" i="25"/>
  <c r="AF90" i="25" s="1"/>
  <c r="W91" i="25"/>
  <c r="W92" i="25"/>
  <c r="W93" i="25"/>
  <c r="W94" i="25"/>
  <c r="AF94" i="25" s="1"/>
  <c r="W95" i="25"/>
  <c r="W96" i="25"/>
  <c r="AF96" i="25" s="1"/>
  <c r="W97" i="25"/>
  <c r="W98" i="25"/>
  <c r="W99" i="25"/>
  <c r="W100" i="25"/>
  <c r="W101" i="25"/>
  <c r="W102" i="25"/>
  <c r="AF102" i="25" s="1"/>
  <c r="W103" i="25"/>
  <c r="W105" i="25"/>
  <c r="W106" i="25"/>
  <c r="W107" i="25"/>
  <c r="W108" i="25"/>
  <c r="W109" i="25"/>
  <c r="W5" i="26"/>
  <c r="W6" i="26"/>
  <c r="W7" i="26"/>
  <c r="W8" i="26"/>
  <c r="W9" i="26"/>
  <c r="W10" i="26"/>
  <c r="W11" i="26"/>
  <c r="AF11" i="26" s="1"/>
  <c r="W12" i="26"/>
  <c r="W13" i="26"/>
  <c r="W14" i="26"/>
  <c r="W15" i="26"/>
  <c r="W16" i="26"/>
  <c r="W17" i="26"/>
  <c r="W18" i="26"/>
  <c r="W19" i="26"/>
  <c r="W20" i="26"/>
  <c r="W21" i="26"/>
  <c r="W22" i="26"/>
  <c r="W23" i="26"/>
  <c r="W24" i="26"/>
  <c r="W25" i="26"/>
  <c r="W26" i="26"/>
  <c r="W27" i="26"/>
  <c r="W28" i="26"/>
  <c r="W29" i="26"/>
  <c r="W30" i="26"/>
  <c r="W31" i="26"/>
  <c r="W32" i="26"/>
  <c r="W33" i="26"/>
  <c r="W34" i="26"/>
  <c r="W35" i="26"/>
  <c r="W36" i="26"/>
  <c r="W37" i="26"/>
  <c r="W38" i="26"/>
  <c r="W39" i="26"/>
  <c r="W40" i="26"/>
  <c r="W41" i="26"/>
  <c r="W42" i="26"/>
  <c r="W43" i="26"/>
  <c r="AF43" i="26" s="1"/>
  <c r="W44" i="26"/>
  <c r="W45" i="26"/>
  <c r="W46" i="26"/>
  <c r="W47" i="26"/>
  <c r="W48" i="26"/>
  <c r="W49" i="26"/>
  <c r="W50" i="26"/>
  <c r="W51" i="26"/>
  <c r="W52" i="26"/>
  <c r="W53" i="26"/>
  <c r="W54" i="26"/>
  <c r="W55" i="26"/>
  <c r="W56" i="26"/>
  <c r="W57" i="26"/>
  <c r="W58" i="26"/>
  <c r="W59" i="26"/>
  <c r="W60" i="26"/>
  <c r="W61" i="26"/>
  <c r="W62" i="26"/>
  <c r="W63" i="26"/>
  <c r="W64" i="26"/>
  <c r="W65" i="26"/>
  <c r="W66" i="26"/>
  <c r="W67" i="26"/>
  <c r="W68" i="26"/>
  <c r="W69" i="26"/>
  <c r="W70" i="26"/>
  <c r="W71" i="26"/>
  <c r="W72" i="26"/>
  <c r="W73" i="26"/>
  <c r="W74" i="26"/>
  <c r="W75" i="26"/>
  <c r="W76" i="26"/>
  <c r="W77" i="26"/>
  <c r="W78" i="26"/>
  <c r="W79" i="26"/>
  <c r="W80" i="26"/>
  <c r="W81" i="26"/>
  <c r="W82" i="26"/>
  <c r="W83" i="26"/>
  <c r="W84" i="26"/>
  <c r="W85" i="26"/>
  <c r="W86" i="26"/>
  <c r="W87" i="26"/>
  <c r="W88" i="26"/>
  <c r="W89" i="26"/>
  <c r="W90" i="26"/>
  <c r="W91" i="26"/>
  <c r="W92" i="26"/>
  <c r="W93" i="26"/>
  <c r="W94" i="26"/>
  <c r="W95" i="26"/>
  <c r="W96" i="26"/>
  <c r="W97" i="26"/>
  <c r="W98" i="26"/>
  <c r="W99" i="26"/>
  <c r="W100" i="26"/>
  <c r="W101" i="26"/>
  <c r="W102" i="26"/>
  <c r="W103" i="26"/>
  <c r="W105" i="26"/>
  <c r="W106" i="26"/>
  <c r="W107" i="26"/>
  <c r="W108" i="26"/>
  <c r="W109" i="26"/>
  <c r="W5" i="27"/>
  <c r="W6" i="27"/>
  <c r="W7" i="27"/>
  <c r="W8" i="27"/>
  <c r="W9" i="27"/>
  <c r="W10" i="27"/>
  <c r="W11" i="27"/>
  <c r="W12" i="27"/>
  <c r="W13" i="27"/>
  <c r="W14" i="27"/>
  <c r="W15" i="27"/>
  <c r="W16" i="27"/>
  <c r="W17" i="27"/>
  <c r="W18" i="27"/>
  <c r="W19" i="27"/>
  <c r="W20" i="27"/>
  <c r="W21" i="27"/>
  <c r="W22" i="27"/>
  <c r="W23" i="27"/>
  <c r="W24" i="27"/>
  <c r="W25" i="27"/>
  <c r="W26" i="27"/>
  <c r="W27" i="27"/>
  <c r="W28" i="27"/>
  <c r="AF28" i="27" s="1"/>
  <c r="W29" i="27"/>
  <c r="W30" i="27"/>
  <c r="W31" i="27"/>
  <c r="W32" i="27"/>
  <c r="W33" i="27"/>
  <c r="W34" i="27"/>
  <c r="W35" i="27"/>
  <c r="W36" i="27"/>
  <c r="W37" i="27"/>
  <c r="W38" i="27"/>
  <c r="W39" i="27"/>
  <c r="W40" i="27"/>
  <c r="W41" i="27"/>
  <c r="W42" i="27"/>
  <c r="W43" i="27"/>
  <c r="W44" i="27"/>
  <c r="W45" i="27"/>
  <c r="W46" i="27"/>
  <c r="W47" i="27"/>
  <c r="W48" i="27"/>
  <c r="W49" i="27"/>
  <c r="W50" i="27"/>
  <c r="W51" i="27"/>
  <c r="W52" i="27"/>
  <c r="W53" i="27"/>
  <c r="W54" i="27"/>
  <c r="W55" i="27"/>
  <c r="W56" i="27"/>
  <c r="W57" i="27"/>
  <c r="W58" i="27"/>
  <c r="W59" i="27"/>
  <c r="W60" i="27"/>
  <c r="W61" i="27"/>
  <c r="W62" i="27"/>
  <c r="W63" i="27"/>
  <c r="W64" i="27"/>
  <c r="W65" i="27"/>
  <c r="W66" i="27"/>
  <c r="W67" i="27"/>
  <c r="W68" i="27"/>
  <c r="W69" i="27"/>
  <c r="W70" i="27"/>
  <c r="W71" i="27"/>
  <c r="W72" i="27"/>
  <c r="W73" i="27"/>
  <c r="W74" i="27"/>
  <c r="W75" i="27"/>
  <c r="W76" i="27"/>
  <c r="W77" i="27"/>
  <c r="W78" i="27"/>
  <c r="W79" i="27"/>
  <c r="W80" i="27"/>
  <c r="W81" i="27"/>
  <c r="W82" i="27"/>
  <c r="W83" i="27"/>
  <c r="W84" i="27"/>
  <c r="W85" i="27"/>
  <c r="W86" i="27"/>
  <c r="W87" i="27"/>
  <c r="W88" i="27"/>
  <c r="W89" i="27"/>
  <c r="W90" i="27"/>
  <c r="W91" i="27"/>
  <c r="W92" i="27"/>
  <c r="AF92" i="27" s="1"/>
  <c r="W93" i="27"/>
  <c r="W94" i="27"/>
  <c r="W95" i="27"/>
  <c r="W96" i="27"/>
  <c r="W97" i="27"/>
  <c r="W98" i="27"/>
  <c r="W99" i="27"/>
  <c r="W100" i="27"/>
  <c r="W101" i="27"/>
  <c r="W102" i="27"/>
  <c r="W103" i="27"/>
  <c r="W105" i="27"/>
  <c r="AF105" i="27" s="1"/>
  <c r="W106" i="27"/>
  <c r="AF106" i="27" s="1"/>
  <c r="W107" i="27"/>
  <c r="AF107" i="27" s="1"/>
  <c r="W108" i="27"/>
  <c r="W109" i="27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AF21" i="57" s="1"/>
  <c r="W22" i="57"/>
  <c r="W23" i="57"/>
  <c r="W24" i="57"/>
  <c r="W25" i="57"/>
  <c r="W26" i="57"/>
  <c r="W27" i="57"/>
  <c r="W28" i="57"/>
  <c r="W29" i="57"/>
  <c r="AF29" i="57" s="1"/>
  <c r="W30" i="57"/>
  <c r="W31" i="57"/>
  <c r="W32" i="57"/>
  <c r="W33" i="57"/>
  <c r="W34" i="57"/>
  <c r="W35" i="57"/>
  <c r="W36" i="57"/>
  <c r="W37" i="57"/>
  <c r="AF37" i="57" s="1"/>
  <c r="W38" i="57"/>
  <c r="W39" i="57"/>
  <c r="W40" i="57"/>
  <c r="W41" i="57"/>
  <c r="W42" i="57"/>
  <c r="W43" i="57"/>
  <c r="W44" i="57"/>
  <c r="W45" i="57"/>
  <c r="AF45" i="57" s="1"/>
  <c r="W46" i="57"/>
  <c r="W47" i="57"/>
  <c r="W48" i="57"/>
  <c r="W49" i="57"/>
  <c r="W50" i="57"/>
  <c r="W51" i="57"/>
  <c r="W52" i="57"/>
  <c r="W53" i="57"/>
  <c r="AF53" i="57" s="1"/>
  <c r="W54" i="57"/>
  <c r="W55" i="57"/>
  <c r="W56" i="57"/>
  <c r="W57" i="57"/>
  <c r="W58" i="57"/>
  <c r="W59" i="57"/>
  <c r="W60" i="57"/>
  <c r="W61" i="57"/>
  <c r="AF61" i="57" s="1"/>
  <c r="W62" i="57"/>
  <c r="W63" i="57"/>
  <c r="W64" i="57"/>
  <c r="W65" i="57"/>
  <c r="W66" i="57"/>
  <c r="W67" i="57"/>
  <c r="W68" i="57"/>
  <c r="W69" i="57"/>
  <c r="AF69" i="57" s="1"/>
  <c r="W70" i="57"/>
  <c r="W71" i="57"/>
  <c r="W72" i="57"/>
  <c r="W73" i="57"/>
  <c r="W74" i="57"/>
  <c r="W75" i="57"/>
  <c r="W76" i="57"/>
  <c r="W77" i="57"/>
  <c r="AF77" i="57" s="1"/>
  <c r="W78" i="57"/>
  <c r="W79" i="57"/>
  <c r="W80" i="57"/>
  <c r="W81" i="57"/>
  <c r="W82" i="57"/>
  <c r="W83" i="57"/>
  <c r="W84" i="57"/>
  <c r="W85" i="57"/>
  <c r="AF85" i="57" s="1"/>
  <c r="W86" i="57"/>
  <c r="W87" i="57"/>
  <c r="W88" i="57"/>
  <c r="W89" i="57"/>
  <c r="W90" i="57"/>
  <c r="W91" i="57"/>
  <c r="W92" i="57"/>
  <c r="W93" i="57"/>
  <c r="AF93" i="57" s="1"/>
  <c r="W94" i="57"/>
  <c r="W95" i="57"/>
  <c r="W96" i="57"/>
  <c r="W97" i="57"/>
  <c r="W98" i="57"/>
  <c r="W99" i="57"/>
  <c r="W100" i="57"/>
  <c r="W101" i="57"/>
  <c r="AF101" i="57" s="1"/>
  <c r="W102" i="57"/>
  <c r="W103" i="57"/>
  <c r="W105" i="57"/>
  <c r="W106" i="57"/>
  <c r="W107" i="57"/>
  <c r="W108" i="57"/>
  <c r="W109" i="57"/>
  <c r="W5" i="58"/>
  <c r="W6" i="58"/>
  <c r="W7" i="58"/>
  <c r="W8" i="58"/>
  <c r="W9" i="58"/>
  <c r="W10" i="58"/>
  <c r="AF10" i="58" s="1"/>
  <c r="W11" i="58"/>
  <c r="W12" i="58"/>
  <c r="AF12" i="58" s="1"/>
  <c r="W13" i="58"/>
  <c r="W14" i="58"/>
  <c r="W15" i="58"/>
  <c r="W16" i="58"/>
  <c r="W17" i="58"/>
  <c r="W18" i="58"/>
  <c r="AF18" i="58" s="1"/>
  <c r="W19" i="58"/>
  <c r="W20" i="58"/>
  <c r="AF20" i="58" s="1"/>
  <c r="W21" i="58"/>
  <c r="W22" i="58"/>
  <c r="W23" i="58"/>
  <c r="W24" i="58"/>
  <c r="W25" i="58"/>
  <c r="W26" i="58"/>
  <c r="AF26" i="58" s="1"/>
  <c r="W27" i="58"/>
  <c r="W28" i="58"/>
  <c r="AF28" i="58" s="1"/>
  <c r="W29" i="58"/>
  <c r="W30" i="58"/>
  <c r="W31" i="58"/>
  <c r="W32" i="58"/>
  <c r="W33" i="58"/>
  <c r="W34" i="58"/>
  <c r="W35" i="58"/>
  <c r="W36" i="58"/>
  <c r="AF36" i="58" s="1"/>
  <c r="W37" i="58"/>
  <c r="W38" i="58"/>
  <c r="W39" i="58"/>
  <c r="W40" i="58"/>
  <c r="W41" i="58"/>
  <c r="W42" i="58"/>
  <c r="AF42" i="58" s="1"/>
  <c r="W43" i="58"/>
  <c r="W44" i="58"/>
  <c r="AF44" i="58" s="1"/>
  <c r="W45" i="58"/>
  <c r="W46" i="58"/>
  <c r="W47" i="58"/>
  <c r="W48" i="58"/>
  <c r="W49" i="58"/>
  <c r="W50" i="58"/>
  <c r="AF50" i="58" s="1"/>
  <c r="W51" i="58"/>
  <c r="W52" i="58"/>
  <c r="AF52" i="58" s="1"/>
  <c r="W53" i="58"/>
  <c r="W54" i="58"/>
  <c r="W55" i="58"/>
  <c r="W56" i="58"/>
  <c r="W57" i="58"/>
  <c r="W58" i="58"/>
  <c r="AF58" i="58" s="1"/>
  <c r="W59" i="58"/>
  <c r="W60" i="58"/>
  <c r="AF60" i="58" s="1"/>
  <c r="W61" i="58"/>
  <c r="W62" i="58"/>
  <c r="W63" i="58"/>
  <c r="W64" i="58"/>
  <c r="W65" i="58"/>
  <c r="W66" i="58"/>
  <c r="AF66" i="58" s="1"/>
  <c r="W67" i="58"/>
  <c r="W68" i="58"/>
  <c r="AF68" i="58" s="1"/>
  <c r="W69" i="58"/>
  <c r="W70" i="58"/>
  <c r="AF70" i="58" s="1"/>
  <c r="W71" i="58"/>
  <c r="W72" i="58"/>
  <c r="W73" i="58"/>
  <c r="W74" i="58"/>
  <c r="AF74" i="58" s="1"/>
  <c r="W75" i="58"/>
  <c r="W76" i="58"/>
  <c r="AF76" i="58" s="1"/>
  <c r="W77" i="58"/>
  <c r="W78" i="58"/>
  <c r="AF78" i="58" s="1"/>
  <c r="W79" i="58"/>
  <c r="W80" i="58"/>
  <c r="W81" i="58"/>
  <c r="W82" i="58"/>
  <c r="AF82" i="58" s="1"/>
  <c r="W83" i="58"/>
  <c r="W84" i="58"/>
  <c r="AF84" i="58" s="1"/>
  <c r="W85" i="58"/>
  <c r="W86" i="58"/>
  <c r="W87" i="58"/>
  <c r="W88" i="58"/>
  <c r="W89" i="58"/>
  <c r="W90" i="58"/>
  <c r="AF90" i="58" s="1"/>
  <c r="W91" i="58"/>
  <c r="W92" i="58"/>
  <c r="AF92" i="58" s="1"/>
  <c r="W93" i="58"/>
  <c r="W94" i="58"/>
  <c r="W95" i="58"/>
  <c r="W96" i="58"/>
  <c r="W97" i="58"/>
  <c r="W98" i="58"/>
  <c r="AF98" i="58" s="1"/>
  <c r="W99" i="58"/>
  <c r="W100" i="58"/>
  <c r="AF100" i="58" s="1"/>
  <c r="W101" i="58"/>
  <c r="W102" i="58"/>
  <c r="W103" i="58"/>
  <c r="W105" i="58"/>
  <c r="W106" i="58"/>
  <c r="W107" i="58"/>
  <c r="W108" i="58"/>
  <c r="W109" i="58"/>
  <c r="W5" i="59"/>
  <c r="W6" i="59"/>
  <c r="W7" i="59"/>
  <c r="W8" i="59"/>
  <c r="W9" i="59"/>
  <c r="W10" i="59"/>
  <c r="W11" i="59"/>
  <c r="W12" i="59"/>
  <c r="W13" i="59"/>
  <c r="W14" i="59"/>
  <c r="W15" i="59"/>
  <c r="W16" i="59"/>
  <c r="W17" i="59"/>
  <c r="W18" i="59"/>
  <c r="W19" i="59"/>
  <c r="W20" i="59"/>
  <c r="W21" i="59"/>
  <c r="W22" i="59"/>
  <c r="W23" i="59"/>
  <c r="AF23" i="59" s="1"/>
  <c r="W24" i="59"/>
  <c r="W25" i="59"/>
  <c r="W26" i="59"/>
  <c r="W27" i="59"/>
  <c r="W28" i="59"/>
  <c r="W29" i="59"/>
  <c r="W30" i="59"/>
  <c r="W31" i="59"/>
  <c r="W32" i="59"/>
  <c r="W33" i="59"/>
  <c r="W34" i="59"/>
  <c r="W35" i="59"/>
  <c r="W36" i="59"/>
  <c r="W37" i="59"/>
  <c r="W38" i="59"/>
  <c r="W39" i="59"/>
  <c r="W40" i="59"/>
  <c r="W41" i="59"/>
  <c r="W42" i="59"/>
  <c r="W43" i="59"/>
  <c r="W44" i="59"/>
  <c r="W45" i="59"/>
  <c r="W46" i="59"/>
  <c r="W47" i="59"/>
  <c r="W48" i="59"/>
  <c r="W49" i="59"/>
  <c r="W50" i="59"/>
  <c r="W51" i="59"/>
  <c r="W52" i="59"/>
  <c r="W53" i="59"/>
  <c r="W54" i="59"/>
  <c r="W55" i="59"/>
  <c r="AF55" i="59" s="1"/>
  <c r="W56" i="59"/>
  <c r="W57" i="59"/>
  <c r="W58" i="59"/>
  <c r="W59" i="59"/>
  <c r="W60" i="59"/>
  <c r="W61" i="59"/>
  <c r="W62" i="59"/>
  <c r="W63" i="59"/>
  <c r="W64" i="59"/>
  <c r="W65" i="59"/>
  <c r="W66" i="59"/>
  <c r="W67" i="59"/>
  <c r="W68" i="59"/>
  <c r="W69" i="59"/>
  <c r="W70" i="59"/>
  <c r="W71" i="59"/>
  <c r="W72" i="59"/>
  <c r="W73" i="59"/>
  <c r="W74" i="59"/>
  <c r="W75" i="59"/>
  <c r="W76" i="59"/>
  <c r="W77" i="59"/>
  <c r="W78" i="59"/>
  <c r="W79" i="59"/>
  <c r="W80" i="59"/>
  <c r="W81" i="59"/>
  <c r="W82" i="59"/>
  <c r="W83" i="59"/>
  <c r="W84" i="59"/>
  <c r="W85" i="59"/>
  <c r="W86" i="59"/>
  <c r="W87" i="59"/>
  <c r="AF87" i="59" s="1"/>
  <c r="W88" i="59"/>
  <c r="W89" i="59"/>
  <c r="W90" i="59"/>
  <c r="W91" i="59"/>
  <c r="W92" i="59"/>
  <c r="W93" i="59"/>
  <c r="W94" i="59"/>
  <c r="W95" i="59"/>
  <c r="W96" i="59"/>
  <c r="W97" i="59"/>
  <c r="W98" i="59"/>
  <c r="W99" i="59"/>
  <c r="W100" i="59"/>
  <c r="W101" i="59"/>
  <c r="W102" i="59"/>
  <c r="W103" i="59"/>
  <c r="W105" i="59"/>
  <c r="W106" i="59"/>
  <c r="W107" i="59"/>
  <c r="W108" i="59"/>
  <c r="W109" i="59"/>
  <c r="W5" i="60"/>
  <c r="W6" i="60"/>
  <c r="W7" i="60"/>
  <c r="W8" i="60"/>
  <c r="W9" i="60"/>
  <c r="W10" i="60"/>
  <c r="W11" i="60"/>
  <c r="W12" i="60"/>
  <c r="W13" i="60"/>
  <c r="W14" i="60"/>
  <c r="W15" i="60"/>
  <c r="W16" i="60"/>
  <c r="W17" i="60"/>
  <c r="W18" i="60"/>
  <c r="W19" i="60"/>
  <c r="W20" i="60"/>
  <c r="W21" i="60"/>
  <c r="W22" i="60"/>
  <c r="W23" i="60"/>
  <c r="W24" i="60"/>
  <c r="W25" i="60"/>
  <c r="W26" i="60"/>
  <c r="W27" i="60"/>
  <c r="W28" i="60"/>
  <c r="W29" i="60"/>
  <c r="W30" i="60"/>
  <c r="W31" i="60"/>
  <c r="W32" i="60"/>
  <c r="AF32" i="60" s="1"/>
  <c r="W33" i="60"/>
  <c r="W34" i="60"/>
  <c r="W35" i="60"/>
  <c r="W36" i="60"/>
  <c r="W37" i="60"/>
  <c r="W38" i="60"/>
  <c r="W39" i="60"/>
  <c r="W40" i="60"/>
  <c r="W41" i="60"/>
  <c r="W42" i="60"/>
  <c r="W43" i="60"/>
  <c r="W44" i="60"/>
  <c r="W45" i="60"/>
  <c r="W46" i="60"/>
  <c r="W47" i="60"/>
  <c r="W48" i="60"/>
  <c r="W49" i="60"/>
  <c r="W50" i="60"/>
  <c r="W51" i="60"/>
  <c r="W52" i="60"/>
  <c r="W53" i="60"/>
  <c r="W54" i="60"/>
  <c r="W55" i="60"/>
  <c r="W56" i="60"/>
  <c r="W57" i="60"/>
  <c r="W58" i="60"/>
  <c r="W59" i="60"/>
  <c r="W60" i="60"/>
  <c r="W61" i="60"/>
  <c r="W62" i="60"/>
  <c r="W63" i="60"/>
  <c r="W64" i="60"/>
  <c r="W65" i="60"/>
  <c r="W66" i="60"/>
  <c r="W67" i="60"/>
  <c r="W68" i="60"/>
  <c r="W69" i="60"/>
  <c r="W70" i="60"/>
  <c r="W71" i="60"/>
  <c r="W72" i="60"/>
  <c r="W73" i="60"/>
  <c r="W74" i="60"/>
  <c r="W75" i="60"/>
  <c r="W76" i="60"/>
  <c r="W77" i="60"/>
  <c r="W78" i="60"/>
  <c r="W79" i="60"/>
  <c r="W80" i="60"/>
  <c r="W81" i="60"/>
  <c r="W82" i="60"/>
  <c r="W83" i="60"/>
  <c r="W84" i="60"/>
  <c r="W85" i="60"/>
  <c r="W86" i="60"/>
  <c r="W87" i="60"/>
  <c r="W88" i="60"/>
  <c r="W89" i="60"/>
  <c r="W90" i="60"/>
  <c r="W91" i="60"/>
  <c r="W92" i="60"/>
  <c r="W93" i="60"/>
  <c r="W94" i="60"/>
  <c r="W95" i="60"/>
  <c r="W96" i="60"/>
  <c r="W97" i="60"/>
  <c r="W98" i="60"/>
  <c r="W99" i="60"/>
  <c r="W100" i="60"/>
  <c r="W101" i="60"/>
  <c r="W102" i="60"/>
  <c r="W103" i="60"/>
  <c r="W105" i="60"/>
  <c r="W106" i="60"/>
  <c r="W107" i="60"/>
  <c r="W108" i="60"/>
  <c r="W109" i="60"/>
  <c r="AF109" i="60" s="1"/>
  <c r="W5" i="61"/>
  <c r="W6" i="61"/>
  <c r="W7" i="61"/>
  <c r="W8" i="61"/>
  <c r="W9" i="61"/>
  <c r="W10" i="61"/>
  <c r="W11" i="61"/>
  <c r="W12" i="61"/>
  <c r="W13" i="61"/>
  <c r="W14" i="61"/>
  <c r="W15" i="61"/>
  <c r="W16" i="61"/>
  <c r="W17" i="61"/>
  <c r="W18" i="61"/>
  <c r="W19" i="61"/>
  <c r="W20" i="61"/>
  <c r="W21" i="61"/>
  <c r="W22" i="61"/>
  <c r="W23" i="61"/>
  <c r="W24" i="61"/>
  <c r="W25" i="61"/>
  <c r="AF25" i="61" s="1"/>
  <c r="W26" i="61"/>
  <c r="W27" i="61"/>
  <c r="W28" i="61"/>
  <c r="W29" i="61"/>
  <c r="W30" i="61"/>
  <c r="W31" i="61"/>
  <c r="W32" i="61"/>
  <c r="W33" i="61"/>
  <c r="W34" i="61"/>
  <c r="W35" i="61"/>
  <c r="W36" i="61"/>
  <c r="W37" i="61"/>
  <c r="W38" i="61"/>
  <c r="W39" i="61"/>
  <c r="W40" i="61"/>
  <c r="W41" i="61"/>
  <c r="W42" i="61"/>
  <c r="W43" i="61"/>
  <c r="W44" i="61"/>
  <c r="W45" i="61"/>
  <c r="W46" i="61"/>
  <c r="W47" i="61"/>
  <c r="W48" i="61"/>
  <c r="W49" i="61"/>
  <c r="W50" i="61"/>
  <c r="W51" i="61"/>
  <c r="W52" i="61"/>
  <c r="W53" i="61"/>
  <c r="W54" i="61"/>
  <c r="W55" i="61"/>
  <c r="W56" i="61"/>
  <c r="W57" i="61"/>
  <c r="W58" i="61"/>
  <c r="W59" i="61"/>
  <c r="W60" i="61"/>
  <c r="W61" i="61"/>
  <c r="AF61" i="61" s="1"/>
  <c r="W62" i="61"/>
  <c r="W63" i="61"/>
  <c r="W64" i="61"/>
  <c r="W65" i="61"/>
  <c r="W66" i="61"/>
  <c r="W67" i="61"/>
  <c r="W68" i="61"/>
  <c r="W69" i="61"/>
  <c r="AF69" i="61" s="1"/>
  <c r="W70" i="61"/>
  <c r="W71" i="61"/>
  <c r="W72" i="61"/>
  <c r="W73" i="61"/>
  <c r="W74" i="61"/>
  <c r="W75" i="61"/>
  <c r="W76" i="61"/>
  <c r="W77" i="61"/>
  <c r="AF77" i="61" s="1"/>
  <c r="W78" i="61"/>
  <c r="W79" i="61"/>
  <c r="W80" i="61"/>
  <c r="W81" i="61"/>
  <c r="W82" i="61"/>
  <c r="W83" i="61"/>
  <c r="W84" i="61"/>
  <c r="W85" i="61"/>
  <c r="W86" i="61"/>
  <c r="W87" i="61"/>
  <c r="W88" i="61"/>
  <c r="W89" i="61"/>
  <c r="AF89" i="61" s="1"/>
  <c r="W90" i="61"/>
  <c r="W91" i="61"/>
  <c r="W92" i="61"/>
  <c r="W93" i="61"/>
  <c r="AF93" i="61" s="1"/>
  <c r="W94" i="61"/>
  <c r="W95" i="61"/>
  <c r="W96" i="61"/>
  <c r="W97" i="61"/>
  <c r="W98" i="61"/>
  <c r="W99" i="61"/>
  <c r="W100" i="61"/>
  <c r="W101" i="61"/>
  <c r="AF101" i="61" s="1"/>
  <c r="W102" i="61"/>
  <c r="W103" i="61"/>
  <c r="W105" i="61"/>
  <c r="W106" i="61"/>
  <c r="W107" i="61"/>
  <c r="W108" i="61"/>
  <c r="W109" i="61"/>
  <c r="W5" i="62"/>
  <c r="W6" i="62"/>
  <c r="W7" i="62"/>
  <c r="W8" i="62"/>
  <c r="AF8" i="62" s="1"/>
  <c r="W9" i="62"/>
  <c r="W10" i="62"/>
  <c r="W11" i="62"/>
  <c r="W12" i="62"/>
  <c r="W13" i="62"/>
  <c r="W14" i="62"/>
  <c r="AF14" i="62" s="1"/>
  <c r="W15" i="62"/>
  <c r="W16" i="62"/>
  <c r="AF16" i="62" s="1"/>
  <c r="W17" i="62"/>
  <c r="W18" i="62"/>
  <c r="AF18" i="62" s="1"/>
  <c r="W19" i="62"/>
  <c r="W20" i="62"/>
  <c r="W21" i="62"/>
  <c r="W22" i="62"/>
  <c r="AF22" i="62" s="1"/>
  <c r="W23" i="62"/>
  <c r="W24" i="62"/>
  <c r="AF24" i="62" s="1"/>
  <c r="W25" i="62"/>
  <c r="W26" i="62"/>
  <c r="W27" i="62"/>
  <c r="W28" i="62"/>
  <c r="W29" i="62"/>
  <c r="W30" i="62"/>
  <c r="AF30" i="62" s="1"/>
  <c r="W31" i="62"/>
  <c r="W32" i="62"/>
  <c r="AF32" i="62" s="1"/>
  <c r="W33" i="62"/>
  <c r="W34" i="62"/>
  <c r="W35" i="62"/>
  <c r="W36" i="62"/>
  <c r="W37" i="62"/>
  <c r="W38" i="62"/>
  <c r="AF38" i="62" s="1"/>
  <c r="W39" i="62"/>
  <c r="W40" i="62"/>
  <c r="AF40" i="62" s="1"/>
  <c r="W41" i="62"/>
  <c r="W42" i="62"/>
  <c r="W43" i="62"/>
  <c r="W44" i="62"/>
  <c r="W45" i="62"/>
  <c r="W46" i="62"/>
  <c r="AF46" i="62" s="1"/>
  <c r="W47" i="62"/>
  <c r="W48" i="62"/>
  <c r="AF48" i="62" s="1"/>
  <c r="W49" i="62"/>
  <c r="W50" i="62"/>
  <c r="W51" i="62"/>
  <c r="W52" i="62"/>
  <c r="W53" i="62"/>
  <c r="W54" i="62"/>
  <c r="AF54" i="62" s="1"/>
  <c r="W55" i="62"/>
  <c r="W56" i="62"/>
  <c r="AF56" i="62" s="1"/>
  <c r="W57" i="62"/>
  <c r="W58" i="62"/>
  <c r="W59" i="62"/>
  <c r="W60" i="62"/>
  <c r="W61" i="62"/>
  <c r="W62" i="62"/>
  <c r="AF62" i="62" s="1"/>
  <c r="W63" i="62"/>
  <c r="W64" i="62"/>
  <c r="AF64" i="62" s="1"/>
  <c r="W65" i="62"/>
  <c r="W66" i="62"/>
  <c r="W67" i="62"/>
  <c r="W68" i="62"/>
  <c r="W69" i="62"/>
  <c r="W70" i="62"/>
  <c r="AF70" i="62" s="1"/>
  <c r="W71" i="62"/>
  <c r="W72" i="62"/>
  <c r="AF72" i="62" s="1"/>
  <c r="W73" i="62"/>
  <c r="W74" i="62"/>
  <c r="W75" i="62"/>
  <c r="W76" i="62"/>
  <c r="W77" i="62"/>
  <c r="W78" i="62"/>
  <c r="AF78" i="62" s="1"/>
  <c r="W79" i="62"/>
  <c r="W80" i="62"/>
  <c r="AF80" i="62" s="1"/>
  <c r="W81" i="62"/>
  <c r="W82" i="62"/>
  <c r="W83" i="62"/>
  <c r="W84" i="62"/>
  <c r="W85" i="62"/>
  <c r="W86" i="62"/>
  <c r="AF86" i="62" s="1"/>
  <c r="W87" i="62"/>
  <c r="W88" i="62"/>
  <c r="AF88" i="62" s="1"/>
  <c r="W89" i="62"/>
  <c r="W90" i="62"/>
  <c r="W91" i="62"/>
  <c r="W92" i="62"/>
  <c r="W93" i="62"/>
  <c r="W94" i="62"/>
  <c r="AF94" i="62" s="1"/>
  <c r="W95" i="62"/>
  <c r="W96" i="62"/>
  <c r="AF96" i="62" s="1"/>
  <c r="W97" i="62"/>
  <c r="W98" i="62"/>
  <c r="W99" i="62"/>
  <c r="W100" i="62"/>
  <c r="W101" i="62"/>
  <c r="W102" i="62"/>
  <c r="AF102" i="62" s="1"/>
  <c r="W103" i="62"/>
  <c r="W105" i="62"/>
  <c r="W106" i="62"/>
  <c r="W107" i="62"/>
  <c r="W108" i="62"/>
  <c r="W109" i="62"/>
  <c r="W5" i="63"/>
  <c r="W6" i="63"/>
  <c r="W7" i="63"/>
  <c r="W8" i="63"/>
  <c r="W9" i="63"/>
  <c r="W10" i="63"/>
  <c r="W11" i="63"/>
  <c r="W12" i="63"/>
  <c r="W13" i="63"/>
  <c r="W14" i="63"/>
  <c r="W15" i="63"/>
  <c r="W16" i="63"/>
  <c r="W17" i="63"/>
  <c r="W18" i="63"/>
  <c r="W19" i="63"/>
  <c r="AF19" i="63" s="1"/>
  <c r="W20" i="63"/>
  <c r="W21" i="63"/>
  <c r="W22" i="63"/>
  <c r="W23" i="63"/>
  <c r="W24" i="63"/>
  <c r="W25" i="63"/>
  <c r="W26" i="63"/>
  <c r="W27" i="63"/>
  <c r="W28" i="63"/>
  <c r="W29" i="63"/>
  <c r="W30" i="63"/>
  <c r="W31" i="63"/>
  <c r="W32" i="63"/>
  <c r="W33" i="63"/>
  <c r="W34" i="63"/>
  <c r="W35" i="63"/>
  <c r="W36" i="63"/>
  <c r="W37" i="63"/>
  <c r="W38" i="63"/>
  <c r="W39" i="63"/>
  <c r="W40" i="63"/>
  <c r="W41" i="63"/>
  <c r="W42" i="63"/>
  <c r="W43" i="63"/>
  <c r="W44" i="63"/>
  <c r="W45" i="63"/>
  <c r="W46" i="63"/>
  <c r="W47" i="63"/>
  <c r="W48" i="63"/>
  <c r="W49" i="63"/>
  <c r="W50" i="63"/>
  <c r="W51" i="63"/>
  <c r="AF51" i="63" s="1"/>
  <c r="W52" i="63"/>
  <c r="W53" i="63"/>
  <c r="W54" i="63"/>
  <c r="W55" i="63"/>
  <c r="W56" i="63"/>
  <c r="W57" i="63"/>
  <c r="W58" i="63"/>
  <c r="W59" i="63"/>
  <c r="W60" i="63"/>
  <c r="W61" i="63"/>
  <c r="W62" i="63"/>
  <c r="W63" i="63"/>
  <c r="W64" i="63"/>
  <c r="W65" i="63"/>
  <c r="W66" i="63"/>
  <c r="W67" i="63"/>
  <c r="W68" i="63"/>
  <c r="W69" i="63"/>
  <c r="W70" i="63"/>
  <c r="W71" i="63"/>
  <c r="W72" i="63"/>
  <c r="W73" i="63"/>
  <c r="W74" i="63"/>
  <c r="W75" i="63"/>
  <c r="W76" i="63"/>
  <c r="W77" i="63"/>
  <c r="W78" i="63"/>
  <c r="W79" i="63"/>
  <c r="W80" i="63"/>
  <c r="W81" i="63"/>
  <c r="W82" i="63"/>
  <c r="W83" i="63"/>
  <c r="AF83" i="63" s="1"/>
  <c r="W84" i="63"/>
  <c r="W85" i="63"/>
  <c r="W86" i="63"/>
  <c r="W87" i="63"/>
  <c r="W88" i="63"/>
  <c r="W89" i="63"/>
  <c r="W90" i="63"/>
  <c r="W91" i="63"/>
  <c r="W92" i="63"/>
  <c r="W93" i="63"/>
  <c r="W94" i="63"/>
  <c r="W95" i="63"/>
  <c r="W96" i="63"/>
  <c r="W97" i="63"/>
  <c r="W98" i="63"/>
  <c r="W99" i="63"/>
  <c r="W100" i="63"/>
  <c r="W101" i="63"/>
  <c r="W102" i="63"/>
  <c r="W103" i="63"/>
  <c r="W105" i="63"/>
  <c r="W106" i="63"/>
  <c r="W107" i="63"/>
  <c r="W108" i="63"/>
  <c r="W109" i="63"/>
  <c r="W5" i="64"/>
  <c r="W6" i="64"/>
  <c r="W7" i="64"/>
  <c r="W8" i="64"/>
  <c r="W9" i="64"/>
  <c r="W10" i="64"/>
  <c r="W11" i="64"/>
  <c r="W12" i="64"/>
  <c r="W13" i="64"/>
  <c r="W14" i="64"/>
  <c r="W15" i="64"/>
  <c r="W16" i="64"/>
  <c r="W17" i="64"/>
  <c r="W18" i="64"/>
  <c r="W19" i="64"/>
  <c r="W20" i="64"/>
  <c r="W21" i="64"/>
  <c r="W22" i="64"/>
  <c r="W23" i="64"/>
  <c r="W24" i="64"/>
  <c r="W25" i="64"/>
  <c r="W26" i="64"/>
  <c r="W27" i="64"/>
  <c r="W28" i="64"/>
  <c r="W29" i="64"/>
  <c r="W30" i="64"/>
  <c r="W31" i="64"/>
  <c r="W32" i="64"/>
  <c r="W33" i="64"/>
  <c r="W34" i="64"/>
  <c r="W35" i="64"/>
  <c r="W36" i="64"/>
  <c r="W37" i="64"/>
  <c r="W38" i="64"/>
  <c r="W39" i="64"/>
  <c r="W40" i="64"/>
  <c r="W41" i="64"/>
  <c r="W42" i="64"/>
  <c r="W43" i="64"/>
  <c r="W44" i="64"/>
  <c r="W45" i="64"/>
  <c r="W46" i="64"/>
  <c r="W47" i="64"/>
  <c r="W48" i="64"/>
  <c r="W49" i="64"/>
  <c r="W50" i="64"/>
  <c r="W51" i="64"/>
  <c r="W52" i="64"/>
  <c r="AF52" i="64" s="1"/>
  <c r="W53" i="64"/>
  <c r="W54" i="64"/>
  <c r="W55" i="64"/>
  <c r="W56" i="64"/>
  <c r="W57" i="64"/>
  <c r="W58" i="64"/>
  <c r="W59" i="64"/>
  <c r="W60" i="64"/>
  <c r="W61" i="64"/>
  <c r="W62" i="64"/>
  <c r="W63" i="64"/>
  <c r="W64" i="64"/>
  <c r="W65" i="64"/>
  <c r="W66" i="64"/>
  <c r="W67" i="64"/>
  <c r="W68" i="64"/>
  <c r="W69" i="64"/>
  <c r="W70" i="64"/>
  <c r="W71" i="64"/>
  <c r="W72" i="64"/>
  <c r="W73" i="64"/>
  <c r="W74" i="64"/>
  <c r="W75" i="64"/>
  <c r="W76" i="64"/>
  <c r="W77" i="64"/>
  <c r="W78" i="64"/>
  <c r="W79" i="64"/>
  <c r="W80" i="64"/>
  <c r="W81" i="64"/>
  <c r="W82" i="64"/>
  <c r="W83" i="64"/>
  <c r="W84" i="64"/>
  <c r="W85" i="64"/>
  <c r="W86" i="64"/>
  <c r="W87" i="64"/>
  <c r="W88" i="64"/>
  <c r="W89" i="64"/>
  <c r="W90" i="64"/>
  <c r="W91" i="64"/>
  <c r="W92" i="64"/>
  <c r="W93" i="64"/>
  <c r="W94" i="64"/>
  <c r="W95" i="64"/>
  <c r="W96" i="64"/>
  <c r="W97" i="64"/>
  <c r="W98" i="64"/>
  <c r="W99" i="64"/>
  <c r="W100" i="64"/>
  <c r="W101" i="64"/>
  <c r="W102" i="64"/>
  <c r="W103" i="64"/>
  <c r="W105" i="64"/>
  <c r="AF105" i="64" s="1"/>
  <c r="W106" i="64"/>
  <c r="W107" i="64"/>
  <c r="AF107" i="64" s="1"/>
  <c r="W108" i="64"/>
  <c r="AF108" i="64" s="1"/>
  <c r="W109" i="64"/>
  <c r="W5" i="65"/>
  <c r="AF5" i="65" s="1"/>
  <c r="W6" i="65"/>
  <c r="W7" i="65"/>
  <c r="W8" i="65"/>
  <c r="W9" i="65"/>
  <c r="AF9" i="65" s="1"/>
  <c r="W10" i="65"/>
  <c r="W11" i="65"/>
  <c r="W12" i="65"/>
  <c r="W13" i="65"/>
  <c r="W14" i="65"/>
  <c r="W15" i="65"/>
  <c r="W16" i="65"/>
  <c r="W17" i="65"/>
  <c r="W18" i="65"/>
  <c r="W19" i="65"/>
  <c r="W20" i="65"/>
  <c r="W21" i="65"/>
  <c r="W22" i="65"/>
  <c r="W23" i="65"/>
  <c r="W24" i="65"/>
  <c r="W25" i="65"/>
  <c r="AF25" i="65" s="1"/>
  <c r="W26" i="65"/>
  <c r="W27" i="65"/>
  <c r="W28" i="65"/>
  <c r="W29" i="65"/>
  <c r="AF29" i="65" s="1"/>
  <c r="W30" i="65"/>
  <c r="W31" i="65"/>
  <c r="W32" i="65"/>
  <c r="W33" i="65"/>
  <c r="W34" i="65"/>
  <c r="W35" i="65"/>
  <c r="W36" i="65"/>
  <c r="W37" i="65"/>
  <c r="AF37" i="65" s="1"/>
  <c r="W38" i="65"/>
  <c r="W39" i="65"/>
  <c r="W40" i="65"/>
  <c r="W41" i="65"/>
  <c r="AF41" i="65" s="1"/>
  <c r="W42" i="65"/>
  <c r="W43" i="65"/>
  <c r="W44" i="65"/>
  <c r="W45" i="65"/>
  <c r="AF45" i="65" s="1"/>
  <c r="W46" i="65"/>
  <c r="W47" i="65"/>
  <c r="W48" i="65"/>
  <c r="W49" i="65"/>
  <c r="W50" i="65"/>
  <c r="W51" i="65"/>
  <c r="W52" i="65"/>
  <c r="W53" i="65"/>
  <c r="AF53" i="65" s="1"/>
  <c r="W54" i="65"/>
  <c r="W55" i="65"/>
  <c r="W56" i="65"/>
  <c r="W57" i="65"/>
  <c r="AF57" i="65" s="1"/>
  <c r="W58" i="65"/>
  <c r="W59" i="65"/>
  <c r="W60" i="65"/>
  <c r="W61" i="65"/>
  <c r="AF61" i="65" s="1"/>
  <c r="W62" i="65"/>
  <c r="W63" i="65"/>
  <c r="W64" i="65"/>
  <c r="W65" i="65"/>
  <c r="W66" i="65"/>
  <c r="W67" i="65"/>
  <c r="W68" i="65"/>
  <c r="W69" i="65"/>
  <c r="W70" i="65"/>
  <c r="W71" i="65"/>
  <c r="W72" i="65"/>
  <c r="W73" i="65"/>
  <c r="W74" i="65"/>
  <c r="W75" i="65"/>
  <c r="W76" i="65"/>
  <c r="W77" i="65"/>
  <c r="W78" i="65"/>
  <c r="W79" i="65"/>
  <c r="W80" i="65"/>
  <c r="W81" i="65"/>
  <c r="W82" i="65"/>
  <c r="W83" i="65"/>
  <c r="W84" i="65"/>
  <c r="W85" i="65"/>
  <c r="W86" i="65"/>
  <c r="W87" i="65"/>
  <c r="W88" i="65"/>
  <c r="W89" i="65"/>
  <c r="W90" i="65"/>
  <c r="W91" i="65"/>
  <c r="W92" i="65"/>
  <c r="W93" i="65"/>
  <c r="W94" i="65"/>
  <c r="W95" i="65"/>
  <c r="W96" i="65"/>
  <c r="W97" i="65"/>
  <c r="W98" i="65"/>
  <c r="W99" i="65"/>
  <c r="W100" i="65"/>
  <c r="W101" i="65"/>
  <c r="W102" i="65"/>
  <c r="W103" i="65"/>
  <c r="W105" i="65"/>
  <c r="W106" i="65"/>
  <c r="W107" i="65"/>
  <c r="W108" i="65"/>
  <c r="W109" i="65"/>
  <c r="W5" i="66"/>
  <c r="W6" i="66"/>
  <c r="W7" i="66"/>
  <c r="W8" i="66"/>
  <c r="AF8" i="66" s="1"/>
  <c r="W9" i="66"/>
  <c r="W10" i="66"/>
  <c r="AF10" i="66" s="1"/>
  <c r="W11" i="66"/>
  <c r="W12" i="66"/>
  <c r="AF12" i="66" s="1"/>
  <c r="W13" i="66"/>
  <c r="W14" i="66"/>
  <c r="W15" i="66"/>
  <c r="W16" i="66"/>
  <c r="AF16" i="66" s="1"/>
  <c r="W17" i="66"/>
  <c r="W18" i="66"/>
  <c r="AF18" i="66" s="1"/>
  <c r="W19" i="66"/>
  <c r="W20" i="66"/>
  <c r="AF20" i="66" s="1"/>
  <c r="W21" i="66"/>
  <c r="W22" i="66"/>
  <c r="W23" i="66"/>
  <c r="W24" i="66"/>
  <c r="W25" i="66"/>
  <c r="W26" i="66"/>
  <c r="AF26" i="66" s="1"/>
  <c r="W27" i="66"/>
  <c r="W28" i="66"/>
  <c r="AF28" i="66" s="1"/>
  <c r="W29" i="66"/>
  <c r="W30" i="66"/>
  <c r="W31" i="66"/>
  <c r="W32" i="66"/>
  <c r="AF32" i="66" s="1"/>
  <c r="W33" i="66"/>
  <c r="W34" i="66"/>
  <c r="AF34" i="66" s="1"/>
  <c r="W35" i="66"/>
  <c r="W36" i="66"/>
  <c r="AF36" i="66" s="1"/>
  <c r="W37" i="66"/>
  <c r="W38" i="66"/>
  <c r="W39" i="66"/>
  <c r="W40" i="66"/>
  <c r="AF40" i="66" s="1"/>
  <c r="W41" i="66"/>
  <c r="W42" i="66"/>
  <c r="AF42" i="66" s="1"/>
  <c r="W43" i="66"/>
  <c r="W44" i="66"/>
  <c r="AF44" i="66" s="1"/>
  <c r="W45" i="66"/>
  <c r="W46" i="66"/>
  <c r="W47" i="66"/>
  <c r="W48" i="66"/>
  <c r="W49" i="66"/>
  <c r="W50" i="66"/>
  <c r="AF50" i="66" s="1"/>
  <c r="W51" i="66"/>
  <c r="W52" i="66"/>
  <c r="AF52" i="66" s="1"/>
  <c r="W53" i="66"/>
  <c r="W54" i="66"/>
  <c r="W55" i="66"/>
  <c r="W56" i="66"/>
  <c r="AF56" i="66" s="1"/>
  <c r="W57" i="66"/>
  <c r="W58" i="66"/>
  <c r="AF58" i="66" s="1"/>
  <c r="W59" i="66"/>
  <c r="W60" i="66"/>
  <c r="AF60" i="66" s="1"/>
  <c r="W61" i="66"/>
  <c r="W62" i="66"/>
  <c r="W63" i="66"/>
  <c r="W64" i="66"/>
  <c r="W65" i="66"/>
  <c r="W66" i="66"/>
  <c r="AF66" i="66" s="1"/>
  <c r="W67" i="66"/>
  <c r="W68" i="66"/>
  <c r="AF68" i="66" s="1"/>
  <c r="W69" i="66"/>
  <c r="W70" i="66"/>
  <c r="W71" i="66"/>
  <c r="W72" i="66"/>
  <c r="W73" i="66"/>
  <c r="W74" i="66"/>
  <c r="W75" i="66"/>
  <c r="W76" i="66"/>
  <c r="AF76" i="66" s="1"/>
  <c r="W77" i="66"/>
  <c r="W78" i="66"/>
  <c r="W79" i="66"/>
  <c r="W80" i="66"/>
  <c r="W81" i="66"/>
  <c r="W82" i="66"/>
  <c r="AF82" i="66" s="1"/>
  <c r="W83" i="66"/>
  <c r="W84" i="66"/>
  <c r="AF84" i="66" s="1"/>
  <c r="W85" i="66"/>
  <c r="W86" i="66"/>
  <c r="W87" i="66"/>
  <c r="W88" i="66"/>
  <c r="W89" i="66"/>
  <c r="W90" i="66"/>
  <c r="AF90" i="66" s="1"/>
  <c r="W91" i="66"/>
  <c r="W92" i="66"/>
  <c r="AF92" i="66" s="1"/>
  <c r="W93" i="66"/>
  <c r="W94" i="66"/>
  <c r="W95" i="66"/>
  <c r="W96" i="66"/>
  <c r="W97" i="66"/>
  <c r="W98" i="66"/>
  <c r="AF98" i="66" s="1"/>
  <c r="W99" i="66"/>
  <c r="W100" i="66"/>
  <c r="AF100" i="66" s="1"/>
  <c r="W101" i="66"/>
  <c r="W102" i="66"/>
  <c r="W103" i="66"/>
  <c r="W105" i="66"/>
  <c r="W106" i="66"/>
  <c r="W107" i="66"/>
  <c r="W108" i="66"/>
  <c r="W109" i="66"/>
  <c r="W5" i="67"/>
  <c r="W6" i="67"/>
  <c r="W7" i="67"/>
  <c r="W8" i="67"/>
  <c r="W9" i="67"/>
  <c r="W10" i="67"/>
  <c r="W11" i="67"/>
  <c r="W12" i="67"/>
  <c r="W13" i="67"/>
  <c r="W14" i="67"/>
  <c r="W15" i="67"/>
  <c r="W16" i="67"/>
  <c r="W17" i="67"/>
  <c r="W18" i="67"/>
  <c r="W19" i="67"/>
  <c r="W20" i="67"/>
  <c r="W21" i="67"/>
  <c r="W22" i="67"/>
  <c r="W23" i="67"/>
  <c r="W24" i="67"/>
  <c r="W25" i="67"/>
  <c r="W26" i="67"/>
  <c r="W27" i="67"/>
  <c r="W28" i="67"/>
  <c r="W29" i="67"/>
  <c r="W30" i="67"/>
  <c r="W31" i="67"/>
  <c r="W32" i="67"/>
  <c r="W33" i="67"/>
  <c r="W34" i="67"/>
  <c r="W35" i="67"/>
  <c r="W36" i="67"/>
  <c r="W37" i="67"/>
  <c r="W38" i="67"/>
  <c r="W39" i="67"/>
  <c r="W40" i="67"/>
  <c r="W41" i="67"/>
  <c r="W42" i="67"/>
  <c r="W43" i="67"/>
  <c r="W44" i="67"/>
  <c r="W45" i="67"/>
  <c r="W46" i="67"/>
  <c r="W47" i="67"/>
  <c r="AF47" i="67" s="1"/>
  <c r="W48" i="67"/>
  <c r="W49" i="67"/>
  <c r="W50" i="67"/>
  <c r="W51" i="67"/>
  <c r="W52" i="67"/>
  <c r="W53" i="67"/>
  <c r="W54" i="67"/>
  <c r="W55" i="67"/>
  <c r="W56" i="67"/>
  <c r="W57" i="67"/>
  <c r="W58" i="67"/>
  <c r="W59" i="67"/>
  <c r="W60" i="67"/>
  <c r="W61" i="67"/>
  <c r="W62" i="67"/>
  <c r="W63" i="67"/>
  <c r="W64" i="67"/>
  <c r="W65" i="67"/>
  <c r="W66" i="67"/>
  <c r="W67" i="67"/>
  <c r="W68" i="67"/>
  <c r="W69" i="67"/>
  <c r="W70" i="67"/>
  <c r="W71" i="67"/>
  <c r="W72" i="67"/>
  <c r="W73" i="67"/>
  <c r="W74" i="67"/>
  <c r="W75" i="67"/>
  <c r="W76" i="67"/>
  <c r="W77" i="67"/>
  <c r="W78" i="67"/>
  <c r="W79" i="67"/>
  <c r="W80" i="67"/>
  <c r="W81" i="67"/>
  <c r="W82" i="67"/>
  <c r="W83" i="67"/>
  <c r="W84" i="67"/>
  <c r="W85" i="67"/>
  <c r="W86" i="67"/>
  <c r="W87" i="67"/>
  <c r="AF87" i="67" s="1"/>
  <c r="W88" i="67"/>
  <c r="W89" i="67"/>
  <c r="W90" i="67"/>
  <c r="W91" i="67"/>
  <c r="W92" i="67"/>
  <c r="W93" i="67"/>
  <c r="W94" i="67"/>
  <c r="W95" i="67"/>
  <c r="W96" i="67"/>
  <c r="W97" i="67"/>
  <c r="W98" i="67"/>
  <c r="W99" i="67"/>
  <c r="W100" i="67"/>
  <c r="W101" i="67"/>
  <c r="W102" i="67"/>
  <c r="W103" i="67"/>
  <c r="W105" i="67"/>
  <c r="W106" i="67"/>
  <c r="W107" i="67"/>
  <c r="W108" i="67"/>
  <c r="W109" i="67"/>
  <c r="W5" i="68"/>
  <c r="W6" i="68"/>
  <c r="W7" i="68"/>
  <c r="W8" i="68"/>
  <c r="W9" i="68"/>
  <c r="W10" i="68"/>
  <c r="W11" i="68"/>
  <c r="W12" i="68"/>
  <c r="W13" i="68"/>
  <c r="W14" i="68"/>
  <c r="W15" i="68"/>
  <c r="W16" i="68"/>
  <c r="W17" i="68"/>
  <c r="W18" i="68"/>
  <c r="W19" i="68"/>
  <c r="W20" i="68"/>
  <c r="W21" i="68"/>
  <c r="W22" i="68"/>
  <c r="W23" i="68"/>
  <c r="W24" i="68"/>
  <c r="W25" i="68"/>
  <c r="W26" i="68"/>
  <c r="W27" i="68"/>
  <c r="W28" i="68"/>
  <c r="W29" i="68"/>
  <c r="W30" i="68"/>
  <c r="W31" i="68"/>
  <c r="W32" i="68"/>
  <c r="W33" i="68"/>
  <c r="W34" i="68"/>
  <c r="W35" i="68"/>
  <c r="W36" i="68"/>
  <c r="W37" i="68"/>
  <c r="W38" i="68"/>
  <c r="W39" i="68"/>
  <c r="W40" i="68"/>
  <c r="W41" i="68"/>
  <c r="W42" i="68"/>
  <c r="W43" i="68"/>
  <c r="W44" i="68"/>
  <c r="W45" i="68"/>
  <c r="AF45" i="68" s="1"/>
  <c r="W46" i="68"/>
  <c r="W47" i="68"/>
  <c r="W48" i="68"/>
  <c r="AF48" i="68" s="1"/>
  <c r="W49" i="68"/>
  <c r="W50" i="68"/>
  <c r="W51" i="68"/>
  <c r="W52" i="68"/>
  <c r="W53" i="68"/>
  <c r="W54" i="68"/>
  <c r="W55" i="68"/>
  <c r="W56" i="68"/>
  <c r="W57" i="68"/>
  <c r="W58" i="68"/>
  <c r="W59" i="68"/>
  <c r="W60" i="68"/>
  <c r="W61" i="68"/>
  <c r="W62" i="68"/>
  <c r="W63" i="68"/>
  <c r="W64" i="68"/>
  <c r="W65" i="68"/>
  <c r="W66" i="68"/>
  <c r="W67" i="68"/>
  <c r="W68" i="68"/>
  <c r="W69" i="68"/>
  <c r="W70" i="68"/>
  <c r="W71" i="68"/>
  <c r="W72" i="68"/>
  <c r="W73" i="68"/>
  <c r="W74" i="68"/>
  <c r="W75" i="68"/>
  <c r="W76" i="68"/>
  <c r="W77" i="68"/>
  <c r="W78" i="68"/>
  <c r="W79" i="68"/>
  <c r="W80" i="68"/>
  <c r="W81" i="68"/>
  <c r="W82" i="68"/>
  <c r="W83" i="68"/>
  <c r="W84" i="68"/>
  <c r="W85" i="68"/>
  <c r="W86" i="68"/>
  <c r="W87" i="68"/>
  <c r="W88" i="68"/>
  <c r="W89" i="68"/>
  <c r="W90" i="68"/>
  <c r="W91" i="68"/>
  <c r="W92" i="68"/>
  <c r="W93" i="68"/>
  <c r="W94" i="68"/>
  <c r="W95" i="68"/>
  <c r="W96" i="68"/>
  <c r="W97" i="68"/>
  <c r="W98" i="68"/>
  <c r="W99" i="68"/>
  <c r="W100" i="68"/>
  <c r="W101" i="68"/>
  <c r="W102" i="68"/>
  <c r="W103" i="68"/>
  <c r="W105" i="68"/>
  <c r="W106" i="68"/>
  <c r="W107" i="68"/>
  <c r="W108" i="68"/>
  <c r="W109" i="68"/>
  <c r="AF109" i="68" s="1"/>
  <c r="W5" i="69"/>
  <c r="W6" i="69"/>
  <c r="W7" i="69"/>
  <c r="W8" i="69"/>
  <c r="W9" i="69"/>
  <c r="W10" i="69"/>
  <c r="W11" i="69"/>
  <c r="W12" i="69"/>
  <c r="W13" i="69"/>
  <c r="AF13" i="69" s="1"/>
  <c r="W14" i="69"/>
  <c r="W15" i="69"/>
  <c r="W16" i="69"/>
  <c r="W17" i="69"/>
  <c r="W18" i="69"/>
  <c r="W19" i="69"/>
  <c r="W20" i="69"/>
  <c r="W21" i="69"/>
  <c r="AF21" i="69" s="1"/>
  <c r="W22" i="69"/>
  <c r="W23" i="69"/>
  <c r="W24" i="69"/>
  <c r="W25" i="69"/>
  <c r="W26" i="69"/>
  <c r="W27" i="69"/>
  <c r="W28" i="69"/>
  <c r="W29" i="69"/>
  <c r="W30" i="69"/>
  <c r="W31" i="69"/>
  <c r="W32" i="69"/>
  <c r="W33" i="69"/>
  <c r="W34" i="69"/>
  <c r="W35" i="69"/>
  <c r="W36" i="69"/>
  <c r="W37" i="69"/>
  <c r="AF37" i="69" s="1"/>
  <c r="W38" i="69"/>
  <c r="W39" i="69"/>
  <c r="W40" i="69"/>
  <c r="W41" i="69"/>
  <c r="W42" i="69"/>
  <c r="W43" i="69"/>
  <c r="W44" i="69"/>
  <c r="W45" i="69"/>
  <c r="W46" i="69"/>
  <c r="W47" i="69"/>
  <c r="W48" i="69"/>
  <c r="W49" i="69"/>
  <c r="W50" i="69"/>
  <c r="W51" i="69"/>
  <c r="W52" i="69"/>
  <c r="W53" i="69"/>
  <c r="W54" i="69"/>
  <c r="W55" i="69"/>
  <c r="W56" i="69"/>
  <c r="W57" i="69"/>
  <c r="W58" i="69"/>
  <c r="W59" i="69"/>
  <c r="W60" i="69"/>
  <c r="W61" i="69"/>
  <c r="W62" i="69"/>
  <c r="W63" i="69"/>
  <c r="W64" i="69"/>
  <c r="W65" i="69"/>
  <c r="AF65" i="69" s="1"/>
  <c r="W66" i="69"/>
  <c r="W67" i="69"/>
  <c r="W68" i="69"/>
  <c r="W69" i="69"/>
  <c r="AF69" i="69" s="1"/>
  <c r="W70" i="69"/>
  <c r="W71" i="69"/>
  <c r="W72" i="69"/>
  <c r="W73" i="69"/>
  <c r="W74" i="69"/>
  <c r="W75" i="69"/>
  <c r="W76" i="69"/>
  <c r="W77" i="69"/>
  <c r="W78" i="69"/>
  <c r="W79" i="69"/>
  <c r="W80" i="69"/>
  <c r="W81" i="69"/>
  <c r="W82" i="69"/>
  <c r="W83" i="69"/>
  <c r="W84" i="69"/>
  <c r="W85" i="69"/>
  <c r="W86" i="69"/>
  <c r="W87" i="69"/>
  <c r="W88" i="69"/>
  <c r="W89" i="69"/>
  <c r="W90" i="69"/>
  <c r="W91" i="69"/>
  <c r="W92" i="69"/>
  <c r="W93" i="69"/>
  <c r="W94" i="69"/>
  <c r="W95" i="69"/>
  <c r="W96" i="69"/>
  <c r="W97" i="69"/>
  <c r="W98" i="69"/>
  <c r="W99" i="69"/>
  <c r="W100" i="69"/>
  <c r="W101" i="69"/>
  <c r="W102" i="69"/>
  <c r="W103" i="69"/>
  <c r="W105" i="69"/>
  <c r="W106" i="69"/>
  <c r="W107" i="69"/>
  <c r="W108" i="69"/>
  <c r="W109" i="69"/>
  <c r="W105" i="12"/>
  <c r="W106" i="12"/>
  <c r="W107" i="12"/>
  <c r="W108" i="12"/>
  <c r="W109" i="12"/>
  <c r="W4" i="15"/>
  <c r="W4" i="16"/>
  <c r="W4" i="17"/>
  <c r="W4" i="18"/>
  <c r="W4" i="19"/>
  <c r="W4" i="20"/>
  <c r="W4" i="21"/>
  <c r="W4" i="22"/>
  <c r="W4" i="23"/>
  <c r="W4" i="24"/>
  <c r="W4" i="25"/>
  <c r="W4" i="26"/>
  <c r="W4" i="27"/>
  <c r="W4" i="57"/>
  <c r="W4" i="58"/>
  <c r="W4" i="59"/>
  <c r="W4" i="60"/>
  <c r="W4" i="61"/>
  <c r="W4" i="62"/>
  <c r="W4" i="63"/>
  <c r="W4" i="64"/>
  <c r="W4" i="65"/>
  <c r="W4" i="66"/>
  <c r="W4" i="67"/>
  <c r="W4" i="68"/>
  <c r="W4" i="69"/>
  <c r="W105" i="11"/>
  <c r="W106" i="11"/>
  <c r="W107" i="11"/>
  <c r="W108" i="11"/>
  <c r="W109" i="11"/>
  <c r="V5" i="15"/>
  <c r="V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5" i="15"/>
  <c r="V106" i="15"/>
  <c r="V107" i="15"/>
  <c r="V108" i="15"/>
  <c r="V109" i="15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5" i="16"/>
  <c r="V106" i="16"/>
  <c r="V107" i="16"/>
  <c r="V108" i="16"/>
  <c r="V109" i="16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5" i="17"/>
  <c r="V106" i="17"/>
  <c r="V107" i="17"/>
  <c r="V108" i="17"/>
  <c r="V109" i="17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5" i="18"/>
  <c r="V106" i="18"/>
  <c r="V107" i="18"/>
  <c r="V108" i="18"/>
  <c r="V109" i="18"/>
  <c r="V5" i="19"/>
  <c r="V6" i="19"/>
  <c r="V7" i="19"/>
  <c r="V8" i="19"/>
  <c r="V9" i="19"/>
  <c r="V10" i="19"/>
  <c r="V11" i="19"/>
  <c r="V12" i="19"/>
  <c r="V13" i="19"/>
  <c r="V14" i="19"/>
  <c r="V15" i="19"/>
  <c r="V16" i="19"/>
  <c r="V17" i="19"/>
  <c r="V18" i="19"/>
  <c r="V19" i="19"/>
  <c r="V20" i="19"/>
  <c r="V21" i="19"/>
  <c r="V22" i="19"/>
  <c r="V23" i="19"/>
  <c r="V24" i="19"/>
  <c r="V25" i="19"/>
  <c r="V26" i="19"/>
  <c r="V27" i="19"/>
  <c r="V28" i="19"/>
  <c r="V29" i="19"/>
  <c r="V30" i="19"/>
  <c r="V31" i="19"/>
  <c r="V32" i="19"/>
  <c r="V33" i="19"/>
  <c r="V34" i="19"/>
  <c r="V35" i="19"/>
  <c r="V36" i="19"/>
  <c r="V37" i="19"/>
  <c r="V38" i="19"/>
  <c r="V39" i="19"/>
  <c r="V40" i="19"/>
  <c r="V41" i="19"/>
  <c r="V42" i="19"/>
  <c r="V43" i="19"/>
  <c r="V44" i="19"/>
  <c r="V45" i="19"/>
  <c r="V46" i="19"/>
  <c r="V47" i="19"/>
  <c r="V48" i="19"/>
  <c r="V49" i="19"/>
  <c r="V50" i="19"/>
  <c r="V51" i="19"/>
  <c r="V52" i="19"/>
  <c r="V53" i="19"/>
  <c r="V54" i="19"/>
  <c r="V55" i="19"/>
  <c r="V56" i="19"/>
  <c r="V57" i="19"/>
  <c r="V58" i="19"/>
  <c r="V59" i="19"/>
  <c r="V60" i="19"/>
  <c r="V61" i="19"/>
  <c r="V62" i="19"/>
  <c r="V63" i="19"/>
  <c r="V64" i="19"/>
  <c r="V65" i="19"/>
  <c r="V66" i="19"/>
  <c r="V67" i="19"/>
  <c r="V68" i="19"/>
  <c r="V69" i="19"/>
  <c r="V70" i="19"/>
  <c r="V71" i="19"/>
  <c r="V72" i="19"/>
  <c r="V73" i="19"/>
  <c r="V74" i="19"/>
  <c r="V75" i="19"/>
  <c r="V76" i="19"/>
  <c r="V77" i="19"/>
  <c r="V78" i="19"/>
  <c r="V79" i="19"/>
  <c r="V80" i="19"/>
  <c r="V81" i="19"/>
  <c r="V82" i="19"/>
  <c r="V83" i="19"/>
  <c r="V84" i="19"/>
  <c r="V85" i="19"/>
  <c r="V86" i="19"/>
  <c r="V87" i="19"/>
  <c r="V88" i="19"/>
  <c r="V89" i="19"/>
  <c r="V90" i="19"/>
  <c r="V91" i="19"/>
  <c r="V92" i="19"/>
  <c r="V93" i="19"/>
  <c r="V94" i="19"/>
  <c r="V95" i="19"/>
  <c r="V96" i="19"/>
  <c r="V97" i="19"/>
  <c r="V98" i="19"/>
  <c r="V99" i="19"/>
  <c r="V100" i="19"/>
  <c r="V101" i="19"/>
  <c r="V102" i="19"/>
  <c r="V103" i="19"/>
  <c r="V105" i="19"/>
  <c r="V106" i="19"/>
  <c r="V107" i="19"/>
  <c r="V108" i="19"/>
  <c r="V109" i="19"/>
  <c r="V5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V29" i="20"/>
  <c r="V30" i="20"/>
  <c r="V31" i="20"/>
  <c r="V32" i="20"/>
  <c r="V33" i="20"/>
  <c r="V34" i="20"/>
  <c r="V35" i="20"/>
  <c r="V36" i="20"/>
  <c r="V37" i="20"/>
  <c r="V38" i="20"/>
  <c r="V39" i="20"/>
  <c r="V40" i="20"/>
  <c r="V41" i="20"/>
  <c r="V42" i="20"/>
  <c r="V43" i="20"/>
  <c r="V44" i="20"/>
  <c r="V45" i="20"/>
  <c r="V46" i="20"/>
  <c r="V47" i="20"/>
  <c r="V48" i="20"/>
  <c r="V49" i="20"/>
  <c r="V50" i="20"/>
  <c r="V51" i="20"/>
  <c r="V52" i="20"/>
  <c r="V53" i="20"/>
  <c r="V54" i="20"/>
  <c r="V55" i="20"/>
  <c r="V56" i="20"/>
  <c r="V57" i="20"/>
  <c r="V58" i="20"/>
  <c r="V59" i="20"/>
  <c r="V60" i="20"/>
  <c r="V61" i="20"/>
  <c r="V62" i="20"/>
  <c r="V63" i="20"/>
  <c r="V64" i="20"/>
  <c r="V65" i="20"/>
  <c r="V66" i="20"/>
  <c r="V67" i="20"/>
  <c r="V68" i="20"/>
  <c r="V69" i="20"/>
  <c r="V70" i="20"/>
  <c r="V71" i="20"/>
  <c r="V72" i="20"/>
  <c r="V73" i="20"/>
  <c r="V74" i="20"/>
  <c r="V75" i="20"/>
  <c r="V76" i="20"/>
  <c r="V77" i="20"/>
  <c r="V78" i="20"/>
  <c r="V79" i="20"/>
  <c r="V80" i="20"/>
  <c r="V81" i="20"/>
  <c r="V82" i="20"/>
  <c r="V83" i="20"/>
  <c r="V84" i="20"/>
  <c r="V85" i="20"/>
  <c r="V86" i="20"/>
  <c r="V87" i="20"/>
  <c r="V88" i="20"/>
  <c r="V89" i="20"/>
  <c r="V90" i="20"/>
  <c r="V91" i="20"/>
  <c r="V92" i="20"/>
  <c r="V93" i="20"/>
  <c r="V94" i="20"/>
  <c r="V95" i="20"/>
  <c r="V96" i="20"/>
  <c r="V97" i="20"/>
  <c r="V98" i="20"/>
  <c r="V99" i="20"/>
  <c r="V100" i="20"/>
  <c r="V101" i="20"/>
  <c r="V102" i="20"/>
  <c r="V103" i="20"/>
  <c r="V105" i="20"/>
  <c r="V106" i="20"/>
  <c r="V107" i="20"/>
  <c r="V108" i="20"/>
  <c r="V109" i="20"/>
  <c r="V5" i="21"/>
  <c r="V6" i="21"/>
  <c r="V7" i="21"/>
  <c r="V8" i="21"/>
  <c r="V9" i="21"/>
  <c r="V10" i="21"/>
  <c r="V11" i="21"/>
  <c r="V12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V26" i="21"/>
  <c r="V27" i="21"/>
  <c r="V28" i="21"/>
  <c r="V29" i="21"/>
  <c r="V30" i="21"/>
  <c r="V31" i="21"/>
  <c r="V32" i="21"/>
  <c r="V33" i="21"/>
  <c r="V34" i="21"/>
  <c r="V35" i="21"/>
  <c r="V36" i="21"/>
  <c r="V37" i="21"/>
  <c r="V38" i="21"/>
  <c r="V39" i="21"/>
  <c r="V40" i="21"/>
  <c r="V41" i="21"/>
  <c r="V42" i="21"/>
  <c r="V43" i="21"/>
  <c r="V44" i="21"/>
  <c r="V45" i="21"/>
  <c r="V46" i="21"/>
  <c r="V47" i="21"/>
  <c r="V48" i="21"/>
  <c r="V49" i="21"/>
  <c r="V50" i="21"/>
  <c r="V51" i="21"/>
  <c r="V52" i="21"/>
  <c r="V53" i="21"/>
  <c r="V54" i="21"/>
  <c r="V55" i="21"/>
  <c r="V56" i="21"/>
  <c r="V57" i="21"/>
  <c r="V58" i="21"/>
  <c r="V59" i="21"/>
  <c r="V60" i="21"/>
  <c r="V61" i="21"/>
  <c r="V62" i="21"/>
  <c r="V63" i="21"/>
  <c r="V64" i="21"/>
  <c r="V65" i="21"/>
  <c r="V66" i="21"/>
  <c r="V67" i="21"/>
  <c r="V68" i="21"/>
  <c r="V69" i="21"/>
  <c r="V70" i="21"/>
  <c r="V71" i="21"/>
  <c r="V72" i="21"/>
  <c r="V73" i="21"/>
  <c r="V74" i="21"/>
  <c r="V75" i="21"/>
  <c r="V76" i="21"/>
  <c r="V77" i="21"/>
  <c r="V78" i="21"/>
  <c r="V79" i="21"/>
  <c r="V80" i="21"/>
  <c r="V81" i="21"/>
  <c r="V82" i="21"/>
  <c r="V83" i="21"/>
  <c r="V84" i="21"/>
  <c r="V85" i="21"/>
  <c r="V86" i="21"/>
  <c r="V87" i="21"/>
  <c r="V88" i="21"/>
  <c r="V89" i="21"/>
  <c r="V90" i="21"/>
  <c r="V91" i="21"/>
  <c r="V92" i="21"/>
  <c r="V93" i="21"/>
  <c r="V94" i="21"/>
  <c r="V95" i="21"/>
  <c r="V96" i="21"/>
  <c r="V97" i="21"/>
  <c r="V98" i="21"/>
  <c r="V99" i="21"/>
  <c r="V100" i="21"/>
  <c r="V101" i="21"/>
  <c r="V102" i="21"/>
  <c r="V103" i="21"/>
  <c r="V105" i="21"/>
  <c r="V106" i="21"/>
  <c r="V107" i="21"/>
  <c r="V108" i="21"/>
  <c r="V109" i="21"/>
  <c r="V5" i="22"/>
  <c r="V6" i="22"/>
  <c r="V7" i="22"/>
  <c r="V8" i="22"/>
  <c r="V9" i="22"/>
  <c r="V10" i="22"/>
  <c r="V11" i="22"/>
  <c r="V12" i="22"/>
  <c r="V13" i="22"/>
  <c r="V14" i="22"/>
  <c r="V15" i="22"/>
  <c r="V16" i="22"/>
  <c r="V17" i="22"/>
  <c r="V18" i="22"/>
  <c r="V19" i="22"/>
  <c r="V20" i="22"/>
  <c r="V21" i="22"/>
  <c r="V22" i="22"/>
  <c r="V23" i="22"/>
  <c r="V24" i="22"/>
  <c r="V25" i="22"/>
  <c r="V26" i="22"/>
  <c r="V27" i="22"/>
  <c r="V28" i="22"/>
  <c r="V29" i="22"/>
  <c r="V30" i="22"/>
  <c r="V31" i="22"/>
  <c r="V32" i="22"/>
  <c r="V33" i="22"/>
  <c r="V34" i="22"/>
  <c r="V35" i="22"/>
  <c r="V36" i="22"/>
  <c r="V37" i="22"/>
  <c r="V38" i="22"/>
  <c r="V39" i="22"/>
  <c r="V40" i="22"/>
  <c r="V41" i="22"/>
  <c r="V42" i="22"/>
  <c r="V43" i="22"/>
  <c r="V44" i="22"/>
  <c r="V45" i="22"/>
  <c r="V46" i="22"/>
  <c r="V47" i="22"/>
  <c r="V48" i="22"/>
  <c r="V49" i="22"/>
  <c r="V50" i="22"/>
  <c r="V51" i="22"/>
  <c r="V52" i="22"/>
  <c r="V53" i="22"/>
  <c r="V54" i="22"/>
  <c r="V55" i="22"/>
  <c r="V56" i="22"/>
  <c r="V57" i="22"/>
  <c r="V58" i="22"/>
  <c r="V59" i="22"/>
  <c r="V60" i="22"/>
  <c r="V61" i="22"/>
  <c r="V62" i="22"/>
  <c r="V63" i="22"/>
  <c r="V64" i="22"/>
  <c r="V65" i="22"/>
  <c r="V66" i="22"/>
  <c r="V67" i="22"/>
  <c r="V68" i="22"/>
  <c r="V69" i="22"/>
  <c r="V70" i="22"/>
  <c r="V71" i="22"/>
  <c r="V72" i="22"/>
  <c r="V73" i="22"/>
  <c r="V74" i="22"/>
  <c r="V75" i="22"/>
  <c r="V76" i="22"/>
  <c r="V77" i="22"/>
  <c r="V78" i="22"/>
  <c r="V79" i="22"/>
  <c r="V80" i="22"/>
  <c r="V81" i="22"/>
  <c r="V82" i="22"/>
  <c r="V83" i="22"/>
  <c r="V84" i="22"/>
  <c r="V85" i="22"/>
  <c r="V86" i="22"/>
  <c r="V87" i="22"/>
  <c r="V88" i="22"/>
  <c r="V89" i="22"/>
  <c r="V90" i="22"/>
  <c r="V91" i="22"/>
  <c r="V92" i="22"/>
  <c r="V93" i="22"/>
  <c r="V94" i="22"/>
  <c r="V95" i="22"/>
  <c r="V96" i="22"/>
  <c r="V97" i="22"/>
  <c r="V98" i="22"/>
  <c r="V99" i="22"/>
  <c r="V100" i="22"/>
  <c r="V101" i="22"/>
  <c r="V102" i="22"/>
  <c r="V103" i="22"/>
  <c r="V105" i="22"/>
  <c r="V106" i="22"/>
  <c r="V107" i="22"/>
  <c r="V108" i="22"/>
  <c r="V109" i="22"/>
  <c r="V5" i="23"/>
  <c r="V6" i="23"/>
  <c r="V7" i="23"/>
  <c r="V8" i="23"/>
  <c r="V9" i="23"/>
  <c r="V10" i="23"/>
  <c r="V11" i="23"/>
  <c r="V12" i="23"/>
  <c r="V13" i="23"/>
  <c r="V14" i="23"/>
  <c r="V15" i="23"/>
  <c r="V16" i="23"/>
  <c r="V17" i="23"/>
  <c r="V18" i="23"/>
  <c r="V19" i="23"/>
  <c r="V20" i="23"/>
  <c r="V21" i="23"/>
  <c r="V22" i="23"/>
  <c r="V23" i="23"/>
  <c r="V24" i="23"/>
  <c r="V25" i="23"/>
  <c r="V26" i="23"/>
  <c r="V27" i="23"/>
  <c r="V28" i="23"/>
  <c r="V29" i="23"/>
  <c r="V30" i="23"/>
  <c r="V31" i="23"/>
  <c r="V32" i="23"/>
  <c r="V33" i="23"/>
  <c r="V34" i="23"/>
  <c r="V35" i="23"/>
  <c r="V36" i="23"/>
  <c r="V37" i="23"/>
  <c r="V38" i="23"/>
  <c r="V39" i="23"/>
  <c r="V40" i="23"/>
  <c r="V41" i="23"/>
  <c r="V42" i="23"/>
  <c r="V43" i="23"/>
  <c r="V44" i="23"/>
  <c r="V45" i="23"/>
  <c r="V46" i="23"/>
  <c r="V47" i="23"/>
  <c r="V48" i="23"/>
  <c r="V49" i="23"/>
  <c r="V50" i="23"/>
  <c r="V51" i="23"/>
  <c r="V52" i="23"/>
  <c r="V53" i="23"/>
  <c r="V54" i="23"/>
  <c r="V55" i="23"/>
  <c r="V56" i="23"/>
  <c r="V57" i="23"/>
  <c r="V58" i="23"/>
  <c r="V59" i="23"/>
  <c r="V60" i="23"/>
  <c r="V61" i="23"/>
  <c r="V62" i="23"/>
  <c r="V63" i="23"/>
  <c r="V64" i="23"/>
  <c r="V65" i="23"/>
  <c r="V66" i="23"/>
  <c r="V67" i="23"/>
  <c r="V68" i="23"/>
  <c r="V69" i="23"/>
  <c r="V70" i="23"/>
  <c r="V71" i="23"/>
  <c r="V72" i="23"/>
  <c r="V73" i="23"/>
  <c r="V74" i="23"/>
  <c r="V75" i="23"/>
  <c r="V76" i="23"/>
  <c r="V77" i="23"/>
  <c r="V78" i="23"/>
  <c r="V79" i="23"/>
  <c r="V80" i="23"/>
  <c r="V81" i="23"/>
  <c r="V82" i="23"/>
  <c r="V83" i="23"/>
  <c r="V84" i="23"/>
  <c r="V85" i="23"/>
  <c r="V86" i="23"/>
  <c r="V87" i="23"/>
  <c r="V88" i="23"/>
  <c r="V89" i="23"/>
  <c r="V90" i="23"/>
  <c r="V91" i="23"/>
  <c r="V92" i="23"/>
  <c r="V93" i="23"/>
  <c r="V94" i="23"/>
  <c r="V95" i="23"/>
  <c r="V96" i="23"/>
  <c r="V97" i="23"/>
  <c r="V98" i="23"/>
  <c r="V99" i="23"/>
  <c r="V100" i="23"/>
  <c r="V101" i="23"/>
  <c r="V102" i="23"/>
  <c r="V103" i="23"/>
  <c r="V105" i="23"/>
  <c r="V106" i="23"/>
  <c r="V107" i="23"/>
  <c r="V108" i="23"/>
  <c r="V109" i="23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V31" i="24"/>
  <c r="V32" i="24"/>
  <c r="V33" i="24"/>
  <c r="V34" i="24"/>
  <c r="V35" i="24"/>
  <c r="V36" i="24"/>
  <c r="V37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63" i="24"/>
  <c r="V64" i="24"/>
  <c r="V65" i="24"/>
  <c r="V66" i="24"/>
  <c r="V67" i="24"/>
  <c r="V68" i="24"/>
  <c r="V69" i="24"/>
  <c r="V70" i="24"/>
  <c r="V71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97" i="24"/>
  <c r="V98" i="24"/>
  <c r="V99" i="24"/>
  <c r="V100" i="24"/>
  <c r="V101" i="24"/>
  <c r="V102" i="24"/>
  <c r="V103" i="24"/>
  <c r="V105" i="24"/>
  <c r="V106" i="24"/>
  <c r="V107" i="24"/>
  <c r="V108" i="24"/>
  <c r="V109" i="24"/>
  <c r="V5" i="25"/>
  <c r="V6" i="25"/>
  <c r="V7" i="25"/>
  <c r="V8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V29" i="25"/>
  <c r="V30" i="25"/>
  <c r="V31" i="25"/>
  <c r="V32" i="25"/>
  <c r="V33" i="25"/>
  <c r="V34" i="25"/>
  <c r="V35" i="25"/>
  <c r="V36" i="25"/>
  <c r="V37" i="25"/>
  <c r="V38" i="25"/>
  <c r="V39" i="25"/>
  <c r="V40" i="25"/>
  <c r="V41" i="25"/>
  <c r="V42" i="25"/>
  <c r="V43" i="25"/>
  <c r="V44" i="25"/>
  <c r="V45" i="25"/>
  <c r="V46" i="25"/>
  <c r="V47" i="25"/>
  <c r="V48" i="25"/>
  <c r="V49" i="25"/>
  <c r="V50" i="25"/>
  <c r="V51" i="25"/>
  <c r="V52" i="25"/>
  <c r="V53" i="25"/>
  <c r="V54" i="25"/>
  <c r="V55" i="25"/>
  <c r="V56" i="25"/>
  <c r="V57" i="25"/>
  <c r="V58" i="25"/>
  <c r="V59" i="25"/>
  <c r="V60" i="25"/>
  <c r="V61" i="25"/>
  <c r="V62" i="25"/>
  <c r="V63" i="25"/>
  <c r="V64" i="25"/>
  <c r="V65" i="25"/>
  <c r="V66" i="25"/>
  <c r="V67" i="25"/>
  <c r="V68" i="25"/>
  <c r="V69" i="25"/>
  <c r="V70" i="25"/>
  <c r="V71" i="25"/>
  <c r="V72" i="25"/>
  <c r="V73" i="25"/>
  <c r="V74" i="25"/>
  <c r="V75" i="25"/>
  <c r="V76" i="25"/>
  <c r="V77" i="25"/>
  <c r="V78" i="25"/>
  <c r="V79" i="25"/>
  <c r="V80" i="25"/>
  <c r="V81" i="25"/>
  <c r="V82" i="25"/>
  <c r="V83" i="25"/>
  <c r="V84" i="25"/>
  <c r="V85" i="25"/>
  <c r="V86" i="25"/>
  <c r="V87" i="25"/>
  <c r="V88" i="25"/>
  <c r="V89" i="25"/>
  <c r="V90" i="25"/>
  <c r="V91" i="25"/>
  <c r="V92" i="25"/>
  <c r="V93" i="25"/>
  <c r="V94" i="25"/>
  <c r="V95" i="25"/>
  <c r="V96" i="25"/>
  <c r="V97" i="25"/>
  <c r="V98" i="25"/>
  <c r="V99" i="25"/>
  <c r="V100" i="25"/>
  <c r="V101" i="25"/>
  <c r="V102" i="25"/>
  <c r="V103" i="25"/>
  <c r="V105" i="25"/>
  <c r="V106" i="25"/>
  <c r="V107" i="25"/>
  <c r="V108" i="25"/>
  <c r="V109" i="25"/>
  <c r="V5" i="26"/>
  <c r="V6" i="26"/>
  <c r="V7" i="26"/>
  <c r="V8" i="26"/>
  <c r="V9" i="26"/>
  <c r="V10" i="26"/>
  <c r="V11" i="26"/>
  <c r="V12" i="26"/>
  <c r="V13" i="26"/>
  <c r="V14" i="26"/>
  <c r="V15" i="26"/>
  <c r="V16" i="26"/>
  <c r="V17" i="26"/>
  <c r="V18" i="26"/>
  <c r="V19" i="26"/>
  <c r="V20" i="26"/>
  <c r="V21" i="26"/>
  <c r="V22" i="26"/>
  <c r="V23" i="26"/>
  <c r="V24" i="26"/>
  <c r="V25" i="26"/>
  <c r="V26" i="26"/>
  <c r="V27" i="26"/>
  <c r="V28" i="26"/>
  <c r="V29" i="26"/>
  <c r="V30" i="26"/>
  <c r="V31" i="26"/>
  <c r="V32" i="26"/>
  <c r="V33" i="26"/>
  <c r="V34" i="26"/>
  <c r="V35" i="26"/>
  <c r="V36" i="26"/>
  <c r="V37" i="26"/>
  <c r="V38" i="26"/>
  <c r="V39" i="26"/>
  <c r="V40" i="26"/>
  <c r="V41" i="26"/>
  <c r="V42" i="26"/>
  <c r="V43" i="26"/>
  <c r="V44" i="26"/>
  <c r="V45" i="26"/>
  <c r="V46" i="26"/>
  <c r="V47" i="26"/>
  <c r="V48" i="26"/>
  <c r="V49" i="26"/>
  <c r="V50" i="26"/>
  <c r="V51" i="26"/>
  <c r="V52" i="26"/>
  <c r="V53" i="26"/>
  <c r="V54" i="26"/>
  <c r="V55" i="26"/>
  <c r="V56" i="26"/>
  <c r="V57" i="26"/>
  <c r="V58" i="26"/>
  <c r="V59" i="26"/>
  <c r="V60" i="26"/>
  <c r="V61" i="26"/>
  <c r="V62" i="26"/>
  <c r="V63" i="26"/>
  <c r="V64" i="26"/>
  <c r="V65" i="26"/>
  <c r="V66" i="26"/>
  <c r="V67" i="26"/>
  <c r="V68" i="26"/>
  <c r="V69" i="26"/>
  <c r="V70" i="26"/>
  <c r="V71" i="26"/>
  <c r="V72" i="26"/>
  <c r="V73" i="26"/>
  <c r="V74" i="26"/>
  <c r="V75" i="26"/>
  <c r="V76" i="26"/>
  <c r="V77" i="26"/>
  <c r="V78" i="26"/>
  <c r="V79" i="26"/>
  <c r="V80" i="26"/>
  <c r="V81" i="26"/>
  <c r="V82" i="26"/>
  <c r="V83" i="26"/>
  <c r="V84" i="26"/>
  <c r="V85" i="26"/>
  <c r="V86" i="26"/>
  <c r="V87" i="26"/>
  <c r="V88" i="26"/>
  <c r="V89" i="26"/>
  <c r="V90" i="26"/>
  <c r="V91" i="26"/>
  <c r="V92" i="26"/>
  <c r="V93" i="26"/>
  <c r="V94" i="26"/>
  <c r="V95" i="26"/>
  <c r="V96" i="26"/>
  <c r="V97" i="26"/>
  <c r="V98" i="26"/>
  <c r="V99" i="26"/>
  <c r="V100" i="26"/>
  <c r="V101" i="26"/>
  <c r="V102" i="26"/>
  <c r="V103" i="26"/>
  <c r="V105" i="26"/>
  <c r="V106" i="26"/>
  <c r="V107" i="26"/>
  <c r="V108" i="26"/>
  <c r="V109" i="26"/>
  <c r="V5" i="27"/>
  <c r="V6" i="27"/>
  <c r="V7" i="27"/>
  <c r="V8" i="27"/>
  <c r="V9" i="27"/>
  <c r="V10" i="27"/>
  <c r="V11" i="27"/>
  <c r="V12" i="27"/>
  <c r="V13" i="27"/>
  <c r="V14" i="27"/>
  <c r="V15" i="27"/>
  <c r="V16" i="27"/>
  <c r="V17" i="27"/>
  <c r="V18" i="27"/>
  <c r="V19" i="27"/>
  <c r="V20" i="27"/>
  <c r="V21" i="27"/>
  <c r="V22" i="27"/>
  <c r="V23" i="27"/>
  <c r="V24" i="27"/>
  <c r="V25" i="27"/>
  <c r="V26" i="27"/>
  <c r="V27" i="27"/>
  <c r="V28" i="27"/>
  <c r="V29" i="27"/>
  <c r="V30" i="27"/>
  <c r="V31" i="27"/>
  <c r="V32" i="27"/>
  <c r="V33" i="27"/>
  <c r="V34" i="27"/>
  <c r="V35" i="27"/>
  <c r="V36" i="27"/>
  <c r="V37" i="27"/>
  <c r="V38" i="27"/>
  <c r="V39" i="27"/>
  <c r="V40" i="27"/>
  <c r="V41" i="27"/>
  <c r="V42" i="27"/>
  <c r="V43" i="27"/>
  <c r="V44" i="27"/>
  <c r="V45" i="27"/>
  <c r="V46" i="27"/>
  <c r="V47" i="27"/>
  <c r="V48" i="27"/>
  <c r="V49" i="27"/>
  <c r="V50" i="27"/>
  <c r="V51" i="27"/>
  <c r="V52" i="27"/>
  <c r="V53" i="27"/>
  <c r="V54" i="27"/>
  <c r="V55" i="27"/>
  <c r="V56" i="27"/>
  <c r="V57" i="27"/>
  <c r="V58" i="27"/>
  <c r="V59" i="27"/>
  <c r="V60" i="27"/>
  <c r="V61" i="27"/>
  <c r="V62" i="27"/>
  <c r="V63" i="27"/>
  <c r="V64" i="27"/>
  <c r="V65" i="27"/>
  <c r="V66" i="27"/>
  <c r="V67" i="27"/>
  <c r="V68" i="27"/>
  <c r="V69" i="27"/>
  <c r="V70" i="27"/>
  <c r="V71" i="27"/>
  <c r="V72" i="27"/>
  <c r="V73" i="27"/>
  <c r="V74" i="27"/>
  <c r="V75" i="27"/>
  <c r="V76" i="27"/>
  <c r="V77" i="27"/>
  <c r="V78" i="27"/>
  <c r="V79" i="27"/>
  <c r="V80" i="27"/>
  <c r="V81" i="27"/>
  <c r="V82" i="27"/>
  <c r="V83" i="27"/>
  <c r="V84" i="27"/>
  <c r="V85" i="27"/>
  <c r="V86" i="27"/>
  <c r="V87" i="27"/>
  <c r="V88" i="27"/>
  <c r="V89" i="27"/>
  <c r="V90" i="27"/>
  <c r="V91" i="27"/>
  <c r="V92" i="27"/>
  <c r="V93" i="27"/>
  <c r="V94" i="27"/>
  <c r="V95" i="27"/>
  <c r="V96" i="27"/>
  <c r="V97" i="27"/>
  <c r="V98" i="27"/>
  <c r="V99" i="27"/>
  <c r="V100" i="27"/>
  <c r="V101" i="27"/>
  <c r="V102" i="27"/>
  <c r="V103" i="27"/>
  <c r="V105" i="27"/>
  <c r="V106" i="27"/>
  <c r="V107" i="27"/>
  <c r="V108" i="27"/>
  <c r="V109" i="2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5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5" i="57"/>
  <c r="V106" i="57"/>
  <c r="V107" i="57"/>
  <c r="V108" i="57"/>
  <c r="V109" i="57"/>
  <c r="V5" i="58"/>
  <c r="V6" i="58"/>
  <c r="V7" i="58"/>
  <c r="V8" i="58"/>
  <c r="V9" i="58"/>
  <c r="V10" i="58"/>
  <c r="V11" i="58"/>
  <c r="V12" i="58"/>
  <c r="V13" i="58"/>
  <c r="V14" i="58"/>
  <c r="V15" i="58"/>
  <c r="V16" i="58"/>
  <c r="V17" i="58"/>
  <c r="V18" i="58"/>
  <c r="V19" i="58"/>
  <c r="V20" i="58"/>
  <c r="V21" i="58"/>
  <c r="V22" i="58"/>
  <c r="V23" i="58"/>
  <c r="V24" i="58"/>
  <c r="V25" i="58"/>
  <c r="V26" i="58"/>
  <c r="V27" i="58"/>
  <c r="V28" i="58"/>
  <c r="V29" i="58"/>
  <c r="V30" i="58"/>
  <c r="V31" i="58"/>
  <c r="V32" i="58"/>
  <c r="V33" i="58"/>
  <c r="V34" i="58"/>
  <c r="V35" i="58"/>
  <c r="V36" i="58"/>
  <c r="V37" i="58"/>
  <c r="V38" i="58"/>
  <c r="V39" i="58"/>
  <c r="V40" i="58"/>
  <c r="V41" i="58"/>
  <c r="V42" i="58"/>
  <c r="V43" i="58"/>
  <c r="V44" i="58"/>
  <c r="V45" i="58"/>
  <c r="V46" i="58"/>
  <c r="V47" i="58"/>
  <c r="V48" i="58"/>
  <c r="V49" i="58"/>
  <c r="V50" i="58"/>
  <c r="V51" i="58"/>
  <c r="V52" i="58"/>
  <c r="V53" i="58"/>
  <c r="V54" i="58"/>
  <c r="V55" i="58"/>
  <c r="V56" i="58"/>
  <c r="V57" i="58"/>
  <c r="V58" i="58"/>
  <c r="V59" i="58"/>
  <c r="V60" i="58"/>
  <c r="V61" i="58"/>
  <c r="V62" i="58"/>
  <c r="V63" i="58"/>
  <c r="V64" i="58"/>
  <c r="V65" i="58"/>
  <c r="V66" i="58"/>
  <c r="V67" i="58"/>
  <c r="V68" i="58"/>
  <c r="V69" i="58"/>
  <c r="V70" i="58"/>
  <c r="V71" i="58"/>
  <c r="V72" i="58"/>
  <c r="V73" i="58"/>
  <c r="V74" i="58"/>
  <c r="V75" i="58"/>
  <c r="V76" i="58"/>
  <c r="V77" i="58"/>
  <c r="V78" i="58"/>
  <c r="V79" i="58"/>
  <c r="V80" i="58"/>
  <c r="V81" i="58"/>
  <c r="V82" i="58"/>
  <c r="V83" i="58"/>
  <c r="V84" i="58"/>
  <c r="V85" i="58"/>
  <c r="V86" i="58"/>
  <c r="V87" i="58"/>
  <c r="V88" i="58"/>
  <c r="V89" i="58"/>
  <c r="V90" i="58"/>
  <c r="V91" i="58"/>
  <c r="V92" i="58"/>
  <c r="V93" i="58"/>
  <c r="V94" i="58"/>
  <c r="V95" i="58"/>
  <c r="V96" i="58"/>
  <c r="V97" i="58"/>
  <c r="V98" i="58"/>
  <c r="V99" i="58"/>
  <c r="V100" i="58"/>
  <c r="V101" i="58"/>
  <c r="V102" i="58"/>
  <c r="V103" i="58"/>
  <c r="V105" i="58"/>
  <c r="V106" i="58"/>
  <c r="V107" i="58"/>
  <c r="V108" i="58"/>
  <c r="V109" i="58"/>
  <c r="V5" i="59"/>
  <c r="V6" i="59"/>
  <c r="V7" i="59"/>
  <c r="V8" i="59"/>
  <c r="V9" i="59"/>
  <c r="V10" i="59"/>
  <c r="V11" i="59"/>
  <c r="V12" i="59"/>
  <c r="V13" i="59"/>
  <c r="V14" i="59"/>
  <c r="V15" i="59"/>
  <c r="V16" i="59"/>
  <c r="V17" i="59"/>
  <c r="V18" i="59"/>
  <c r="V19" i="59"/>
  <c r="V20" i="59"/>
  <c r="V21" i="59"/>
  <c r="V22" i="59"/>
  <c r="V23" i="59"/>
  <c r="V24" i="59"/>
  <c r="V25" i="59"/>
  <c r="V26" i="59"/>
  <c r="V27" i="59"/>
  <c r="V28" i="59"/>
  <c r="V29" i="59"/>
  <c r="V30" i="59"/>
  <c r="V31" i="59"/>
  <c r="V32" i="59"/>
  <c r="V33" i="59"/>
  <c r="V34" i="59"/>
  <c r="V35" i="59"/>
  <c r="V36" i="59"/>
  <c r="V37" i="59"/>
  <c r="V38" i="59"/>
  <c r="V39" i="59"/>
  <c r="V40" i="59"/>
  <c r="V41" i="59"/>
  <c r="V42" i="59"/>
  <c r="V43" i="59"/>
  <c r="V44" i="59"/>
  <c r="V45" i="59"/>
  <c r="V46" i="59"/>
  <c r="V47" i="59"/>
  <c r="V48" i="59"/>
  <c r="V49" i="59"/>
  <c r="V50" i="59"/>
  <c r="V51" i="59"/>
  <c r="V52" i="59"/>
  <c r="V53" i="59"/>
  <c r="V54" i="59"/>
  <c r="V55" i="59"/>
  <c r="V56" i="59"/>
  <c r="V57" i="59"/>
  <c r="V58" i="59"/>
  <c r="V59" i="59"/>
  <c r="V60" i="59"/>
  <c r="V61" i="59"/>
  <c r="V62" i="59"/>
  <c r="V63" i="59"/>
  <c r="V64" i="59"/>
  <c r="V65" i="59"/>
  <c r="V66" i="59"/>
  <c r="V67" i="59"/>
  <c r="V68" i="59"/>
  <c r="V69" i="59"/>
  <c r="V70" i="59"/>
  <c r="V71" i="59"/>
  <c r="V72" i="59"/>
  <c r="V73" i="59"/>
  <c r="V74" i="59"/>
  <c r="V75" i="59"/>
  <c r="V76" i="59"/>
  <c r="V77" i="59"/>
  <c r="V78" i="59"/>
  <c r="V79" i="59"/>
  <c r="V80" i="59"/>
  <c r="V81" i="59"/>
  <c r="V82" i="59"/>
  <c r="V83" i="59"/>
  <c r="V84" i="59"/>
  <c r="V85" i="59"/>
  <c r="V86" i="59"/>
  <c r="V87" i="59"/>
  <c r="V88" i="59"/>
  <c r="V89" i="59"/>
  <c r="V90" i="59"/>
  <c r="V91" i="59"/>
  <c r="V92" i="59"/>
  <c r="V93" i="59"/>
  <c r="V94" i="59"/>
  <c r="V95" i="59"/>
  <c r="V96" i="59"/>
  <c r="V97" i="59"/>
  <c r="V98" i="59"/>
  <c r="V99" i="59"/>
  <c r="V100" i="59"/>
  <c r="V101" i="59"/>
  <c r="V102" i="59"/>
  <c r="V103" i="59"/>
  <c r="V105" i="59"/>
  <c r="V106" i="59"/>
  <c r="V107" i="59"/>
  <c r="V108" i="59"/>
  <c r="V109" i="59"/>
  <c r="V5" i="60"/>
  <c r="V6" i="60"/>
  <c r="V7" i="60"/>
  <c r="V8" i="60"/>
  <c r="V9" i="60"/>
  <c r="V10" i="60"/>
  <c r="V11" i="60"/>
  <c r="V12" i="60"/>
  <c r="V13" i="60"/>
  <c r="V14" i="60"/>
  <c r="V15" i="60"/>
  <c r="V16" i="60"/>
  <c r="V17" i="60"/>
  <c r="V18" i="60"/>
  <c r="V19" i="60"/>
  <c r="V20" i="60"/>
  <c r="V21" i="60"/>
  <c r="V22" i="60"/>
  <c r="V23" i="60"/>
  <c r="V24" i="60"/>
  <c r="V25" i="60"/>
  <c r="V26" i="60"/>
  <c r="V27" i="60"/>
  <c r="V28" i="60"/>
  <c r="V29" i="60"/>
  <c r="V30" i="60"/>
  <c r="V31" i="60"/>
  <c r="V32" i="60"/>
  <c r="V33" i="60"/>
  <c r="V34" i="60"/>
  <c r="V35" i="60"/>
  <c r="V36" i="60"/>
  <c r="V37" i="60"/>
  <c r="V38" i="60"/>
  <c r="V39" i="60"/>
  <c r="V40" i="60"/>
  <c r="V41" i="60"/>
  <c r="V42" i="60"/>
  <c r="V43" i="60"/>
  <c r="V44" i="60"/>
  <c r="V45" i="60"/>
  <c r="V46" i="60"/>
  <c r="V47" i="60"/>
  <c r="V48" i="60"/>
  <c r="V49" i="60"/>
  <c r="V50" i="60"/>
  <c r="V51" i="60"/>
  <c r="V52" i="60"/>
  <c r="V53" i="60"/>
  <c r="V54" i="60"/>
  <c r="V55" i="60"/>
  <c r="V56" i="60"/>
  <c r="V57" i="60"/>
  <c r="V58" i="60"/>
  <c r="V59" i="60"/>
  <c r="V60" i="60"/>
  <c r="V61" i="60"/>
  <c r="V62" i="60"/>
  <c r="V63" i="60"/>
  <c r="V64" i="60"/>
  <c r="V65" i="60"/>
  <c r="V66" i="60"/>
  <c r="V67" i="60"/>
  <c r="V68" i="60"/>
  <c r="V69" i="60"/>
  <c r="V70" i="60"/>
  <c r="V71" i="60"/>
  <c r="V72" i="60"/>
  <c r="V73" i="60"/>
  <c r="V74" i="60"/>
  <c r="V75" i="60"/>
  <c r="V76" i="60"/>
  <c r="V77" i="60"/>
  <c r="V78" i="60"/>
  <c r="V79" i="60"/>
  <c r="V80" i="60"/>
  <c r="V81" i="60"/>
  <c r="V82" i="60"/>
  <c r="V83" i="60"/>
  <c r="V84" i="60"/>
  <c r="V85" i="60"/>
  <c r="V86" i="60"/>
  <c r="V87" i="60"/>
  <c r="V88" i="60"/>
  <c r="V89" i="60"/>
  <c r="V90" i="60"/>
  <c r="V91" i="60"/>
  <c r="V92" i="60"/>
  <c r="V93" i="60"/>
  <c r="V94" i="60"/>
  <c r="V95" i="60"/>
  <c r="V96" i="60"/>
  <c r="V97" i="60"/>
  <c r="V98" i="60"/>
  <c r="V99" i="60"/>
  <c r="V100" i="60"/>
  <c r="V101" i="60"/>
  <c r="V102" i="60"/>
  <c r="V103" i="60"/>
  <c r="V105" i="60"/>
  <c r="V106" i="60"/>
  <c r="V107" i="60"/>
  <c r="V108" i="60"/>
  <c r="V109" i="60"/>
  <c r="V5" i="61"/>
  <c r="V6" i="61"/>
  <c r="V7" i="61"/>
  <c r="V8" i="61"/>
  <c r="V9" i="61"/>
  <c r="V10" i="61"/>
  <c r="V11" i="61"/>
  <c r="V12" i="61"/>
  <c r="V13" i="61"/>
  <c r="V14" i="61"/>
  <c r="V15" i="61"/>
  <c r="V16" i="61"/>
  <c r="V17" i="61"/>
  <c r="V18" i="61"/>
  <c r="V19" i="61"/>
  <c r="V20" i="61"/>
  <c r="V21" i="61"/>
  <c r="V22" i="61"/>
  <c r="V23" i="61"/>
  <c r="V24" i="61"/>
  <c r="V25" i="61"/>
  <c r="V26" i="61"/>
  <c r="V27" i="61"/>
  <c r="V28" i="61"/>
  <c r="V29" i="61"/>
  <c r="V30" i="61"/>
  <c r="V31" i="61"/>
  <c r="V32" i="61"/>
  <c r="V33" i="61"/>
  <c r="V34" i="61"/>
  <c r="V35" i="61"/>
  <c r="V36" i="61"/>
  <c r="V37" i="61"/>
  <c r="V38" i="61"/>
  <c r="V39" i="61"/>
  <c r="V40" i="61"/>
  <c r="V41" i="61"/>
  <c r="V42" i="61"/>
  <c r="V43" i="61"/>
  <c r="V44" i="61"/>
  <c r="V45" i="61"/>
  <c r="V46" i="61"/>
  <c r="V47" i="61"/>
  <c r="V48" i="61"/>
  <c r="V49" i="61"/>
  <c r="V50" i="61"/>
  <c r="V51" i="61"/>
  <c r="V52" i="61"/>
  <c r="V53" i="61"/>
  <c r="V54" i="61"/>
  <c r="V55" i="61"/>
  <c r="V56" i="61"/>
  <c r="V57" i="61"/>
  <c r="V58" i="61"/>
  <c r="V59" i="61"/>
  <c r="V60" i="61"/>
  <c r="V61" i="61"/>
  <c r="V62" i="61"/>
  <c r="V63" i="61"/>
  <c r="V64" i="61"/>
  <c r="V65" i="61"/>
  <c r="V66" i="61"/>
  <c r="V67" i="61"/>
  <c r="V68" i="61"/>
  <c r="V69" i="61"/>
  <c r="V70" i="61"/>
  <c r="V71" i="61"/>
  <c r="V72" i="61"/>
  <c r="V73" i="61"/>
  <c r="V74" i="61"/>
  <c r="V75" i="61"/>
  <c r="V76" i="61"/>
  <c r="V77" i="61"/>
  <c r="V78" i="61"/>
  <c r="V79" i="61"/>
  <c r="V80" i="61"/>
  <c r="V81" i="61"/>
  <c r="V82" i="61"/>
  <c r="V83" i="61"/>
  <c r="V84" i="61"/>
  <c r="V85" i="61"/>
  <c r="V86" i="61"/>
  <c r="V87" i="61"/>
  <c r="V88" i="61"/>
  <c r="V89" i="61"/>
  <c r="V90" i="61"/>
  <c r="V91" i="61"/>
  <c r="V92" i="61"/>
  <c r="V93" i="61"/>
  <c r="V94" i="61"/>
  <c r="V95" i="61"/>
  <c r="V96" i="61"/>
  <c r="V97" i="61"/>
  <c r="V98" i="61"/>
  <c r="V99" i="61"/>
  <c r="V100" i="61"/>
  <c r="V101" i="61"/>
  <c r="V102" i="61"/>
  <c r="V103" i="61"/>
  <c r="V105" i="61"/>
  <c r="V106" i="61"/>
  <c r="V107" i="61"/>
  <c r="V108" i="61"/>
  <c r="V109" i="61"/>
  <c r="V5" i="62"/>
  <c r="V6" i="62"/>
  <c r="V7" i="62"/>
  <c r="V8" i="62"/>
  <c r="V9" i="62"/>
  <c r="V10" i="62"/>
  <c r="V11" i="62"/>
  <c r="V12" i="62"/>
  <c r="V13" i="62"/>
  <c r="V14" i="62"/>
  <c r="V15" i="62"/>
  <c r="V16" i="62"/>
  <c r="V17" i="62"/>
  <c r="V18" i="62"/>
  <c r="V19" i="62"/>
  <c r="V20" i="62"/>
  <c r="V21" i="62"/>
  <c r="V22" i="62"/>
  <c r="V23" i="62"/>
  <c r="V24" i="62"/>
  <c r="V25" i="62"/>
  <c r="V26" i="62"/>
  <c r="V27" i="62"/>
  <c r="V28" i="62"/>
  <c r="V29" i="62"/>
  <c r="V30" i="62"/>
  <c r="V31" i="62"/>
  <c r="V32" i="62"/>
  <c r="V33" i="62"/>
  <c r="V34" i="62"/>
  <c r="V35" i="62"/>
  <c r="V36" i="62"/>
  <c r="V37" i="62"/>
  <c r="V38" i="62"/>
  <c r="V39" i="62"/>
  <c r="V40" i="62"/>
  <c r="V41" i="62"/>
  <c r="V42" i="62"/>
  <c r="V43" i="62"/>
  <c r="V44" i="62"/>
  <c r="V45" i="62"/>
  <c r="V46" i="62"/>
  <c r="V47" i="62"/>
  <c r="V48" i="62"/>
  <c r="V49" i="62"/>
  <c r="V50" i="62"/>
  <c r="V51" i="62"/>
  <c r="V52" i="62"/>
  <c r="V53" i="62"/>
  <c r="V54" i="62"/>
  <c r="V55" i="62"/>
  <c r="V56" i="62"/>
  <c r="V57" i="62"/>
  <c r="V58" i="62"/>
  <c r="V59" i="62"/>
  <c r="V60" i="62"/>
  <c r="V61" i="62"/>
  <c r="V62" i="62"/>
  <c r="V63" i="62"/>
  <c r="V64" i="62"/>
  <c r="V65" i="62"/>
  <c r="V66" i="62"/>
  <c r="V67" i="62"/>
  <c r="V68" i="62"/>
  <c r="V69" i="62"/>
  <c r="V70" i="62"/>
  <c r="V71" i="62"/>
  <c r="V72" i="62"/>
  <c r="V73" i="62"/>
  <c r="V74" i="62"/>
  <c r="V75" i="62"/>
  <c r="V76" i="62"/>
  <c r="V77" i="62"/>
  <c r="V78" i="62"/>
  <c r="V79" i="62"/>
  <c r="V80" i="62"/>
  <c r="V81" i="62"/>
  <c r="V82" i="62"/>
  <c r="V83" i="62"/>
  <c r="V84" i="62"/>
  <c r="V85" i="62"/>
  <c r="V86" i="62"/>
  <c r="V87" i="62"/>
  <c r="V88" i="62"/>
  <c r="V89" i="62"/>
  <c r="V90" i="62"/>
  <c r="V91" i="62"/>
  <c r="V92" i="62"/>
  <c r="V93" i="62"/>
  <c r="V94" i="62"/>
  <c r="V95" i="62"/>
  <c r="V96" i="62"/>
  <c r="V97" i="62"/>
  <c r="V98" i="62"/>
  <c r="V99" i="62"/>
  <c r="V100" i="62"/>
  <c r="V101" i="62"/>
  <c r="V102" i="62"/>
  <c r="V103" i="62"/>
  <c r="V105" i="62"/>
  <c r="V106" i="62"/>
  <c r="V107" i="62"/>
  <c r="V108" i="62"/>
  <c r="V109" i="62"/>
  <c r="V5" i="63"/>
  <c r="V6" i="63"/>
  <c r="V7" i="63"/>
  <c r="V8" i="63"/>
  <c r="V9" i="63"/>
  <c r="V10" i="63"/>
  <c r="V11" i="63"/>
  <c r="V12" i="63"/>
  <c r="V13" i="63"/>
  <c r="V14" i="63"/>
  <c r="V15" i="63"/>
  <c r="V16" i="63"/>
  <c r="V17" i="63"/>
  <c r="V18" i="63"/>
  <c r="V19" i="63"/>
  <c r="V20" i="63"/>
  <c r="V21" i="63"/>
  <c r="V22" i="63"/>
  <c r="V23" i="63"/>
  <c r="V24" i="63"/>
  <c r="V25" i="63"/>
  <c r="V26" i="63"/>
  <c r="V27" i="63"/>
  <c r="V28" i="63"/>
  <c r="V29" i="63"/>
  <c r="V30" i="63"/>
  <c r="V31" i="63"/>
  <c r="V32" i="63"/>
  <c r="V33" i="63"/>
  <c r="V34" i="63"/>
  <c r="V35" i="63"/>
  <c r="V36" i="63"/>
  <c r="V37" i="63"/>
  <c r="V38" i="63"/>
  <c r="V39" i="63"/>
  <c r="V40" i="63"/>
  <c r="V41" i="63"/>
  <c r="V42" i="63"/>
  <c r="V43" i="63"/>
  <c r="V44" i="63"/>
  <c r="V45" i="63"/>
  <c r="V46" i="63"/>
  <c r="V47" i="63"/>
  <c r="V48" i="63"/>
  <c r="V49" i="63"/>
  <c r="V50" i="63"/>
  <c r="V51" i="63"/>
  <c r="V52" i="63"/>
  <c r="V53" i="63"/>
  <c r="V54" i="63"/>
  <c r="V55" i="63"/>
  <c r="V56" i="63"/>
  <c r="V57" i="63"/>
  <c r="V58" i="63"/>
  <c r="V59" i="63"/>
  <c r="V60" i="63"/>
  <c r="V61" i="63"/>
  <c r="V62" i="63"/>
  <c r="V63" i="63"/>
  <c r="V64" i="63"/>
  <c r="V65" i="63"/>
  <c r="V66" i="63"/>
  <c r="V67" i="63"/>
  <c r="V68" i="63"/>
  <c r="V69" i="63"/>
  <c r="V70" i="63"/>
  <c r="V71" i="63"/>
  <c r="V72" i="63"/>
  <c r="V73" i="63"/>
  <c r="V74" i="63"/>
  <c r="V75" i="63"/>
  <c r="V76" i="63"/>
  <c r="V77" i="63"/>
  <c r="V78" i="63"/>
  <c r="V79" i="63"/>
  <c r="V80" i="63"/>
  <c r="V81" i="63"/>
  <c r="V82" i="63"/>
  <c r="V83" i="63"/>
  <c r="V84" i="63"/>
  <c r="V85" i="63"/>
  <c r="V86" i="63"/>
  <c r="V87" i="63"/>
  <c r="V88" i="63"/>
  <c r="V89" i="63"/>
  <c r="V90" i="63"/>
  <c r="V91" i="63"/>
  <c r="V92" i="63"/>
  <c r="V93" i="63"/>
  <c r="V94" i="63"/>
  <c r="V95" i="63"/>
  <c r="V96" i="63"/>
  <c r="V97" i="63"/>
  <c r="V98" i="63"/>
  <c r="V99" i="63"/>
  <c r="V100" i="63"/>
  <c r="V101" i="63"/>
  <c r="V102" i="63"/>
  <c r="V103" i="63"/>
  <c r="V105" i="63"/>
  <c r="V106" i="63"/>
  <c r="V107" i="63"/>
  <c r="V108" i="63"/>
  <c r="V109" i="63"/>
  <c r="V5" i="64"/>
  <c r="V6" i="64"/>
  <c r="V7" i="64"/>
  <c r="V8" i="64"/>
  <c r="V9" i="64"/>
  <c r="V10" i="64"/>
  <c r="V11" i="64"/>
  <c r="V12" i="64"/>
  <c r="V13" i="64"/>
  <c r="V14" i="64"/>
  <c r="V15" i="64"/>
  <c r="V16" i="64"/>
  <c r="V17" i="64"/>
  <c r="V18" i="64"/>
  <c r="V19" i="64"/>
  <c r="V20" i="64"/>
  <c r="V21" i="64"/>
  <c r="V22" i="64"/>
  <c r="V23" i="64"/>
  <c r="V24" i="64"/>
  <c r="V25" i="64"/>
  <c r="V26" i="64"/>
  <c r="V27" i="64"/>
  <c r="V28" i="64"/>
  <c r="V29" i="64"/>
  <c r="V30" i="64"/>
  <c r="V31" i="64"/>
  <c r="V32" i="64"/>
  <c r="V33" i="64"/>
  <c r="V34" i="64"/>
  <c r="V35" i="64"/>
  <c r="V36" i="64"/>
  <c r="V37" i="64"/>
  <c r="V38" i="64"/>
  <c r="V39" i="64"/>
  <c r="V40" i="64"/>
  <c r="V41" i="64"/>
  <c r="V42" i="64"/>
  <c r="V43" i="64"/>
  <c r="V44" i="64"/>
  <c r="V45" i="64"/>
  <c r="V46" i="64"/>
  <c r="V47" i="64"/>
  <c r="V48" i="64"/>
  <c r="V49" i="64"/>
  <c r="V50" i="64"/>
  <c r="V51" i="64"/>
  <c r="V52" i="64"/>
  <c r="V53" i="64"/>
  <c r="V54" i="64"/>
  <c r="V55" i="64"/>
  <c r="V56" i="64"/>
  <c r="V57" i="64"/>
  <c r="V58" i="64"/>
  <c r="V59" i="64"/>
  <c r="V60" i="64"/>
  <c r="V61" i="64"/>
  <c r="V62" i="64"/>
  <c r="V63" i="64"/>
  <c r="V64" i="64"/>
  <c r="V65" i="64"/>
  <c r="V66" i="64"/>
  <c r="V67" i="64"/>
  <c r="V68" i="64"/>
  <c r="V69" i="64"/>
  <c r="V70" i="64"/>
  <c r="V71" i="64"/>
  <c r="V72" i="64"/>
  <c r="V73" i="64"/>
  <c r="V74" i="64"/>
  <c r="V75" i="64"/>
  <c r="V76" i="64"/>
  <c r="V77" i="64"/>
  <c r="V78" i="64"/>
  <c r="V79" i="64"/>
  <c r="V80" i="64"/>
  <c r="V81" i="64"/>
  <c r="V82" i="64"/>
  <c r="V83" i="64"/>
  <c r="V84" i="64"/>
  <c r="V85" i="64"/>
  <c r="V86" i="64"/>
  <c r="V87" i="64"/>
  <c r="V88" i="64"/>
  <c r="V89" i="64"/>
  <c r="V90" i="64"/>
  <c r="V91" i="64"/>
  <c r="V92" i="64"/>
  <c r="V93" i="64"/>
  <c r="V94" i="64"/>
  <c r="V95" i="64"/>
  <c r="V96" i="64"/>
  <c r="V97" i="64"/>
  <c r="V98" i="64"/>
  <c r="V99" i="64"/>
  <c r="V100" i="64"/>
  <c r="V101" i="64"/>
  <c r="V102" i="64"/>
  <c r="V103" i="64"/>
  <c r="V105" i="64"/>
  <c r="V106" i="64"/>
  <c r="V107" i="64"/>
  <c r="V108" i="64"/>
  <c r="V109" i="64"/>
  <c r="V5" i="65"/>
  <c r="V6" i="65"/>
  <c r="V7" i="65"/>
  <c r="V8" i="65"/>
  <c r="V9" i="65"/>
  <c r="V10" i="65"/>
  <c r="V11" i="65"/>
  <c r="V12" i="65"/>
  <c r="V13" i="65"/>
  <c r="V14" i="65"/>
  <c r="V15" i="65"/>
  <c r="V16" i="65"/>
  <c r="V17" i="65"/>
  <c r="V18" i="65"/>
  <c r="V19" i="65"/>
  <c r="V20" i="65"/>
  <c r="V21" i="65"/>
  <c r="V22" i="65"/>
  <c r="V23" i="65"/>
  <c r="V24" i="65"/>
  <c r="V25" i="65"/>
  <c r="V26" i="65"/>
  <c r="V27" i="65"/>
  <c r="V28" i="65"/>
  <c r="V29" i="65"/>
  <c r="V30" i="65"/>
  <c r="V31" i="65"/>
  <c r="V32" i="65"/>
  <c r="V33" i="65"/>
  <c r="V34" i="65"/>
  <c r="V35" i="65"/>
  <c r="V36" i="65"/>
  <c r="V37" i="65"/>
  <c r="V38" i="65"/>
  <c r="V39" i="65"/>
  <c r="V40" i="65"/>
  <c r="V41" i="65"/>
  <c r="V42" i="65"/>
  <c r="V43" i="65"/>
  <c r="V44" i="65"/>
  <c r="V45" i="65"/>
  <c r="V46" i="65"/>
  <c r="V47" i="65"/>
  <c r="V48" i="65"/>
  <c r="V49" i="65"/>
  <c r="V50" i="65"/>
  <c r="V51" i="65"/>
  <c r="V52" i="65"/>
  <c r="V53" i="65"/>
  <c r="V54" i="65"/>
  <c r="V55" i="65"/>
  <c r="V56" i="65"/>
  <c r="V57" i="65"/>
  <c r="V58" i="65"/>
  <c r="V59" i="65"/>
  <c r="V60" i="65"/>
  <c r="V61" i="65"/>
  <c r="V62" i="65"/>
  <c r="V63" i="65"/>
  <c r="V64" i="65"/>
  <c r="V65" i="65"/>
  <c r="V66" i="65"/>
  <c r="V67" i="65"/>
  <c r="V68" i="65"/>
  <c r="V69" i="65"/>
  <c r="V70" i="65"/>
  <c r="V71" i="65"/>
  <c r="V72" i="65"/>
  <c r="V73" i="65"/>
  <c r="V74" i="65"/>
  <c r="V75" i="65"/>
  <c r="V76" i="65"/>
  <c r="V77" i="65"/>
  <c r="V78" i="65"/>
  <c r="V79" i="65"/>
  <c r="V80" i="65"/>
  <c r="V81" i="65"/>
  <c r="V82" i="65"/>
  <c r="V83" i="65"/>
  <c r="V84" i="65"/>
  <c r="V85" i="65"/>
  <c r="V86" i="65"/>
  <c r="V87" i="65"/>
  <c r="V88" i="65"/>
  <c r="V89" i="65"/>
  <c r="V90" i="65"/>
  <c r="V91" i="65"/>
  <c r="V92" i="65"/>
  <c r="V93" i="65"/>
  <c r="V94" i="65"/>
  <c r="V95" i="65"/>
  <c r="V96" i="65"/>
  <c r="V97" i="65"/>
  <c r="V98" i="65"/>
  <c r="V99" i="65"/>
  <c r="V100" i="65"/>
  <c r="V101" i="65"/>
  <c r="V102" i="65"/>
  <c r="V103" i="65"/>
  <c r="V105" i="65"/>
  <c r="V106" i="65"/>
  <c r="V107" i="65"/>
  <c r="V108" i="65"/>
  <c r="V109" i="65"/>
  <c r="V5" i="66"/>
  <c r="V6" i="66"/>
  <c r="V7" i="66"/>
  <c r="V8" i="66"/>
  <c r="V9" i="66"/>
  <c r="V10" i="66"/>
  <c r="V11" i="66"/>
  <c r="V12" i="66"/>
  <c r="V13" i="66"/>
  <c r="V14" i="66"/>
  <c r="V15" i="66"/>
  <c r="V16" i="66"/>
  <c r="V17" i="66"/>
  <c r="V18" i="66"/>
  <c r="V19" i="66"/>
  <c r="V20" i="66"/>
  <c r="V21" i="66"/>
  <c r="V22" i="66"/>
  <c r="V23" i="66"/>
  <c r="V24" i="66"/>
  <c r="V25" i="66"/>
  <c r="V26" i="66"/>
  <c r="V27" i="66"/>
  <c r="V28" i="66"/>
  <c r="V29" i="66"/>
  <c r="V30" i="66"/>
  <c r="V31" i="66"/>
  <c r="V32" i="66"/>
  <c r="V33" i="66"/>
  <c r="V34" i="66"/>
  <c r="V35" i="66"/>
  <c r="V36" i="66"/>
  <c r="V37" i="66"/>
  <c r="V38" i="66"/>
  <c r="V39" i="66"/>
  <c r="V40" i="66"/>
  <c r="V41" i="66"/>
  <c r="V42" i="66"/>
  <c r="V43" i="66"/>
  <c r="V44" i="66"/>
  <c r="V45" i="66"/>
  <c r="V46" i="66"/>
  <c r="V47" i="66"/>
  <c r="V48" i="66"/>
  <c r="V49" i="66"/>
  <c r="V50" i="66"/>
  <c r="V51" i="66"/>
  <c r="V52" i="66"/>
  <c r="V53" i="66"/>
  <c r="V54" i="66"/>
  <c r="V55" i="66"/>
  <c r="V56" i="66"/>
  <c r="V57" i="66"/>
  <c r="V58" i="66"/>
  <c r="V59" i="66"/>
  <c r="V60" i="66"/>
  <c r="V61" i="66"/>
  <c r="V62" i="66"/>
  <c r="V63" i="66"/>
  <c r="V64" i="66"/>
  <c r="V65" i="66"/>
  <c r="V66" i="66"/>
  <c r="V67" i="66"/>
  <c r="V68" i="66"/>
  <c r="V69" i="66"/>
  <c r="V70" i="66"/>
  <c r="V71" i="66"/>
  <c r="V72" i="66"/>
  <c r="V73" i="66"/>
  <c r="V74" i="66"/>
  <c r="V75" i="66"/>
  <c r="V76" i="66"/>
  <c r="V77" i="66"/>
  <c r="V78" i="66"/>
  <c r="V79" i="66"/>
  <c r="V80" i="66"/>
  <c r="V81" i="66"/>
  <c r="V82" i="66"/>
  <c r="V83" i="66"/>
  <c r="V84" i="66"/>
  <c r="V85" i="66"/>
  <c r="V86" i="66"/>
  <c r="V87" i="66"/>
  <c r="V88" i="66"/>
  <c r="V89" i="66"/>
  <c r="V90" i="66"/>
  <c r="V91" i="66"/>
  <c r="V92" i="66"/>
  <c r="V93" i="66"/>
  <c r="V94" i="66"/>
  <c r="V95" i="66"/>
  <c r="V96" i="66"/>
  <c r="V97" i="66"/>
  <c r="V98" i="66"/>
  <c r="V99" i="66"/>
  <c r="V100" i="66"/>
  <c r="V101" i="66"/>
  <c r="V102" i="66"/>
  <c r="V103" i="66"/>
  <c r="V105" i="66"/>
  <c r="V106" i="66"/>
  <c r="V107" i="66"/>
  <c r="V108" i="66"/>
  <c r="V109" i="66"/>
  <c r="V5" i="67"/>
  <c r="V6" i="67"/>
  <c r="V7" i="67"/>
  <c r="V8" i="67"/>
  <c r="V9" i="67"/>
  <c r="V10" i="67"/>
  <c r="V11" i="67"/>
  <c r="V12" i="67"/>
  <c r="V13" i="67"/>
  <c r="V14" i="67"/>
  <c r="V15" i="67"/>
  <c r="V16" i="67"/>
  <c r="V17" i="67"/>
  <c r="V18" i="67"/>
  <c r="V19" i="67"/>
  <c r="V20" i="67"/>
  <c r="V21" i="67"/>
  <c r="V22" i="67"/>
  <c r="V23" i="67"/>
  <c r="V24" i="67"/>
  <c r="V25" i="67"/>
  <c r="V26" i="67"/>
  <c r="V27" i="67"/>
  <c r="V28" i="67"/>
  <c r="V29" i="67"/>
  <c r="V30" i="67"/>
  <c r="V31" i="67"/>
  <c r="V32" i="67"/>
  <c r="V33" i="67"/>
  <c r="V34" i="67"/>
  <c r="V35" i="67"/>
  <c r="V36" i="67"/>
  <c r="V37" i="67"/>
  <c r="V38" i="67"/>
  <c r="V39" i="67"/>
  <c r="V40" i="67"/>
  <c r="V41" i="67"/>
  <c r="V42" i="67"/>
  <c r="V43" i="67"/>
  <c r="V44" i="67"/>
  <c r="V45" i="67"/>
  <c r="V46" i="67"/>
  <c r="V47" i="67"/>
  <c r="V48" i="67"/>
  <c r="V49" i="67"/>
  <c r="V50" i="67"/>
  <c r="V51" i="67"/>
  <c r="V52" i="67"/>
  <c r="V53" i="67"/>
  <c r="V54" i="67"/>
  <c r="V55" i="67"/>
  <c r="V56" i="67"/>
  <c r="V57" i="67"/>
  <c r="V58" i="67"/>
  <c r="V59" i="67"/>
  <c r="V60" i="67"/>
  <c r="V61" i="67"/>
  <c r="V62" i="67"/>
  <c r="V63" i="67"/>
  <c r="V64" i="67"/>
  <c r="V65" i="67"/>
  <c r="V66" i="67"/>
  <c r="V67" i="67"/>
  <c r="V68" i="67"/>
  <c r="V69" i="67"/>
  <c r="V70" i="67"/>
  <c r="V71" i="67"/>
  <c r="V72" i="67"/>
  <c r="V73" i="67"/>
  <c r="V74" i="67"/>
  <c r="V75" i="67"/>
  <c r="V76" i="67"/>
  <c r="V77" i="67"/>
  <c r="V78" i="67"/>
  <c r="V79" i="67"/>
  <c r="V80" i="67"/>
  <c r="V81" i="67"/>
  <c r="V82" i="67"/>
  <c r="V83" i="67"/>
  <c r="V84" i="67"/>
  <c r="V85" i="67"/>
  <c r="V86" i="67"/>
  <c r="V87" i="67"/>
  <c r="V88" i="67"/>
  <c r="V89" i="67"/>
  <c r="V90" i="67"/>
  <c r="V91" i="67"/>
  <c r="V92" i="67"/>
  <c r="V93" i="67"/>
  <c r="V94" i="67"/>
  <c r="V95" i="67"/>
  <c r="V96" i="67"/>
  <c r="V97" i="67"/>
  <c r="V98" i="67"/>
  <c r="V99" i="67"/>
  <c r="V100" i="67"/>
  <c r="V101" i="67"/>
  <c r="V102" i="67"/>
  <c r="V103" i="67"/>
  <c r="V105" i="67"/>
  <c r="V106" i="67"/>
  <c r="V107" i="67"/>
  <c r="V108" i="67"/>
  <c r="V109" i="67"/>
  <c r="V5" i="68"/>
  <c r="V6" i="68"/>
  <c r="V7" i="68"/>
  <c r="V8" i="68"/>
  <c r="V9" i="68"/>
  <c r="V10" i="68"/>
  <c r="V11" i="68"/>
  <c r="V12" i="68"/>
  <c r="V13" i="68"/>
  <c r="V14" i="68"/>
  <c r="V15" i="68"/>
  <c r="V16" i="68"/>
  <c r="V17" i="68"/>
  <c r="V18" i="68"/>
  <c r="V19" i="68"/>
  <c r="V20" i="68"/>
  <c r="V21" i="68"/>
  <c r="V22" i="68"/>
  <c r="V23" i="68"/>
  <c r="V24" i="68"/>
  <c r="V25" i="68"/>
  <c r="V26" i="68"/>
  <c r="V27" i="68"/>
  <c r="V28" i="68"/>
  <c r="V29" i="68"/>
  <c r="V30" i="68"/>
  <c r="V31" i="68"/>
  <c r="V32" i="68"/>
  <c r="V33" i="68"/>
  <c r="V34" i="68"/>
  <c r="V35" i="68"/>
  <c r="V36" i="68"/>
  <c r="V37" i="68"/>
  <c r="V38" i="68"/>
  <c r="V39" i="68"/>
  <c r="V40" i="68"/>
  <c r="V41" i="68"/>
  <c r="V42" i="68"/>
  <c r="V43" i="68"/>
  <c r="V44" i="68"/>
  <c r="V45" i="68"/>
  <c r="V46" i="68"/>
  <c r="V47" i="68"/>
  <c r="V48" i="68"/>
  <c r="V49" i="68"/>
  <c r="V50" i="68"/>
  <c r="V51" i="68"/>
  <c r="V52" i="68"/>
  <c r="V53" i="68"/>
  <c r="V54" i="68"/>
  <c r="V55" i="68"/>
  <c r="V56" i="68"/>
  <c r="V57" i="68"/>
  <c r="V58" i="68"/>
  <c r="V59" i="68"/>
  <c r="V60" i="68"/>
  <c r="V61" i="68"/>
  <c r="V62" i="68"/>
  <c r="V63" i="68"/>
  <c r="V64" i="68"/>
  <c r="V65" i="68"/>
  <c r="V66" i="68"/>
  <c r="V67" i="68"/>
  <c r="V68" i="68"/>
  <c r="V69" i="68"/>
  <c r="V70" i="68"/>
  <c r="V71" i="68"/>
  <c r="V72" i="68"/>
  <c r="V73" i="68"/>
  <c r="V74" i="68"/>
  <c r="V75" i="68"/>
  <c r="V76" i="68"/>
  <c r="V77" i="68"/>
  <c r="V78" i="68"/>
  <c r="V79" i="68"/>
  <c r="V80" i="68"/>
  <c r="V81" i="68"/>
  <c r="V82" i="68"/>
  <c r="V83" i="68"/>
  <c r="V84" i="68"/>
  <c r="V85" i="68"/>
  <c r="V86" i="68"/>
  <c r="V87" i="68"/>
  <c r="V88" i="68"/>
  <c r="V89" i="68"/>
  <c r="V90" i="68"/>
  <c r="V91" i="68"/>
  <c r="V92" i="68"/>
  <c r="V93" i="68"/>
  <c r="V94" i="68"/>
  <c r="V95" i="68"/>
  <c r="V96" i="68"/>
  <c r="V97" i="68"/>
  <c r="V98" i="68"/>
  <c r="V99" i="68"/>
  <c r="V100" i="68"/>
  <c r="V101" i="68"/>
  <c r="V102" i="68"/>
  <c r="V103" i="68"/>
  <c r="V105" i="68"/>
  <c r="V106" i="68"/>
  <c r="V107" i="68"/>
  <c r="V108" i="68"/>
  <c r="V109" i="68"/>
  <c r="V5" i="69"/>
  <c r="V6" i="69"/>
  <c r="V7" i="69"/>
  <c r="V8" i="69"/>
  <c r="V9" i="69"/>
  <c r="V10" i="69"/>
  <c r="V11" i="69"/>
  <c r="V12" i="69"/>
  <c r="V13" i="69"/>
  <c r="V14" i="69"/>
  <c r="V15" i="69"/>
  <c r="V16" i="69"/>
  <c r="V17" i="69"/>
  <c r="V18" i="69"/>
  <c r="V19" i="69"/>
  <c r="V20" i="69"/>
  <c r="V21" i="69"/>
  <c r="V22" i="69"/>
  <c r="V23" i="69"/>
  <c r="V24" i="69"/>
  <c r="V25" i="69"/>
  <c r="V26" i="69"/>
  <c r="V27" i="69"/>
  <c r="V28" i="69"/>
  <c r="V29" i="69"/>
  <c r="V30" i="69"/>
  <c r="V31" i="69"/>
  <c r="V32" i="69"/>
  <c r="V33" i="69"/>
  <c r="V34" i="69"/>
  <c r="V35" i="69"/>
  <c r="V36" i="69"/>
  <c r="V37" i="69"/>
  <c r="V38" i="69"/>
  <c r="V39" i="69"/>
  <c r="V40" i="69"/>
  <c r="V41" i="69"/>
  <c r="V42" i="69"/>
  <c r="V43" i="69"/>
  <c r="V44" i="69"/>
  <c r="V45" i="69"/>
  <c r="V46" i="69"/>
  <c r="V47" i="69"/>
  <c r="V48" i="69"/>
  <c r="V49" i="69"/>
  <c r="V50" i="69"/>
  <c r="V51" i="69"/>
  <c r="V52" i="69"/>
  <c r="V53" i="69"/>
  <c r="V54" i="69"/>
  <c r="V55" i="69"/>
  <c r="V56" i="69"/>
  <c r="V57" i="69"/>
  <c r="V58" i="69"/>
  <c r="V59" i="69"/>
  <c r="V60" i="69"/>
  <c r="V61" i="69"/>
  <c r="V62" i="69"/>
  <c r="V63" i="69"/>
  <c r="V64" i="69"/>
  <c r="V65" i="69"/>
  <c r="V66" i="69"/>
  <c r="V67" i="69"/>
  <c r="V68" i="69"/>
  <c r="V69" i="69"/>
  <c r="V70" i="69"/>
  <c r="V71" i="69"/>
  <c r="V72" i="69"/>
  <c r="V73" i="69"/>
  <c r="V74" i="69"/>
  <c r="V75" i="69"/>
  <c r="V76" i="69"/>
  <c r="V77" i="69"/>
  <c r="V78" i="69"/>
  <c r="V79" i="69"/>
  <c r="V80" i="69"/>
  <c r="V81" i="69"/>
  <c r="V82" i="69"/>
  <c r="V83" i="69"/>
  <c r="V84" i="69"/>
  <c r="V85" i="69"/>
  <c r="V86" i="69"/>
  <c r="V87" i="69"/>
  <c r="V88" i="69"/>
  <c r="V89" i="69"/>
  <c r="V90" i="69"/>
  <c r="V91" i="69"/>
  <c r="V92" i="69"/>
  <c r="V93" i="69"/>
  <c r="V94" i="69"/>
  <c r="V95" i="69"/>
  <c r="V96" i="69"/>
  <c r="V97" i="69"/>
  <c r="V98" i="69"/>
  <c r="V99" i="69"/>
  <c r="V100" i="69"/>
  <c r="V101" i="69"/>
  <c r="V102" i="69"/>
  <c r="V103" i="69"/>
  <c r="V105" i="69"/>
  <c r="V106" i="69"/>
  <c r="V107" i="69"/>
  <c r="V108" i="69"/>
  <c r="V109" i="69"/>
  <c r="V105" i="12"/>
  <c r="V106" i="12"/>
  <c r="V107" i="12"/>
  <c r="V108" i="12"/>
  <c r="V109" i="12"/>
  <c r="V4" i="15"/>
  <c r="V4" i="16"/>
  <c r="V4" i="17"/>
  <c r="V4" i="18"/>
  <c r="V4" i="19"/>
  <c r="V4" i="20"/>
  <c r="V4" i="21"/>
  <c r="V4" i="22"/>
  <c r="V4" i="23"/>
  <c r="V4" i="24"/>
  <c r="V4" i="25"/>
  <c r="V4" i="26"/>
  <c r="V4" i="27"/>
  <c r="V4" i="57"/>
  <c r="V4" i="58"/>
  <c r="V4" i="59"/>
  <c r="V4" i="60"/>
  <c r="V4" i="61"/>
  <c r="V4" i="62"/>
  <c r="V4" i="63"/>
  <c r="V4" i="64"/>
  <c r="V4" i="65"/>
  <c r="V4" i="66"/>
  <c r="V4" i="67"/>
  <c r="V4" i="68"/>
  <c r="V4" i="69"/>
  <c r="V105" i="11"/>
  <c r="V106" i="11"/>
  <c r="V107" i="11"/>
  <c r="V108" i="11"/>
  <c r="V109" i="11"/>
  <c r="S5" i="15"/>
  <c r="T5" i="15"/>
  <c r="S6" i="15"/>
  <c r="T6" i="15"/>
  <c r="S7" i="15"/>
  <c r="T7" i="15"/>
  <c r="S8" i="15"/>
  <c r="T8" i="15"/>
  <c r="S9" i="15"/>
  <c r="T9" i="15"/>
  <c r="S10" i="15"/>
  <c r="T10" i="15"/>
  <c r="S11" i="15"/>
  <c r="T11" i="15"/>
  <c r="S12" i="15"/>
  <c r="T12" i="15"/>
  <c r="S13" i="15"/>
  <c r="T13" i="15"/>
  <c r="S14" i="15"/>
  <c r="T14" i="15"/>
  <c r="S15" i="15"/>
  <c r="T15" i="15"/>
  <c r="S16" i="15"/>
  <c r="T16" i="15"/>
  <c r="S17" i="15"/>
  <c r="T17" i="15"/>
  <c r="S18" i="15"/>
  <c r="T18" i="15"/>
  <c r="S19" i="15"/>
  <c r="T19" i="15"/>
  <c r="S20" i="15"/>
  <c r="T20" i="15"/>
  <c r="S21" i="15"/>
  <c r="T21" i="15"/>
  <c r="S22" i="15"/>
  <c r="T22" i="15"/>
  <c r="S23" i="15"/>
  <c r="T23" i="15"/>
  <c r="S24" i="15"/>
  <c r="T24" i="15"/>
  <c r="S25" i="15"/>
  <c r="T25" i="15"/>
  <c r="S26" i="15"/>
  <c r="T26" i="15"/>
  <c r="S27" i="15"/>
  <c r="T27" i="15"/>
  <c r="S28" i="15"/>
  <c r="T28" i="15"/>
  <c r="S29" i="15"/>
  <c r="T29" i="15"/>
  <c r="S30" i="15"/>
  <c r="T30" i="15"/>
  <c r="S31" i="15"/>
  <c r="T31" i="15"/>
  <c r="S32" i="15"/>
  <c r="T32" i="15"/>
  <c r="S33" i="15"/>
  <c r="T33" i="15"/>
  <c r="S34" i="15"/>
  <c r="T34" i="15"/>
  <c r="S35" i="15"/>
  <c r="T35" i="15"/>
  <c r="S36" i="15"/>
  <c r="T36" i="15"/>
  <c r="S37" i="15"/>
  <c r="T37" i="15"/>
  <c r="S38" i="15"/>
  <c r="T38" i="15"/>
  <c r="S39" i="15"/>
  <c r="T39" i="15"/>
  <c r="S40" i="15"/>
  <c r="T40" i="15"/>
  <c r="S41" i="15"/>
  <c r="T41" i="15"/>
  <c r="S42" i="15"/>
  <c r="T42" i="15"/>
  <c r="S43" i="15"/>
  <c r="T43" i="15"/>
  <c r="S44" i="15"/>
  <c r="T44" i="15"/>
  <c r="S45" i="15"/>
  <c r="T45" i="15"/>
  <c r="S46" i="15"/>
  <c r="T46" i="15"/>
  <c r="S47" i="15"/>
  <c r="T47" i="15"/>
  <c r="S48" i="15"/>
  <c r="T48" i="15"/>
  <c r="S49" i="15"/>
  <c r="T49" i="15"/>
  <c r="S50" i="15"/>
  <c r="T50" i="15"/>
  <c r="S51" i="15"/>
  <c r="T51" i="15"/>
  <c r="S52" i="15"/>
  <c r="T52" i="15"/>
  <c r="S53" i="15"/>
  <c r="T53" i="15"/>
  <c r="S54" i="15"/>
  <c r="T54" i="15"/>
  <c r="S55" i="15"/>
  <c r="T55" i="15"/>
  <c r="S56" i="15"/>
  <c r="T56" i="15"/>
  <c r="S57" i="15"/>
  <c r="T57" i="15"/>
  <c r="S58" i="15"/>
  <c r="T58" i="15"/>
  <c r="S59" i="15"/>
  <c r="T59" i="15"/>
  <c r="S60" i="15"/>
  <c r="T60" i="15"/>
  <c r="S61" i="15"/>
  <c r="T61" i="15"/>
  <c r="S62" i="15"/>
  <c r="T62" i="15"/>
  <c r="S63" i="15"/>
  <c r="T63" i="15"/>
  <c r="S64" i="15"/>
  <c r="T64" i="15"/>
  <c r="S65" i="15"/>
  <c r="T65" i="15"/>
  <c r="S66" i="15"/>
  <c r="T66" i="15"/>
  <c r="S67" i="15"/>
  <c r="T67" i="15"/>
  <c r="S68" i="15"/>
  <c r="T68" i="15"/>
  <c r="S69" i="15"/>
  <c r="T69" i="15"/>
  <c r="S70" i="15"/>
  <c r="T70" i="15"/>
  <c r="S71" i="15"/>
  <c r="T71" i="15"/>
  <c r="S72" i="15"/>
  <c r="T72" i="15"/>
  <c r="S73" i="15"/>
  <c r="T73" i="15"/>
  <c r="S74" i="15"/>
  <c r="T74" i="15"/>
  <c r="S75" i="15"/>
  <c r="T75" i="15"/>
  <c r="S76" i="15"/>
  <c r="T76" i="15"/>
  <c r="S77" i="15"/>
  <c r="T77" i="15"/>
  <c r="S78" i="15"/>
  <c r="T78" i="15"/>
  <c r="S79" i="15"/>
  <c r="T79" i="15"/>
  <c r="S80" i="15"/>
  <c r="T80" i="15"/>
  <c r="S81" i="15"/>
  <c r="T81" i="15"/>
  <c r="S82" i="15"/>
  <c r="T82" i="15"/>
  <c r="S83" i="15"/>
  <c r="T83" i="15"/>
  <c r="S84" i="15"/>
  <c r="T84" i="15"/>
  <c r="S85" i="15"/>
  <c r="T85" i="15"/>
  <c r="S86" i="15"/>
  <c r="T86" i="15"/>
  <c r="S87" i="15"/>
  <c r="T87" i="15"/>
  <c r="S88" i="15"/>
  <c r="T88" i="15"/>
  <c r="S89" i="15"/>
  <c r="T89" i="15"/>
  <c r="S90" i="15"/>
  <c r="T90" i="15"/>
  <c r="S91" i="15"/>
  <c r="T91" i="15"/>
  <c r="S92" i="15"/>
  <c r="T92" i="15"/>
  <c r="S93" i="15"/>
  <c r="T93" i="15"/>
  <c r="S94" i="15"/>
  <c r="T94" i="15"/>
  <c r="S95" i="15"/>
  <c r="T95" i="15"/>
  <c r="S96" i="15"/>
  <c r="T96" i="15"/>
  <c r="S97" i="15"/>
  <c r="T97" i="15"/>
  <c r="S98" i="15"/>
  <c r="T98" i="15"/>
  <c r="S99" i="15"/>
  <c r="T99" i="15"/>
  <c r="S100" i="15"/>
  <c r="T100" i="15"/>
  <c r="S101" i="15"/>
  <c r="T101" i="15"/>
  <c r="S102" i="15"/>
  <c r="T102" i="15"/>
  <c r="S103" i="15"/>
  <c r="T103" i="15"/>
  <c r="S105" i="15"/>
  <c r="T105" i="15"/>
  <c r="S106" i="15"/>
  <c r="T106" i="15"/>
  <c r="S107" i="15"/>
  <c r="T107" i="15"/>
  <c r="S108" i="15"/>
  <c r="T108" i="15"/>
  <c r="S109" i="15"/>
  <c r="T109" i="15"/>
  <c r="S5" i="16"/>
  <c r="T5" i="16"/>
  <c r="S6" i="16"/>
  <c r="T6" i="16"/>
  <c r="S7" i="16"/>
  <c r="T7" i="16"/>
  <c r="S8" i="16"/>
  <c r="T8" i="16"/>
  <c r="S9" i="16"/>
  <c r="T9" i="16"/>
  <c r="S10" i="16"/>
  <c r="T10" i="16"/>
  <c r="S11" i="16"/>
  <c r="T11" i="16"/>
  <c r="S12" i="16"/>
  <c r="T12" i="16"/>
  <c r="S13" i="16"/>
  <c r="T13" i="16"/>
  <c r="S14" i="16"/>
  <c r="T14" i="16"/>
  <c r="S15" i="16"/>
  <c r="T15" i="16"/>
  <c r="S16" i="16"/>
  <c r="T16" i="16"/>
  <c r="S17" i="16"/>
  <c r="T17" i="16"/>
  <c r="S18" i="16"/>
  <c r="T18" i="16"/>
  <c r="S19" i="16"/>
  <c r="T19" i="16"/>
  <c r="S20" i="16"/>
  <c r="T20" i="16"/>
  <c r="S21" i="16"/>
  <c r="T21" i="16"/>
  <c r="S22" i="16"/>
  <c r="T22" i="16"/>
  <c r="S23" i="16"/>
  <c r="T23" i="16"/>
  <c r="S24" i="16"/>
  <c r="T24" i="16"/>
  <c r="S25" i="16"/>
  <c r="T25" i="16"/>
  <c r="S26" i="16"/>
  <c r="T26" i="16"/>
  <c r="S27" i="16"/>
  <c r="T27" i="16"/>
  <c r="S28" i="16"/>
  <c r="T28" i="16"/>
  <c r="S29" i="16"/>
  <c r="T29" i="16"/>
  <c r="S30" i="16"/>
  <c r="T30" i="16"/>
  <c r="S31" i="16"/>
  <c r="T31" i="16"/>
  <c r="S32" i="16"/>
  <c r="T32" i="16"/>
  <c r="S33" i="16"/>
  <c r="T33" i="16"/>
  <c r="S34" i="16"/>
  <c r="T34" i="16"/>
  <c r="S35" i="16"/>
  <c r="T35" i="16"/>
  <c r="S36" i="16"/>
  <c r="T36" i="16"/>
  <c r="S37" i="16"/>
  <c r="T37" i="16"/>
  <c r="S38" i="16"/>
  <c r="T38" i="16"/>
  <c r="S39" i="16"/>
  <c r="T39" i="16"/>
  <c r="S40" i="16"/>
  <c r="T40" i="16"/>
  <c r="S41" i="16"/>
  <c r="T41" i="16"/>
  <c r="S42" i="16"/>
  <c r="T42" i="16"/>
  <c r="S43" i="16"/>
  <c r="T43" i="16"/>
  <c r="S44" i="16"/>
  <c r="T44" i="16"/>
  <c r="S45" i="16"/>
  <c r="T45" i="16"/>
  <c r="S46" i="16"/>
  <c r="T46" i="16"/>
  <c r="S47" i="16"/>
  <c r="T47" i="16"/>
  <c r="S48" i="16"/>
  <c r="T48" i="16"/>
  <c r="S49" i="16"/>
  <c r="T49" i="16"/>
  <c r="S50" i="16"/>
  <c r="T50" i="16"/>
  <c r="S51" i="16"/>
  <c r="T51" i="16"/>
  <c r="S52" i="16"/>
  <c r="T52" i="16"/>
  <c r="S53" i="16"/>
  <c r="T53" i="16"/>
  <c r="S54" i="16"/>
  <c r="T54" i="16"/>
  <c r="S55" i="16"/>
  <c r="T55" i="16"/>
  <c r="S56" i="16"/>
  <c r="T56" i="16"/>
  <c r="S57" i="16"/>
  <c r="T57" i="16"/>
  <c r="S58" i="16"/>
  <c r="T58" i="16"/>
  <c r="S59" i="16"/>
  <c r="T59" i="16"/>
  <c r="S60" i="16"/>
  <c r="T60" i="16"/>
  <c r="S61" i="16"/>
  <c r="T61" i="16"/>
  <c r="S62" i="16"/>
  <c r="T62" i="16"/>
  <c r="S63" i="16"/>
  <c r="T63" i="16"/>
  <c r="S64" i="16"/>
  <c r="T64" i="16"/>
  <c r="S65" i="16"/>
  <c r="T65" i="16"/>
  <c r="S66" i="16"/>
  <c r="T66" i="16"/>
  <c r="S67" i="16"/>
  <c r="T67" i="16"/>
  <c r="S68" i="16"/>
  <c r="T68" i="16"/>
  <c r="S69" i="16"/>
  <c r="T69" i="16"/>
  <c r="S70" i="16"/>
  <c r="T70" i="16"/>
  <c r="S71" i="16"/>
  <c r="T71" i="16"/>
  <c r="S72" i="16"/>
  <c r="T72" i="16"/>
  <c r="S73" i="16"/>
  <c r="T73" i="16"/>
  <c r="S74" i="16"/>
  <c r="T74" i="16"/>
  <c r="S75" i="16"/>
  <c r="T75" i="16"/>
  <c r="S76" i="16"/>
  <c r="T76" i="16"/>
  <c r="S77" i="16"/>
  <c r="T77" i="16"/>
  <c r="S78" i="16"/>
  <c r="T78" i="16"/>
  <c r="S79" i="16"/>
  <c r="T79" i="16"/>
  <c r="S80" i="16"/>
  <c r="T80" i="16"/>
  <c r="S81" i="16"/>
  <c r="T81" i="16"/>
  <c r="S82" i="16"/>
  <c r="T82" i="16"/>
  <c r="S83" i="16"/>
  <c r="T83" i="16"/>
  <c r="S84" i="16"/>
  <c r="T84" i="16"/>
  <c r="S85" i="16"/>
  <c r="T85" i="16"/>
  <c r="S86" i="16"/>
  <c r="T86" i="16"/>
  <c r="S87" i="16"/>
  <c r="T87" i="16"/>
  <c r="S88" i="16"/>
  <c r="T88" i="16"/>
  <c r="S89" i="16"/>
  <c r="T89" i="16"/>
  <c r="S90" i="16"/>
  <c r="T90" i="16"/>
  <c r="S91" i="16"/>
  <c r="T91" i="16"/>
  <c r="S92" i="16"/>
  <c r="T92" i="16"/>
  <c r="S93" i="16"/>
  <c r="T93" i="16"/>
  <c r="S94" i="16"/>
  <c r="T94" i="16"/>
  <c r="S95" i="16"/>
  <c r="T95" i="16"/>
  <c r="S96" i="16"/>
  <c r="T96" i="16"/>
  <c r="S97" i="16"/>
  <c r="T97" i="16"/>
  <c r="S98" i="16"/>
  <c r="T98" i="16"/>
  <c r="S99" i="16"/>
  <c r="T99" i="16"/>
  <c r="S100" i="16"/>
  <c r="T100" i="16"/>
  <c r="S101" i="16"/>
  <c r="T101" i="16"/>
  <c r="S102" i="16"/>
  <c r="T102" i="16"/>
  <c r="S103" i="16"/>
  <c r="T103" i="16"/>
  <c r="S105" i="16"/>
  <c r="T105" i="16"/>
  <c r="S106" i="16"/>
  <c r="T106" i="16"/>
  <c r="S107" i="16"/>
  <c r="T107" i="16"/>
  <c r="S108" i="16"/>
  <c r="T108" i="16"/>
  <c r="S109" i="16"/>
  <c r="T109" i="16"/>
  <c r="S5" i="17"/>
  <c r="T5" i="17"/>
  <c r="S6" i="17"/>
  <c r="T6" i="17"/>
  <c r="S7" i="17"/>
  <c r="T7" i="17"/>
  <c r="S8" i="17"/>
  <c r="T8" i="17"/>
  <c r="S9" i="17"/>
  <c r="T9" i="17"/>
  <c r="S10" i="17"/>
  <c r="T10" i="17"/>
  <c r="S11" i="17"/>
  <c r="T11" i="17"/>
  <c r="S12" i="17"/>
  <c r="T12" i="17"/>
  <c r="S13" i="17"/>
  <c r="T13" i="17"/>
  <c r="S14" i="17"/>
  <c r="T14" i="17"/>
  <c r="S15" i="17"/>
  <c r="T15" i="17"/>
  <c r="S16" i="17"/>
  <c r="T16" i="17"/>
  <c r="S17" i="17"/>
  <c r="T17" i="17"/>
  <c r="S18" i="17"/>
  <c r="T18" i="17"/>
  <c r="S19" i="17"/>
  <c r="T19" i="17"/>
  <c r="S20" i="17"/>
  <c r="T20" i="17"/>
  <c r="S21" i="17"/>
  <c r="T21" i="17"/>
  <c r="S22" i="17"/>
  <c r="T22" i="17"/>
  <c r="S23" i="17"/>
  <c r="T23" i="17"/>
  <c r="S24" i="17"/>
  <c r="T24" i="17"/>
  <c r="S25" i="17"/>
  <c r="T25" i="17"/>
  <c r="S26" i="17"/>
  <c r="T26" i="17"/>
  <c r="S27" i="17"/>
  <c r="T27" i="17"/>
  <c r="S28" i="17"/>
  <c r="T28" i="17"/>
  <c r="S29" i="17"/>
  <c r="T29" i="17"/>
  <c r="S30" i="17"/>
  <c r="T30" i="17"/>
  <c r="S31" i="17"/>
  <c r="T31" i="17"/>
  <c r="S32" i="17"/>
  <c r="T32" i="17"/>
  <c r="S33" i="17"/>
  <c r="T33" i="17"/>
  <c r="S34" i="17"/>
  <c r="T34" i="17"/>
  <c r="S35" i="17"/>
  <c r="T35" i="17"/>
  <c r="S36" i="17"/>
  <c r="T36" i="17"/>
  <c r="S37" i="17"/>
  <c r="T37" i="17"/>
  <c r="S38" i="17"/>
  <c r="T38" i="17"/>
  <c r="S39" i="17"/>
  <c r="T39" i="17"/>
  <c r="S40" i="17"/>
  <c r="T40" i="17"/>
  <c r="S41" i="17"/>
  <c r="T41" i="17"/>
  <c r="S42" i="17"/>
  <c r="T42" i="17"/>
  <c r="S43" i="17"/>
  <c r="T43" i="17"/>
  <c r="S44" i="17"/>
  <c r="T44" i="17"/>
  <c r="S45" i="17"/>
  <c r="T45" i="17"/>
  <c r="S46" i="17"/>
  <c r="T46" i="17"/>
  <c r="S47" i="17"/>
  <c r="T47" i="17"/>
  <c r="S48" i="17"/>
  <c r="T48" i="17"/>
  <c r="S49" i="17"/>
  <c r="T49" i="17"/>
  <c r="S50" i="17"/>
  <c r="T50" i="17"/>
  <c r="S51" i="17"/>
  <c r="T51" i="17"/>
  <c r="S52" i="17"/>
  <c r="T52" i="17"/>
  <c r="S53" i="17"/>
  <c r="T53" i="17"/>
  <c r="S54" i="17"/>
  <c r="T54" i="17"/>
  <c r="S55" i="17"/>
  <c r="T55" i="17"/>
  <c r="S56" i="17"/>
  <c r="T56" i="17"/>
  <c r="S57" i="17"/>
  <c r="T57" i="17"/>
  <c r="S58" i="17"/>
  <c r="T58" i="17"/>
  <c r="S59" i="17"/>
  <c r="T59" i="17"/>
  <c r="S60" i="17"/>
  <c r="T60" i="17"/>
  <c r="S61" i="17"/>
  <c r="T61" i="17"/>
  <c r="S62" i="17"/>
  <c r="T62" i="17"/>
  <c r="S63" i="17"/>
  <c r="T63" i="17"/>
  <c r="S64" i="17"/>
  <c r="T64" i="17"/>
  <c r="S65" i="17"/>
  <c r="T65" i="17"/>
  <c r="S66" i="17"/>
  <c r="T66" i="17"/>
  <c r="S67" i="17"/>
  <c r="T67" i="17"/>
  <c r="S68" i="17"/>
  <c r="T68" i="17"/>
  <c r="S69" i="17"/>
  <c r="T69" i="17"/>
  <c r="S70" i="17"/>
  <c r="T70" i="17"/>
  <c r="S71" i="17"/>
  <c r="T71" i="17"/>
  <c r="S72" i="17"/>
  <c r="T72" i="17"/>
  <c r="S73" i="17"/>
  <c r="T73" i="17"/>
  <c r="S74" i="17"/>
  <c r="T74" i="17"/>
  <c r="S75" i="17"/>
  <c r="T75" i="17"/>
  <c r="S76" i="17"/>
  <c r="T76" i="17"/>
  <c r="S77" i="17"/>
  <c r="T77" i="17"/>
  <c r="S78" i="17"/>
  <c r="T78" i="17"/>
  <c r="S79" i="17"/>
  <c r="T79" i="17"/>
  <c r="S80" i="17"/>
  <c r="T80" i="17"/>
  <c r="S81" i="17"/>
  <c r="T81" i="17"/>
  <c r="S82" i="17"/>
  <c r="T82" i="17"/>
  <c r="S83" i="17"/>
  <c r="T83" i="17"/>
  <c r="S84" i="17"/>
  <c r="T84" i="17"/>
  <c r="S85" i="17"/>
  <c r="T85" i="17"/>
  <c r="S86" i="17"/>
  <c r="T86" i="17"/>
  <c r="S87" i="17"/>
  <c r="T87" i="17"/>
  <c r="S88" i="17"/>
  <c r="T88" i="17"/>
  <c r="S89" i="17"/>
  <c r="T89" i="17"/>
  <c r="S90" i="17"/>
  <c r="T90" i="17"/>
  <c r="S91" i="17"/>
  <c r="T91" i="17"/>
  <c r="S92" i="17"/>
  <c r="T92" i="17"/>
  <c r="S93" i="17"/>
  <c r="T93" i="17"/>
  <c r="S94" i="17"/>
  <c r="T94" i="17"/>
  <c r="S95" i="17"/>
  <c r="T95" i="17"/>
  <c r="S96" i="17"/>
  <c r="T96" i="17"/>
  <c r="S97" i="17"/>
  <c r="T97" i="17"/>
  <c r="S98" i="17"/>
  <c r="T98" i="17"/>
  <c r="S99" i="17"/>
  <c r="T99" i="17"/>
  <c r="S100" i="17"/>
  <c r="T100" i="17"/>
  <c r="S101" i="17"/>
  <c r="T101" i="17"/>
  <c r="S102" i="17"/>
  <c r="T102" i="17"/>
  <c r="S103" i="17"/>
  <c r="T103" i="17"/>
  <c r="S105" i="17"/>
  <c r="T105" i="17"/>
  <c r="S106" i="17"/>
  <c r="T106" i="17"/>
  <c r="S107" i="17"/>
  <c r="T107" i="17"/>
  <c r="S108" i="17"/>
  <c r="T108" i="17"/>
  <c r="S109" i="17"/>
  <c r="T109" i="17"/>
  <c r="S5" i="18"/>
  <c r="T5" i="18"/>
  <c r="S6" i="18"/>
  <c r="T6" i="18"/>
  <c r="S7" i="18"/>
  <c r="T7" i="18"/>
  <c r="S8" i="18"/>
  <c r="T8" i="18"/>
  <c r="S9" i="18"/>
  <c r="T9" i="18"/>
  <c r="S10" i="18"/>
  <c r="T10" i="18"/>
  <c r="S11" i="18"/>
  <c r="T11" i="18"/>
  <c r="S12" i="18"/>
  <c r="T12" i="18"/>
  <c r="S13" i="18"/>
  <c r="T13" i="18"/>
  <c r="S14" i="18"/>
  <c r="T14" i="18"/>
  <c r="S15" i="18"/>
  <c r="T15" i="18"/>
  <c r="S16" i="18"/>
  <c r="T16" i="18"/>
  <c r="S17" i="18"/>
  <c r="T17" i="18"/>
  <c r="S18" i="18"/>
  <c r="T18" i="18"/>
  <c r="S19" i="18"/>
  <c r="T19" i="18"/>
  <c r="S20" i="18"/>
  <c r="T20" i="18"/>
  <c r="S21" i="18"/>
  <c r="T21" i="18"/>
  <c r="S22" i="18"/>
  <c r="T22" i="18"/>
  <c r="S23" i="18"/>
  <c r="T23" i="18"/>
  <c r="S24" i="18"/>
  <c r="T24" i="18"/>
  <c r="S25" i="18"/>
  <c r="T25" i="18"/>
  <c r="S26" i="18"/>
  <c r="T26" i="18"/>
  <c r="S27" i="18"/>
  <c r="T27" i="18"/>
  <c r="S28" i="18"/>
  <c r="T28" i="18"/>
  <c r="S29" i="18"/>
  <c r="T29" i="18"/>
  <c r="S30" i="18"/>
  <c r="T30" i="18"/>
  <c r="S31" i="18"/>
  <c r="T31" i="18"/>
  <c r="S32" i="18"/>
  <c r="T32" i="18"/>
  <c r="S33" i="18"/>
  <c r="T33" i="18"/>
  <c r="S34" i="18"/>
  <c r="T34" i="18"/>
  <c r="S35" i="18"/>
  <c r="T35" i="18"/>
  <c r="S36" i="18"/>
  <c r="T36" i="18"/>
  <c r="S37" i="18"/>
  <c r="T37" i="18"/>
  <c r="S38" i="18"/>
  <c r="T38" i="18"/>
  <c r="S39" i="18"/>
  <c r="T39" i="18"/>
  <c r="S40" i="18"/>
  <c r="T40" i="18"/>
  <c r="S41" i="18"/>
  <c r="T41" i="18"/>
  <c r="S42" i="18"/>
  <c r="T42" i="18"/>
  <c r="S43" i="18"/>
  <c r="T43" i="18"/>
  <c r="S44" i="18"/>
  <c r="T44" i="18"/>
  <c r="S45" i="18"/>
  <c r="T45" i="18"/>
  <c r="S46" i="18"/>
  <c r="T46" i="18"/>
  <c r="S47" i="18"/>
  <c r="T47" i="18"/>
  <c r="S48" i="18"/>
  <c r="T48" i="18"/>
  <c r="S49" i="18"/>
  <c r="T49" i="18"/>
  <c r="S50" i="18"/>
  <c r="T50" i="18"/>
  <c r="S51" i="18"/>
  <c r="T51" i="18"/>
  <c r="S52" i="18"/>
  <c r="T52" i="18"/>
  <c r="S53" i="18"/>
  <c r="T53" i="18"/>
  <c r="S54" i="18"/>
  <c r="T54" i="18"/>
  <c r="S55" i="18"/>
  <c r="T55" i="18"/>
  <c r="S56" i="18"/>
  <c r="T56" i="18"/>
  <c r="S57" i="18"/>
  <c r="T57" i="18"/>
  <c r="S58" i="18"/>
  <c r="T58" i="18"/>
  <c r="S59" i="18"/>
  <c r="T59" i="18"/>
  <c r="S60" i="18"/>
  <c r="T60" i="18"/>
  <c r="S61" i="18"/>
  <c r="T61" i="18"/>
  <c r="S62" i="18"/>
  <c r="T62" i="18"/>
  <c r="S63" i="18"/>
  <c r="T63" i="18"/>
  <c r="S64" i="18"/>
  <c r="T64" i="18"/>
  <c r="S65" i="18"/>
  <c r="T65" i="18"/>
  <c r="S66" i="18"/>
  <c r="T66" i="18"/>
  <c r="S67" i="18"/>
  <c r="T67" i="18"/>
  <c r="S68" i="18"/>
  <c r="T68" i="18"/>
  <c r="S69" i="18"/>
  <c r="T69" i="18"/>
  <c r="S70" i="18"/>
  <c r="T70" i="18"/>
  <c r="S71" i="18"/>
  <c r="T71" i="18"/>
  <c r="S72" i="18"/>
  <c r="T72" i="18"/>
  <c r="S73" i="18"/>
  <c r="T73" i="18"/>
  <c r="S74" i="18"/>
  <c r="T74" i="18"/>
  <c r="S75" i="18"/>
  <c r="T75" i="18"/>
  <c r="S76" i="18"/>
  <c r="T76" i="18"/>
  <c r="S77" i="18"/>
  <c r="T77" i="18"/>
  <c r="S78" i="18"/>
  <c r="T78" i="18"/>
  <c r="S79" i="18"/>
  <c r="T79" i="18"/>
  <c r="S80" i="18"/>
  <c r="T80" i="18"/>
  <c r="S81" i="18"/>
  <c r="T81" i="18"/>
  <c r="S82" i="18"/>
  <c r="T82" i="18"/>
  <c r="S83" i="18"/>
  <c r="T83" i="18"/>
  <c r="S84" i="18"/>
  <c r="T84" i="18"/>
  <c r="S85" i="18"/>
  <c r="T85" i="18"/>
  <c r="S86" i="18"/>
  <c r="T86" i="18"/>
  <c r="S87" i="18"/>
  <c r="T87" i="18"/>
  <c r="S88" i="18"/>
  <c r="T88" i="18"/>
  <c r="S89" i="18"/>
  <c r="T89" i="18"/>
  <c r="S90" i="18"/>
  <c r="T90" i="18"/>
  <c r="S91" i="18"/>
  <c r="T91" i="18"/>
  <c r="S92" i="18"/>
  <c r="T92" i="18"/>
  <c r="S93" i="18"/>
  <c r="T93" i="18"/>
  <c r="S94" i="18"/>
  <c r="T94" i="18"/>
  <c r="S95" i="18"/>
  <c r="T95" i="18"/>
  <c r="S96" i="18"/>
  <c r="T96" i="18"/>
  <c r="S97" i="18"/>
  <c r="T97" i="18"/>
  <c r="S98" i="18"/>
  <c r="T98" i="18"/>
  <c r="S99" i="18"/>
  <c r="T99" i="18"/>
  <c r="S100" i="18"/>
  <c r="T100" i="18"/>
  <c r="S101" i="18"/>
  <c r="T101" i="18"/>
  <c r="S102" i="18"/>
  <c r="T102" i="18"/>
  <c r="S103" i="18"/>
  <c r="T103" i="18"/>
  <c r="S105" i="18"/>
  <c r="T105" i="18"/>
  <c r="S106" i="18"/>
  <c r="T106" i="18"/>
  <c r="S107" i="18"/>
  <c r="T107" i="18"/>
  <c r="S108" i="18"/>
  <c r="T108" i="18"/>
  <c r="S109" i="18"/>
  <c r="T109" i="18"/>
  <c r="S5" i="19"/>
  <c r="T5" i="19"/>
  <c r="S6" i="19"/>
  <c r="T6" i="19"/>
  <c r="S7" i="19"/>
  <c r="T7" i="19"/>
  <c r="S8" i="19"/>
  <c r="T8" i="19"/>
  <c r="S9" i="19"/>
  <c r="T9" i="19"/>
  <c r="S10" i="19"/>
  <c r="T10" i="19"/>
  <c r="S11" i="19"/>
  <c r="T11" i="19"/>
  <c r="S12" i="19"/>
  <c r="T12" i="19"/>
  <c r="S13" i="19"/>
  <c r="T13" i="19"/>
  <c r="S14" i="19"/>
  <c r="T14" i="19"/>
  <c r="S15" i="19"/>
  <c r="T15" i="19"/>
  <c r="S16" i="19"/>
  <c r="T16" i="19"/>
  <c r="S17" i="19"/>
  <c r="T17" i="19"/>
  <c r="S18" i="19"/>
  <c r="T18" i="19"/>
  <c r="S19" i="19"/>
  <c r="T19" i="19"/>
  <c r="S20" i="19"/>
  <c r="T20" i="19"/>
  <c r="S21" i="19"/>
  <c r="T21" i="19"/>
  <c r="S22" i="19"/>
  <c r="T22" i="19"/>
  <c r="S23" i="19"/>
  <c r="T23" i="19"/>
  <c r="S24" i="19"/>
  <c r="T24" i="19"/>
  <c r="S25" i="19"/>
  <c r="T25" i="19"/>
  <c r="S26" i="19"/>
  <c r="T26" i="19"/>
  <c r="S27" i="19"/>
  <c r="T27" i="19"/>
  <c r="S28" i="19"/>
  <c r="T28" i="19"/>
  <c r="S29" i="19"/>
  <c r="T29" i="19"/>
  <c r="S30" i="19"/>
  <c r="T30" i="19"/>
  <c r="S31" i="19"/>
  <c r="T31" i="19"/>
  <c r="S32" i="19"/>
  <c r="T32" i="19"/>
  <c r="S33" i="19"/>
  <c r="T33" i="19"/>
  <c r="S34" i="19"/>
  <c r="T34" i="19"/>
  <c r="S35" i="19"/>
  <c r="T35" i="19"/>
  <c r="S36" i="19"/>
  <c r="T36" i="19"/>
  <c r="S37" i="19"/>
  <c r="T37" i="19"/>
  <c r="S38" i="19"/>
  <c r="T38" i="19"/>
  <c r="S39" i="19"/>
  <c r="T39" i="19"/>
  <c r="S40" i="19"/>
  <c r="T40" i="19"/>
  <c r="S41" i="19"/>
  <c r="T41" i="19"/>
  <c r="S42" i="19"/>
  <c r="T42" i="19"/>
  <c r="S43" i="19"/>
  <c r="T43" i="19"/>
  <c r="S44" i="19"/>
  <c r="T44" i="19"/>
  <c r="S45" i="19"/>
  <c r="T45" i="19"/>
  <c r="S46" i="19"/>
  <c r="T46" i="19"/>
  <c r="S47" i="19"/>
  <c r="T47" i="19"/>
  <c r="S48" i="19"/>
  <c r="T48" i="19"/>
  <c r="S49" i="19"/>
  <c r="T49" i="19"/>
  <c r="S50" i="19"/>
  <c r="T50" i="19"/>
  <c r="S51" i="19"/>
  <c r="T51" i="19"/>
  <c r="S52" i="19"/>
  <c r="T52" i="19"/>
  <c r="S53" i="19"/>
  <c r="T53" i="19"/>
  <c r="S54" i="19"/>
  <c r="T54" i="19"/>
  <c r="S55" i="19"/>
  <c r="T55" i="19"/>
  <c r="S56" i="19"/>
  <c r="T56" i="19"/>
  <c r="S57" i="19"/>
  <c r="T57" i="19"/>
  <c r="S58" i="19"/>
  <c r="T58" i="19"/>
  <c r="S59" i="19"/>
  <c r="T59" i="19"/>
  <c r="S60" i="19"/>
  <c r="T60" i="19"/>
  <c r="S61" i="19"/>
  <c r="T61" i="19"/>
  <c r="S62" i="19"/>
  <c r="T62" i="19"/>
  <c r="S63" i="19"/>
  <c r="T63" i="19"/>
  <c r="S64" i="19"/>
  <c r="T64" i="19"/>
  <c r="S65" i="19"/>
  <c r="T65" i="19"/>
  <c r="S66" i="19"/>
  <c r="T66" i="19"/>
  <c r="S67" i="19"/>
  <c r="T67" i="19"/>
  <c r="S68" i="19"/>
  <c r="T68" i="19"/>
  <c r="S69" i="19"/>
  <c r="T69" i="19"/>
  <c r="S70" i="19"/>
  <c r="T70" i="19"/>
  <c r="S71" i="19"/>
  <c r="T71" i="19"/>
  <c r="S72" i="19"/>
  <c r="T72" i="19"/>
  <c r="S73" i="19"/>
  <c r="T73" i="19"/>
  <c r="S74" i="19"/>
  <c r="T74" i="19"/>
  <c r="S75" i="19"/>
  <c r="T75" i="19"/>
  <c r="S76" i="19"/>
  <c r="T76" i="19"/>
  <c r="S77" i="19"/>
  <c r="T77" i="19"/>
  <c r="S78" i="19"/>
  <c r="T78" i="19"/>
  <c r="S79" i="19"/>
  <c r="T79" i="19"/>
  <c r="S80" i="19"/>
  <c r="T80" i="19"/>
  <c r="S81" i="19"/>
  <c r="T81" i="19"/>
  <c r="S82" i="19"/>
  <c r="T82" i="19"/>
  <c r="S83" i="19"/>
  <c r="T83" i="19"/>
  <c r="S84" i="19"/>
  <c r="T84" i="19"/>
  <c r="S85" i="19"/>
  <c r="T85" i="19"/>
  <c r="S86" i="19"/>
  <c r="T86" i="19"/>
  <c r="S87" i="19"/>
  <c r="T87" i="19"/>
  <c r="S88" i="19"/>
  <c r="T88" i="19"/>
  <c r="S89" i="19"/>
  <c r="T89" i="19"/>
  <c r="S90" i="19"/>
  <c r="T90" i="19"/>
  <c r="S91" i="19"/>
  <c r="T91" i="19"/>
  <c r="S92" i="19"/>
  <c r="T92" i="19"/>
  <c r="S93" i="19"/>
  <c r="T93" i="19"/>
  <c r="S94" i="19"/>
  <c r="T94" i="19"/>
  <c r="S95" i="19"/>
  <c r="T95" i="19"/>
  <c r="S96" i="19"/>
  <c r="T96" i="19"/>
  <c r="S97" i="19"/>
  <c r="T97" i="19"/>
  <c r="S98" i="19"/>
  <c r="T98" i="19"/>
  <c r="S99" i="19"/>
  <c r="T99" i="19"/>
  <c r="S100" i="19"/>
  <c r="T100" i="19"/>
  <c r="S101" i="19"/>
  <c r="T101" i="19"/>
  <c r="S102" i="19"/>
  <c r="T102" i="19"/>
  <c r="S103" i="19"/>
  <c r="T103" i="19"/>
  <c r="S105" i="19"/>
  <c r="T105" i="19"/>
  <c r="S106" i="19"/>
  <c r="T106" i="19"/>
  <c r="S107" i="19"/>
  <c r="T107" i="19"/>
  <c r="S108" i="19"/>
  <c r="T108" i="19"/>
  <c r="S109" i="19"/>
  <c r="T109" i="19"/>
  <c r="S5" i="20"/>
  <c r="T5" i="20"/>
  <c r="S6" i="20"/>
  <c r="T6" i="20"/>
  <c r="S7" i="20"/>
  <c r="T7" i="20"/>
  <c r="S8" i="20"/>
  <c r="T8" i="20"/>
  <c r="S9" i="20"/>
  <c r="T9" i="20"/>
  <c r="S10" i="20"/>
  <c r="T10" i="20"/>
  <c r="S11" i="20"/>
  <c r="T11" i="20"/>
  <c r="S12" i="20"/>
  <c r="T12" i="20"/>
  <c r="S13" i="20"/>
  <c r="T13" i="20"/>
  <c r="S14" i="20"/>
  <c r="T14" i="20"/>
  <c r="S15" i="20"/>
  <c r="T15" i="20"/>
  <c r="S16" i="20"/>
  <c r="T16" i="20"/>
  <c r="S17" i="20"/>
  <c r="T17" i="20"/>
  <c r="S18" i="20"/>
  <c r="T18" i="20"/>
  <c r="S19" i="20"/>
  <c r="T19" i="20"/>
  <c r="S20" i="20"/>
  <c r="T20" i="20"/>
  <c r="S21" i="20"/>
  <c r="T21" i="20"/>
  <c r="S22" i="20"/>
  <c r="T22" i="20"/>
  <c r="S23" i="20"/>
  <c r="T23" i="20"/>
  <c r="S24" i="20"/>
  <c r="T24" i="20"/>
  <c r="S25" i="20"/>
  <c r="T25" i="20"/>
  <c r="S26" i="20"/>
  <c r="T26" i="20"/>
  <c r="S27" i="20"/>
  <c r="T27" i="20"/>
  <c r="S28" i="20"/>
  <c r="T28" i="20"/>
  <c r="S29" i="20"/>
  <c r="T29" i="20"/>
  <c r="S30" i="20"/>
  <c r="T30" i="20"/>
  <c r="S31" i="20"/>
  <c r="T31" i="20"/>
  <c r="S32" i="20"/>
  <c r="T32" i="20"/>
  <c r="S33" i="20"/>
  <c r="T33" i="20"/>
  <c r="S34" i="20"/>
  <c r="T34" i="20"/>
  <c r="S35" i="20"/>
  <c r="T35" i="20"/>
  <c r="S36" i="20"/>
  <c r="T36" i="20"/>
  <c r="S37" i="20"/>
  <c r="T37" i="20"/>
  <c r="S38" i="20"/>
  <c r="T38" i="20"/>
  <c r="S39" i="20"/>
  <c r="T39" i="20"/>
  <c r="S40" i="20"/>
  <c r="T40" i="20"/>
  <c r="S41" i="20"/>
  <c r="T41" i="20"/>
  <c r="S42" i="20"/>
  <c r="T42" i="20"/>
  <c r="S43" i="20"/>
  <c r="T43" i="20"/>
  <c r="S44" i="20"/>
  <c r="T44" i="20"/>
  <c r="S45" i="20"/>
  <c r="T45" i="20"/>
  <c r="S46" i="20"/>
  <c r="T46" i="20"/>
  <c r="S47" i="20"/>
  <c r="T47" i="20"/>
  <c r="S48" i="20"/>
  <c r="T48" i="20"/>
  <c r="S49" i="20"/>
  <c r="T49" i="20"/>
  <c r="S50" i="20"/>
  <c r="T50" i="20"/>
  <c r="S51" i="20"/>
  <c r="T51" i="20"/>
  <c r="S52" i="20"/>
  <c r="T52" i="20"/>
  <c r="S53" i="20"/>
  <c r="T53" i="20"/>
  <c r="S54" i="20"/>
  <c r="T54" i="20"/>
  <c r="S55" i="20"/>
  <c r="T55" i="20"/>
  <c r="S56" i="20"/>
  <c r="T56" i="20"/>
  <c r="S57" i="20"/>
  <c r="T57" i="20"/>
  <c r="S58" i="20"/>
  <c r="T58" i="20"/>
  <c r="S59" i="20"/>
  <c r="T59" i="20"/>
  <c r="S60" i="20"/>
  <c r="T60" i="20"/>
  <c r="S61" i="20"/>
  <c r="T61" i="20"/>
  <c r="S62" i="20"/>
  <c r="T62" i="20"/>
  <c r="S63" i="20"/>
  <c r="T63" i="20"/>
  <c r="S64" i="20"/>
  <c r="T64" i="20"/>
  <c r="S65" i="20"/>
  <c r="T65" i="20"/>
  <c r="S66" i="20"/>
  <c r="T66" i="20"/>
  <c r="S67" i="20"/>
  <c r="T67" i="20"/>
  <c r="S68" i="20"/>
  <c r="T68" i="20"/>
  <c r="S69" i="20"/>
  <c r="T69" i="20"/>
  <c r="S70" i="20"/>
  <c r="T70" i="20"/>
  <c r="S71" i="20"/>
  <c r="T71" i="20"/>
  <c r="S72" i="20"/>
  <c r="T72" i="20"/>
  <c r="S73" i="20"/>
  <c r="T73" i="20"/>
  <c r="S74" i="20"/>
  <c r="T74" i="20"/>
  <c r="S75" i="20"/>
  <c r="T75" i="20"/>
  <c r="S76" i="20"/>
  <c r="T76" i="20"/>
  <c r="S77" i="20"/>
  <c r="T77" i="20"/>
  <c r="S78" i="20"/>
  <c r="T78" i="20"/>
  <c r="S79" i="20"/>
  <c r="T79" i="20"/>
  <c r="S80" i="20"/>
  <c r="T80" i="20"/>
  <c r="S81" i="20"/>
  <c r="T81" i="20"/>
  <c r="S82" i="20"/>
  <c r="T82" i="20"/>
  <c r="S83" i="20"/>
  <c r="T83" i="20"/>
  <c r="S84" i="20"/>
  <c r="T84" i="20"/>
  <c r="S85" i="20"/>
  <c r="T85" i="20"/>
  <c r="S86" i="20"/>
  <c r="T86" i="20"/>
  <c r="S87" i="20"/>
  <c r="T87" i="20"/>
  <c r="S88" i="20"/>
  <c r="T88" i="20"/>
  <c r="S89" i="20"/>
  <c r="T89" i="20"/>
  <c r="S90" i="20"/>
  <c r="T90" i="20"/>
  <c r="S91" i="20"/>
  <c r="T91" i="20"/>
  <c r="S92" i="20"/>
  <c r="T92" i="20"/>
  <c r="S93" i="20"/>
  <c r="T93" i="20"/>
  <c r="S94" i="20"/>
  <c r="T94" i="20"/>
  <c r="S95" i="20"/>
  <c r="T95" i="20"/>
  <c r="S96" i="20"/>
  <c r="T96" i="20"/>
  <c r="S97" i="20"/>
  <c r="T97" i="20"/>
  <c r="S98" i="20"/>
  <c r="T98" i="20"/>
  <c r="S99" i="20"/>
  <c r="T99" i="20"/>
  <c r="S100" i="20"/>
  <c r="T100" i="20"/>
  <c r="S101" i="20"/>
  <c r="T101" i="20"/>
  <c r="S102" i="20"/>
  <c r="T102" i="20"/>
  <c r="S103" i="20"/>
  <c r="T103" i="20"/>
  <c r="S105" i="20"/>
  <c r="T105" i="20"/>
  <c r="S106" i="20"/>
  <c r="T106" i="20"/>
  <c r="S107" i="20"/>
  <c r="T107" i="20"/>
  <c r="S108" i="20"/>
  <c r="T108" i="20"/>
  <c r="S109" i="20"/>
  <c r="T109" i="20"/>
  <c r="S5" i="21"/>
  <c r="T5" i="21"/>
  <c r="S6" i="21"/>
  <c r="T6" i="21"/>
  <c r="S7" i="21"/>
  <c r="T7" i="21"/>
  <c r="S8" i="21"/>
  <c r="T8" i="21"/>
  <c r="S9" i="21"/>
  <c r="T9" i="21"/>
  <c r="S10" i="21"/>
  <c r="T10" i="21"/>
  <c r="S11" i="21"/>
  <c r="T11" i="21"/>
  <c r="S12" i="21"/>
  <c r="T12" i="21"/>
  <c r="S13" i="21"/>
  <c r="T13" i="21"/>
  <c r="S14" i="21"/>
  <c r="T14" i="21"/>
  <c r="S15" i="21"/>
  <c r="T15" i="21"/>
  <c r="S16" i="21"/>
  <c r="T16" i="21"/>
  <c r="S17" i="21"/>
  <c r="T17" i="21"/>
  <c r="S18" i="21"/>
  <c r="T18" i="21"/>
  <c r="S19" i="21"/>
  <c r="T19" i="21"/>
  <c r="S20" i="21"/>
  <c r="T20" i="21"/>
  <c r="S21" i="21"/>
  <c r="T21" i="21"/>
  <c r="S22" i="21"/>
  <c r="T22" i="21"/>
  <c r="S23" i="21"/>
  <c r="T23" i="21"/>
  <c r="S24" i="21"/>
  <c r="T24" i="21"/>
  <c r="S25" i="21"/>
  <c r="T25" i="21"/>
  <c r="S26" i="21"/>
  <c r="T26" i="21"/>
  <c r="S27" i="21"/>
  <c r="T27" i="21"/>
  <c r="S28" i="21"/>
  <c r="T28" i="21"/>
  <c r="S29" i="21"/>
  <c r="T29" i="21"/>
  <c r="S30" i="21"/>
  <c r="T30" i="21"/>
  <c r="S31" i="21"/>
  <c r="T31" i="21"/>
  <c r="S32" i="21"/>
  <c r="T32" i="21"/>
  <c r="S33" i="21"/>
  <c r="T33" i="21"/>
  <c r="S34" i="21"/>
  <c r="T34" i="21"/>
  <c r="S35" i="21"/>
  <c r="T35" i="21"/>
  <c r="S36" i="21"/>
  <c r="T36" i="21"/>
  <c r="S37" i="21"/>
  <c r="T37" i="21"/>
  <c r="S38" i="21"/>
  <c r="T38" i="21"/>
  <c r="S39" i="21"/>
  <c r="T39" i="21"/>
  <c r="S40" i="21"/>
  <c r="T40" i="21"/>
  <c r="S41" i="21"/>
  <c r="T41" i="21"/>
  <c r="S42" i="21"/>
  <c r="T42" i="21"/>
  <c r="S43" i="21"/>
  <c r="T43" i="21"/>
  <c r="S44" i="21"/>
  <c r="T44" i="21"/>
  <c r="S45" i="21"/>
  <c r="T45" i="21"/>
  <c r="S46" i="21"/>
  <c r="T46" i="21"/>
  <c r="S47" i="21"/>
  <c r="T47" i="21"/>
  <c r="S48" i="21"/>
  <c r="T48" i="21"/>
  <c r="S49" i="21"/>
  <c r="T49" i="21"/>
  <c r="S50" i="21"/>
  <c r="T50" i="21"/>
  <c r="S51" i="21"/>
  <c r="T51" i="21"/>
  <c r="S52" i="21"/>
  <c r="T52" i="21"/>
  <c r="S53" i="21"/>
  <c r="T53" i="21"/>
  <c r="S54" i="21"/>
  <c r="T54" i="21"/>
  <c r="S55" i="21"/>
  <c r="T55" i="21"/>
  <c r="S56" i="21"/>
  <c r="T56" i="21"/>
  <c r="S57" i="21"/>
  <c r="T57" i="21"/>
  <c r="S58" i="21"/>
  <c r="T58" i="21"/>
  <c r="S59" i="21"/>
  <c r="T59" i="21"/>
  <c r="S60" i="21"/>
  <c r="T60" i="21"/>
  <c r="S61" i="21"/>
  <c r="T61" i="21"/>
  <c r="S62" i="21"/>
  <c r="T62" i="21"/>
  <c r="S63" i="21"/>
  <c r="T63" i="21"/>
  <c r="S64" i="21"/>
  <c r="T64" i="21"/>
  <c r="S65" i="21"/>
  <c r="T65" i="21"/>
  <c r="S66" i="21"/>
  <c r="T66" i="21"/>
  <c r="S67" i="21"/>
  <c r="T67" i="21"/>
  <c r="S68" i="21"/>
  <c r="T68" i="21"/>
  <c r="S69" i="21"/>
  <c r="T69" i="21"/>
  <c r="S70" i="21"/>
  <c r="T70" i="21"/>
  <c r="S71" i="21"/>
  <c r="T71" i="21"/>
  <c r="S72" i="21"/>
  <c r="T72" i="21"/>
  <c r="S73" i="21"/>
  <c r="T73" i="21"/>
  <c r="S74" i="21"/>
  <c r="T74" i="21"/>
  <c r="S75" i="21"/>
  <c r="T75" i="21"/>
  <c r="S76" i="21"/>
  <c r="T76" i="21"/>
  <c r="S77" i="21"/>
  <c r="T77" i="21"/>
  <c r="S78" i="21"/>
  <c r="T78" i="21"/>
  <c r="S79" i="21"/>
  <c r="T79" i="21"/>
  <c r="S80" i="21"/>
  <c r="T80" i="21"/>
  <c r="S81" i="21"/>
  <c r="T81" i="21"/>
  <c r="S82" i="21"/>
  <c r="T82" i="21"/>
  <c r="S83" i="21"/>
  <c r="T83" i="21"/>
  <c r="S84" i="21"/>
  <c r="T84" i="21"/>
  <c r="S85" i="21"/>
  <c r="T85" i="21"/>
  <c r="S86" i="21"/>
  <c r="T86" i="21"/>
  <c r="S87" i="21"/>
  <c r="T87" i="21"/>
  <c r="S88" i="21"/>
  <c r="T88" i="21"/>
  <c r="S89" i="21"/>
  <c r="T89" i="21"/>
  <c r="S90" i="21"/>
  <c r="T90" i="21"/>
  <c r="S91" i="21"/>
  <c r="T91" i="21"/>
  <c r="S92" i="21"/>
  <c r="T92" i="21"/>
  <c r="S93" i="21"/>
  <c r="T93" i="21"/>
  <c r="S94" i="21"/>
  <c r="T94" i="21"/>
  <c r="S95" i="21"/>
  <c r="T95" i="21"/>
  <c r="S96" i="21"/>
  <c r="T96" i="21"/>
  <c r="S97" i="21"/>
  <c r="T97" i="21"/>
  <c r="S98" i="21"/>
  <c r="T98" i="21"/>
  <c r="S99" i="21"/>
  <c r="T99" i="21"/>
  <c r="S100" i="21"/>
  <c r="T100" i="21"/>
  <c r="S101" i="21"/>
  <c r="T101" i="21"/>
  <c r="S102" i="21"/>
  <c r="T102" i="21"/>
  <c r="S103" i="21"/>
  <c r="T103" i="21"/>
  <c r="S105" i="21"/>
  <c r="T105" i="21"/>
  <c r="S106" i="21"/>
  <c r="T106" i="21"/>
  <c r="S107" i="21"/>
  <c r="T107" i="21"/>
  <c r="S108" i="21"/>
  <c r="T108" i="21"/>
  <c r="S109" i="21"/>
  <c r="T109" i="21"/>
  <c r="S5" i="22"/>
  <c r="T5" i="22"/>
  <c r="S6" i="22"/>
  <c r="T6" i="22"/>
  <c r="S7" i="22"/>
  <c r="T7" i="22"/>
  <c r="S8" i="22"/>
  <c r="T8" i="22"/>
  <c r="S9" i="22"/>
  <c r="T9" i="22"/>
  <c r="S10" i="22"/>
  <c r="T10" i="22"/>
  <c r="S11" i="22"/>
  <c r="T11" i="22"/>
  <c r="S12" i="22"/>
  <c r="T12" i="22"/>
  <c r="S13" i="22"/>
  <c r="T13" i="22"/>
  <c r="S14" i="22"/>
  <c r="T14" i="22"/>
  <c r="S15" i="22"/>
  <c r="T15" i="22"/>
  <c r="S16" i="22"/>
  <c r="T16" i="22"/>
  <c r="S17" i="22"/>
  <c r="T17" i="22"/>
  <c r="S18" i="22"/>
  <c r="T18" i="22"/>
  <c r="S19" i="22"/>
  <c r="T19" i="22"/>
  <c r="S20" i="22"/>
  <c r="T20" i="22"/>
  <c r="S21" i="22"/>
  <c r="T21" i="22"/>
  <c r="S22" i="22"/>
  <c r="T22" i="22"/>
  <c r="S23" i="22"/>
  <c r="T23" i="22"/>
  <c r="S24" i="22"/>
  <c r="T24" i="22"/>
  <c r="S25" i="22"/>
  <c r="T25" i="22"/>
  <c r="S26" i="22"/>
  <c r="T26" i="22"/>
  <c r="S27" i="22"/>
  <c r="T27" i="22"/>
  <c r="S28" i="22"/>
  <c r="T28" i="22"/>
  <c r="S29" i="22"/>
  <c r="T29" i="22"/>
  <c r="S30" i="22"/>
  <c r="T30" i="22"/>
  <c r="S31" i="22"/>
  <c r="T31" i="22"/>
  <c r="S32" i="22"/>
  <c r="T32" i="22"/>
  <c r="S33" i="22"/>
  <c r="T33" i="22"/>
  <c r="S34" i="22"/>
  <c r="T34" i="22"/>
  <c r="S35" i="22"/>
  <c r="T35" i="22"/>
  <c r="S36" i="22"/>
  <c r="T36" i="22"/>
  <c r="S37" i="22"/>
  <c r="T37" i="22"/>
  <c r="S38" i="22"/>
  <c r="T38" i="22"/>
  <c r="S39" i="22"/>
  <c r="T39" i="22"/>
  <c r="S40" i="22"/>
  <c r="T40" i="22"/>
  <c r="S41" i="22"/>
  <c r="T41" i="22"/>
  <c r="S42" i="22"/>
  <c r="T42" i="22"/>
  <c r="S43" i="22"/>
  <c r="T43" i="22"/>
  <c r="S44" i="22"/>
  <c r="T44" i="22"/>
  <c r="S45" i="22"/>
  <c r="T45" i="22"/>
  <c r="S46" i="22"/>
  <c r="T46" i="22"/>
  <c r="S47" i="22"/>
  <c r="T47" i="22"/>
  <c r="S48" i="22"/>
  <c r="T48" i="22"/>
  <c r="S49" i="22"/>
  <c r="T49" i="22"/>
  <c r="S50" i="22"/>
  <c r="T50" i="22"/>
  <c r="S51" i="22"/>
  <c r="T51" i="22"/>
  <c r="S52" i="22"/>
  <c r="T52" i="22"/>
  <c r="S53" i="22"/>
  <c r="T53" i="22"/>
  <c r="S54" i="22"/>
  <c r="T54" i="22"/>
  <c r="S55" i="22"/>
  <c r="T55" i="22"/>
  <c r="S56" i="22"/>
  <c r="T56" i="22"/>
  <c r="S57" i="22"/>
  <c r="T57" i="22"/>
  <c r="S58" i="22"/>
  <c r="T58" i="22"/>
  <c r="S59" i="22"/>
  <c r="T59" i="22"/>
  <c r="S60" i="22"/>
  <c r="T60" i="22"/>
  <c r="S61" i="22"/>
  <c r="T61" i="22"/>
  <c r="S62" i="22"/>
  <c r="T62" i="22"/>
  <c r="S63" i="22"/>
  <c r="T63" i="22"/>
  <c r="S64" i="22"/>
  <c r="T64" i="22"/>
  <c r="S65" i="22"/>
  <c r="T65" i="22"/>
  <c r="S66" i="22"/>
  <c r="T66" i="22"/>
  <c r="S67" i="22"/>
  <c r="T67" i="22"/>
  <c r="S68" i="22"/>
  <c r="T68" i="22"/>
  <c r="S69" i="22"/>
  <c r="T69" i="22"/>
  <c r="S70" i="22"/>
  <c r="T70" i="22"/>
  <c r="S71" i="22"/>
  <c r="T71" i="22"/>
  <c r="S72" i="22"/>
  <c r="T72" i="22"/>
  <c r="S73" i="22"/>
  <c r="T73" i="22"/>
  <c r="S74" i="22"/>
  <c r="T74" i="22"/>
  <c r="S75" i="22"/>
  <c r="T75" i="22"/>
  <c r="S76" i="22"/>
  <c r="T76" i="22"/>
  <c r="S77" i="22"/>
  <c r="T77" i="22"/>
  <c r="S78" i="22"/>
  <c r="T78" i="22"/>
  <c r="S79" i="22"/>
  <c r="T79" i="22"/>
  <c r="S80" i="22"/>
  <c r="T80" i="22"/>
  <c r="S81" i="22"/>
  <c r="T81" i="22"/>
  <c r="S82" i="22"/>
  <c r="T82" i="22"/>
  <c r="S83" i="22"/>
  <c r="T83" i="22"/>
  <c r="S84" i="22"/>
  <c r="T84" i="22"/>
  <c r="S85" i="22"/>
  <c r="T85" i="22"/>
  <c r="S86" i="22"/>
  <c r="T86" i="22"/>
  <c r="S87" i="22"/>
  <c r="T87" i="22"/>
  <c r="S88" i="22"/>
  <c r="T88" i="22"/>
  <c r="S89" i="22"/>
  <c r="T89" i="22"/>
  <c r="S90" i="22"/>
  <c r="T90" i="22"/>
  <c r="S91" i="22"/>
  <c r="T91" i="22"/>
  <c r="S92" i="22"/>
  <c r="T92" i="22"/>
  <c r="S93" i="22"/>
  <c r="T93" i="22"/>
  <c r="S94" i="22"/>
  <c r="T94" i="22"/>
  <c r="S95" i="22"/>
  <c r="T95" i="22"/>
  <c r="S96" i="22"/>
  <c r="T96" i="22"/>
  <c r="S97" i="22"/>
  <c r="T97" i="22"/>
  <c r="S98" i="22"/>
  <c r="T98" i="22"/>
  <c r="S99" i="22"/>
  <c r="T99" i="22"/>
  <c r="S100" i="22"/>
  <c r="T100" i="22"/>
  <c r="S101" i="22"/>
  <c r="T101" i="22"/>
  <c r="S102" i="22"/>
  <c r="T102" i="22"/>
  <c r="S103" i="22"/>
  <c r="T103" i="22"/>
  <c r="S105" i="22"/>
  <c r="T105" i="22"/>
  <c r="S106" i="22"/>
  <c r="T106" i="22"/>
  <c r="S107" i="22"/>
  <c r="T107" i="22"/>
  <c r="S108" i="22"/>
  <c r="T108" i="22"/>
  <c r="S109" i="22"/>
  <c r="T109" i="22"/>
  <c r="S5" i="23"/>
  <c r="T5" i="23"/>
  <c r="S6" i="23"/>
  <c r="T6" i="23"/>
  <c r="S7" i="23"/>
  <c r="T7" i="23"/>
  <c r="S8" i="23"/>
  <c r="T8" i="23"/>
  <c r="S9" i="23"/>
  <c r="T9" i="23"/>
  <c r="S10" i="23"/>
  <c r="T10" i="23"/>
  <c r="S11" i="23"/>
  <c r="T11" i="23"/>
  <c r="S12" i="23"/>
  <c r="T12" i="23"/>
  <c r="S13" i="23"/>
  <c r="T13" i="23"/>
  <c r="S14" i="23"/>
  <c r="T14" i="23"/>
  <c r="S15" i="23"/>
  <c r="T15" i="23"/>
  <c r="S16" i="23"/>
  <c r="T16" i="23"/>
  <c r="S17" i="23"/>
  <c r="T17" i="23"/>
  <c r="S18" i="23"/>
  <c r="T18" i="23"/>
  <c r="S19" i="23"/>
  <c r="T19" i="23"/>
  <c r="S20" i="23"/>
  <c r="T20" i="23"/>
  <c r="S21" i="23"/>
  <c r="T21" i="23"/>
  <c r="S22" i="23"/>
  <c r="T22" i="23"/>
  <c r="S23" i="23"/>
  <c r="T23" i="23"/>
  <c r="S24" i="23"/>
  <c r="T24" i="23"/>
  <c r="S25" i="23"/>
  <c r="T25" i="23"/>
  <c r="S26" i="23"/>
  <c r="T26" i="23"/>
  <c r="S27" i="23"/>
  <c r="T27" i="23"/>
  <c r="S28" i="23"/>
  <c r="T28" i="23"/>
  <c r="S29" i="23"/>
  <c r="T29" i="23"/>
  <c r="S30" i="23"/>
  <c r="T30" i="23"/>
  <c r="S31" i="23"/>
  <c r="T31" i="23"/>
  <c r="S32" i="23"/>
  <c r="T32" i="23"/>
  <c r="S33" i="23"/>
  <c r="T33" i="23"/>
  <c r="S34" i="23"/>
  <c r="T34" i="23"/>
  <c r="S35" i="23"/>
  <c r="T35" i="23"/>
  <c r="S36" i="23"/>
  <c r="T36" i="23"/>
  <c r="S37" i="23"/>
  <c r="T37" i="23"/>
  <c r="S38" i="23"/>
  <c r="T38" i="23"/>
  <c r="S39" i="23"/>
  <c r="T39" i="23"/>
  <c r="S40" i="23"/>
  <c r="T40" i="23"/>
  <c r="S41" i="23"/>
  <c r="T41" i="23"/>
  <c r="S42" i="23"/>
  <c r="T42" i="23"/>
  <c r="S43" i="23"/>
  <c r="T43" i="23"/>
  <c r="S44" i="23"/>
  <c r="T44" i="23"/>
  <c r="S45" i="23"/>
  <c r="T45" i="23"/>
  <c r="S46" i="23"/>
  <c r="T46" i="23"/>
  <c r="S47" i="23"/>
  <c r="T47" i="23"/>
  <c r="S48" i="23"/>
  <c r="T48" i="23"/>
  <c r="S49" i="23"/>
  <c r="T49" i="23"/>
  <c r="S50" i="23"/>
  <c r="T50" i="23"/>
  <c r="S51" i="23"/>
  <c r="T51" i="23"/>
  <c r="S52" i="23"/>
  <c r="T52" i="23"/>
  <c r="S53" i="23"/>
  <c r="T53" i="23"/>
  <c r="S54" i="23"/>
  <c r="T54" i="23"/>
  <c r="S55" i="23"/>
  <c r="T55" i="23"/>
  <c r="S56" i="23"/>
  <c r="T56" i="23"/>
  <c r="S57" i="23"/>
  <c r="T57" i="23"/>
  <c r="S58" i="23"/>
  <c r="T58" i="23"/>
  <c r="S59" i="23"/>
  <c r="T59" i="23"/>
  <c r="S60" i="23"/>
  <c r="T60" i="23"/>
  <c r="S61" i="23"/>
  <c r="T61" i="23"/>
  <c r="S62" i="23"/>
  <c r="T62" i="23"/>
  <c r="S63" i="23"/>
  <c r="T63" i="23"/>
  <c r="S64" i="23"/>
  <c r="T64" i="23"/>
  <c r="S65" i="23"/>
  <c r="T65" i="23"/>
  <c r="S66" i="23"/>
  <c r="T66" i="23"/>
  <c r="S67" i="23"/>
  <c r="T67" i="23"/>
  <c r="S68" i="23"/>
  <c r="T68" i="23"/>
  <c r="S69" i="23"/>
  <c r="T69" i="23"/>
  <c r="S70" i="23"/>
  <c r="T70" i="23"/>
  <c r="S71" i="23"/>
  <c r="T71" i="23"/>
  <c r="S72" i="23"/>
  <c r="T72" i="23"/>
  <c r="S73" i="23"/>
  <c r="T73" i="23"/>
  <c r="S74" i="23"/>
  <c r="T74" i="23"/>
  <c r="S75" i="23"/>
  <c r="T75" i="23"/>
  <c r="S76" i="23"/>
  <c r="T76" i="23"/>
  <c r="S77" i="23"/>
  <c r="T77" i="23"/>
  <c r="S78" i="23"/>
  <c r="T78" i="23"/>
  <c r="S79" i="23"/>
  <c r="T79" i="23"/>
  <c r="S80" i="23"/>
  <c r="T80" i="23"/>
  <c r="S81" i="23"/>
  <c r="T81" i="23"/>
  <c r="S82" i="23"/>
  <c r="T82" i="23"/>
  <c r="S83" i="23"/>
  <c r="T83" i="23"/>
  <c r="S84" i="23"/>
  <c r="T84" i="23"/>
  <c r="S85" i="23"/>
  <c r="T85" i="23"/>
  <c r="S86" i="23"/>
  <c r="T86" i="23"/>
  <c r="S87" i="23"/>
  <c r="T87" i="23"/>
  <c r="S88" i="23"/>
  <c r="T88" i="23"/>
  <c r="S89" i="23"/>
  <c r="T89" i="23"/>
  <c r="S90" i="23"/>
  <c r="T90" i="23"/>
  <c r="S91" i="23"/>
  <c r="T91" i="23"/>
  <c r="S92" i="23"/>
  <c r="T92" i="23"/>
  <c r="S93" i="23"/>
  <c r="T93" i="23"/>
  <c r="S94" i="23"/>
  <c r="T94" i="23"/>
  <c r="S95" i="23"/>
  <c r="T95" i="23"/>
  <c r="S96" i="23"/>
  <c r="T96" i="23"/>
  <c r="S97" i="23"/>
  <c r="T97" i="23"/>
  <c r="S98" i="23"/>
  <c r="T98" i="23"/>
  <c r="S99" i="23"/>
  <c r="T99" i="23"/>
  <c r="S100" i="23"/>
  <c r="T100" i="23"/>
  <c r="S101" i="23"/>
  <c r="T101" i="23"/>
  <c r="S102" i="23"/>
  <c r="T102" i="23"/>
  <c r="S103" i="23"/>
  <c r="T103" i="23"/>
  <c r="S105" i="23"/>
  <c r="T105" i="23"/>
  <c r="S106" i="23"/>
  <c r="T106" i="23"/>
  <c r="S107" i="23"/>
  <c r="T107" i="23"/>
  <c r="S108" i="23"/>
  <c r="T108" i="23"/>
  <c r="S109" i="23"/>
  <c r="T109" i="23"/>
  <c r="S5" i="24"/>
  <c r="T5" i="24"/>
  <c r="S6" i="24"/>
  <c r="T6" i="24"/>
  <c r="S7" i="24"/>
  <c r="T7" i="24"/>
  <c r="S8" i="24"/>
  <c r="T8" i="24"/>
  <c r="S9" i="24"/>
  <c r="T9" i="24"/>
  <c r="S10" i="24"/>
  <c r="T10" i="24"/>
  <c r="S11" i="24"/>
  <c r="T11" i="24"/>
  <c r="S12" i="24"/>
  <c r="T12" i="24"/>
  <c r="S13" i="24"/>
  <c r="T13" i="24"/>
  <c r="S14" i="24"/>
  <c r="T14" i="24"/>
  <c r="S15" i="24"/>
  <c r="T15" i="24"/>
  <c r="S16" i="24"/>
  <c r="T16" i="24"/>
  <c r="S17" i="24"/>
  <c r="T17" i="24"/>
  <c r="S18" i="24"/>
  <c r="T18" i="24"/>
  <c r="S19" i="24"/>
  <c r="T19" i="24"/>
  <c r="S20" i="24"/>
  <c r="T20" i="24"/>
  <c r="S21" i="24"/>
  <c r="T21" i="24"/>
  <c r="S22" i="24"/>
  <c r="T22" i="24"/>
  <c r="S23" i="24"/>
  <c r="T23" i="24"/>
  <c r="S24" i="24"/>
  <c r="T24" i="24"/>
  <c r="S25" i="24"/>
  <c r="T25" i="24"/>
  <c r="S26" i="24"/>
  <c r="T26" i="24"/>
  <c r="S27" i="24"/>
  <c r="T27" i="24"/>
  <c r="S28" i="24"/>
  <c r="T28" i="24"/>
  <c r="S29" i="24"/>
  <c r="T29" i="24"/>
  <c r="S30" i="24"/>
  <c r="T30" i="24"/>
  <c r="S31" i="24"/>
  <c r="T31" i="24"/>
  <c r="S32" i="24"/>
  <c r="T32" i="24"/>
  <c r="S33" i="24"/>
  <c r="T33" i="24"/>
  <c r="S34" i="24"/>
  <c r="T34" i="24"/>
  <c r="S35" i="24"/>
  <c r="T35" i="24"/>
  <c r="S36" i="24"/>
  <c r="T36" i="24"/>
  <c r="S37" i="24"/>
  <c r="T37" i="24"/>
  <c r="S38" i="24"/>
  <c r="T38" i="24"/>
  <c r="S39" i="24"/>
  <c r="T39" i="24"/>
  <c r="S40" i="24"/>
  <c r="T40" i="24"/>
  <c r="S41" i="24"/>
  <c r="T41" i="24"/>
  <c r="S42" i="24"/>
  <c r="T42" i="24"/>
  <c r="S43" i="24"/>
  <c r="T43" i="24"/>
  <c r="S44" i="24"/>
  <c r="T44" i="24"/>
  <c r="S45" i="24"/>
  <c r="T45" i="24"/>
  <c r="S46" i="24"/>
  <c r="T46" i="24"/>
  <c r="S47" i="24"/>
  <c r="T47" i="24"/>
  <c r="S48" i="24"/>
  <c r="T48" i="24"/>
  <c r="S49" i="24"/>
  <c r="T49" i="24"/>
  <c r="S50" i="24"/>
  <c r="T50" i="24"/>
  <c r="S51" i="24"/>
  <c r="T51" i="24"/>
  <c r="S52" i="24"/>
  <c r="T52" i="24"/>
  <c r="S53" i="24"/>
  <c r="T53" i="24"/>
  <c r="S54" i="24"/>
  <c r="T54" i="24"/>
  <c r="S55" i="24"/>
  <c r="T55" i="24"/>
  <c r="S56" i="24"/>
  <c r="T56" i="24"/>
  <c r="S57" i="24"/>
  <c r="T57" i="24"/>
  <c r="S58" i="24"/>
  <c r="T58" i="24"/>
  <c r="S59" i="24"/>
  <c r="T59" i="24"/>
  <c r="S60" i="24"/>
  <c r="T60" i="24"/>
  <c r="S61" i="24"/>
  <c r="T61" i="24"/>
  <c r="S62" i="24"/>
  <c r="T62" i="24"/>
  <c r="S63" i="24"/>
  <c r="T63" i="24"/>
  <c r="S64" i="24"/>
  <c r="T64" i="24"/>
  <c r="S65" i="24"/>
  <c r="T65" i="24"/>
  <c r="S66" i="24"/>
  <c r="T66" i="24"/>
  <c r="S67" i="24"/>
  <c r="T67" i="24"/>
  <c r="S68" i="24"/>
  <c r="T68" i="24"/>
  <c r="S69" i="24"/>
  <c r="T69" i="24"/>
  <c r="S70" i="24"/>
  <c r="T70" i="24"/>
  <c r="S71" i="24"/>
  <c r="T71" i="24"/>
  <c r="S72" i="24"/>
  <c r="T72" i="24"/>
  <c r="S73" i="24"/>
  <c r="T73" i="24"/>
  <c r="S74" i="24"/>
  <c r="T74" i="24"/>
  <c r="S75" i="24"/>
  <c r="T75" i="24"/>
  <c r="S76" i="24"/>
  <c r="T76" i="24"/>
  <c r="S77" i="24"/>
  <c r="T77" i="24"/>
  <c r="S78" i="24"/>
  <c r="T78" i="24"/>
  <c r="S79" i="24"/>
  <c r="T79" i="24"/>
  <c r="S80" i="24"/>
  <c r="T80" i="24"/>
  <c r="S81" i="24"/>
  <c r="T81" i="24"/>
  <c r="S82" i="24"/>
  <c r="T82" i="24"/>
  <c r="S83" i="24"/>
  <c r="T83" i="24"/>
  <c r="S84" i="24"/>
  <c r="T84" i="24"/>
  <c r="S85" i="24"/>
  <c r="T85" i="24"/>
  <c r="S86" i="24"/>
  <c r="T86" i="24"/>
  <c r="S87" i="24"/>
  <c r="T87" i="24"/>
  <c r="S88" i="24"/>
  <c r="T88" i="24"/>
  <c r="S89" i="24"/>
  <c r="T89" i="24"/>
  <c r="S90" i="24"/>
  <c r="T90" i="24"/>
  <c r="S91" i="24"/>
  <c r="T91" i="24"/>
  <c r="S92" i="24"/>
  <c r="T92" i="24"/>
  <c r="S93" i="24"/>
  <c r="T93" i="24"/>
  <c r="S94" i="24"/>
  <c r="T94" i="24"/>
  <c r="S95" i="24"/>
  <c r="T95" i="24"/>
  <c r="S96" i="24"/>
  <c r="T96" i="24"/>
  <c r="S97" i="24"/>
  <c r="T97" i="24"/>
  <c r="S98" i="24"/>
  <c r="T98" i="24"/>
  <c r="S99" i="24"/>
  <c r="T99" i="24"/>
  <c r="S100" i="24"/>
  <c r="T100" i="24"/>
  <c r="S101" i="24"/>
  <c r="T101" i="24"/>
  <c r="S102" i="24"/>
  <c r="T102" i="24"/>
  <c r="S103" i="24"/>
  <c r="T103" i="24"/>
  <c r="S105" i="24"/>
  <c r="T105" i="24"/>
  <c r="S106" i="24"/>
  <c r="T106" i="24"/>
  <c r="S107" i="24"/>
  <c r="T107" i="24"/>
  <c r="S108" i="24"/>
  <c r="T108" i="24"/>
  <c r="S109" i="24"/>
  <c r="T109" i="24"/>
  <c r="S5" i="25"/>
  <c r="T5" i="25"/>
  <c r="S6" i="25"/>
  <c r="T6" i="25"/>
  <c r="S7" i="25"/>
  <c r="T7" i="25"/>
  <c r="S8" i="25"/>
  <c r="T8" i="25"/>
  <c r="S9" i="25"/>
  <c r="T9" i="25"/>
  <c r="S10" i="25"/>
  <c r="T10" i="25"/>
  <c r="S11" i="25"/>
  <c r="T11" i="25"/>
  <c r="S12" i="25"/>
  <c r="T12" i="25"/>
  <c r="S13" i="25"/>
  <c r="T13" i="25"/>
  <c r="S14" i="25"/>
  <c r="T14" i="25"/>
  <c r="S15" i="25"/>
  <c r="T15" i="25"/>
  <c r="S16" i="25"/>
  <c r="T16" i="25"/>
  <c r="S17" i="25"/>
  <c r="T17" i="25"/>
  <c r="S18" i="25"/>
  <c r="T18" i="25"/>
  <c r="S19" i="25"/>
  <c r="T19" i="25"/>
  <c r="S20" i="25"/>
  <c r="T20" i="25"/>
  <c r="S21" i="25"/>
  <c r="T21" i="25"/>
  <c r="S22" i="25"/>
  <c r="T22" i="25"/>
  <c r="S23" i="25"/>
  <c r="T23" i="25"/>
  <c r="S24" i="25"/>
  <c r="T24" i="25"/>
  <c r="S25" i="25"/>
  <c r="T25" i="25"/>
  <c r="S26" i="25"/>
  <c r="T26" i="25"/>
  <c r="S27" i="25"/>
  <c r="T27" i="25"/>
  <c r="S28" i="25"/>
  <c r="T28" i="25"/>
  <c r="S29" i="25"/>
  <c r="T29" i="25"/>
  <c r="S30" i="25"/>
  <c r="T30" i="25"/>
  <c r="S31" i="25"/>
  <c r="T31" i="25"/>
  <c r="S32" i="25"/>
  <c r="T32" i="25"/>
  <c r="S33" i="25"/>
  <c r="T33" i="25"/>
  <c r="S34" i="25"/>
  <c r="T34" i="25"/>
  <c r="S35" i="25"/>
  <c r="T35" i="25"/>
  <c r="S36" i="25"/>
  <c r="T36" i="25"/>
  <c r="S37" i="25"/>
  <c r="T37" i="25"/>
  <c r="S38" i="25"/>
  <c r="T38" i="25"/>
  <c r="S39" i="25"/>
  <c r="T39" i="25"/>
  <c r="S40" i="25"/>
  <c r="T40" i="25"/>
  <c r="S41" i="25"/>
  <c r="T41" i="25"/>
  <c r="S42" i="25"/>
  <c r="T42" i="25"/>
  <c r="S43" i="25"/>
  <c r="T43" i="25"/>
  <c r="S44" i="25"/>
  <c r="T44" i="25"/>
  <c r="S45" i="25"/>
  <c r="T45" i="25"/>
  <c r="S46" i="25"/>
  <c r="T46" i="25"/>
  <c r="S47" i="25"/>
  <c r="T47" i="25"/>
  <c r="S48" i="25"/>
  <c r="T48" i="25"/>
  <c r="S49" i="25"/>
  <c r="T49" i="25"/>
  <c r="S50" i="25"/>
  <c r="T50" i="25"/>
  <c r="S51" i="25"/>
  <c r="T51" i="25"/>
  <c r="S52" i="25"/>
  <c r="T52" i="25"/>
  <c r="S53" i="25"/>
  <c r="T53" i="25"/>
  <c r="S54" i="25"/>
  <c r="T54" i="25"/>
  <c r="S55" i="25"/>
  <c r="T55" i="25"/>
  <c r="S56" i="25"/>
  <c r="T56" i="25"/>
  <c r="S57" i="25"/>
  <c r="T57" i="25"/>
  <c r="S58" i="25"/>
  <c r="T58" i="25"/>
  <c r="S59" i="25"/>
  <c r="T59" i="25"/>
  <c r="S60" i="25"/>
  <c r="T60" i="25"/>
  <c r="S61" i="25"/>
  <c r="T61" i="25"/>
  <c r="S62" i="25"/>
  <c r="T62" i="25"/>
  <c r="S63" i="25"/>
  <c r="T63" i="25"/>
  <c r="S64" i="25"/>
  <c r="T64" i="25"/>
  <c r="S65" i="25"/>
  <c r="T65" i="25"/>
  <c r="S66" i="25"/>
  <c r="T66" i="25"/>
  <c r="S67" i="25"/>
  <c r="T67" i="25"/>
  <c r="S68" i="25"/>
  <c r="T68" i="25"/>
  <c r="S69" i="25"/>
  <c r="T69" i="25"/>
  <c r="S70" i="25"/>
  <c r="T70" i="25"/>
  <c r="S71" i="25"/>
  <c r="T71" i="25"/>
  <c r="S72" i="25"/>
  <c r="T72" i="25"/>
  <c r="S73" i="25"/>
  <c r="T73" i="25"/>
  <c r="S74" i="25"/>
  <c r="T74" i="25"/>
  <c r="S75" i="25"/>
  <c r="T75" i="25"/>
  <c r="S76" i="25"/>
  <c r="T76" i="25"/>
  <c r="S77" i="25"/>
  <c r="T77" i="25"/>
  <c r="S78" i="25"/>
  <c r="T78" i="25"/>
  <c r="S79" i="25"/>
  <c r="T79" i="25"/>
  <c r="S80" i="25"/>
  <c r="T80" i="25"/>
  <c r="S81" i="25"/>
  <c r="T81" i="25"/>
  <c r="S82" i="25"/>
  <c r="T82" i="25"/>
  <c r="S83" i="25"/>
  <c r="T83" i="25"/>
  <c r="S84" i="25"/>
  <c r="T84" i="25"/>
  <c r="S85" i="25"/>
  <c r="T85" i="25"/>
  <c r="S86" i="25"/>
  <c r="T86" i="25"/>
  <c r="S87" i="25"/>
  <c r="T87" i="25"/>
  <c r="S88" i="25"/>
  <c r="T88" i="25"/>
  <c r="S89" i="25"/>
  <c r="T89" i="25"/>
  <c r="S90" i="25"/>
  <c r="T90" i="25"/>
  <c r="S91" i="25"/>
  <c r="T91" i="25"/>
  <c r="S92" i="25"/>
  <c r="T92" i="25"/>
  <c r="S93" i="25"/>
  <c r="T93" i="25"/>
  <c r="S94" i="25"/>
  <c r="T94" i="25"/>
  <c r="S95" i="25"/>
  <c r="T95" i="25"/>
  <c r="S96" i="25"/>
  <c r="T96" i="25"/>
  <c r="S97" i="25"/>
  <c r="T97" i="25"/>
  <c r="S98" i="25"/>
  <c r="T98" i="25"/>
  <c r="S99" i="25"/>
  <c r="T99" i="25"/>
  <c r="S100" i="25"/>
  <c r="T100" i="25"/>
  <c r="S101" i="25"/>
  <c r="T101" i="25"/>
  <c r="S102" i="25"/>
  <c r="T102" i="25"/>
  <c r="S103" i="25"/>
  <c r="T103" i="25"/>
  <c r="S105" i="25"/>
  <c r="T105" i="25"/>
  <c r="S106" i="25"/>
  <c r="T106" i="25"/>
  <c r="S107" i="25"/>
  <c r="T107" i="25"/>
  <c r="S108" i="25"/>
  <c r="T108" i="25"/>
  <c r="S109" i="25"/>
  <c r="T109" i="25"/>
  <c r="S5" i="26"/>
  <c r="T5" i="26"/>
  <c r="S6" i="26"/>
  <c r="T6" i="26"/>
  <c r="S7" i="26"/>
  <c r="T7" i="26"/>
  <c r="S8" i="26"/>
  <c r="T8" i="26"/>
  <c r="S9" i="26"/>
  <c r="T9" i="26"/>
  <c r="S10" i="26"/>
  <c r="T10" i="26"/>
  <c r="S11" i="26"/>
  <c r="T11" i="26"/>
  <c r="S12" i="26"/>
  <c r="T12" i="26"/>
  <c r="S13" i="26"/>
  <c r="T13" i="26"/>
  <c r="S14" i="26"/>
  <c r="T14" i="26"/>
  <c r="S15" i="26"/>
  <c r="T15" i="26"/>
  <c r="S16" i="26"/>
  <c r="T16" i="26"/>
  <c r="S17" i="26"/>
  <c r="T17" i="26"/>
  <c r="S18" i="26"/>
  <c r="T18" i="26"/>
  <c r="S19" i="26"/>
  <c r="T19" i="26"/>
  <c r="S20" i="26"/>
  <c r="T20" i="26"/>
  <c r="S21" i="26"/>
  <c r="T21" i="26"/>
  <c r="S22" i="26"/>
  <c r="T22" i="26"/>
  <c r="S23" i="26"/>
  <c r="T23" i="26"/>
  <c r="S24" i="26"/>
  <c r="T24" i="26"/>
  <c r="S25" i="26"/>
  <c r="T25" i="26"/>
  <c r="S26" i="26"/>
  <c r="T26" i="26"/>
  <c r="S27" i="26"/>
  <c r="T27" i="26"/>
  <c r="S28" i="26"/>
  <c r="T28" i="26"/>
  <c r="S29" i="26"/>
  <c r="T29" i="26"/>
  <c r="S30" i="26"/>
  <c r="T30" i="26"/>
  <c r="S31" i="26"/>
  <c r="T31" i="26"/>
  <c r="S32" i="26"/>
  <c r="T32" i="26"/>
  <c r="S33" i="26"/>
  <c r="T33" i="26"/>
  <c r="S34" i="26"/>
  <c r="T34" i="26"/>
  <c r="S35" i="26"/>
  <c r="T35" i="26"/>
  <c r="S36" i="26"/>
  <c r="T36" i="26"/>
  <c r="S37" i="26"/>
  <c r="T37" i="26"/>
  <c r="S38" i="26"/>
  <c r="T38" i="26"/>
  <c r="S39" i="26"/>
  <c r="T39" i="26"/>
  <c r="S40" i="26"/>
  <c r="T40" i="26"/>
  <c r="S41" i="26"/>
  <c r="T41" i="26"/>
  <c r="S42" i="26"/>
  <c r="T42" i="26"/>
  <c r="S43" i="26"/>
  <c r="T43" i="26"/>
  <c r="S44" i="26"/>
  <c r="T44" i="26"/>
  <c r="S45" i="26"/>
  <c r="T45" i="26"/>
  <c r="S46" i="26"/>
  <c r="T46" i="26"/>
  <c r="S47" i="26"/>
  <c r="T47" i="26"/>
  <c r="S48" i="26"/>
  <c r="T48" i="26"/>
  <c r="S49" i="26"/>
  <c r="T49" i="26"/>
  <c r="S50" i="26"/>
  <c r="T50" i="26"/>
  <c r="S51" i="26"/>
  <c r="T51" i="26"/>
  <c r="S52" i="26"/>
  <c r="T52" i="26"/>
  <c r="S53" i="26"/>
  <c r="T53" i="26"/>
  <c r="S54" i="26"/>
  <c r="T54" i="26"/>
  <c r="S55" i="26"/>
  <c r="T55" i="26"/>
  <c r="S56" i="26"/>
  <c r="T56" i="26"/>
  <c r="S57" i="26"/>
  <c r="T57" i="26"/>
  <c r="S58" i="26"/>
  <c r="T58" i="26"/>
  <c r="S59" i="26"/>
  <c r="T59" i="26"/>
  <c r="S60" i="26"/>
  <c r="T60" i="26"/>
  <c r="S61" i="26"/>
  <c r="T61" i="26"/>
  <c r="S62" i="26"/>
  <c r="T62" i="26"/>
  <c r="S63" i="26"/>
  <c r="T63" i="26"/>
  <c r="S64" i="26"/>
  <c r="T64" i="26"/>
  <c r="S65" i="26"/>
  <c r="T65" i="26"/>
  <c r="S66" i="26"/>
  <c r="T66" i="26"/>
  <c r="S67" i="26"/>
  <c r="T67" i="26"/>
  <c r="S68" i="26"/>
  <c r="T68" i="26"/>
  <c r="S69" i="26"/>
  <c r="T69" i="26"/>
  <c r="S70" i="26"/>
  <c r="T70" i="26"/>
  <c r="S71" i="26"/>
  <c r="T71" i="26"/>
  <c r="S72" i="26"/>
  <c r="T72" i="26"/>
  <c r="S73" i="26"/>
  <c r="T73" i="26"/>
  <c r="S74" i="26"/>
  <c r="T74" i="26"/>
  <c r="S75" i="26"/>
  <c r="T75" i="26"/>
  <c r="S76" i="26"/>
  <c r="T76" i="26"/>
  <c r="S77" i="26"/>
  <c r="T77" i="26"/>
  <c r="S78" i="26"/>
  <c r="T78" i="26"/>
  <c r="S79" i="26"/>
  <c r="T79" i="26"/>
  <c r="S80" i="26"/>
  <c r="T80" i="26"/>
  <c r="S81" i="26"/>
  <c r="T81" i="26"/>
  <c r="S82" i="26"/>
  <c r="T82" i="26"/>
  <c r="S83" i="26"/>
  <c r="T83" i="26"/>
  <c r="S84" i="26"/>
  <c r="T84" i="26"/>
  <c r="S85" i="26"/>
  <c r="T85" i="26"/>
  <c r="S86" i="26"/>
  <c r="T86" i="26"/>
  <c r="S87" i="26"/>
  <c r="T87" i="26"/>
  <c r="S88" i="26"/>
  <c r="T88" i="26"/>
  <c r="S89" i="26"/>
  <c r="T89" i="26"/>
  <c r="S90" i="26"/>
  <c r="T90" i="26"/>
  <c r="S91" i="26"/>
  <c r="T91" i="26"/>
  <c r="S92" i="26"/>
  <c r="T92" i="26"/>
  <c r="S93" i="26"/>
  <c r="T93" i="26"/>
  <c r="S94" i="26"/>
  <c r="T94" i="26"/>
  <c r="S95" i="26"/>
  <c r="T95" i="26"/>
  <c r="S96" i="26"/>
  <c r="T96" i="26"/>
  <c r="S97" i="26"/>
  <c r="T97" i="26"/>
  <c r="S98" i="26"/>
  <c r="T98" i="26"/>
  <c r="S99" i="26"/>
  <c r="T99" i="26"/>
  <c r="S100" i="26"/>
  <c r="T100" i="26"/>
  <c r="S101" i="26"/>
  <c r="T101" i="26"/>
  <c r="S102" i="26"/>
  <c r="T102" i="26"/>
  <c r="S103" i="26"/>
  <c r="T103" i="26"/>
  <c r="S105" i="26"/>
  <c r="T105" i="26"/>
  <c r="S106" i="26"/>
  <c r="T106" i="26"/>
  <c r="S107" i="26"/>
  <c r="T107" i="26"/>
  <c r="S108" i="26"/>
  <c r="T108" i="26"/>
  <c r="S109" i="26"/>
  <c r="T109" i="26"/>
  <c r="S5" i="27"/>
  <c r="T5" i="27"/>
  <c r="S6" i="27"/>
  <c r="T6" i="27"/>
  <c r="S7" i="27"/>
  <c r="T7" i="27"/>
  <c r="S8" i="27"/>
  <c r="T8" i="27"/>
  <c r="S9" i="27"/>
  <c r="T9" i="27"/>
  <c r="S10" i="27"/>
  <c r="T10" i="27"/>
  <c r="S11" i="27"/>
  <c r="T11" i="27"/>
  <c r="S12" i="27"/>
  <c r="T12" i="27"/>
  <c r="S13" i="27"/>
  <c r="T13" i="27"/>
  <c r="S14" i="27"/>
  <c r="T14" i="27"/>
  <c r="S15" i="27"/>
  <c r="T15" i="27"/>
  <c r="S16" i="27"/>
  <c r="T16" i="27"/>
  <c r="S17" i="27"/>
  <c r="T17" i="27"/>
  <c r="S18" i="27"/>
  <c r="T18" i="27"/>
  <c r="S19" i="27"/>
  <c r="T19" i="27"/>
  <c r="S20" i="27"/>
  <c r="T20" i="27"/>
  <c r="S21" i="27"/>
  <c r="T21" i="27"/>
  <c r="S22" i="27"/>
  <c r="T22" i="27"/>
  <c r="S23" i="27"/>
  <c r="T23" i="27"/>
  <c r="S24" i="27"/>
  <c r="T24" i="27"/>
  <c r="S25" i="27"/>
  <c r="T25" i="27"/>
  <c r="S26" i="27"/>
  <c r="T26" i="27"/>
  <c r="S27" i="27"/>
  <c r="T27" i="27"/>
  <c r="S28" i="27"/>
  <c r="T28" i="27"/>
  <c r="S29" i="27"/>
  <c r="T29" i="27"/>
  <c r="S30" i="27"/>
  <c r="T30" i="27"/>
  <c r="S31" i="27"/>
  <c r="T31" i="27"/>
  <c r="S32" i="27"/>
  <c r="T32" i="27"/>
  <c r="S33" i="27"/>
  <c r="T33" i="27"/>
  <c r="S34" i="27"/>
  <c r="T34" i="27"/>
  <c r="S35" i="27"/>
  <c r="T35" i="27"/>
  <c r="S36" i="27"/>
  <c r="T36" i="27"/>
  <c r="S37" i="27"/>
  <c r="T37" i="27"/>
  <c r="S38" i="27"/>
  <c r="T38" i="27"/>
  <c r="S39" i="27"/>
  <c r="T39" i="27"/>
  <c r="S40" i="27"/>
  <c r="T40" i="27"/>
  <c r="S41" i="27"/>
  <c r="T41" i="27"/>
  <c r="S42" i="27"/>
  <c r="T42" i="27"/>
  <c r="S43" i="27"/>
  <c r="T43" i="27"/>
  <c r="S44" i="27"/>
  <c r="T44" i="27"/>
  <c r="S45" i="27"/>
  <c r="T45" i="27"/>
  <c r="S46" i="27"/>
  <c r="T46" i="27"/>
  <c r="S47" i="27"/>
  <c r="T47" i="27"/>
  <c r="S48" i="27"/>
  <c r="T48" i="27"/>
  <c r="S49" i="27"/>
  <c r="T49" i="27"/>
  <c r="S50" i="27"/>
  <c r="T50" i="27"/>
  <c r="S51" i="27"/>
  <c r="T51" i="27"/>
  <c r="S52" i="27"/>
  <c r="T52" i="27"/>
  <c r="S53" i="27"/>
  <c r="T53" i="27"/>
  <c r="S54" i="27"/>
  <c r="T54" i="27"/>
  <c r="S55" i="27"/>
  <c r="T55" i="27"/>
  <c r="S56" i="27"/>
  <c r="T56" i="27"/>
  <c r="S57" i="27"/>
  <c r="T57" i="27"/>
  <c r="S58" i="27"/>
  <c r="T58" i="27"/>
  <c r="S59" i="27"/>
  <c r="T59" i="27"/>
  <c r="S60" i="27"/>
  <c r="T60" i="27"/>
  <c r="S61" i="27"/>
  <c r="T61" i="27"/>
  <c r="S62" i="27"/>
  <c r="T62" i="27"/>
  <c r="S63" i="27"/>
  <c r="T63" i="27"/>
  <c r="S64" i="27"/>
  <c r="T64" i="27"/>
  <c r="S65" i="27"/>
  <c r="T65" i="27"/>
  <c r="S66" i="27"/>
  <c r="T66" i="27"/>
  <c r="S67" i="27"/>
  <c r="T67" i="27"/>
  <c r="S68" i="27"/>
  <c r="T68" i="27"/>
  <c r="S69" i="27"/>
  <c r="T69" i="27"/>
  <c r="S70" i="27"/>
  <c r="T70" i="27"/>
  <c r="S71" i="27"/>
  <c r="T71" i="27"/>
  <c r="S72" i="27"/>
  <c r="T72" i="27"/>
  <c r="S73" i="27"/>
  <c r="T73" i="27"/>
  <c r="S74" i="27"/>
  <c r="T74" i="27"/>
  <c r="S75" i="27"/>
  <c r="T75" i="27"/>
  <c r="S76" i="27"/>
  <c r="T76" i="27"/>
  <c r="S77" i="27"/>
  <c r="T77" i="27"/>
  <c r="S78" i="27"/>
  <c r="T78" i="27"/>
  <c r="S79" i="27"/>
  <c r="T79" i="27"/>
  <c r="S80" i="27"/>
  <c r="T80" i="27"/>
  <c r="S81" i="27"/>
  <c r="T81" i="27"/>
  <c r="S82" i="27"/>
  <c r="T82" i="27"/>
  <c r="S83" i="27"/>
  <c r="T83" i="27"/>
  <c r="S84" i="27"/>
  <c r="T84" i="27"/>
  <c r="S85" i="27"/>
  <c r="T85" i="27"/>
  <c r="S86" i="27"/>
  <c r="T86" i="27"/>
  <c r="S87" i="27"/>
  <c r="T87" i="27"/>
  <c r="S88" i="27"/>
  <c r="T88" i="27"/>
  <c r="S89" i="27"/>
  <c r="T89" i="27"/>
  <c r="S90" i="27"/>
  <c r="T90" i="27"/>
  <c r="S91" i="27"/>
  <c r="T91" i="27"/>
  <c r="S92" i="27"/>
  <c r="T92" i="27"/>
  <c r="S93" i="27"/>
  <c r="T93" i="27"/>
  <c r="S94" i="27"/>
  <c r="T94" i="27"/>
  <c r="S95" i="27"/>
  <c r="T95" i="27"/>
  <c r="S96" i="27"/>
  <c r="T96" i="27"/>
  <c r="S97" i="27"/>
  <c r="T97" i="27"/>
  <c r="S98" i="27"/>
  <c r="T98" i="27"/>
  <c r="S99" i="27"/>
  <c r="T99" i="27"/>
  <c r="S100" i="27"/>
  <c r="T100" i="27"/>
  <c r="S101" i="27"/>
  <c r="T101" i="27"/>
  <c r="S102" i="27"/>
  <c r="T102" i="27"/>
  <c r="S103" i="27"/>
  <c r="T103" i="27"/>
  <c r="S105" i="27"/>
  <c r="T105" i="27"/>
  <c r="S106" i="27"/>
  <c r="T106" i="27"/>
  <c r="S107" i="27"/>
  <c r="T107" i="27"/>
  <c r="S108" i="27"/>
  <c r="T108" i="27"/>
  <c r="S109" i="27"/>
  <c r="T109" i="27"/>
  <c r="S5" i="57"/>
  <c r="T5" i="57"/>
  <c r="S6" i="57"/>
  <c r="T6" i="57"/>
  <c r="S7" i="57"/>
  <c r="T7" i="57"/>
  <c r="S8" i="57"/>
  <c r="T8" i="57"/>
  <c r="S9" i="57"/>
  <c r="T9" i="57"/>
  <c r="S10" i="57"/>
  <c r="T10" i="57"/>
  <c r="S11" i="57"/>
  <c r="T11" i="57"/>
  <c r="S12" i="57"/>
  <c r="T12" i="57"/>
  <c r="S13" i="57"/>
  <c r="T13" i="57"/>
  <c r="S14" i="57"/>
  <c r="T14" i="57"/>
  <c r="S15" i="57"/>
  <c r="T15" i="57"/>
  <c r="S16" i="57"/>
  <c r="T16" i="57"/>
  <c r="S17" i="57"/>
  <c r="T17" i="57"/>
  <c r="S18" i="57"/>
  <c r="T18" i="57"/>
  <c r="S19" i="57"/>
  <c r="T19" i="57"/>
  <c r="S20" i="57"/>
  <c r="T20" i="57"/>
  <c r="S21" i="57"/>
  <c r="T21" i="57"/>
  <c r="S22" i="57"/>
  <c r="T22" i="57"/>
  <c r="S23" i="57"/>
  <c r="T23" i="57"/>
  <c r="S24" i="57"/>
  <c r="T24" i="57"/>
  <c r="S25" i="57"/>
  <c r="T25" i="57"/>
  <c r="S26" i="57"/>
  <c r="T26" i="57"/>
  <c r="S27" i="57"/>
  <c r="T27" i="57"/>
  <c r="S28" i="57"/>
  <c r="T28" i="57"/>
  <c r="S29" i="57"/>
  <c r="T29" i="57"/>
  <c r="S30" i="57"/>
  <c r="T30" i="57"/>
  <c r="S31" i="57"/>
  <c r="T31" i="57"/>
  <c r="S32" i="57"/>
  <c r="T32" i="57"/>
  <c r="S33" i="57"/>
  <c r="T33" i="57"/>
  <c r="S34" i="57"/>
  <c r="T34" i="57"/>
  <c r="S35" i="57"/>
  <c r="T35" i="57"/>
  <c r="S36" i="57"/>
  <c r="T36" i="57"/>
  <c r="S37" i="57"/>
  <c r="T37" i="57"/>
  <c r="S38" i="57"/>
  <c r="T38" i="57"/>
  <c r="S39" i="57"/>
  <c r="T39" i="57"/>
  <c r="S40" i="57"/>
  <c r="T40" i="57"/>
  <c r="S41" i="57"/>
  <c r="T41" i="57"/>
  <c r="S42" i="57"/>
  <c r="T42" i="57"/>
  <c r="S43" i="57"/>
  <c r="T43" i="57"/>
  <c r="S44" i="57"/>
  <c r="T44" i="57"/>
  <c r="S45" i="57"/>
  <c r="T45" i="57"/>
  <c r="S46" i="57"/>
  <c r="T46" i="57"/>
  <c r="S47" i="57"/>
  <c r="T47" i="57"/>
  <c r="S48" i="57"/>
  <c r="T48" i="57"/>
  <c r="S49" i="57"/>
  <c r="T49" i="57"/>
  <c r="S50" i="57"/>
  <c r="T50" i="57"/>
  <c r="S51" i="57"/>
  <c r="T51" i="57"/>
  <c r="S52" i="57"/>
  <c r="T52" i="57"/>
  <c r="S53" i="57"/>
  <c r="T53" i="57"/>
  <c r="S54" i="57"/>
  <c r="T54" i="57"/>
  <c r="S55" i="57"/>
  <c r="T55" i="57"/>
  <c r="S56" i="57"/>
  <c r="T56" i="57"/>
  <c r="S57" i="57"/>
  <c r="T57" i="57"/>
  <c r="S58" i="57"/>
  <c r="T58" i="57"/>
  <c r="S59" i="57"/>
  <c r="T59" i="57"/>
  <c r="S60" i="57"/>
  <c r="T60" i="57"/>
  <c r="S61" i="57"/>
  <c r="T61" i="57"/>
  <c r="S62" i="57"/>
  <c r="T62" i="57"/>
  <c r="S63" i="57"/>
  <c r="T63" i="57"/>
  <c r="S64" i="57"/>
  <c r="T64" i="57"/>
  <c r="S65" i="57"/>
  <c r="T65" i="57"/>
  <c r="S66" i="57"/>
  <c r="T66" i="57"/>
  <c r="S67" i="57"/>
  <c r="T67" i="57"/>
  <c r="S68" i="57"/>
  <c r="T68" i="57"/>
  <c r="S69" i="57"/>
  <c r="T69" i="57"/>
  <c r="S70" i="57"/>
  <c r="T70" i="57"/>
  <c r="S71" i="57"/>
  <c r="T71" i="57"/>
  <c r="S72" i="57"/>
  <c r="T72" i="57"/>
  <c r="S73" i="57"/>
  <c r="T73" i="57"/>
  <c r="S74" i="57"/>
  <c r="T74" i="57"/>
  <c r="S75" i="57"/>
  <c r="T75" i="57"/>
  <c r="S76" i="57"/>
  <c r="T76" i="57"/>
  <c r="S77" i="57"/>
  <c r="T77" i="57"/>
  <c r="S78" i="57"/>
  <c r="T78" i="57"/>
  <c r="S79" i="57"/>
  <c r="T79" i="57"/>
  <c r="S80" i="57"/>
  <c r="T80" i="57"/>
  <c r="S81" i="57"/>
  <c r="T81" i="57"/>
  <c r="S82" i="57"/>
  <c r="T82" i="57"/>
  <c r="S83" i="57"/>
  <c r="T83" i="57"/>
  <c r="S84" i="57"/>
  <c r="T84" i="57"/>
  <c r="S85" i="57"/>
  <c r="T85" i="57"/>
  <c r="S86" i="57"/>
  <c r="T86" i="57"/>
  <c r="S87" i="57"/>
  <c r="T87" i="57"/>
  <c r="S88" i="57"/>
  <c r="T88" i="57"/>
  <c r="S89" i="57"/>
  <c r="T89" i="57"/>
  <c r="S90" i="57"/>
  <c r="T90" i="57"/>
  <c r="S91" i="57"/>
  <c r="T91" i="57"/>
  <c r="S92" i="57"/>
  <c r="T92" i="57"/>
  <c r="S93" i="57"/>
  <c r="T93" i="57"/>
  <c r="S94" i="57"/>
  <c r="T94" i="57"/>
  <c r="S95" i="57"/>
  <c r="T95" i="57"/>
  <c r="S96" i="57"/>
  <c r="T96" i="57"/>
  <c r="S97" i="57"/>
  <c r="T97" i="57"/>
  <c r="S98" i="57"/>
  <c r="T98" i="57"/>
  <c r="S99" i="57"/>
  <c r="T99" i="57"/>
  <c r="S100" i="57"/>
  <c r="T100" i="57"/>
  <c r="S101" i="57"/>
  <c r="T101" i="57"/>
  <c r="S102" i="57"/>
  <c r="T102" i="57"/>
  <c r="S103" i="57"/>
  <c r="T103" i="57"/>
  <c r="S105" i="57"/>
  <c r="T105" i="57"/>
  <c r="S106" i="57"/>
  <c r="T106" i="57"/>
  <c r="S107" i="57"/>
  <c r="T107" i="57"/>
  <c r="S108" i="57"/>
  <c r="T108" i="57"/>
  <c r="S109" i="57"/>
  <c r="T109" i="57"/>
  <c r="S5" i="58"/>
  <c r="T5" i="58"/>
  <c r="S6" i="58"/>
  <c r="T6" i="58"/>
  <c r="S7" i="58"/>
  <c r="T7" i="58"/>
  <c r="S8" i="58"/>
  <c r="T8" i="58"/>
  <c r="S9" i="58"/>
  <c r="T9" i="58"/>
  <c r="S10" i="58"/>
  <c r="T10" i="58"/>
  <c r="S11" i="58"/>
  <c r="T11" i="58"/>
  <c r="S12" i="58"/>
  <c r="T12" i="58"/>
  <c r="S13" i="58"/>
  <c r="T13" i="58"/>
  <c r="S14" i="58"/>
  <c r="T14" i="58"/>
  <c r="S15" i="58"/>
  <c r="T15" i="58"/>
  <c r="S16" i="58"/>
  <c r="T16" i="58"/>
  <c r="S17" i="58"/>
  <c r="T17" i="58"/>
  <c r="S18" i="58"/>
  <c r="T18" i="58"/>
  <c r="S19" i="58"/>
  <c r="T19" i="58"/>
  <c r="S20" i="58"/>
  <c r="T20" i="58"/>
  <c r="S21" i="58"/>
  <c r="T21" i="58"/>
  <c r="S22" i="58"/>
  <c r="T22" i="58"/>
  <c r="S23" i="58"/>
  <c r="T23" i="58"/>
  <c r="S24" i="58"/>
  <c r="T24" i="58"/>
  <c r="S25" i="58"/>
  <c r="T25" i="58"/>
  <c r="S26" i="58"/>
  <c r="T26" i="58"/>
  <c r="S27" i="58"/>
  <c r="T27" i="58"/>
  <c r="S28" i="58"/>
  <c r="T28" i="58"/>
  <c r="S29" i="58"/>
  <c r="T29" i="58"/>
  <c r="S30" i="58"/>
  <c r="T30" i="58"/>
  <c r="S31" i="58"/>
  <c r="T31" i="58"/>
  <c r="S32" i="58"/>
  <c r="T32" i="58"/>
  <c r="S33" i="58"/>
  <c r="T33" i="58"/>
  <c r="S34" i="58"/>
  <c r="T34" i="58"/>
  <c r="S35" i="58"/>
  <c r="T35" i="58"/>
  <c r="S36" i="58"/>
  <c r="T36" i="58"/>
  <c r="S37" i="58"/>
  <c r="T37" i="58"/>
  <c r="S38" i="58"/>
  <c r="T38" i="58"/>
  <c r="S39" i="58"/>
  <c r="T39" i="58"/>
  <c r="S40" i="58"/>
  <c r="T40" i="58"/>
  <c r="S41" i="58"/>
  <c r="T41" i="58"/>
  <c r="S42" i="58"/>
  <c r="T42" i="58"/>
  <c r="S43" i="58"/>
  <c r="T43" i="58"/>
  <c r="S44" i="58"/>
  <c r="T44" i="58"/>
  <c r="S45" i="58"/>
  <c r="T45" i="58"/>
  <c r="S46" i="58"/>
  <c r="T46" i="58"/>
  <c r="S47" i="58"/>
  <c r="T47" i="58"/>
  <c r="S48" i="58"/>
  <c r="T48" i="58"/>
  <c r="S49" i="58"/>
  <c r="T49" i="58"/>
  <c r="S50" i="58"/>
  <c r="T50" i="58"/>
  <c r="S51" i="58"/>
  <c r="T51" i="58"/>
  <c r="S52" i="58"/>
  <c r="T52" i="58"/>
  <c r="S53" i="58"/>
  <c r="T53" i="58"/>
  <c r="S54" i="58"/>
  <c r="T54" i="58"/>
  <c r="S55" i="58"/>
  <c r="T55" i="58"/>
  <c r="S56" i="58"/>
  <c r="T56" i="58"/>
  <c r="S57" i="58"/>
  <c r="T57" i="58"/>
  <c r="S58" i="58"/>
  <c r="T58" i="58"/>
  <c r="S59" i="58"/>
  <c r="T59" i="58"/>
  <c r="S60" i="58"/>
  <c r="T60" i="58"/>
  <c r="S61" i="58"/>
  <c r="T61" i="58"/>
  <c r="S62" i="58"/>
  <c r="T62" i="58"/>
  <c r="S63" i="58"/>
  <c r="T63" i="58"/>
  <c r="S64" i="58"/>
  <c r="T64" i="58"/>
  <c r="S65" i="58"/>
  <c r="T65" i="58"/>
  <c r="S66" i="58"/>
  <c r="T66" i="58"/>
  <c r="S67" i="58"/>
  <c r="T67" i="58"/>
  <c r="S68" i="58"/>
  <c r="T68" i="58"/>
  <c r="S69" i="58"/>
  <c r="T69" i="58"/>
  <c r="S70" i="58"/>
  <c r="T70" i="58"/>
  <c r="S71" i="58"/>
  <c r="T71" i="58"/>
  <c r="S72" i="58"/>
  <c r="T72" i="58"/>
  <c r="S73" i="58"/>
  <c r="T73" i="58"/>
  <c r="S74" i="58"/>
  <c r="T74" i="58"/>
  <c r="S75" i="58"/>
  <c r="T75" i="58"/>
  <c r="S76" i="58"/>
  <c r="T76" i="58"/>
  <c r="S77" i="58"/>
  <c r="T77" i="58"/>
  <c r="S78" i="58"/>
  <c r="T78" i="58"/>
  <c r="S79" i="58"/>
  <c r="T79" i="58"/>
  <c r="S80" i="58"/>
  <c r="T80" i="58"/>
  <c r="S81" i="58"/>
  <c r="T81" i="58"/>
  <c r="S82" i="58"/>
  <c r="T82" i="58"/>
  <c r="S83" i="58"/>
  <c r="T83" i="58"/>
  <c r="S84" i="58"/>
  <c r="T84" i="58"/>
  <c r="S85" i="58"/>
  <c r="T85" i="58"/>
  <c r="S86" i="58"/>
  <c r="T86" i="58"/>
  <c r="S87" i="58"/>
  <c r="T87" i="58"/>
  <c r="S88" i="58"/>
  <c r="T88" i="58"/>
  <c r="S89" i="58"/>
  <c r="T89" i="58"/>
  <c r="S90" i="58"/>
  <c r="T90" i="58"/>
  <c r="S91" i="58"/>
  <c r="T91" i="58"/>
  <c r="S92" i="58"/>
  <c r="T92" i="58"/>
  <c r="S93" i="58"/>
  <c r="T93" i="58"/>
  <c r="S94" i="58"/>
  <c r="T94" i="58"/>
  <c r="S95" i="58"/>
  <c r="T95" i="58"/>
  <c r="S96" i="58"/>
  <c r="T96" i="58"/>
  <c r="S97" i="58"/>
  <c r="T97" i="58"/>
  <c r="S98" i="58"/>
  <c r="T98" i="58"/>
  <c r="S99" i="58"/>
  <c r="T99" i="58"/>
  <c r="S100" i="58"/>
  <c r="T100" i="58"/>
  <c r="S101" i="58"/>
  <c r="T101" i="58"/>
  <c r="S102" i="58"/>
  <c r="T102" i="58"/>
  <c r="S103" i="58"/>
  <c r="T103" i="58"/>
  <c r="S105" i="58"/>
  <c r="T105" i="58"/>
  <c r="S106" i="58"/>
  <c r="T106" i="58"/>
  <c r="S107" i="58"/>
  <c r="T107" i="58"/>
  <c r="S108" i="58"/>
  <c r="T108" i="58"/>
  <c r="S109" i="58"/>
  <c r="T109" i="58"/>
  <c r="S5" i="59"/>
  <c r="T5" i="59"/>
  <c r="S6" i="59"/>
  <c r="T6" i="59"/>
  <c r="S7" i="59"/>
  <c r="T7" i="59"/>
  <c r="S8" i="59"/>
  <c r="T8" i="59"/>
  <c r="S9" i="59"/>
  <c r="T9" i="59"/>
  <c r="S10" i="59"/>
  <c r="T10" i="59"/>
  <c r="S11" i="59"/>
  <c r="T11" i="59"/>
  <c r="S12" i="59"/>
  <c r="T12" i="59"/>
  <c r="S13" i="59"/>
  <c r="T13" i="59"/>
  <c r="S14" i="59"/>
  <c r="T14" i="59"/>
  <c r="S15" i="59"/>
  <c r="T15" i="59"/>
  <c r="S16" i="59"/>
  <c r="T16" i="59"/>
  <c r="S17" i="59"/>
  <c r="T17" i="59"/>
  <c r="S18" i="59"/>
  <c r="T18" i="59"/>
  <c r="S19" i="59"/>
  <c r="T19" i="59"/>
  <c r="S20" i="59"/>
  <c r="T20" i="59"/>
  <c r="S21" i="59"/>
  <c r="T21" i="59"/>
  <c r="S22" i="59"/>
  <c r="T22" i="59"/>
  <c r="S23" i="59"/>
  <c r="T23" i="59"/>
  <c r="S24" i="59"/>
  <c r="T24" i="59"/>
  <c r="S25" i="59"/>
  <c r="T25" i="59"/>
  <c r="S26" i="59"/>
  <c r="T26" i="59"/>
  <c r="S27" i="59"/>
  <c r="T27" i="59"/>
  <c r="S28" i="59"/>
  <c r="T28" i="59"/>
  <c r="S29" i="59"/>
  <c r="T29" i="59"/>
  <c r="S30" i="59"/>
  <c r="T30" i="59"/>
  <c r="S31" i="59"/>
  <c r="T31" i="59"/>
  <c r="S32" i="59"/>
  <c r="T32" i="59"/>
  <c r="S33" i="59"/>
  <c r="T33" i="59"/>
  <c r="S34" i="59"/>
  <c r="T34" i="59"/>
  <c r="S35" i="59"/>
  <c r="T35" i="59"/>
  <c r="S36" i="59"/>
  <c r="T36" i="59"/>
  <c r="S37" i="59"/>
  <c r="T37" i="59"/>
  <c r="S38" i="59"/>
  <c r="T38" i="59"/>
  <c r="S39" i="59"/>
  <c r="T39" i="59"/>
  <c r="S40" i="59"/>
  <c r="T40" i="59"/>
  <c r="S41" i="59"/>
  <c r="T41" i="59"/>
  <c r="S42" i="59"/>
  <c r="T42" i="59"/>
  <c r="S43" i="59"/>
  <c r="T43" i="59"/>
  <c r="S44" i="59"/>
  <c r="T44" i="59"/>
  <c r="S45" i="59"/>
  <c r="T45" i="59"/>
  <c r="S46" i="59"/>
  <c r="T46" i="59"/>
  <c r="S47" i="59"/>
  <c r="T47" i="59"/>
  <c r="S48" i="59"/>
  <c r="T48" i="59"/>
  <c r="S49" i="59"/>
  <c r="T49" i="59"/>
  <c r="S50" i="59"/>
  <c r="T50" i="59"/>
  <c r="S51" i="59"/>
  <c r="T51" i="59"/>
  <c r="S52" i="59"/>
  <c r="T52" i="59"/>
  <c r="S53" i="59"/>
  <c r="T53" i="59"/>
  <c r="S54" i="59"/>
  <c r="T54" i="59"/>
  <c r="S55" i="59"/>
  <c r="T55" i="59"/>
  <c r="S56" i="59"/>
  <c r="T56" i="59"/>
  <c r="S57" i="59"/>
  <c r="T57" i="59"/>
  <c r="S58" i="59"/>
  <c r="T58" i="59"/>
  <c r="S59" i="59"/>
  <c r="T59" i="59"/>
  <c r="S60" i="59"/>
  <c r="T60" i="59"/>
  <c r="S61" i="59"/>
  <c r="T61" i="59"/>
  <c r="S62" i="59"/>
  <c r="T62" i="59"/>
  <c r="S63" i="59"/>
  <c r="T63" i="59"/>
  <c r="S64" i="59"/>
  <c r="T64" i="59"/>
  <c r="S65" i="59"/>
  <c r="T65" i="59"/>
  <c r="S66" i="59"/>
  <c r="T66" i="59"/>
  <c r="S67" i="59"/>
  <c r="T67" i="59"/>
  <c r="S68" i="59"/>
  <c r="T68" i="59"/>
  <c r="S69" i="59"/>
  <c r="T69" i="59"/>
  <c r="S70" i="59"/>
  <c r="T70" i="59"/>
  <c r="S71" i="59"/>
  <c r="T71" i="59"/>
  <c r="S72" i="59"/>
  <c r="T72" i="59"/>
  <c r="S73" i="59"/>
  <c r="T73" i="59"/>
  <c r="S74" i="59"/>
  <c r="T74" i="59"/>
  <c r="S75" i="59"/>
  <c r="T75" i="59"/>
  <c r="S76" i="59"/>
  <c r="T76" i="59"/>
  <c r="S77" i="59"/>
  <c r="T77" i="59"/>
  <c r="S78" i="59"/>
  <c r="T78" i="59"/>
  <c r="S79" i="59"/>
  <c r="T79" i="59"/>
  <c r="S80" i="59"/>
  <c r="T80" i="59"/>
  <c r="S81" i="59"/>
  <c r="T81" i="59"/>
  <c r="S82" i="59"/>
  <c r="T82" i="59"/>
  <c r="S83" i="59"/>
  <c r="T83" i="59"/>
  <c r="S84" i="59"/>
  <c r="T84" i="59"/>
  <c r="S85" i="59"/>
  <c r="T85" i="59"/>
  <c r="S86" i="59"/>
  <c r="T86" i="59"/>
  <c r="S87" i="59"/>
  <c r="T87" i="59"/>
  <c r="S88" i="59"/>
  <c r="T88" i="59"/>
  <c r="S89" i="59"/>
  <c r="T89" i="59"/>
  <c r="S90" i="59"/>
  <c r="T90" i="59"/>
  <c r="S91" i="59"/>
  <c r="T91" i="59"/>
  <c r="S92" i="59"/>
  <c r="T92" i="59"/>
  <c r="S93" i="59"/>
  <c r="T93" i="59"/>
  <c r="S94" i="59"/>
  <c r="T94" i="59"/>
  <c r="S95" i="59"/>
  <c r="T95" i="59"/>
  <c r="S96" i="59"/>
  <c r="T96" i="59"/>
  <c r="S97" i="59"/>
  <c r="T97" i="59"/>
  <c r="S98" i="59"/>
  <c r="T98" i="59"/>
  <c r="S99" i="59"/>
  <c r="T99" i="59"/>
  <c r="S100" i="59"/>
  <c r="T100" i="59"/>
  <c r="S101" i="59"/>
  <c r="T101" i="59"/>
  <c r="S102" i="59"/>
  <c r="T102" i="59"/>
  <c r="S103" i="59"/>
  <c r="T103" i="59"/>
  <c r="S105" i="59"/>
  <c r="T105" i="59"/>
  <c r="S106" i="59"/>
  <c r="T106" i="59"/>
  <c r="S107" i="59"/>
  <c r="T107" i="59"/>
  <c r="S108" i="59"/>
  <c r="T108" i="59"/>
  <c r="S109" i="59"/>
  <c r="T109" i="59"/>
  <c r="S5" i="60"/>
  <c r="T5" i="60"/>
  <c r="S6" i="60"/>
  <c r="T6" i="60"/>
  <c r="S7" i="60"/>
  <c r="T7" i="60"/>
  <c r="S8" i="60"/>
  <c r="T8" i="60"/>
  <c r="S9" i="60"/>
  <c r="T9" i="60"/>
  <c r="S10" i="60"/>
  <c r="T10" i="60"/>
  <c r="S11" i="60"/>
  <c r="T11" i="60"/>
  <c r="S12" i="60"/>
  <c r="T12" i="60"/>
  <c r="S13" i="60"/>
  <c r="T13" i="60"/>
  <c r="S14" i="60"/>
  <c r="T14" i="60"/>
  <c r="S15" i="60"/>
  <c r="T15" i="60"/>
  <c r="S16" i="60"/>
  <c r="T16" i="60"/>
  <c r="S17" i="60"/>
  <c r="T17" i="60"/>
  <c r="S18" i="60"/>
  <c r="T18" i="60"/>
  <c r="S19" i="60"/>
  <c r="T19" i="60"/>
  <c r="S20" i="60"/>
  <c r="T20" i="60"/>
  <c r="S21" i="60"/>
  <c r="T21" i="60"/>
  <c r="S22" i="60"/>
  <c r="T22" i="60"/>
  <c r="S23" i="60"/>
  <c r="T23" i="60"/>
  <c r="S24" i="60"/>
  <c r="T24" i="60"/>
  <c r="S25" i="60"/>
  <c r="T25" i="60"/>
  <c r="S26" i="60"/>
  <c r="T26" i="60"/>
  <c r="S27" i="60"/>
  <c r="T27" i="60"/>
  <c r="S28" i="60"/>
  <c r="T28" i="60"/>
  <c r="S29" i="60"/>
  <c r="T29" i="60"/>
  <c r="S30" i="60"/>
  <c r="T30" i="60"/>
  <c r="S31" i="60"/>
  <c r="T31" i="60"/>
  <c r="S32" i="60"/>
  <c r="T32" i="60"/>
  <c r="S33" i="60"/>
  <c r="T33" i="60"/>
  <c r="S34" i="60"/>
  <c r="T34" i="60"/>
  <c r="S35" i="60"/>
  <c r="T35" i="60"/>
  <c r="S36" i="60"/>
  <c r="T36" i="60"/>
  <c r="S37" i="60"/>
  <c r="T37" i="60"/>
  <c r="S38" i="60"/>
  <c r="T38" i="60"/>
  <c r="S39" i="60"/>
  <c r="T39" i="60"/>
  <c r="S40" i="60"/>
  <c r="T40" i="60"/>
  <c r="S41" i="60"/>
  <c r="T41" i="60"/>
  <c r="S42" i="60"/>
  <c r="T42" i="60"/>
  <c r="S43" i="60"/>
  <c r="T43" i="60"/>
  <c r="S44" i="60"/>
  <c r="T44" i="60"/>
  <c r="S45" i="60"/>
  <c r="T45" i="60"/>
  <c r="S46" i="60"/>
  <c r="T46" i="60"/>
  <c r="S47" i="60"/>
  <c r="T47" i="60"/>
  <c r="S48" i="60"/>
  <c r="T48" i="60"/>
  <c r="S49" i="60"/>
  <c r="T49" i="60"/>
  <c r="S50" i="60"/>
  <c r="T50" i="60"/>
  <c r="S51" i="60"/>
  <c r="T51" i="60"/>
  <c r="S52" i="60"/>
  <c r="T52" i="60"/>
  <c r="S53" i="60"/>
  <c r="T53" i="60"/>
  <c r="S54" i="60"/>
  <c r="T54" i="60"/>
  <c r="S55" i="60"/>
  <c r="T55" i="60"/>
  <c r="S56" i="60"/>
  <c r="T56" i="60"/>
  <c r="S57" i="60"/>
  <c r="T57" i="60"/>
  <c r="S58" i="60"/>
  <c r="T58" i="60"/>
  <c r="S59" i="60"/>
  <c r="T59" i="60"/>
  <c r="S60" i="60"/>
  <c r="T60" i="60"/>
  <c r="S61" i="60"/>
  <c r="T61" i="60"/>
  <c r="S62" i="60"/>
  <c r="T62" i="60"/>
  <c r="S63" i="60"/>
  <c r="T63" i="60"/>
  <c r="S64" i="60"/>
  <c r="T64" i="60"/>
  <c r="S65" i="60"/>
  <c r="T65" i="60"/>
  <c r="S66" i="60"/>
  <c r="T66" i="60"/>
  <c r="S67" i="60"/>
  <c r="T67" i="60"/>
  <c r="S68" i="60"/>
  <c r="T68" i="60"/>
  <c r="S69" i="60"/>
  <c r="T69" i="60"/>
  <c r="S70" i="60"/>
  <c r="T70" i="60"/>
  <c r="S71" i="60"/>
  <c r="T71" i="60"/>
  <c r="S72" i="60"/>
  <c r="T72" i="60"/>
  <c r="S73" i="60"/>
  <c r="T73" i="60"/>
  <c r="S74" i="60"/>
  <c r="T74" i="60"/>
  <c r="S75" i="60"/>
  <c r="T75" i="60"/>
  <c r="S76" i="60"/>
  <c r="T76" i="60"/>
  <c r="S77" i="60"/>
  <c r="T77" i="60"/>
  <c r="S78" i="60"/>
  <c r="T78" i="60"/>
  <c r="S79" i="60"/>
  <c r="T79" i="60"/>
  <c r="S80" i="60"/>
  <c r="T80" i="60"/>
  <c r="S81" i="60"/>
  <c r="T81" i="60"/>
  <c r="S82" i="60"/>
  <c r="T82" i="60"/>
  <c r="S83" i="60"/>
  <c r="T83" i="60"/>
  <c r="S84" i="60"/>
  <c r="T84" i="60"/>
  <c r="S85" i="60"/>
  <c r="T85" i="60"/>
  <c r="S86" i="60"/>
  <c r="T86" i="60"/>
  <c r="S87" i="60"/>
  <c r="T87" i="60"/>
  <c r="S88" i="60"/>
  <c r="T88" i="60"/>
  <c r="S89" i="60"/>
  <c r="T89" i="60"/>
  <c r="S90" i="60"/>
  <c r="T90" i="60"/>
  <c r="S91" i="60"/>
  <c r="T91" i="60"/>
  <c r="S92" i="60"/>
  <c r="T92" i="60"/>
  <c r="S93" i="60"/>
  <c r="T93" i="60"/>
  <c r="S94" i="60"/>
  <c r="T94" i="60"/>
  <c r="S95" i="60"/>
  <c r="T95" i="60"/>
  <c r="S96" i="60"/>
  <c r="T96" i="60"/>
  <c r="S97" i="60"/>
  <c r="T97" i="60"/>
  <c r="S98" i="60"/>
  <c r="T98" i="60"/>
  <c r="S99" i="60"/>
  <c r="T99" i="60"/>
  <c r="S100" i="60"/>
  <c r="T100" i="60"/>
  <c r="S101" i="60"/>
  <c r="T101" i="60"/>
  <c r="S102" i="60"/>
  <c r="T102" i="60"/>
  <c r="S103" i="60"/>
  <c r="T103" i="60"/>
  <c r="S105" i="60"/>
  <c r="T105" i="60"/>
  <c r="S106" i="60"/>
  <c r="T106" i="60"/>
  <c r="S107" i="60"/>
  <c r="T107" i="60"/>
  <c r="S108" i="60"/>
  <c r="T108" i="60"/>
  <c r="S109" i="60"/>
  <c r="T109" i="60"/>
  <c r="S5" i="61"/>
  <c r="T5" i="61"/>
  <c r="S6" i="61"/>
  <c r="T6" i="61"/>
  <c r="S7" i="61"/>
  <c r="T7" i="61"/>
  <c r="S8" i="61"/>
  <c r="T8" i="61"/>
  <c r="S9" i="61"/>
  <c r="T9" i="61"/>
  <c r="S10" i="61"/>
  <c r="T10" i="61"/>
  <c r="S11" i="61"/>
  <c r="T11" i="61"/>
  <c r="S12" i="61"/>
  <c r="T12" i="61"/>
  <c r="S13" i="61"/>
  <c r="T13" i="61"/>
  <c r="S14" i="61"/>
  <c r="T14" i="61"/>
  <c r="S15" i="61"/>
  <c r="T15" i="61"/>
  <c r="S16" i="61"/>
  <c r="T16" i="61"/>
  <c r="S17" i="61"/>
  <c r="T17" i="61"/>
  <c r="S18" i="61"/>
  <c r="T18" i="61"/>
  <c r="S19" i="61"/>
  <c r="T19" i="61"/>
  <c r="S20" i="61"/>
  <c r="T20" i="61"/>
  <c r="S21" i="61"/>
  <c r="T21" i="61"/>
  <c r="S22" i="61"/>
  <c r="T22" i="61"/>
  <c r="S23" i="61"/>
  <c r="T23" i="61"/>
  <c r="S24" i="61"/>
  <c r="T24" i="61"/>
  <c r="S25" i="61"/>
  <c r="T25" i="61"/>
  <c r="S26" i="61"/>
  <c r="T26" i="61"/>
  <c r="S27" i="61"/>
  <c r="T27" i="61"/>
  <c r="S28" i="61"/>
  <c r="T28" i="61"/>
  <c r="S29" i="61"/>
  <c r="T29" i="61"/>
  <c r="S30" i="61"/>
  <c r="T30" i="61"/>
  <c r="S31" i="61"/>
  <c r="T31" i="61"/>
  <c r="S32" i="61"/>
  <c r="T32" i="61"/>
  <c r="S33" i="61"/>
  <c r="T33" i="61"/>
  <c r="S34" i="61"/>
  <c r="T34" i="61"/>
  <c r="S35" i="61"/>
  <c r="T35" i="61"/>
  <c r="S36" i="61"/>
  <c r="T36" i="61"/>
  <c r="S37" i="61"/>
  <c r="T37" i="61"/>
  <c r="S38" i="61"/>
  <c r="T38" i="61"/>
  <c r="S39" i="61"/>
  <c r="T39" i="61"/>
  <c r="S40" i="61"/>
  <c r="T40" i="61"/>
  <c r="S41" i="61"/>
  <c r="T41" i="61"/>
  <c r="S42" i="61"/>
  <c r="T42" i="61"/>
  <c r="S43" i="61"/>
  <c r="T43" i="61"/>
  <c r="S44" i="61"/>
  <c r="T44" i="61"/>
  <c r="S45" i="61"/>
  <c r="T45" i="61"/>
  <c r="S46" i="61"/>
  <c r="T46" i="61"/>
  <c r="S47" i="61"/>
  <c r="T47" i="61"/>
  <c r="S48" i="61"/>
  <c r="T48" i="61"/>
  <c r="S49" i="61"/>
  <c r="T49" i="61"/>
  <c r="S50" i="61"/>
  <c r="T50" i="61"/>
  <c r="S51" i="61"/>
  <c r="T51" i="61"/>
  <c r="S52" i="61"/>
  <c r="T52" i="61"/>
  <c r="S53" i="61"/>
  <c r="T53" i="61"/>
  <c r="S54" i="61"/>
  <c r="T54" i="61"/>
  <c r="S55" i="61"/>
  <c r="T55" i="61"/>
  <c r="S56" i="61"/>
  <c r="T56" i="61"/>
  <c r="S57" i="61"/>
  <c r="T57" i="61"/>
  <c r="S58" i="61"/>
  <c r="T58" i="61"/>
  <c r="S59" i="61"/>
  <c r="T59" i="61"/>
  <c r="S60" i="61"/>
  <c r="T60" i="61"/>
  <c r="S61" i="61"/>
  <c r="T61" i="61"/>
  <c r="S62" i="61"/>
  <c r="T62" i="61"/>
  <c r="S63" i="61"/>
  <c r="T63" i="61"/>
  <c r="S64" i="61"/>
  <c r="T64" i="61"/>
  <c r="S65" i="61"/>
  <c r="T65" i="61"/>
  <c r="S66" i="61"/>
  <c r="T66" i="61"/>
  <c r="S67" i="61"/>
  <c r="T67" i="61"/>
  <c r="S68" i="61"/>
  <c r="T68" i="61"/>
  <c r="S69" i="61"/>
  <c r="T69" i="61"/>
  <c r="S70" i="61"/>
  <c r="T70" i="61"/>
  <c r="S71" i="61"/>
  <c r="T71" i="61"/>
  <c r="S72" i="61"/>
  <c r="T72" i="61"/>
  <c r="S73" i="61"/>
  <c r="T73" i="61"/>
  <c r="S74" i="61"/>
  <c r="T74" i="61"/>
  <c r="S75" i="61"/>
  <c r="T75" i="61"/>
  <c r="S76" i="61"/>
  <c r="T76" i="61"/>
  <c r="S77" i="61"/>
  <c r="T77" i="61"/>
  <c r="S78" i="61"/>
  <c r="T78" i="61"/>
  <c r="S79" i="61"/>
  <c r="T79" i="61"/>
  <c r="S80" i="61"/>
  <c r="T80" i="61"/>
  <c r="S81" i="61"/>
  <c r="T81" i="61"/>
  <c r="S82" i="61"/>
  <c r="T82" i="61"/>
  <c r="S83" i="61"/>
  <c r="T83" i="61"/>
  <c r="S84" i="61"/>
  <c r="T84" i="61"/>
  <c r="S85" i="61"/>
  <c r="T85" i="61"/>
  <c r="S86" i="61"/>
  <c r="T86" i="61"/>
  <c r="S87" i="61"/>
  <c r="T87" i="61"/>
  <c r="S88" i="61"/>
  <c r="T88" i="61"/>
  <c r="S89" i="61"/>
  <c r="T89" i="61"/>
  <c r="S90" i="61"/>
  <c r="T90" i="61"/>
  <c r="S91" i="61"/>
  <c r="T91" i="61"/>
  <c r="S92" i="61"/>
  <c r="T92" i="61"/>
  <c r="S93" i="61"/>
  <c r="T93" i="61"/>
  <c r="S94" i="61"/>
  <c r="T94" i="61"/>
  <c r="S95" i="61"/>
  <c r="T95" i="61"/>
  <c r="S96" i="61"/>
  <c r="T96" i="61"/>
  <c r="S97" i="61"/>
  <c r="T97" i="61"/>
  <c r="S98" i="61"/>
  <c r="T98" i="61"/>
  <c r="S99" i="61"/>
  <c r="T99" i="61"/>
  <c r="S100" i="61"/>
  <c r="T100" i="61"/>
  <c r="S101" i="61"/>
  <c r="T101" i="61"/>
  <c r="S102" i="61"/>
  <c r="T102" i="61"/>
  <c r="S103" i="61"/>
  <c r="T103" i="61"/>
  <c r="S105" i="61"/>
  <c r="T105" i="61"/>
  <c r="S106" i="61"/>
  <c r="T106" i="61"/>
  <c r="S107" i="61"/>
  <c r="T107" i="61"/>
  <c r="S108" i="61"/>
  <c r="T108" i="61"/>
  <c r="S109" i="61"/>
  <c r="T109" i="61"/>
  <c r="S5" i="62"/>
  <c r="T5" i="62"/>
  <c r="S6" i="62"/>
  <c r="T6" i="62"/>
  <c r="S7" i="62"/>
  <c r="T7" i="62"/>
  <c r="S8" i="62"/>
  <c r="T8" i="62"/>
  <c r="S9" i="62"/>
  <c r="T9" i="62"/>
  <c r="S10" i="62"/>
  <c r="T10" i="62"/>
  <c r="S11" i="62"/>
  <c r="T11" i="62"/>
  <c r="S12" i="62"/>
  <c r="T12" i="62"/>
  <c r="S13" i="62"/>
  <c r="T13" i="62"/>
  <c r="S14" i="62"/>
  <c r="T14" i="62"/>
  <c r="S15" i="62"/>
  <c r="T15" i="62"/>
  <c r="S16" i="62"/>
  <c r="T16" i="62"/>
  <c r="S17" i="62"/>
  <c r="T17" i="62"/>
  <c r="S18" i="62"/>
  <c r="T18" i="62"/>
  <c r="S19" i="62"/>
  <c r="T19" i="62"/>
  <c r="S20" i="62"/>
  <c r="T20" i="62"/>
  <c r="S21" i="62"/>
  <c r="T21" i="62"/>
  <c r="S22" i="62"/>
  <c r="T22" i="62"/>
  <c r="S23" i="62"/>
  <c r="T23" i="62"/>
  <c r="S24" i="62"/>
  <c r="T24" i="62"/>
  <c r="S25" i="62"/>
  <c r="T25" i="62"/>
  <c r="S26" i="62"/>
  <c r="T26" i="62"/>
  <c r="S27" i="62"/>
  <c r="T27" i="62"/>
  <c r="S28" i="62"/>
  <c r="T28" i="62"/>
  <c r="S29" i="62"/>
  <c r="T29" i="62"/>
  <c r="S30" i="62"/>
  <c r="T30" i="62"/>
  <c r="S31" i="62"/>
  <c r="T31" i="62"/>
  <c r="S32" i="62"/>
  <c r="T32" i="62"/>
  <c r="S33" i="62"/>
  <c r="T33" i="62"/>
  <c r="S34" i="62"/>
  <c r="T34" i="62"/>
  <c r="S35" i="62"/>
  <c r="T35" i="62"/>
  <c r="S36" i="62"/>
  <c r="T36" i="62"/>
  <c r="S37" i="62"/>
  <c r="T37" i="62"/>
  <c r="S38" i="62"/>
  <c r="T38" i="62"/>
  <c r="S39" i="62"/>
  <c r="T39" i="62"/>
  <c r="S40" i="62"/>
  <c r="T40" i="62"/>
  <c r="S41" i="62"/>
  <c r="T41" i="62"/>
  <c r="S42" i="62"/>
  <c r="T42" i="62"/>
  <c r="S43" i="62"/>
  <c r="T43" i="62"/>
  <c r="S44" i="62"/>
  <c r="T44" i="62"/>
  <c r="S45" i="62"/>
  <c r="T45" i="62"/>
  <c r="S46" i="62"/>
  <c r="T46" i="62"/>
  <c r="S47" i="62"/>
  <c r="T47" i="62"/>
  <c r="S48" i="62"/>
  <c r="T48" i="62"/>
  <c r="S49" i="62"/>
  <c r="T49" i="62"/>
  <c r="S50" i="62"/>
  <c r="T50" i="62"/>
  <c r="S51" i="62"/>
  <c r="T51" i="62"/>
  <c r="S52" i="62"/>
  <c r="T52" i="62"/>
  <c r="S53" i="62"/>
  <c r="T53" i="62"/>
  <c r="S54" i="62"/>
  <c r="T54" i="62"/>
  <c r="S55" i="62"/>
  <c r="T55" i="62"/>
  <c r="S56" i="62"/>
  <c r="T56" i="62"/>
  <c r="S57" i="62"/>
  <c r="T57" i="62"/>
  <c r="S58" i="62"/>
  <c r="T58" i="62"/>
  <c r="S59" i="62"/>
  <c r="T59" i="62"/>
  <c r="S60" i="62"/>
  <c r="T60" i="62"/>
  <c r="S61" i="62"/>
  <c r="T61" i="62"/>
  <c r="S62" i="62"/>
  <c r="T62" i="62"/>
  <c r="S63" i="62"/>
  <c r="T63" i="62"/>
  <c r="S64" i="62"/>
  <c r="T64" i="62"/>
  <c r="S65" i="62"/>
  <c r="T65" i="62"/>
  <c r="S66" i="62"/>
  <c r="T66" i="62"/>
  <c r="S67" i="62"/>
  <c r="T67" i="62"/>
  <c r="S68" i="62"/>
  <c r="T68" i="62"/>
  <c r="S69" i="62"/>
  <c r="T69" i="62"/>
  <c r="S70" i="62"/>
  <c r="T70" i="62"/>
  <c r="S71" i="62"/>
  <c r="T71" i="62"/>
  <c r="S72" i="62"/>
  <c r="T72" i="62"/>
  <c r="S73" i="62"/>
  <c r="T73" i="62"/>
  <c r="S74" i="62"/>
  <c r="T74" i="62"/>
  <c r="S75" i="62"/>
  <c r="T75" i="62"/>
  <c r="S76" i="62"/>
  <c r="T76" i="62"/>
  <c r="S77" i="62"/>
  <c r="T77" i="62"/>
  <c r="S78" i="62"/>
  <c r="T78" i="62"/>
  <c r="S79" i="62"/>
  <c r="T79" i="62"/>
  <c r="S80" i="62"/>
  <c r="T80" i="62"/>
  <c r="S81" i="62"/>
  <c r="T81" i="62"/>
  <c r="S82" i="62"/>
  <c r="T82" i="62"/>
  <c r="S83" i="62"/>
  <c r="T83" i="62"/>
  <c r="S84" i="62"/>
  <c r="T84" i="62"/>
  <c r="S85" i="62"/>
  <c r="T85" i="62"/>
  <c r="S86" i="62"/>
  <c r="T86" i="62"/>
  <c r="S87" i="62"/>
  <c r="T87" i="62"/>
  <c r="S88" i="62"/>
  <c r="T88" i="62"/>
  <c r="S89" i="62"/>
  <c r="T89" i="62"/>
  <c r="S90" i="62"/>
  <c r="T90" i="62"/>
  <c r="S91" i="62"/>
  <c r="T91" i="62"/>
  <c r="S92" i="62"/>
  <c r="T92" i="62"/>
  <c r="S93" i="62"/>
  <c r="T93" i="62"/>
  <c r="S94" i="62"/>
  <c r="T94" i="62"/>
  <c r="S95" i="62"/>
  <c r="T95" i="62"/>
  <c r="S96" i="62"/>
  <c r="T96" i="62"/>
  <c r="S97" i="62"/>
  <c r="T97" i="62"/>
  <c r="S98" i="62"/>
  <c r="T98" i="62"/>
  <c r="S99" i="62"/>
  <c r="T99" i="62"/>
  <c r="S100" i="62"/>
  <c r="T100" i="62"/>
  <c r="S101" i="62"/>
  <c r="T101" i="62"/>
  <c r="S102" i="62"/>
  <c r="T102" i="62"/>
  <c r="S103" i="62"/>
  <c r="T103" i="62"/>
  <c r="S105" i="62"/>
  <c r="T105" i="62"/>
  <c r="S106" i="62"/>
  <c r="T106" i="62"/>
  <c r="S107" i="62"/>
  <c r="T107" i="62"/>
  <c r="S108" i="62"/>
  <c r="T108" i="62"/>
  <c r="S109" i="62"/>
  <c r="T109" i="62"/>
  <c r="S5" i="63"/>
  <c r="T5" i="63"/>
  <c r="S6" i="63"/>
  <c r="T6" i="63"/>
  <c r="S7" i="63"/>
  <c r="T7" i="63"/>
  <c r="S8" i="63"/>
  <c r="T8" i="63"/>
  <c r="S9" i="63"/>
  <c r="T9" i="63"/>
  <c r="S10" i="63"/>
  <c r="T10" i="63"/>
  <c r="S11" i="63"/>
  <c r="T11" i="63"/>
  <c r="S12" i="63"/>
  <c r="T12" i="63"/>
  <c r="S13" i="63"/>
  <c r="T13" i="63"/>
  <c r="S14" i="63"/>
  <c r="T14" i="63"/>
  <c r="S15" i="63"/>
  <c r="T15" i="63"/>
  <c r="S16" i="63"/>
  <c r="T16" i="63"/>
  <c r="S17" i="63"/>
  <c r="T17" i="63"/>
  <c r="S18" i="63"/>
  <c r="T18" i="63"/>
  <c r="S19" i="63"/>
  <c r="T19" i="63"/>
  <c r="S20" i="63"/>
  <c r="T20" i="63"/>
  <c r="S21" i="63"/>
  <c r="T21" i="63"/>
  <c r="S22" i="63"/>
  <c r="T22" i="63"/>
  <c r="S23" i="63"/>
  <c r="T23" i="63"/>
  <c r="S24" i="63"/>
  <c r="T24" i="63"/>
  <c r="S25" i="63"/>
  <c r="T25" i="63"/>
  <c r="S26" i="63"/>
  <c r="T26" i="63"/>
  <c r="S27" i="63"/>
  <c r="T27" i="63"/>
  <c r="S28" i="63"/>
  <c r="T28" i="63"/>
  <c r="S29" i="63"/>
  <c r="T29" i="63"/>
  <c r="S30" i="63"/>
  <c r="T30" i="63"/>
  <c r="S31" i="63"/>
  <c r="T31" i="63"/>
  <c r="S32" i="63"/>
  <c r="T32" i="63"/>
  <c r="S33" i="63"/>
  <c r="T33" i="63"/>
  <c r="S34" i="63"/>
  <c r="T34" i="63"/>
  <c r="S35" i="63"/>
  <c r="T35" i="63"/>
  <c r="S36" i="63"/>
  <c r="T36" i="63"/>
  <c r="S37" i="63"/>
  <c r="T37" i="63"/>
  <c r="S38" i="63"/>
  <c r="T38" i="63"/>
  <c r="S39" i="63"/>
  <c r="T39" i="63"/>
  <c r="S40" i="63"/>
  <c r="T40" i="63"/>
  <c r="S41" i="63"/>
  <c r="T41" i="63"/>
  <c r="S42" i="63"/>
  <c r="T42" i="63"/>
  <c r="S43" i="63"/>
  <c r="T43" i="63"/>
  <c r="S44" i="63"/>
  <c r="T44" i="63"/>
  <c r="S45" i="63"/>
  <c r="T45" i="63"/>
  <c r="S46" i="63"/>
  <c r="T46" i="63"/>
  <c r="S47" i="63"/>
  <c r="T47" i="63"/>
  <c r="S48" i="63"/>
  <c r="T48" i="63"/>
  <c r="S49" i="63"/>
  <c r="T49" i="63"/>
  <c r="S50" i="63"/>
  <c r="T50" i="63"/>
  <c r="S51" i="63"/>
  <c r="T51" i="63"/>
  <c r="S52" i="63"/>
  <c r="T52" i="63"/>
  <c r="S53" i="63"/>
  <c r="T53" i="63"/>
  <c r="S54" i="63"/>
  <c r="T54" i="63"/>
  <c r="S55" i="63"/>
  <c r="T55" i="63"/>
  <c r="S56" i="63"/>
  <c r="T56" i="63"/>
  <c r="S57" i="63"/>
  <c r="T57" i="63"/>
  <c r="S58" i="63"/>
  <c r="T58" i="63"/>
  <c r="S59" i="63"/>
  <c r="T59" i="63"/>
  <c r="S60" i="63"/>
  <c r="T60" i="63"/>
  <c r="S61" i="63"/>
  <c r="T61" i="63"/>
  <c r="S62" i="63"/>
  <c r="T62" i="63"/>
  <c r="S63" i="63"/>
  <c r="T63" i="63"/>
  <c r="S64" i="63"/>
  <c r="T64" i="63"/>
  <c r="S65" i="63"/>
  <c r="T65" i="63"/>
  <c r="S66" i="63"/>
  <c r="T66" i="63"/>
  <c r="S67" i="63"/>
  <c r="T67" i="63"/>
  <c r="S68" i="63"/>
  <c r="T68" i="63"/>
  <c r="S69" i="63"/>
  <c r="T69" i="63"/>
  <c r="S70" i="63"/>
  <c r="T70" i="63"/>
  <c r="S71" i="63"/>
  <c r="T71" i="63"/>
  <c r="S72" i="63"/>
  <c r="T72" i="63"/>
  <c r="S73" i="63"/>
  <c r="T73" i="63"/>
  <c r="S74" i="63"/>
  <c r="T74" i="63"/>
  <c r="S75" i="63"/>
  <c r="T75" i="63"/>
  <c r="S76" i="63"/>
  <c r="T76" i="63"/>
  <c r="S77" i="63"/>
  <c r="T77" i="63"/>
  <c r="S78" i="63"/>
  <c r="T78" i="63"/>
  <c r="S79" i="63"/>
  <c r="T79" i="63"/>
  <c r="S80" i="63"/>
  <c r="T80" i="63"/>
  <c r="S81" i="63"/>
  <c r="T81" i="63"/>
  <c r="S82" i="63"/>
  <c r="T82" i="63"/>
  <c r="S83" i="63"/>
  <c r="T83" i="63"/>
  <c r="S84" i="63"/>
  <c r="T84" i="63"/>
  <c r="S85" i="63"/>
  <c r="T85" i="63"/>
  <c r="S86" i="63"/>
  <c r="T86" i="63"/>
  <c r="S87" i="63"/>
  <c r="T87" i="63"/>
  <c r="S88" i="63"/>
  <c r="T88" i="63"/>
  <c r="S89" i="63"/>
  <c r="T89" i="63"/>
  <c r="S90" i="63"/>
  <c r="T90" i="63"/>
  <c r="S91" i="63"/>
  <c r="T91" i="63"/>
  <c r="S92" i="63"/>
  <c r="T92" i="63"/>
  <c r="S93" i="63"/>
  <c r="T93" i="63"/>
  <c r="S94" i="63"/>
  <c r="T94" i="63"/>
  <c r="S95" i="63"/>
  <c r="T95" i="63"/>
  <c r="S96" i="63"/>
  <c r="T96" i="63"/>
  <c r="S97" i="63"/>
  <c r="T97" i="63"/>
  <c r="S98" i="63"/>
  <c r="T98" i="63"/>
  <c r="S99" i="63"/>
  <c r="T99" i="63"/>
  <c r="S100" i="63"/>
  <c r="T100" i="63"/>
  <c r="S101" i="63"/>
  <c r="T101" i="63"/>
  <c r="S102" i="63"/>
  <c r="T102" i="63"/>
  <c r="S103" i="63"/>
  <c r="T103" i="63"/>
  <c r="S105" i="63"/>
  <c r="T105" i="63"/>
  <c r="S106" i="63"/>
  <c r="T106" i="63"/>
  <c r="S107" i="63"/>
  <c r="T107" i="63"/>
  <c r="S108" i="63"/>
  <c r="T108" i="63"/>
  <c r="S109" i="63"/>
  <c r="T109" i="63"/>
  <c r="S5" i="64"/>
  <c r="T5" i="64"/>
  <c r="S6" i="64"/>
  <c r="T6" i="64"/>
  <c r="S7" i="64"/>
  <c r="T7" i="64"/>
  <c r="S8" i="64"/>
  <c r="T8" i="64"/>
  <c r="S9" i="64"/>
  <c r="T9" i="64"/>
  <c r="S10" i="64"/>
  <c r="T10" i="64"/>
  <c r="S11" i="64"/>
  <c r="T11" i="64"/>
  <c r="S12" i="64"/>
  <c r="T12" i="64"/>
  <c r="S13" i="64"/>
  <c r="T13" i="64"/>
  <c r="S14" i="64"/>
  <c r="T14" i="64"/>
  <c r="S15" i="64"/>
  <c r="T15" i="64"/>
  <c r="S16" i="64"/>
  <c r="T16" i="64"/>
  <c r="S17" i="64"/>
  <c r="T17" i="64"/>
  <c r="S18" i="64"/>
  <c r="T18" i="64"/>
  <c r="S19" i="64"/>
  <c r="T19" i="64"/>
  <c r="S20" i="64"/>
  <c r="T20" i="64"/>
  <c r="S21" i="64"/>
  <c r="T21" i="64"/>
  <c r="S22" i="64"/>
  <c r="T22" i="64"/>
  <c r="S23" i="64"/>
  <c r="T23" i="64"/>
  <c r="S24" i="64"/>
  <c r="T24" i="64"/>
  <c r="S25" i="64"/>
  <c r="T25" i="64"/>
  <c r="S26" i="64"/>
  <c r="T26" i="64"/>
  <c r="S27" i="64"/>
  <c r="T27" i="64"/>
  <c r="S28" i="64"/>
  <c r="T28" i="64"/>
  <c r="S29" i="64"/>
  <c r="T29" i="64"/>
  <c r="S30" i="64"/>
  <c r="T30" i="64"/>
  <c r="S31" i="64"/>
  <c r="T31" i="64"/>
  <c r="S32" i="64"/>
  <c r="T32" i="64"/>
  <c r="S33" i="64"/>
  <c r="T33" i="64"/>
  <c r="S34" i="64"/>
  <c r="T34" i="64"/>
  <c r="S35" i="64"/>
  <c r="T35" i="64"/>
  <c r="S36" i="64"/>
  <c r="T36" i="64"/>
  <c r="S37" i="64"/>
  <c r="T37" i="64"/>
  <c r="S38" i="64"/>
  <c r="T38" i="64"/>
  <c r="S39" i="64"/>
  <c r="T39" i="64"/>
  <c r="S40" i="64"/>
  <c r="T40" i="64"/>
  <c r="S41" i="64"/>
  <c r="T41" i="64"/>
  <c r="S42" i="64"/>
  <c r="T42" i="64"/>
  <c r="S43" i="64"/>
  <c r="T43" i="64"/>
  <c r="S44" i="64"/>
  <c r="T44" i="64"/>
  <c r="S45" i="64"/>
  <c r="T45" i="64"/>
  <c r="S46" i="64"/>
  <c r="T46" i="64"/>
  <c r="S47" i="64"/>
  <c r="T47" i="64"/>
  <c r="S48" i="64"/>
  <c r="T48" i="64"/>
  <c r="S49" i="64"/>
  <c r="T49" i="64"/>
  <c r="S50" i="64"/>
  <c r="T50" i="64"/>
  <c r="S51" i="64"/>
  <c r="T51" i="64"/>
  <c r="S52" i="64"/>
  <c r="T52" i="64"/>
  <c r="S53" i="64"/>
  <c r="T53" i="64"/>
  <c r="S54" i="64"/>
  <c r="T54" i="64"/>
  <c r="S55" i="64"/>
  <c r="T55" i="64"/>
  <c r="S56" i="64"/>
  <c r="T56" i="64"/>
  <c r="S57" i="64"/>
  <c r="T57" i="64"/>
  <c r="S58" i="64"/>
  <c r="T58" i="64"/>
  <c r="S59" i="64"/>
  <c r="T59" i="64"/>
  <c r="S60" i="64"/>
  <c r="T60" i="64"/>
  <c r="S61" i="64"/>
  <c r="T61" i="64"/>
  <c r="S62" i="64"/>
  <c r="T62" i="64"/>
  <c r="S63" i="64"/>
  <c r="T63" i="64"/>
  <c r="S64" i="64"/>
  <c r="T64" i="64"/>
  <c r="S65" i="64"/>
  <c r="T65" i="64"/>
  <c r="S66" i="64"/>
  <c r="T66" i="64"/>
  <c r="S67" i="64"/>
  <c r="T67" i="64"/>
  <c r="S68" i="64"/>
  <c r="T68" i="64"/>
  <c r="S69" i="64"/>
  <c r="T69" i="64"/>
  <c r="S70" i="64"/>
  <c r="T70" i="64"/>
  <c r="S71" i="64"/>
  <c r="T71" i="64"/>
  <c r="S72" i="64"/>
  <c r="T72" i="64"/>
  <c r="S73" i="64"/>
  <c r="T73" i="64"/>
  <c r="S74" i="64"/>
  <c r="T74" i="64"/>
  <c r="S75" i="64"/>
  <c r="T75" i="64"/>
  <c r="S76" i="64"/>
  <c r="T76" i="64"/>
  <c r="S77" i="64"/>
  <c r="T77" i="64"/>
  <c r="S78" i="64"/>
  <c r="T78" i="64"/>
  <c r="S79" i="64"/>
  <c r="T79" i="64"/>
  <c r="S80" i="64"/>
  <c r="T80" i="64"/>
  <c r="S81" i="64"/>
  <c r="T81" i="64"/>
  <c r="S82" i="64"/>
  <c r="T82" i="64"/>
  <c r="S83" i="64"/>
  <c r="T83" i="64"/>
  <c r="S84" i="64"/>
  <c r="T84" i="64"/>
  <c r="S85" i="64"/>
  <c r="T85" i="64"/>
  <c r="S86" i="64"/>
  <c r="T86" i="64"/>
  <c r="S87" i="64"/>
  <c r="T87" i="64"/>
  <c r="S88" i="64"/>
  <c r="T88" i="64"/>
  <c r="S89" i="64"/>
  <c r="T89" i="64"/>
  <c r="S90" i="64"/>
  <c r="T90" i="64"/>
  <c r="S91" i="64"/>
  <c r="T91" i="64"/>
  <c r="S92" i="64"/>
  <c r="T92" i="64"/>
  <c r="S93" i="64"/>
  <c r="T93" i="64"/>
  <c r="S94" i="64"/>
  <c r="T94" i="64"/>
  <c r="S95" i="64"/>
  <c r="T95" i="64"/>
  <c r="S96" i="64"/>
  <c r="T96" i="64"/>
  <c r="S97" i="64"/>
  <c r="T97" i="64"/>
  <c r="S98" i="64"/>
  <c r="T98" i="64"/>
  <c r="S99" i="64"/>
  <c r="T99" i="64"/>
  <c r="S100" i="64"/>
  <c r="T100" i="64"/>
  <c r="S101" i="64"/>
  <c r="T101" i="64"/>
  <c r="S102" i="64"/>
  <c r="T102" i="64"/>
  <c r="S103" i="64"/>
  <c r="T103" i="64"/>
  <c r="S105" i="64"/>
  <c r="T105" i="64"/>
  <c r="S106" i="64"/>
  <c r="T106" i="64"/>
  <c r="S107" i="64"/>
  <c r="T107" i="64"/>
  <c r="S108" i="64"/>
  <c r="T108" i="64"/>
  <c r="S109" i="64"/>
  <c r="T109" i="64"/>
  <c r="S5" i="65"/>
  <c r="T5" i="65"/>
  <c r="S6" i="65"/>
  <c r="T6" i="65"/>
  <c r="S7" i="65"/>
  <c r="T7" i="65"/>
  <c r="S8" i="65"/>
  <c r="T8" i="65"/>
  <c r="S9" i="65"/>
  <c r="T9" i="65"/>
  <c r="S10" i="65"/>
  <c r="T10" i="65"/>
  <c r="S11" i="65"/>
  <c r="T11" i="65"/>
  <c r="S12" i="65"/>
  <c r="T12" i="65"/>
  <c r="S13" i="65"/>
  <c r="T13" i="65"/>
  <c r="S14" i="65"/>
  <c r="T14" i="65"/>
  <c r="S15" i="65"/>
  <c r="T15" i="65"/>
  <c r="S16" i="65"/>
  <c r="T16" i="65"/>
  <c r="S17" i="65"/>
  <c r="T17" i="65"/>
  <c r="S18" i="65"/>
  <c r="T18" i="65"/>
  <c r="S19" i="65"/>
  <c r="T19" i="65"/>
  <c r="S20" i="65"/>
  <c r="T20" i="65"/>
  <c r="S21" i="65"/>
  <c r="T21" i="65"/>
  <c r="S22" i="65"/>
  <c r="T22" i="65"/>
  <c r="S23" i="65"/>
  <c r="T23" i="65"/>
  <c r="S24" i="65"/>
  <c r="T24" i="65"/>
  <c r="S25" i="65"/>
  <c r="T25" i="65"/>
  <c r="S26" i="65"/>
  <c r="T26" i="65"/>
  <c r="S27" i="65"/>
  <c r="T27" i="65"/>
  <c r="S28" i="65"/>
  <c r="T28" i="65"/>
  <c r="S29" i="65"/>
  <c r="T29" i="65"/>
  <c r="S30" i="65"/>
  <c r="T30" i="65"/>
  <c r="S31" i="65"/>
  <c r="T31" i="65"/>
  <c r="S32" i="65"/>
  <c r="T32" i="65"/>
  <c r="S33" i="65"/>
  <c r="T33" i="65"/>
  <c r="S34" i="65"/>
  <c r="T34" i="65"/>
  <c r="S35" i="65"/>
  <c r="T35" i="65"/>
  <c r="S36" i="65"/>
  <c r="T36" i="65"/>
  <c r="S37" i="65"/>
  <c r="T37" i="65"/>
  <c r="S38" i="65"/>
  <c r="T38" i="65"/>
  <c r="S39" i="65"/>
  <c r="T39" i="65"/>
  <c r="S40" i="65"/>
  <c r="T40" i="65"/>
  <c r="S41" i="65"/>
  <c r="T41" i="65"/>
  <c r="S42" i="65"/>
  <c r="T42" i="65"/>
  <c r="S43" i="65"/>
  <c r="T43" i="65"/>
  <c r="S44" i="65"/>
  <c r="T44" i="65"/>
  <c r="S45" i="65"/>
  <c r="T45" i="65"/>
  <c r="S46" i="65"/>
  <c r="T46" i="65"/>
  <c r="S47" i="65"/>
  <c r="T47" i="65"/>
  <c r="S48" i="65"/>
  <c r="T48" i="65"/>
  <c r="S49" i="65"/>
  <c r="T49" i="65"/>
  <c r="S50" i="65"/>
  <c r="T50" i="65"/>
  <c r="S51" i="65"/>
  <c r="T51" i="65"/>
  <c r="S52" i="65"/>
  <c r="T52" i="65"/>
  <c r="S53" i="65"/>
  <c r="T53" i="65"/>
  <c r="S54" i="65"/>
  <c r="T54" i="65"/>
  <c r="S55" i="65"/>
  <c r="T55" i="65"/>
  <c r="S56" i="65"/>
  <c r="T56" i="65"/>
  <c r="S57" i="65"/>
  <c r="T57" i="65"/>
  <c r="S58" i="65"/>
  <c r="T58" i="65"/>
  <c r="S59" i="65"/>
  <c r="T59" i="65"/>
  <c r="S60" i="65"/>
  <c r="T60" i="65"/>
  <c r="S61" i="65"/>
  <c r="T61" i="65"/>
  <c r="S62" i="65"/>
  <c r="T62" i="65"/>
  <c r="S63" i="65"/>
  <c r="T63" i="65"/>
  <c r="S64" i="65"/>
  <c r="T64" i="65"/>
  <c r="S65" i="65"/>
  <c r="T65" i="65"/>
  <c r="S66" i="65"/>
  <c r="T66" i="65"/>
  <c r="S67" i="65"/>
  <c r="T67" i="65"/>
  <c r="S68" i="65"/>
  <c r="T68" i="65"/>
  <c r="S69" i="65"/>
  <c r="T69" i="65"/>
  <c r="S70" i="65"/>
  <c r="T70" i="65"/>
  <c r="S71" i="65"/>
  <c r="T71" i="65"/>
  <c r="S72" i="65"/>
  <c r="T72" i="65"/>
  <c r="S73" i="65"/>
  <c r="T73" i="65"/>
  <c r="S74" i="65"/>
  <c r="T74" i="65"/>
  <c r="S75" i="65"/>
  <c r="T75" i="65"/>
  <c r="S76" i="65"/>
  <c r="T76" i="65"/>
  <c r="S77" i="65"/>
  <c r="T77" i="65"/>
  <c r="S78" i="65"/>
  <c r="T78" i="65"/>
  <c r="S79" i="65"/>
  <c r="T79" i="65"/>
  <c r="S80" i="65"/>
  <c r="T80" i="65"/>
  <c r="S81" i="65"/>
  <c r="T81" i="65"/>
  <c r="S82" i="65"/>
  <c r="T82" i="65"/>
  <c r="S83" i="65"/>
  <c r="T83" i="65"/>
  <c r="S84" i="65"/>
  <c r="T84" i="65"/>
  <c r="S85" i="65"/>
  <c r="T85" i="65"/>
  <c r="S86" i="65"/>
  <c r="T86" i="65"/>
  <c r="S87" i="65"/>
  <c r="T87" i="65"/>
  <c r="S88" i="65"/>
  <c r="T88" i="65"/>
  <c r="S89" i="65"/>
  <c r="T89" i="65"/>
  <c r="S90" i="65"/>
  <c r="T90" i="65"/>
  <c r="S91" i="65"/>
  <c r="T91" i="65"/>
  <c r="S92" i="65"/>
  <c r="T92" i="65"/>
  <c r="S93" i="65"/>
  <c r="T93" i="65"/>
  <c r="S94" i="65"/>
  <c r="T94" i="65"/>
  <c r="S95" i="65"/>
  <c r="T95" i="65"/>
  <c r="S96" i="65"/>
  <c r="T96" i="65"/>
  <c r="S97" i="65"/>
  <c r="T97" i="65"/>
  <c r="S98" i="65"/>
  <c r="T98" i="65"/>
  <c r="S99" i="65"/>
  <c r="T99" i="65"/>
  <c r="S100" i="65"/>
  <c r="T100" i="65"/>
  <c r="S101" i="65"/>
  <c r="T101" i="65"/>
  <c r="S102" i="65"/>
  <c r="T102" i="65"/>
  <c r="S103" i="65"/>
  <c r="T103" i="65"/>
  <c r="S105" i="65"/>
  <c r="T105" i="65"/>
  <c r="S106" i="65"/>
  <c r="T106" i="65"/>
  <c r="S107" i="65"/>
  <c r="T107" i="65"/>
  <c r="S108" i="65"/>
  <c r="T108" i="65"/>
  <c r="S109" i="65"/>
  <c r="T109" i="65"/>
  <c r="S5" i="66"/>
  <c r="T5" i="66"/>
  <c r="S6" i="66"/>
  <c r="T6" i="66"/>
  <c r="S7" i="66"/>
  <c r="T7" i="66"/>
  <c r="S8" i="66"/>
  <c r="T8" i="66"/>
  <c r="S9" i="66"/>
  <c r="T9" i="66"/>
  <c r="S10" i="66"/>
  <c r="T10" i="66"/>
  <c r="S11" i="66"/>
  <c r="T11" i="66"/>
  <c r="S12" i="66"/>
  <c r="T12" i="66"/>
  <c r="S13" i="66"/>
  <c r="T13" i="66"/>
  <c r="S14" i="66"/>
  <c r="T14" i="66"/>
  <c r="S15" i="66"/>
  <c r="T15" i="66"/>
  <c r="S16" i="66"/>
  <c r="T16" i="66"/>
  <c r="S17" i="66"/>
  <c r="T17" i="66"/>
  <c r="S18" i="66"/>
  <c r="T18" i="66"/>
  <c r="S19" i="66"/>
  <c r="T19" i="66"/>
  <c r="S20" i="66"/>
  <c r="T20" i="66"/>
  <c r="S21" i="66"/>
  <c r="T21" i="66"/>
  <c r="S22" i="66"/>
  <c r="T22" i="66"/>
  <c r="S23" i="66"/>
  <c r="T23" i="66"/>
  <c r="S24" i="66"/>
  <c r="T24" i="66"/>
  <c r="S25" i="66"/>
  <c r="T25" i="66"/>
  <c r="S26" i="66"/>
  <c r="T26" i="66"/>
  <c r="S27" i="66"/>
  <c r="T27" i="66"/>
  <c r="S28" i="66"/>
  <c r="T28" i="66"/>
  <c r="S29" i="66"/>
  <c r="T29" i="66"/>
  <c r="S30" i="66"/>
  <c r="T30" i="66"/>
  <c r="S31" i="66"/>
  <c r="T31" i="66"/>
  <c r="S32" i="66"/>
  <c r="T32" i="66"/>
  <c r="S33" i="66"/>
  <c r="T33" i="66"/>
  <c r="S34" i="66"/>
  <c r="T34" i="66"/>
  <c r="S35" i="66"/>
  <c r="T35" i="66"/>
  <c r="S36" i="66"/>
  <c r="T36" i="66"/>
  <c r="S37" i="66"/>
  <c r="T37" i="66"/>
  <c r="S38" i="66"/>
  <c r="T38" i="66"/>
  <c r="S39" i="66"/>
  <c r="T39" i="66"/>
  <c r="S40" i="66"/>
  <c r="T40" i="66"/>
  <c r="S41" i="66"/>
  <c r="T41" i="66"/>
  <c r="S42" i="66"/>
  <c r="T42" i="66"/>
  <c r="S43" i="66"/>
  <c r="T43" i="66"/>
  <c r="S44" i="66"/>
  <c r="T44" i="66"/>
  <c r="S45" i="66"/>
  <c r="T45" i="66"/>
  <c r="S46" i="66"/>
  <c r="T46" i="66"/>
  <c r="S47" i="66"/>
  <c r="T47" i="66"/>
  <c r="S48" i="66"/>
  <c r="T48" i="66"/>
  <c r="S49" i="66"/>
  <c r="T49" i="66"/>
  <c r="S50" i="66"/>
  <c r="T50" i="66"/>
  <c r="S51" i="66"/>
  <c r="T51" i="66"/>
  <c r="S52" i="66"/>
  <c r="T52" i="66"/>
  <c r="S53" i="66"/>
  <c r="T53" i="66"/>
  <c r="S54" i="66"/>
  <c r="T54" i="66"/>
  <c r="S55" i="66"/>
  <c r="T55" i="66"/>
  <c r="S56" i="66"/>
  <c r="T56" i="66"/>
  <c r="S57" i="66"/>
  <c r="T57" i="66"/>
  <c r="S58" i="66"/>
  <c r="T58" i="66"/>
  <c r="S59" i="66"/>
  <c r="T59" i="66"/>
  <c r="S60" i="66"/>
  <c r="T60" i="66"/>
  <c r="S61" i="66"/>
  <c r="T61" i="66"/>
  <c r="S62" i="66"/>
  <c r="T62" i="66"/>
  <c r="S63" i="66"/>
  <c r="T63" i="66"/>
  <c r="S64" i="66"/>
  <c r="T64" i="66"/>
  <c r="S65" i="66"/>
  <c r="T65" i="66"/>
  <c r="S66" i="66"/>
  <c r="T66" i="66"/>
  <c r="S67" i="66"/>
  <c r="T67" i="66"/>
  <c r="S68" i="66"/>
  <c r="T68" i="66"/>
  <c r="S69" i="66"/>
  <c r="T69" i="66"/>
  <c r="S70" i="66"/>
  <c r="T70" i="66"/>
  <c r="S71" i="66"/>
  <c r="T71" i="66"/>
  <c r="S72" i="66"/>
  <c r="T72" i="66"/>
  <c r="S73" i="66"/>
  <c r="T73" i="66"/>
  <c r="S74" i="66"/>
  <c r="T74" i="66"/>
  <c r="S75" i="66"/>
  <c r="T75" i="66"/>
  <c r="S76" i="66"/>
  <c r="T76" i="66"/>
  <c r="S77" i="66"/>
  <c r="T77" i="66"/>
  <c r="S78" i="66"/>
  <c r="T78" i="66"/>
  <c r="S79" i="66"/>
  <c r="T79" i="66"/>
  <c r="S80" i="66"/>
  <c r="T80" i="66"/>
  <c r="S81" i="66"/>
  <c r="T81" i="66"/>
  <c r="S82" i="66"/>
  <c r="T82" i="66"/>
  <c r="S83" i="66"/>
  <c r="T83" i="66"/>
  <c r="S84" i="66"/>
  <c r="T84" i="66"/>
  <c r="S85" i="66"/>
  <c r="T85" i="66"/>
  <c r="S86" i="66"/>
  <c r="T86" i="66"/>
  <c r="S87" i="66"/>
  <c r="T87" i="66"/>
  <c r="S88" i="66"/>
  <c r="T88" i="66"/>
  <c r="S89" i="66"/>
  <c r="T89" i="66"/>
  <c r="S90" i="66"/>
  <c r="T90" i="66"/>
  <c r="S91" i="66"/>
  <c r="T91" i="66"/>
  <c r="S92" i="66"/>
  <c r="T92" i="66"/>
  <c r="S93" i="66"/>
  <c r="T93" i="66"/>
  <c r="S94" i="66"/>
  <c r="T94" i="66"/>
  <c r="S95" i="66"/>
  <c r="T95" i="66"/>
  <c r="S96" i="66"/>
  <c r="T96" i="66"/>
  <c r="S97" i="66"/>
  <c r="T97" i="66"/>
  <c r="S98" i="66"/>
  <c r="T98" i="66"/>
  <c r="S99" i="66"/>
  <c r="T99" i="66"/>
  <c r="S100" i="66"/>
  <c r="T100" i="66"/>
  <c r="S101" i="66"/>
  <c r="T101" i="66"/>
  <c r="S102" i="66"/>
  <c r="T102" i="66"/>
  <c r="S103" i="66"/>
  <c r="T103" i="66"/>
  <c r="S105" i="66"/>
  <c r="T105" i="66"/>
  <c r="S106" i="66"/>
  <c r="T106" i="66"/>
  <c r="S107" i="66"/>
  <c r="T107" i="66"/>
  <c r="S108" i="66"/>
  <c r="T108" i="66"/>
  <c r="S109" i="66"/>
  <c r="T109" i="66"/>
  <c r="S5" i="67"/>
  <c r="T5" i="67"/>
  <c r="S6" i="67"/>
  <c r="T6" i="67"/>
  <c r="S7" i="67"/>
  <c r="T7" i="67"/>
  <c r="S8" i="67"/>
  <c r="T8" i="67"/>
  <c r="S9" i="67"/>
  <c r="T9" i="67"/>
  <c r="S10" i="67"/>
  <c r="T10" i="67"/>
  <c r="S11" i="67"/>
  <c r="T11" i="67"/>
  <c r="S12" i="67"/>
  <c r="T12" i="67"/>
  <c r="S13" i="67"/>
  <c r="T13" i="67"/>
  <c r="S14" i="67"/>
  <c r="T14" i="67"/>
  <c r="S15" i="67"/>
  <c r="T15" i="67"/>
  <c r="S16" i="67"/>
  <c r="T16" i="67"/>
  <c r="S17" i="67"/>
  <c r="T17" i="67"/>
  <c r="S18" i="67"/>
  <c r="T18" i="67"/>
  <c r="S19" i="67"/>
  <c r="T19" i="67"/>
  <c r="S20" i="67"/>
  <c r="T20" i="67"/>
  <c r="S21" i="67"/>
  <c r="T21" i="67"/>
  <c r="S22" i="67"/>
  <c r="T22" i="67"/>
  <c r="S23" i="67"/>
  <c r="T23" i="67"/>
  <c r="S24" i="67"/>
  <c r="T24" i="67"/>
  <c r="S25" i="67"/>
  <c r="T25" i="67"/>
  <c r="S26" i="67"/>
  <c r="T26" i="67"/>
  <c r="S27" i="67"/>
  <c r="T27" i="67"/>
  <c r="S28" i="67"/>
  <c r="T28" i="67"/>
  <c r="S29" i="67"/>
  <c r="T29" i="67"/>
  <c r="S30" i="67"/>
  <c r="T30" i="67"/>
  <c r="S31" i="67"/>
  <c r="T31" i="67"/>
  <c r="S32" i="67"/>
  <c r="T32" i="67"/>
  <c r="S33" i="67"/>
  <c r="T33" i="67"/>
  <c r="S34" i="67"/>
  <c r="T34" i="67"/>
  <c r="S35" i="67"/>
  <c r="T35" i="67"/>
  <c r="S36" i="67"/>
  <c r="T36" i="67"/>
  <c r="S37" i="67"/>
  <c r="T37" i="67"/>
  <c r="S38" i="67"/>
  <c r="T38" i="67"/>
  <c r="S39" i="67"/>
  <c r="T39" i="67"/>
  <c r="S40" i="67"/>
  <c r="T40" i="67"/>
  <c r="S41" i="67"/>
  <c r="T41" i="67"/>
  <c r="S42" i="67"/>
  <c r="T42" i="67"/>
  <c r="S43" i="67"/>
  <c r="T43" i="67"/>
  <c r="S44" i="67"/>
  <c r="T44" i="67"/>
  <c r="S45" i="67"/>
  <c r="T45" i="67"/>
  <c r="S46" i="67"/>
  <c r="T46" i="67"/>
  <c r="S47" i="67"/>
  <c r="T47" i="67"/>
  <c r="S48" i="67"/>
  <c r="T48" i="67"/>
  <c r="S49" i="67"/>
  <c r="T49" i="67"/>
  <c r="S50" i="67"/>
  <c r="T50" i="67"/>
  <c r="S51" i="67"/>
  <c r="T51" i="67"/>
  <c r="S52" i="67"/>
  <c r="T52" i="67"/>
  <c r="S53" i="67"/>
  <c r="T53" i="67"/>
  <c r="S54" i="67"/>
  <c r="T54" i="67"/>
  <c r="S55" i="67"/>
  <c r="T55" i="67"/>
  <c r="S56" i="67"/>
  <c r="T56" i="67"/>
  <c r="S57" i="67"/>
  <c r="T57" i="67"/>
  <c r="S58" i="67"/>
  <c r="T58" i="67"/>
  <c r="S59" i="67"/>
  <c r="T59" i="67"/>
  <c r="S60" i="67"/>
  <c r="T60" i="67"/>
  <c r="S61" i="67"/>
  <c r="T61" i="67"/>
  <c r="S62" i="67"/>
  <c r="T62" i="67"/>
  <c r="S63" i="67"/>
  <c r="T63" i="67"/>
  <c r="S64" i="67"/>
  <c r="T64" i="67"/>
  <c r="S65" i="67"/>
  <c r="T65" i="67"/>
  <c r="S66" i="67"/>
  <c r="T66" i="67"/>
  <c r="S67" i="67"/>
  <c r="T67" i="67"/>
  <c r="S68" i="67"/>
  <c r="T68" i="67"/>
  <c r="S69" i="67"/>
  <c r="T69" i="67"/>
  <c r="S70" i="67"/>
  <c r="T70" i="67"/>
  <c r="S71" i="67"/>
  <c r="T71" i="67"/>
  <c r="S72" i="67"/>
  <c r="T72" i="67"/>
  <c r="S73" i="67"/>
  <c r="T73" i="67"/>
  <c r="S74" i="67"/>
  <c r="T74" i="67"/>
  <c r="S75" i="67"/>
  <c r="T75" i="67"/>
  <c r="S76" i="67"/>
  <c r="T76" i="67"/>
  <c r="S77" i="67"/>
  <c r="T77" i="67"/>
  <c r="S78" i="67"/>
  <c r="T78" i="67"/>
  <c r="S79" i="67"/>
  <c r="T79" i="67"/>
  <c r="S80" i="67"/>
  <c r="T80" i="67"/>
  <c r="S81" i="67"/>
  <c r="T81" i="67"/>
  <c r="S82" i="67"/>
  <c r="T82" i="67"/>
  <c r="S83" i="67"/>
  <c r="T83" i="67"/>
  <c r="S84" i="67"/>
  <c r="T84" i="67"/>
  <c r="S85" i="67"/>
  <c r="T85" i="67"/>
  <c r="S86" i="67"/>
  <c r="T86" i="67"/>
  <c r="S87" i="67"/>
  <c r="T87" i="67"/>
  <c r="S88" i="67"/>
  <c r="T88" i="67"/>
  <c r="S89" i="67"/>
  <c r="T89" i="67"/>
  <c r="S90" i="67"/>
  <c r="T90" i="67"/>
  <c r="S91" i="67"/>
  <c r="T91" i="67"/>
  <c r="S92" i="67"/>
  <c r="T92" i="67"/>
  <c r="S93" i="67"/>
  <c r="T93" i="67"/>
  <c r="S94" i="67"/>
  <c r="T94" i="67"/>
  <c r="S95" i="67"/>
  <c r="T95" i="67"/>
  <c r="S96" i="67"/>
  <c r="T96" i="67"/>
  <c r="S97" i="67"/>
  <c r="T97" i="67"/>
  <c r="S98" i="67"/>
  <c r="T98" i="67"/>
  <c r="S99" i="67"/>
  <c r="T99" i="67"/>
  <c r="S100" i="67"/>
  <c r="T100" i="67"/>
  <c r="S101" i="67"/>
  <c r="T101" i="67"/>
  <c r="S102" i="67"/>
  <c r="T102" i="67"/>
  <c r="S103" i="67"/>
  <c r="T103" i="67"/>
  <c r="S105" i="67"/>
  <c r="T105" i="67"/>
  <c r="S106" i="67"/>
  <c r="T106" i="67"/>
  <c r="S107" i="67"/>
  <c r="T107" i="67"/>
  <c r="S108" i="67"/>
  <c r="T108" i="67"/>
  <c r="S109" i="67"/>
  <c r="T109" i="67"/>
  <c r="S5" i="68"/>
  <c r="T5" i="68"/>
  <c r="S6" i="68"/>
  <c r="T6" i="68"/>
  <c r="S7" i="68"/>
  <c r="T7" i="68"/>
  <c r="S8" i="68"/>
  <c r="T8" i="68"/>
  <c r="S9" i="68"/>
  <c r="T9" i="68"/>
  <c r="S10" i="68"/>
  <c r="T10" i="68"/>
  <c r="S11" i="68"/>
  <c r="T11" i="68"/>
  <c r="S12" i="68"/>
  <c r="T12" i="68"/>
  <c r="S13" i="68"/>
  <c r="T13" i="68"/>
  <c r="S14" i="68"/>
  <c r="T14" i="68"/>
  <c r="S15" i="68"/>
  <c r="T15" i="68"/>
  <c r="S16" i="68"/>
  <c r="T16" i="68"/>
  <c r="S17" i="68"/>
  <c r="T17" i="68"/>
  <c r="S18" i="68"/>
  <c r="T18" i="68"/>
  <c r="S19" i="68"/>
  <c r="T19" i="68"/>
  <c r="S20" i="68"/>
  <c r="T20" i="68"/>
  <c r="S21" i="68"/>
  <c r="T21" i="68"/>
  <c r="S22" i="68"/>
  <c r="T22" i="68"/>
  <c r="S23" i="68"/>
  <c r="T23" i="68"/>
  <c r="S24" i="68"/>
  <c r="T24" i="68"/>
  <c r="S25" i="68"/>
  <c r="T25" i="68"/>
  <c r="S26" i="68"/>
  <c r="T26" i="68"/>
  <c r="S27" i="68"/>
  <c r="T27" i="68"/>
  <c r="S28" i="68"/>
  <c r="T28" i="68"/>
  <c r="S29" i="68"/>
  <c r="T29" i="68"/>
  <c r="S30" i="68"/>
  <c r="T30" i="68"/>
  <c r="S31" i="68"/>
  <c r="T31" i="68"/>
  <c r="S32" i="68"/>
  <c r="T32" i="68"/>
  <c r="S33" i="68"/>
  <c r="T33" i="68"/>
  <c r="S34" i="68"/>
  <c r="T34" i="68"/>
  <c r="S35" i="68"/>
  <c r="T35" i="68"/>
  <c r="S36" i="68"/>
  <c r="T36" i="68"/>
  <c r="S37" i="68"/>
  <c r="T37" i="68"/>
  <c r="S38" i="68"/>
  <c r="T38" i="68"/>
  <c r="S39" i="68"/>
  <c r="T39" i="68"/>
  <c r="S40" i="68"/>
  <c r="T40" i="68"/>
  <c r="S41" i="68"/>
  <c r="T41" i="68"/>
  <c r="S42" i="68"/>
  <c r="T42" i="68"/>
  <c r="S43" i="68"/>
  <c r="T43" i="68"/>
  <c r="S44" i="68"/>
  <c r="T44" i="68"/>
  <c r="S45" i="68"/>
  <c r="T45" i="68"/>
  <c r="S46" i="68"/>
  <c r="T46" i="68"/>
  <c r="S47" i="68"/>
  <c r="T47" i="68"/>
  <c r="S48" i="68"/>
  <c r="T48" i="68"/>
  <c r="S49" i="68"/>
  <c r="T49" i="68"/>
  <c r="S50" i="68"/>
  <c r="T50" i="68"/>
  <c r="S51" i="68"/>
  <c r="T51" i="68"/>
  <c r="S52" i="68"/>
  <c r="T52" i="68"/>
  <c r="S53" i="68"/>
  <c r="T53" i="68"/>
  <c r="S54" i="68"/>
  <c r="T54" i="68"/>
  <c r="S55" i="68"/>
  <c r="T55" i="68"/>
  <c r="S56" i="68"/>
  <c r="T56" i="68"/>
  <c r="S57" i="68"/>
  <c r="T57" i="68"/>
  <c r="S58" i="68"/>
  <c r="T58" i="68"/>
  <c r="S59" i="68"/>
  <c r="T59" i="68"/>
  <c r="S60" i="68"/>
  <c r="T60" i="68"/>
  <c r="S61" i="68"/>
  <c r="T61" i="68"/>
  <c r="S62" i="68"/>
  <c r="T62" i="68"/>
  <c r="S63" i="68"/>
  <c r="T63" i="68"/>
  <c r="S64" i="68"/>
  <c r="T64" i="68"/>
  <c r="S65" i="68"/>
  <c r="T65" i="68"/>
  <c r="S66" i="68"/>
  <c r="T66" i="68"/>
  <c r="S67" i="68"/>
  <c r="T67" i="68"/>
  <c r="S68" i="68"/>
  <c r="T68" i="68"/>
  <c r="S69" i="68"/>
  <c r="T69" i="68"/>
  <c r="S70" i="68"/>
  <c r="T70" i="68"/>
  <c r="S71" i="68"/>
  <c r="T71" i="68"/>
  <c r="S72" i="68"/>
  <c r="T72" i="68"/>
  <c r="S73" i="68"/>
  <c r="T73" i="68"/>
  <c r="S74" i="68"/>
  <c r="T74" i="68"/>
  <c r="S75" i="68"/>
  <c r="T75" i="68"/>
  <c r="S76" i="68"/>
  <c r="T76" i="68"/>
  <c r="S77" i="68"/>
  <c r="T77" i="68"/>
  <c r="S78" i="68"/>
  <c r="T78" i="68"/>
  <c r="S79" i="68"/>
  <c r="T79" i="68"/>
  <c r="S80" i="68"/>
  <c r="T80" i="68"/>
  <c r="S81" i="68"/>
  <c r="T81" i="68"/>
  <c r="S82" i="68"/>
  <c r="T82" i="68"/>
  <c r="S83" i="68"/>
  <c r="T83" i="68"/>
  <c r="S84" i="68"/>
  <c r="T84" i="68"/>
  <c r="S85" i="68"/>
  <c r="T85" i="68"/>
  <c r="S86" i="68"/>
  <c r="T86" i="68"/>
  <c r="S87" i="68"/>
  <c r="T87" i="68"/>
  <c r="S88" i="68"/>
  <c r="T88" i="68"/>
  <c r="S89" i="68"/>
  <c r="T89" i="68"/>
  <c r="S90" i="68"/>
  <c r="T90" i="68"/>
  <c r="S91" i="68"/>
  <c r="T91" i="68"/>
  <c r="S92" i="68"/>
  <c r="T92" i="68"/>
  <c r="S93" i="68"/>
  <c r="T93" i="68"/>
  <c r="S94" i="68"/>
  <c r="T94" i="68"/>
  <c r="S95" i="68"/>
  <c r="T95" i="68"/>
  <c r="S96" i="68"/>
  <c r="T96" i="68"/>
  <c r="S97" i="68"/>
  <c r="T97" i="68"/>
  <c r="S98" i="68"/>
  <c r="T98" i="68"/>
  <c r="S99" i="68"/>
  <c r="T99" i="68"/>
  <c r="S100" i="68"/>
  <c r="T100" i="68"/>
  <c r="S101" i="68"/>
  <c r="T101" i="68"/>
  <c r="S102" i="68"/>
  <c r="T102" i="68"/>
  <c r="S103" i="68"/>
  <c r="T103" i="68"/>
  <c r="S105" i="68"/>
  <c r="T105" i="68"/>
  <c r="S106" i="68"/>
  <c r="T106" i="68"/>
  <c r="S107" i="68"/>
  <c r="T107" i="68"/>
  <c r="S108" i="68"/>
  <c r="T108" i="68"/>
  <c r="S109" i="68"/>
  <c r="T109" i="68"/>
  <c r="S5" i="69"/>
  <c r="T5" i="69"/>
  <c r="S6" i="69"/>
  <c r="T6" i="69"/>
  <c r="S7" i="69"/>
  <c r="T7" i="69"/>
  <c r="S8" i="69"/>
  <c r="T8" i="69"/>
  <c r="S9" i="69"/>
  <c r="T9" i="69"/>
  <c r="S10" i="69"/>
  <c r="T10" i="69"/>
  <c r="S11" i="69"/>
  <c r="T11" i="69"/>
  <c r="S12" i="69"/>
  <c r="T12" i="69"/>
  <c r="S13" i="69"/>
  <c r="T13" i="69"/>
  <c r="S14" i="69"/>
  <c r="T14" i="69"/>
  <c r="S15" i="69"/>
  <c r="T15" i="69"/>
  <c r="S16" i="69"/>
  <c r="T16" i="69"/>
  <c r="S17" i="69"/>
  <c r="T17" i="69"/>
  <c r="S18" i="69"/>
  <c r="T18" i="69"/>
  <c r="S19" i="69"/>
  <c r="T19" i="69"/>
  <c r="S20" i="69"/>
  <c r="T20" i="69"/>
  <c r="S21" i="69"/>
  <c r="T21" i="69"/>
  <c r="S22" i="69"/>
  <c r="T22" i="69"/>
  <c r="S23" i="69"/>
  <c r="T23" i="69"/>
  <c r="S24" i="69"/>
  <c r="T24" i="69"/>
  <c r="S25" i="69"/>
  <c r="T25" i="69"/>
  <c r="S26" i="69"/>
  <c r="T26" i="69"/>
  <c r="S27" i="69"/>
  <c r="T27" i="69"/>
  <c r="S28" i="69"/>
  <c r="T28" i="69"/>
  <c r="S29" i="69"/>
  <c r="T29" i="69"/>
  <c r="S30" i="69"/>
  <c r="T30" i="69"/>
  <c r="S31" i="69"/>
  <c r="T31" i="69"/>
  <c r="S32" i="69"/>
  <c r="T32" i="69"/>
  <c r="S33" i="69"/>
  <c r="T33" i="69"/>
  <c r="S34" i="69"/>
  <c r="T34" i="69"/>
  <c r="S35" i="69"/>
  <c r="T35" i="69"/>
  <c r="S36" i="69"/>
  <c r="T36" i="69"/>
  <c r="S37" i="69"/>
  <c r="T37" i="69"/>
  <c r="S38" i="69"/>
  <c r="T38" i="69"/>
  <c r="S39" i="69"/>
  <c r="T39" i="69"/>
  <c r="S40" i="69"/>
  <c r="T40" i="69"/>
  <c r="S41" i="69"/>
  <c r="T41" i="69"/>
  <c r="S42" i="69"/>
  <c r="T42" i="69"/>
  <c r="S43" i="69"/>
  <c r="T43" i="69"/>
  <c r="S44" i="69"/>
  <c r="T44" i="69"/>
  <c r="S45" i="69"/>
  <c r="T45" i="69"/>
  <c r="S46" i="69"/>
  <c r="T46" i="69"/>
  <c r="S47" i="69"/>
  <c r="T47" i="69"/>
  <c r="S48" i="69"/>
  <c r="T48" i="69"/>
  <c r="S49" i="69"/>
  <c r="T49" i="69"/>
  <c r="S50" i="69"/>
  <c r="T50" i="69"/>
  <c r="S51" i="69"/>
  <c r="T51" i="69"/>
  <c r="S52" i="69"/>
  <c r="T52" i="69"/>
  <c r="S53" i="69"/>
  <c r="T53" i="69"/>
  <c r="S54" i="69"/>
  <c r="T54" i="69"/>
  <c r="S55" i="69"/>
  <c r="T55" i="69"/>
  <c r="S56" i="69"/>
  <c r="T56" i="69"/>
  <c r="S57" i="69"/>
  <c r="T57" i="69"/>
  <c r="S58" i="69"/>
  <c r="T58" i="69"/>
  <c r="S59" i="69"/>
  <c r="T59" i="69"/>
  <c r="S60" i="69"/>
  <c r="T60" i="69"/>
  <c r="S61" i="69"/>
  <c r="T61" i="69"/>
  <c r="S62" i="69"/>
  <c r="T62" i="69"/>
  <c r="S63" i="69"/>
  <c r="T63" i="69"/>
  <c r="S64" i="69"/>
  <c r="T64" i="69"/>
  <c r="S65" i="69"/>
  <c r="T65" i="69"/>
  <c r="S66" i="69"/>
  <c r="T66" i="69"/>
  <c r="S67" i="69"/>
  <c r="T67" i="69"/>
  <c r="S68" i="69"/>
  <c r="T68" i="69"/>
  <c r="S69" i="69"/>
  <c r="T69" i="69"/>
  <c r="S70" i="69"/>
  <c r="T70" i="69"/>
  <c r="S71" i="69"/>
  <c r="T71" i="69"/>
  <c r="S72" i="69"/>
  <c r="T72" i="69"/>
  <c r="S73" i="69"/>
  <c r="T73" i="69"/>
  <c r="S74" i="69"/>
  <c r="T74" i="69"/>
  <c r="S75" i="69"/>
  <c r="T75" i="69"/>
  <c r="S76" i="69"/>
  <c r="T76" i="69"/>
  <c r="S77" i="69"/>
  <c r="T77" i="69"/>
  <c r="S78" i="69"/>
  <c r="T78" i="69"/>
  <c r="S79" i="69"/>
  <c r="T79" i="69"/>
  <c r="S80" i="69"/>
  <c r="T80" i="69"/>
  <c r="S81" i="69"/>
  <c r="T81" i="69"/>
  <c r="S82" i="69"/>
  <c r="T82" i="69"/>
  <c r="S83" i="69"/>
  <c r="T83" i="69"/>
  <c r="S84" i="69"/>
  <c r="T84" i="69"/>
  <c r="S85" i="69"/>
  <c r="T85" i="69"/>
  <c r="S86" i="69"/>
  <c r="T86" i="69"/>
  <c r="S87" i="69"/>
  <c r="T87" i="69"/>
  <c r="S88" i="69"/>
  <c r="T88" i="69"/>
  <c r="S89" i="69"/>
  <c r="T89" i="69"/>
  <c r="S90" i="69"/>
  <c r="T90" i="69"/>
  <c r="S91" i="69"/>
  <c r="T91" i="69"/>
  <c r="S92" i="69"/>
  <c r="T92" i="69"/>
  <c r="S93" i="69"/>
  <c r="T93" i="69"/>
  <c r="S94" i="69"/>
  <c r="T94" i="69"/>
  <c r="S95" i="69"/>
  <c r="T95" i="69"/>
  <c r="S96" i="69"/>
  <c r="T96" i="69"/>
  <c r="S97" i="69"/>
  <c r="T97" i="69"/>
  <c r="S98" i="69"/>
  <c r="T98" i="69"/>
  <c r="S99" i="69"/>
  <c r="T99" i="69"/>
  <c r="S100" i="69"/>
  <c r="T100" i="69"/>
  <c r="S101" i="69"/>
  <c r="T101" i="69"/>
  <c r="S102" i="69"/>
  <c r="T102" i="69"/>
  <c r="S103" i="69"/>
  <c r="T103" i="69"/>
  <c r="S105" i="69"/>
  <c r="T105" i="69"/>
  <c r="S106" i="69"/>
  <c r="T106" i="69"/>
  <c r="S107" i="69"/>
  <c r="T107" i="69"/>
  <c r="S108" i="69"/>
  <c r="T108" i="69"/>
  <c r="S109" i="69"/>
  <c r="T109" i="69"/>
  <c r="S105" i="12"/>
  <c r="T105" i="12"/>
  <c r="S106" i="12"/>
  <c r="T106" i="12"/>
  <c r="S107" i="12"/>
  <c r="T107" i="12"/>
  <c r="S108" i="12"/>
  <c r="T108" i="12"/>
  <c r="S109" i="12"/>
  <c r="T109" i="12"/>
  <c r="T4" i="15"/>
  <c r="S4" i="15"/>
  <c r="T4" i="16"/>
  <c r="S4" i="16"/>
  <c r="T4" i="17"/>
  <c r="S4" i="17"/>
  <c r="T4" i="18"/>
  <c r="S4" i="18"/>
  <c r="T4" i="19"/>
  <c r="S4" i="19"/>
  <c r="T4" i="20"/>
  <c r="S4" i="20"/>
  <c r="T4" i="21"/>
  <c r="S4" i="21"/>
  <c r="T4" i="22"/>
  <c r="S4" i="22"/>
  <c r="T4" i="23"/>
  <c r="S4" i="23"/>
  <c r="T4" i="24"/>
  <c r="S4" i="24"/>
  <c r="T4" i="25"/>
  <c r="S4" i="25"/>
  <c r="T4" i="26"/>
  <c r="S4" i="26"/>
  <c r="T4" i="27"/>
  <c r="S4" i="27"/>
  <c r="T4" i="57"/>
  <c r="S4" i="57"/>
  <c r="T4" i="58"/>
  <c r="S4" i="58"/>
  <c r="T4" i="59"/>
  <c r="S4" i="59"/>
  <c r="T4" i="60"/>
  <c r="S4" i="60"/>
  <c r="T4" i="61"/>
  <c r="S4" i="61"/>
  <c r="T4" i="62"/>
  <c r="S4" i="62"/>
  <c r="T4" i="63"/>
  <c r="S4" i="63"/>
  <c r="T4" i="64"/>
  <c r="S4" i="64"/>
  <c r="T4" i="65"/>
  <c r="S4" i="65"/>
  <c r="T4" i="66"/>
  <c r="S4" i="66"/>
  <c r="T4" i="67"/>
  <c r="S4" i="67"/>
  <c r="T4" i="68"/>
  <c r="S4" i="68"/>
  <c r="T4" i="69"/>
  <c r="S4" i="69"/>
  <c r="S105" i="11"/>
  <c r="T105" i="11"/>
  <c r="S106" i="11"/>
  <c r="T106" i="11"/>
  <c r="S107" i="11"/>
  <c r="T107" i="11"/>
  <c r="S108" i="11"/>
  <c r="T108" i="11"/>
  <c r="S109" i="11"/>
  <c r="T109" i="11"/>
  <c r="U105" i="69"/>
  <c r="U106" i="69"/>
  <c r="U107" i="69"/>
  <c r="U108" i="69"/>
  <c r="U109" i="69"/>
  <c r="U105" i="68"/>
  <c r="U106" i="68"/>
  <c r="U107" i="68"/>
  <c r="U108" i="68"/>
  <c r="U109" i="68"/>
  <c r="U105" i="67"/>
  <c r="U106" i="67"/>
  <c r="U107" i="67"/>
  <c r="U108" i="67"/>
  <c r="U109" i="67"/>
  <c r="U105" i="66"/>
  <c r="U106" i="66"/>
  <c r="U107" i="66"/>
  <c r="U108" i="66"/>
  <c r="U109" i="66"/>
  <c r="U105" i="65"/>
  <c r="U106" i="65"/>
  <c r="U107" i="65"/>
  <c r="U108" i="65"/>
  <c r="U109" i="65"/>
  <c r="U105" i="64"/>
  <c r="U106" i="64"/>
  <c r="U107" i="64"/>
  <c r="U108" i="64"/>
  <c r="U109" i="64"/>
  <c r="U105" i="63"/>
  <c r="U106" i="63"/>
  <c r="U107" i="63"/>
  <c r="U108" i="63"/>
  <c r="U109" i="63"/>
  <c r="U105" i="62"/>
  <c r="U106" i="62"/>
  <c r="U107" i="62"/>
  <c r="U108" i="62"/>
  <c r="U109" i="62"/>
  <c r="U105" i="61"/>
  <c r="U106" i="61"/>
  <c r="U107" i="61"/>
  <c r="U108" i="61"/>
  <c r="U109" i="61"/>
  <c r="U105" i="60"/>
  <c r="U106" i="60"/>
  <c r="U107" i="60"/>
  <c r="U108" i="60"/>
  <c r="U109" i="60"/>
  <c r="U105" i="59"/>
  <c r="U106" i="59"/>
  <c r="U107" i="59"/>
  <c r="U108" i="59"/>
  <c r="U109" i="59"/>
  <c r="U105" i="58"/>
  <c r="U106" i="58"/>
  <c r="U107" i="58"/>
  <c r="U108" i="58"/>
  <c r="U109" i="58"/>
  <c r="U105" i="57"/>
  <c r="U106" i="57"/>
  <c r="U107" i="57"/>
  <c r="U108" i="57"/>
  <c r="U109" i="57"/>
  <c r="U105" i="27"/>
  <c r="U106" i="27"/>
  <c r="U107" i="27"/>
  <c r="U108" i="27"/>
  <c r="U109" i="27"/>
  <c r="U105" i="26"/>
  <c r="U106" i="26"/>
  <c r="U107" i="26"/>
  <c r="U108" i="26"/>
  <c r="U109" i="26"/>
  <c r="U105" i="25"/>
  <c r="U106" i="25"/>
  <c r="U107" i="25"/>
  <c r="U108" i="25"/>
  <c r="U109" i="25"/>
  <c r="U105" i="24"/>
  <c r="U106" i="24"/>
  <c r="U107" i="24"/>
  <c r="U108" i="24"/>
  <c r="U109" i="24"/>
  <c r="U105" i="23"/>
  <c r="U106" i="23"/>
  <c r="U107" i="23"/>
  <c r="U108" i="23"/>
  <c r="U109" i="23"/>
  <c r="U105" i="22"/>
  <c r="U106" i="22"/>
  <c r="U107" i="22"/>
  <c r="U108" i="22"/>
  <c r="U109" i="22"/>
  <c r="U105" i="21"/>
  <c r="U106" i="21"/>
  <c r="U107" i="21"/>
  <c r="U108" i="21"/>
  <c r="U109" i="21"/>
  <c r="U105" i="20"/>
  <c r="U106" i="20"/>
  <c r="U107" i="20"/>
  <c r="U108" i="20"/>
  <c r="U109" i="20"/>
  <c r="U105" i="19"/>
  <c r="U106" i="19"/>
  <c r="U107" i="19"/>
  <c r="U108" i="19"/>
  <c r="U109" i="19"/>
  <c r="U105" i="18"/>
  <c r="U106" i="18"/>
  <c r="U107" i="18"/>
  <c r="U108" i="18"/>
  <c r="U109" i="18"/>
  <c r="U105" i="17"/>
  <c r="U106" i="17"/>
  <c r="U107" i="17"/>
  <c r="U108" i="17"/>
  <c r="U109" i="17"/>
  <c r="U105" i="16"/>
  <c r="U106" i="16"/>
  <c r="U107" i="16"/>
  <c r="U108" i="16"/>
  <c r="U109" i="16"/>
  <c r="U105" i="15"/>
  <c r="U106" i="15"/>
  <c r="U107" i="15"/>
  <c r="U108" i="15"/>
  <c r="U109" i="15"/>
  <c r="U105" i="12"/>
  <c r="U106" i="12"/>
  <c r="U107" i="12"/>
  <c r="U108" i="12"/>
  <c r="U109" i="12"/>
  <c r="U105" i="11"/>
  <c r="U106" i="11"/>
  <c r="U107" i="11"/>
  <c r="U108" i="11"/>
  <c r="U109" i="11"/>
  <c r="AF4" i="107"/>
  <c r="I4" i="107"/>
  <c r="AF5" i="107"/>
  <c r="AF6" i="107"/>
  <c r="AF7" i="107"/>
  <c r="AF8" i="107"/>
  <c r="AF9" i="107"/>
  <c r="AF10" i="107"/>
  <c r="AF11" i="107"/>
  <c r="AF12" i="107"/>
  <c r="AF13" i="107"/>
  <c r="AF14" i="107"/>
  <c r="AF15" i="107"/>
  <c r="AF16" i="107"/>
  <c r="AF17" i="107"/>
  <c r="AF18" i="107"/>
  <c r="AF19" i="107"/>
  <c r="AF20" i="107"/>
  <c r="AF21" i="107"/>
  <c r="AF22" i="107"/>
  <c r="AF23" i="107"/>
  <c r="AF24" i="107"/>
  <c r="AF25" i="107"/>
  <c r="AF26" i="107"/>
  <c r="AF27" i="107"/>
  <c r="AF28" i="107"/>
  <c r="AF29" i="107"/>
  <c r="AF30" i="107"/>
  <c r="AF31" i="107"/>
  <c r="AF32" i="107"/>
  <c r="AF33" i="107"/>
  <c r="F27" i="107"/>
  <c r="F3" i="107"/>
  <c r="G3" i="107"/>
  <c r="H3" i="107"/>
  <c r="I3" i="107"/>
  <c r="J3" i="107"/>
  <c r="I5" i="107"/>
  <c r="I6" i="107"/>
  <c r="I7" i="107"/>
  <c r="I8" i="107"/>
  <c r="I9" i="107"/>
  <c r="I10" i="107"/>
  <c r="I11" i="107"/>
  <c r="I12" i="107"/>
  <c r="I13" i="107"/>
  <c r="I14" i="107"/>
  <c r="I15" i="107"/>
  <c r="I16" i="107"/>
  <c r="I17" i="107"/>
  <c r="I18" i="107"/>
  <c r="I19" i="107"/>
  <c r="I20" i="107"/>
  <c r="I21" i="107"/>
  <c r="I22" i="107"/>
  <c r="I23" i="107"/>
  <c r="I24" i="107"/>
  <c r="I25" i="107"/>
  <c r="I26" i="107"/>
  <c r="I27" i="107"/>
  <c r="I28" i="107"/>
  <c r="I29" i="107"/>
  <c r="I30" i="107"/>
  <c r="I31" i="107"/>
  <c r="I32" i="107"/>
  <c r="I33" i="107"/>
  <c r="A3" i="107"/>
  <c r="B3" i="107"/>
  <c r="C3" i="107"/>
  <c r="A4" i="107"/>
  <c r="A5" i="107"/>
  <c r="B5" i="107"/>
  <c r="A6" i="107"/>
  <c r="B6" i="107"/>
  <c r="K6" i="107" s="1"/>
  <c r="A7" i="107"/>
  <c r="B7" i="107"/>
  <c r="A8" i="107"/>
  <c r="B8" i="107"/>
  <c r="A9" i="107"/>
  <c r="B9" i="107"/>
  <c r="A10" i="107"/>
  <c r="B10" i="107"/>
  <c r="A11" i="107"/>
  <c r="B11" i="107"/>
  <c r="A12" i="107"/>
  <c r="B12" i="107"/>
  <c r="A13" i="107"/>
  <c r="B13" i="107"/>
  <c r="A14" i="107"/>
  <c r="B14" i="107"/>
  <c r="A15" i="107"/>
  <c r="B15" i="107"/>
  <c r="A16" i="107"/>
  <c r="B16" i="107"/>
  <c r="A17" i="107"/>
  <c r="B17" i="107"/>
  <c r="A18" i="107"/>
  <c r="B18" i="107"/>
  <c r="A19" i="107"/>
  <c r="B19" i="107"/>
  <c r="A20" i="107"/>
  <c r="B20" i="107"/>
  <c r="A21" i="107"/>
  <c r="B21" i="107"/>
  <c r="A22" i="107"/>
  <c r="B22" i="107"/>
  <c r="A23" i="107"/>
  <c r="B23" i="107"/>
  <c r="A24" i="107"/>
  <c r="B24" i="107"/>
  <c r="A25" i="107"/>
  <c r="B25" i="107"/>
  <c r="A26" i="107"/>
  <c r="B26" i="107"/>
  <c r="A27" i="107"/>
  <c r="B27" i="107"/>
  <c r="A28" i="107"/>
  <c r="B28" i="107"/>
  <c r="A29" i="107"/>
  <c r="B29" i="107"/>
  <c r="A30" i="107"/>
  <c r="B30" i="107"/>
  <c r="A31" i="107"/>
  <c r="B31" i="107"/>
  <c r="A32" i="107"/>
  <c r="B32" i="107"/>
  <c r="A33" i="107"/>
  <c r="B33" i="107"/>
  <c r="C62" i="107"/>
  <c r="H111" i="69"/>
  <c r="R117" i="69"/>
  <c r="R118" i="69"/>
  <c r="H111" i="68"/>
  <c r="R116" i="68"/>
  <c r="R117" i="68"/>
  <c r="R118" i="68"/>
  <c r="H111" i="67"/>
  <c r="R116" i="67"/>
  <c r="R117" i="67"/>
  <c r="R118" i="67"/>
  <c r="H111" i="66"/>
  <c r="R116" i="66"/>
  <c r="R117" i="66"/>
  <c r="R118" i="66"/>
  <c r="H111" i="65"/>
  <c r="R116" i="65"/>
  <c r="R117" i="65"/>
  <c r="R118" i="65"/>
  <c r="H111" i="64"/>
  <c r="R116" i="64"/>
  <c r="R117" i="64"/>
  <c r="R118" i="64"/>
  <c r="H111" i="63"/>
  <c r="R116" i="63"/>
  <c r="R117" i="63"/>
  <c r="R118" i="63"/>
  <c r="H111" i="62"/>
  <c r="R116" i="62"/>
  <c r="R117" i="62"/>
  <c r="R118" i="62"/>
  <c r="Q109" i="61"/>
  <c r="R109" i="61" s="1"/>
  <c r="H111" i="61"/>
  <c r="R116" i="61"/>
  <c r="R117" i="61"/>
  <c r="R118" i="61"/>
  <c r="H111" i="60"/>
  <c r="R116" i="60"/>
  <c r="R117" i="60"/>
  <c r="R118" i="60"/>
  <c r="H111" i="59"/>
  <c r="R118" i="59"/>
  <c r="H111" i="58"/>
  <c r="R118" i="58"/>
  <c r="H111" i="57"/>
  <c r="K21" i="107" s="1"/>
  <c r="R118" i="57"/>
  <c r="H111" i="27"/>
  <c r="K20" i="107" s="1"/>
  <c r="R118" i="27"/>
  <c r="H111" i="26"/>
  <c r="R118" i="26"/>
  <c r="Q108" i="25"/>
  <c r="R108" i="25" s="1"/>
  <c r="H111" i="25"/>
  <c r="R118" i="25"/>
  <c r="Q108" i="24"/>
  <c r="R108" i="24" s="1"/>
  <c r="R110" i="24" s="1"/>
  <c r="Q109" i="24"/>
  <c r="R109" i="24" s="1"/>
  <c r="AB17" i="107" s="1"/>
  <c r="H111" i="24"/>
  <c r="R118" i="24"/>
  <c r="H111" i="23"/>
  <c r="R118" i="23"/>
  <c r="Q109" i="22"/>
  <c r="R109" i="22" s="1"/>
  <c r="AB15" i="107" s="1"/>
  <c r="H111" i="22"/>
  <c r="R118" i="22"/>
  <c r="H111" i="21"/>
  <c r="R118" i="21"/>
  <c r="R108" i="20"/>
  <c r="R110" i="20" s="1"/>
  <c r="H111" i="20"/>
  <c r="R118" i="20"/>
  <c r="Q106" i="19"/>
  <c r="Q108" i="19"/>
  <c r="R108" i="19" s="1"/>
  <c r="H111" i="19"/>
  <c r="R118" i="19"/>
  <c r="H111" i="18"/>
  <c r="R118" i="18"/>
  <c r="R106" i="17"/>
  <c r="H111" i="17"/>
  <c r="R118" i="17"/>
  <c r="Q108" i="16"/>
  <c r="R108" i="16" s="1"/>
  <c r="Q109" i="16"/>
  <c r="R109" i="16" s="1"/>
  <c r="AB9" i="107" s="1"/>
  <c r="AC9" i="107" s="1"/>
  <c r="H111" i="16"/>
  <c r="R118" i="16"/>
  <c r="H111" i="15"/>
  <c r="R118" i="15"/>
  <c r="Q107" i="12"/>
  <c r="R107" i="12" s="1"/>
  <c r="H111" i="12"/>
  <c r="H111" i="11"/>
  <c r="R109" i="58"/>
  <c r="AB22" i="107" s="1"/>
  <c r="F28" i="107"/>
  <c r="F32" i="107"/>
  <c r="F30" i="107"/>
  <c r="F7" i="107"/>
  <c r="F31" i="107"/>
  <c r="F24" i="107"/>
  <c r="F22" i="107"/>
  <c r="AF15" i="67"/>
  <c r="AF95" i="22"/>
  <c r="AF6" i="62"/>
  <c r="AF46" i="25"/>
  <c r="AF14" i="25"/>
  <c r="AF78" i="17"/>
  <c r="AF46" i="17"/>
  <c r="AF14" i="17"/>
  <c r="AF83" i="26"/>
  <c r="AF43" i="18"/>
  <c r="AF74" i="66"/>
  <c r="AF34" i="58"/>
  <c r="AF98" i="21"/>
  <c r="AF58" i="21"/>
  <c r="AF26" i="21"/>
  <c r="AF25" i="16"/>
  <c r="G18" i="106"/>
  <c r="G19" i="106"/>
  <c r="G12" i="106"/>
  <c r="G20" i="106"/>
  <c r="G13" i="106"/>
  <c r="G21" i="106"/>
  <c r="G14" i="106"/>
  <c r="G22" i="106"/>
  <c r="G15" i="106"/>
  <c r="G23" i="106"/>
  <c r="G16" i="106"/>
  <c r="G17" i="106"/>
  <c r="G24" i="106"/>
  <c r="AF78" i="21"/>
  <c r="AF46" i="21"/>
  <c r="AF14" i="21"/>
  <c r="AF74" i="17"/>
  <c r="AF42" i="17"/>
  <c r="AF10" i="17"/>
  <c r="Z11" i="15"/>
  <c r="Z19" i="15"/>
  <c r="Z27" i="15"/>
  <c r="Z35" i="15"/>
  <c r="Z43" i="15"/>
  <c r="Z51" i="15"/>
  <c r="Z59" i="15"/>
  <c r="Z67" i="15"/>
  <c r="Z75" i="15"/>
  <c r="Z83" i="15"/>
  <c r="Z91" i="15"/>
  <c r="Z99" i="15"/>
  <c r="Z108" i="15"/>
  <c r="Z11" i="16"/>
  <c r="Z19" i="16"/>
  <c r="Z27" i="16"/>
  <c r="Z35" i="16"/>
  <c r="Z43" i="16"/>
  <c r="Z51" i="16"/>
  <c r="Z59" i="16"/>
  <c r="Z67" i="16"/>
  <c r="Z75" i="16"/>
  <c r="Z83" i="16"/>
  <c r="Z91" i="16"/>
  <c r="Z99" i="16"/>
  <c r="Z108" i="16"/>
  <c r="Z11" i="17"/>
  <c r="Z19" i="17"/>
  <c r="Z27" i="17"/>
  <c r="Z35" i="17"/>
  <c r="Z43" i="17"/>
  <c r="Z51" i="17"/>
  <c r="Z59" i="17"/>
  <c r="Z67" i="17"/>
  <c r="Z75" i="17"/>
  <c r="Z83" i="17"/>
  <c r="Z91" i="17"/>
  <c r="Z99" i="17"/>
  <c r="Z108" i="17"/>
  <c r="Z11" i="18"/>
  <c r="Z19" i="18"/>
  <c r="Z27" i="18"/>
  <c r="Z35" i="18"/>
  <c r="Z43" i="18"/>
  <c r="Z51" i="18"/>
  <c r="Z59" i="18"/>
  <c r="Z67" i="18"/>
  <c r="Z75" i="18"/>
  <c r="Z83" i="18"/>
  <c r="Z12" i="15"/>
  <c r="Z20" i="15"/>
  <c r="Z28" i="15"/>
  <c r="Z36" i="15"/>
  <c r="Z44" i="15"/>
  <c r="Z52" i="15"/>
  <c r="Z60" i="15"/>
  <c r="Z68" i="15"/>
  <c r="Z76" i="15"/>
  <c r="Z84" i="15"/>
  <c r="Z92" i="15"/>
  <c r="Z100" i="15"/>
  <c r="Z109" i="15"/>
  <c r="Z12" i="16"/>
  <c r="Z20" i="16"/>
  <c r="Z28" i="16"/>
  <c r="Z36" i="16"/>
  <c r="Z44" i="16"/>
  <c r="Z52" i="16"/>
  <c r="Z60" i="16"/>
  <c r="Z68" i="16"/>
  <c r="Z76" i="16"/>
  <c r="Z84" i="16"/>
  <c r="Z92" i="16"/>
  <c r="Z100" i="16"/>
  <c r="Z109" i="16"/>
  <c r="Z12" i="17"/>
  <c r="Z20" i="17"/>
  <c r="Z28" i="17"/>
  <c r="Z36" i="17"/>
  <c r="Z44" i="17"/>
  <c r="Z52" i="17"/>
  <c r="Z60" i="17"/>
  <c r="Z68" i="17"/>
  <c r="Z76" i="17"/>
  <c r="Z84" i="17"/>
  <c r="Z92" i="17"/>
  <c r="Z100" i="17"/>
  <c r="Z109" i="17"/>
  <c r="Z12" i="18"/>
  <c r="Z20" i="18"/>
  <c r="Z28" i="18"/>
  <c r="Z36" i="18"/>
  <c r="Z44" i="18"/>
  <c r="Z52" i="18"/>
  <c r="Z60" i="18"/>
  <c r="Z68" i="18"/>
  <c r="Z76" i="18"/>
  <c r="Z84" i="18"/>
  <c r="Z92" i="18"/>
  <c r="Z100" i="18"/>
  <c r="Z109" i="18"/>
  <c r="Z12" i="19"/>
  <c r="Z20" i="19"/>
  <c r="Z28" i="19"/>
  <c r="Z36" i="19"/>
  <c r="Z44" i="19"/>
  <c r="Z52" i="19"/>
  <c r="Z5" i="15"/>
  <c r="Z13" i="15"/>
  <c r="Z21" i="15"/>
  <c r="Z29" i="15"/>
  <c r="Z37" i="15"/>
  <c r="Z45" i="15"/>
  <c r="Z53" i="15"/>
  <c r="Z61" i="15"/>
  <c r="Z69" i="15"/>
  <c r="Z77" i="15"/>
  <c r="Z85" i="15"/>
  <c r="Z93" i="15"/>
  <c r="Z101" i="15"/>
  <c r="Z5" i="16"/>
  <c r="Z13" i="16"/>
  <c r="Z21" i="16"/>
  <c r="Z29" i="16"/>
  <c r="Z37" i="16"/>
  <c r="Z45" i="16"/>
  <c r="Z53" i="16"/>
  <c r="Z61" i="16"/>
  <c r="Z69" i="16"/>
  <c r="Z77" i="16"/>
  <c r="Z85" i="16"/>
  <c r="Z93" i="16"/>
  <c r="Z101" i="16"/>
  <c r="Z5" i="17"/>
  <c r="Z13" i="17"/>
  <c r="Z21" i="17"/>
  <c r="Z29" i="17"/>
  <c r="Z37" i="17"/>
  <c r="Z45" i="17"/>
  <c r="Z53" i="17"/>
  <c r="Z61" i="17"/>
  <c r="Z69" i="17"/>
  <c r="Z77" i="17"/>
  <c r="Z85" i="17"/>
  <c r="Z93" i="17"/>
  <c r="Z101" i="17"/>
  <c r="Z5" i="18"/>
  <c r="Z13" i="18"/>
  <c r="Z21" i="18"/>
  <c r="Z29" i="18"/>
  <c r="Z37" i="18"/>
  <c r="Z45" i="18"/>
  <c r="Z53" i="18"/>
  <c r="Z61" i="18"/>
  <c r="Z69" i="18"/>
  <c r="Z77" i="18"/>
  <c r="Z85" i="18"/>
  <c r="Z93" i="18"/>
  <c r="Z101" i="18"/>
  <c r="Z5" i="19"/>
  <c r="Z13" i="19"/>
  <c r="Z21" i="19"/>
  <c r="Z29" i="19"/>
  <c r="Z37" i="19"/>
  <c r="Z45" i="19"/>
  <c r="Z53" i="19"/>
  <c r="Z6" i="15"/>
  <c r="Z14" i="15"/>
  <c r="Z22" i="15"/>
  <c r="Z30" i="15"/>
  <c r="Z38" i="15"/>
  <c r="Z46" i="15"/>
  <c r="Z54" i="15"/>
  <c r="Z62" i="15"/>
  <c r="Z70" i="15"/>
  <c r="Z78" i="15"/>
  <c r="Z86" i="15"/>
  <c r="Z94" i="15"/>
  <c r="Z102" i="15"/>
  <c r="Z6" i="16"/>
  <c r="Z14" i="16"/>
  <c r="Z22" i="16"/>
  <c r="Z30" i="16"/>
  <c r="Z38" i="16"/>
  <c r="Z46" i="16"/>
  <c r="Z54" i="16"/>
  <c r="Z62" i="16"/>
  <c r="Z70" i="16"/>
  <c r="Z78" i="16"/>
  <c r="Z86" i="16"/>
  <c r="Z94" i="16"/>
  <c r="Z102" i="16"/>
  <c r="Z6" i="17"/>
  <c r="Z14" i="17"/>
  <c r="Z22" i="17"/>
  <c r="Z30" i="17"/>
  <c r="Z38" i="17"/>
  <c r="Z46" i="17"/>
  <c r="Z54" i="17"/>
  <c r="Z62" i="17"/>
  <c r="Z70" i="17"/>
  <c r="Z78" i="17"/>
  <c r="Z86" i="17"/>
  <c r="Z94" i="17"/>
  <c r="Z102" i="17"/>
  <c r="Z6" i="18"/>
  <c r="Z14" i="18"/>
  <c r="Z22" i="18"/>
  <c r="Z30" i="18"/>
  <c r="Z38" i="18"/>
  <c r="Z46" i="18"/>
  <c r="Z54" i="18"/>
  <c r="Z62" i="18"/>
  <c r="Z70" i="18"/>
  <c r="Z78" i="18"/>
  <c r="Z86" i="18"/>
  <c r="Z94" i="18"/>
  <c r="Z102" i="18"/>
  <c r="Z6" i="19"/>
  <c r="Z14" i="19"/>
  <c r="Z22" i="19"/>
  <c r="Z30" i="19"/>
  <c r="Z38" i="19"/>
  <c r="Z46" i="19"/>
  <c r="Z54" i="19"/>
  <c r="Z7" i="15"/>
  <c r="Z15" i="15"/>
  <c r="Z23" i="15"/>
  <c r="Z31" i="15"/>
  <c r="Z39" i="15"/>
  <c r="Z47" i="15"/>
  <c r="Z55" i="15"/>
  <c r="Z63" i="15"/>
  <c r="Z71" i="15"/>
  <c r="Z79" i="15"/>
  <c r="Z87" i="15"/>
  <c r="Z95" i="15"/>
  <c r="Z103" i="15"/>
  <c r="Z7" i="16"/>
  <c r="Z15" i="16"/>
  <c r="Z23" i="16"/>
  <c r="Z31" i="16"/>
  <c r="Z39" i="16"/>
  <c r="Z47" i="16"/>
  <c r="Z55" i="16"/>
  <c r="Z63" i="16"/>
  <c r="Z71" i="16"/>
  <c r="Z79" i="16"/>
  <c r="Z87" i="16"/>
  <c r="Z95" i="16"/>
  <c r="Z103" i="16"/>
  <c r="Z7" i="17"/>
  <c r="Z15" i="17"/>
  <c r="Z23" i="17"/>
  <c r="Z31" i="17"/>
  <c r="Z39" i="17"/>
  <c r="Z47" i="17"/>
  <c r="Z55" i="17"/>
  <c r="Z63" i="17"/>
  <c r="Z71" i="17"/>
  <c r="Z79" i="17"/>
  <c r="Z87" i="17"/>
  <c r="Z95" i="17"/>
  <c r="Z103" i="17"/>
  <c r="Z7" i="18"/>
  <c r="Z15" i="18"/>
  <c r="Z23" i="18"/>
  <c r="Z31" i="18"/>
  <c r="Z39" i="18"/>
  <c r="Z47" i="18"/>
  <c r="Z55" i="18"/>
  <c r="Z63" i="18"/>
  <c r="Z71" i="18"/>
  <c r="Z79" i="18"/>
  <c r="Z87" i="18"/>
  <c r="Z95" i="18"/>
  <c r="Z103" i="18"/>
  <c r="Z7" i="19"/>
  <c r="Z15" i="19"/>
  <c r="Z23" i="19"/>
  <c r="Z31" i="19"/>
  <c r="Z39" i="19"/>
  <c r="Z47" i="19"/>
  <c r="Z9" i="15"/>
  <c r="Z17" i="15"/>
  <c r="Z25" i="15"/>
  <c r="Z33" i="15"/>
  <c r="Z41" i="15"/>
  <c r="Z49" i="15"/>
  <c r="Z57" i="15"/>
  <c r="Z65" i="15"/>
  <c r="Z73" i="15"/>
  <c r="Z81" i="15"/>
  <c r="Z89" i="15"/>
  <c r="Z97" i="15"/>
  <c r="Z106" i="15"/>
  <c r="Z9" i="16"/>
  <c r="Z17" i="16"/>
  <c r="Z25" i="16"/>
  <c r="Z33" i="16"/>
  <c r="Z41" i="16"/>
  <c r="Z49" i="16"/>
  <c r="Z57" i="16"/>
  <c r="Z65" i="16"/>
  <c r="Z73" i="16"/>
  <c r="Z81" i="16"/>
  <c r="Z89" i="16"/>
  <c r="Z97" i="16"/>
  <c r="Z106" i="16"/>
  <c r="Z9" i="17"/>
  <c r="Z17" i="17"/>
  <c r="Z25" i="17"/>
  <c r="Z33" i="17"/>
  <c r="Z41" i="17"/>
  <c r="Z49" i="17"/>
  <c r="Z57" i="17"/>
  <c r="Z65" i="17"/>
  <c r="Z73" i="17"/>
  <c r="Z81" i="17"/>
  <c r="Z89" i="17"/>
  <c r="Z97" i="17"/>
  <c r="Z106" i="17"/>
  <c r="Z9" i="18"/>
  <c r="Z17" i="18"/>
  <c r="Z25" i="18"/>
  <c r="Z33" i="18"/>
  <c r="Z41" i="18"/>
  <c r="Z49" i="18"/>
  <c r="Z57" i="18"/>
  <c r="Z65" i="18"/>
  <c r="Z73" i="18"/>
  <c r="Z81" i="18"/>
  <c r="Z89" i="18"/>
  <c r="Z97" i="18"/>
  <c r="Z106" i="18"/>
  <c r="Z9" i="19"/>
  <c r="Z17" i="19"/>
  <c r="Z25" i="19"/>
  <c r="Z33" i="19"/>
  <c r="Z41" i="19"/>
  <c r="Z49" i="19"/>
  <c r="Z18" i="15"/>
  <c r="Z50" i="15"/>
  <c r="Z82" i="15"/>
  <c r="Z10" i="16"/>
  <c r="Z42" i="16"/>
  <c r="Z74" i="16"/>
  <c r="Z107" i="16"/>
  <c r="Z34" i="17"/>
  <c r="Z66" i="17"/>
  <c r="Z98" i="17"/>
  <c r="Z26" i="18"/>
  <c r="Z58" i="18"/>
  <c r="Z90" i="18"/>
  <c r="Z8" i="19"/>
  <c r="Z27" i="19"/>
  <c r="Z50" i="19"/>
  <c r="Z61" i="19"/>
  <c r="Z69" i="19"/>
  <c r="Z77" i="19"/>
  <c r="Z85" i="19"/>
  <c r="Z93" i="19"/>
  <c r="Z101" i="19"/>
  <c r="Z5" i="20"/>
  <c r="Z13" i="20"/>
  <c r="Z21" i="20"/>
  <c r="Z29" i="20"/>
  <c r="Z37" i="20"/>
  <c r="Z45" i="20"/>
  <c r="Z53" i="20"/>
  <c r="Z61" i="20"/>
  <c r="Z69" i="20"/>
  <c r="Z77" i="20"/>
  <c r="Z85" i="20"/>
  <c r="Z93" i="20"/>
  <c r="Z101" i="20"/>
  <c r="Z5" i="21"/>
  <c r="Z13" i="21"/>
  <c r="Z21" i="21"/>
  <c r="Z29" i="21"/>
  <c r="Z37" i="21"/>
  <c r="Z45" i="21"/>
  <c r="Z53" i="21"/>
  <c r="Z61" i="21"/>
  <c r="Z69" i="21"/>
  <c r="Z77" i="21"/>
  <c r="Z85" i="21"/>
  <c r="Z93" i="21"/>
  <c r="Z101" i="21"/>
  <c r="Z5" i="22"/>
  <c r="Z13" i="22"/>
  <c r="Z21" i="22"/>
  <c r="Z29" i="22"/>
  <c r="Z37" i="22"/>
  <c r="Z45" i="22"/>
  <c r="Z53" i="22"/>
  <c r="Z61" i="22"/>
  <c r="Z69" i="22"/>
  <c r="Z77" i="22"/>
  <c r="Z85" i="22"/>
  <c r="Z93" i="22"/>
  <c r="Z101" i="22"/>
  <c r="Z5" i="23"/>
  <c r="Z13" i="23"/>
  <c r="Z21" i="23"/>
  <c r="Z29" i="23"/>
  <c r="Z37" i="23"/>
  <c r="Z45" i="23"/>
  <c r="Z53" i="23"/>
  <c r="Z61" i="23"/>
  <c r="Z69" i="23"/>
  <c r="Z77" i="23"/>
  <c r="Z85" i="23"/>
  <c r="Z93" i="23"/>
  <c r="Z101" i="23"/>
  <c r="Z5" i="24"/>
  <c r="Z13" i="24"/>
  <c r="Z21" i="24"/>
  <c r="Z29" i="24"/>
  <c r="Z37" i="24"/>
  <c r="Z24" i="15"/>
  <c r="Z56" i="15"/>
  <c r="Z88" i="15"/>
  <c r="Z16" i="16"/>
  <c r="Z48" i="16"/>
  <c r="Z80" i="16"/>
  <c r="Z8" i="17"/>
  <c r="Z40" i="17"/>
  <c r="Z72" i="17"/>
  <c r="Z105" i="17"/>
  <c r="Z32" i="18"/>
  <c r="Z64" i="18"/>
  <c r="Z91" i="18"/>
  <c r="Z10" i="19"/>
  <c r="Z32" i="19"/>
  <c r="Z51" i="19"/>
  <c r="Z62" i="19"/>
  <c r="Z70" i="19"/>
  <c r="Z78" i="19"/>
  <c r="Z86" i="19"/>
  <c r="Z94" i="19"/>
  <c r="Z102" i="19"/>
  <c r="Z6" i="20"/>
  <c r="Z14" i="20"/>
  <c r="Z22" i="20"/>
  <c r="Z30" i="20"/>
  <c r="Z38" i="20"/>
  <c r="Z46" i="20"/>
  <c r="Z54" i="20"/>
  <c r="Z62" i="20"/>
  <c r="Z70" i="20"/>
  <c r="Z78" i="20"/>
  <c r="Z86" i="20"/>
  <c r="Z94" i="20"/>
  <c r="Z102" i="20"/>
  <c r="Z6" i="21"/>
  <c r="Z14" i="21"/>
  <c r="Z22" i="21"/>
  <c r="Z30" i="21"/>
  <c r="Z38" i="21"/>
  <c r="Z46" i="21"/>
  <c r="Z54" i="21"/>
  <c r="Z62" i="21"/>
  <c r="Z70" i="21"/>
  <c r="Z78" i="21"/>
  <c r="Z86" i="21"/>
  <c r="Z94" i="21"/>
  <c r="Z102" i="21"/>
  <c r="Z6" i="22"/>
  <c r="Z14" i="22"/>
  <c r="Z22" i="22"/>
  <c r="Z30" i="22"/>
  <c r="Z38" i="22"/>
  <c r="Z46" i="22"/>
  <c r="Z54" i="22"/>
  <c r="Z62" i="22"/>
  <c r="Z70" i="22"/>
  <c r="Z78" i="22"/>
  <c r="Z86" i="22"/>
  <c r="Z94" i="22"/>
  <c r="Z102" i="22"/>
  <c r="Z6" i="23"/>
  <c r="Z14" i="23"/>
  <c r="Z22" i="23"/>
  <c r="Z30" i="23"/>
  <c r="Z38" i="23"/>
  <c r="Z46" i="23"/>
  <c r="Z54" i="23"/>
  <c r="Z62" i="23"/>
  <c r="Z70" i="23"/>
  <c r="Z78" i="23"/>
  <c r="Z86" i="23"/>
  <c r="Z94" i="23"/>
  <c r="Z102" i="23"/>
  <c r="Z6" i="24"/>
  <c r="Z14" i="24"/>
  <c r="Z22" i="24"/>
  <c r="Z30" i="24"/>
  <c r="Z26" i="15"/>
  <c r="Z58" i="15"/>
  <c r="Z90" i="15"/>
  <c r="Z18" i="16"/>
  <c r="Z50" i="16"/>
  <c r="Z82" i="16"/>
  <c r="Z10" i="17"/>
  <c r="Z42" i="17"/>
  <c r="Z74" i="17"/>
  <c r="Z107" i="17"/>
  <c r="Z34" i="18"/>
  <c r="Z66" i="18"/>
  <c r="Z96" i="18"/>
  <c r="Z11" i="19"/>
  <c r="Z34" i="19"/>
  <c r="Z55" i="19"/>
  <c r="Z63" i="19"/>
  <c r="Z71" i="19"/>
  <c r="Z79" i="19"/>
  <c r="Z87" i="19"/>
  <c r="Z95" i="19"/>
  <c r="Z103" i="19"/>
  <c r="Z7" i="20"/>
  <c r="Z15" i="20"/>
  <c r="Z23" i="20"/>
  <c r="Z31" i="20"/>
  <c r="Z39" i="20"/>
  <c r="Z47" i="20"/>
  <c r="Z55" i="20"/>
  <c r="Z63" i="20"/>
  <c r="Z71" i="20"/>
  <c r="Z79" i="20"/>
  <c r="Z87" i="20"/>
  <c r="Z95" i="20"/>
  <c r="Z103" i="20"/>
  <c r="Z7" i="21"/>
  <c r="Z15" i="21"/>
  <c r="Z23" i="21"/>
  <c r="Z31" i="21"/>
  <c r="Z39" i="21"/>
  <c r="Z47" i="21"/>
  <c r="Z55" i="21"/>
  <c r="Z63" i="21"/>
  <c r="Z71" i="21"/>
  <c r="Z79" i="21"/>
  <c r="Z87" i="21"/>
  <c r="Z95" i="21"/>
  <c r="Z103" i="21"/>
  <c r="Z7" i="22"/>
  <c r="Z15" i="22"/>
  <c r="Z23" i="22"/>
  <c r="Z31" i="22"/>
  <c r="Z39" i="22"/>
  <c r="Z47" i="22"/>
  <c r="Z55" i="22"/>
  <c r="Z63" i="22"/>
  <c r="Z71" i="22"/>
  <c r="Z79" i="22"/>
  <c r="Z87" i="22"/>
  <c r="Z95" i="22"/>
  <c r="Z103" i="22"/>
  <c r="Z7" i="23"/>
  <c r="Z15" i="23"/>
  <c r="Z23" i="23"/>
  <c r="Z31" i="23"/>
  <c r="Z39" i="23"/>
  <c r="Z47" i="23"/>
  <c r="Z55" i="23"/>
  <c r="Z63" i="23"/>
  <c r="Z71" i="23"/>
  <c r="Z79" i="23"/>
  <c r="Z87" i="23"/>
  <c r="Z95" i="23"/>
  <c r="Z103" i="23"/>
  <c r="Z7" i="24"/>
  <c r="Z15" i="24"/>
  <c r="Z23" i="24"/>
  <c r="Z31" i="24"/>
  <c r="Z32" i="15"/>
  <c r="Z64" i="15"/>
  <c r="Z96" i="15"/>
  <c r="Z24" i="16"/>
  <c r="Z56" i="16"/>
  <c r="Z88" i="16"/>
  <c r="Z16" i="17"/>
  <c r="Z48" i="17"/>
  <c r="Z80" i="17"/>
  <c r="Z8" i="18"/>
  <c r="Z40" i="18"/>
  <c r="Z72" i="18"/>
  <c r="Z98" i="18"/>
  <c r="Z16" i="19"/>
  <c r="Z35" i="19"/>
  <c r="Z56" i="19"/>
  <c r="Z64" i="19"/>
  <c r="Z72" i="19"/>
  <c r="Z80" i="19"/>
  <c r="Z88" i="19"/>
  <c r="Z96" i="19"/>
  <c r="Z105" i="19"/>
  <c r="Z8" i="20"/>
  <c r="Z16" i="20"/>
  <c r="Z24" i="20"/>
  <c r="Z32" i="20"/>
  <c r="Z40" i="20"/>
  <c r="Z48" i="20"/>
  <c r="Z56" i="20"/>
  <c r="Z64" i="20"/>
  <c r="Z72" i="20"/>
  <c r="Z80" i="20"/>
  <c r="Z88" i="20"/>
  <c r="Z96" i="20"/>
  <c r="Z105" i="20"/>
  <c r="Z8" i="21"/>
  <c r="Z16" i="21"/>
  <c r="Z24" i="21"/>
  <c r="Z32" i="21"/>
  <c r="Z40" i="21"/>
  <c r="Z48" i="21"/>
  <c r="Z56" i="21"/>
  <c r="Z64" i="21"/>
  <c r="Z72" i="21"/>
  <c r="Z80" i="21"/>
  <c r="Z88" i="21"/>
  <c r="Z96" i="21"/>
  <c r="Z105" i="21"/>
  <c r="Z8" i="22"/>
  <c r="Z16" i="22"/>
  <c r="Z24" i="22"/>
  <c r="Z32" i="22"/>
  <c r="Z40" i="22"/>
  <c r="Z48" i="22"/>
  <c r="Z56" i="22"/>
  <c r="Z64" i="22"/>
  <c r="Z72" i="22"/>
  <c r="Z80" i="22"/>
  <c r="Z88" i="22"/>
  <c r="Z96" i="22"/>
  <c r="Z105" i="22"/>
  <c r="Z8" i="23"/>
  <c r="Z16" i="23"/>
  <c r="Z24" i="23"/>
  <c r="Z32" i="23"/>
  <c r="Z40" i="23"/>
  <c r="Z48" i="23"/>
  <c r="Z56" i="23"/>
  <c r="Z64" i="23"/>
  <c r="Z72" i="23"/>
  <c r="Z80" i="23"/>
  <c r="Z88" i="23"/>
  <c r="Z96" i="23"/>
  <c r="Z105" i="23"/>
  <c r="Z8" i="24"/>
  <c r="Z16" i="24"/>
  <c r="Z24" i="24"/>
  <c r="Z32" i="24"/>
  <c r="Z34" i="15"/>
  <c r="Z66" i="15"/>
  <c r="Z98" i="15"/>
  <c r="Z26" i="16"/>
  <c r="Z58" i="16"/>
  <c r="Z90" i="16"/>
  <c r="Z18" i="17"/>
  <c r="Z50" i="17"/>
  <c r="Z82" i="17"/>
  <c r="Z10" i="18"/>
  <c r="Z42" i="18"/>
  <c r="Z74" i="18"/>
  <c r="Z99" i="18"/>
  <c r="Z18" i="19"/>
  <c r="Z40" i="19"/>
  <c r="Z57" i="19"/>
  <c r="Z65" i="19"/>
  <c r="Z73" i="19"/>
  <c r="Z81" i="19"/>
  <c r="Z89" i="19"/>
  <c r="Z97" i="19"/>
  <c r="Z106" i="19"/>
  <c r="Z9" i="20"/>
  <c r="Z17" i="20"/>
  <c r="Z25" i="20"/>
  <c r="Z33" i="20"/>
  <c r="Z41" i="20"/>
  <c r="Z49" i="20"/>
  <c r="Z57" i="20"/>
  <c r="Z65" i="20"/>
  <c r="Z73" i="20"/>
  <c r="Z81" i="20"/>
  <c r="Z89" i="20"/>
  <c r="Z97" i="20"/>
  <c r="Z106" i="20"/>
  <c r="Z9" i="21"/>
  <c r="Z17" i="21"/>
  <c r="Z25" i="21"/>
  <c r="Z33" i="21"/>
  <c r="Z41" i="21"/>
  <c r="Z49" i="21"/>
  <c r="Z57" i="21"/>
  <c r="Z65" i="21"/>
  <c r="Z73" i="21"/>
  <c r="Z81" i="21"/>
  <c r="Z89" i="21"/>
  <c r="Z97" i="21"/>
  <c r="Z106" i="21"/>
  <c r="Z9" i="22"/>
  <c r="Z17" i="22"/>
  <c r="Z25" i="22"/>
  <c r="Z33" i="22"/>
  <c r="Z41" i="22"/>
  <c r="Z49" i="22"/>
  <c r="Z57" i="22"/>
  <c r="Z65" i="22"/>
  <c r="Z73" i="22"/>
  <c r="Z81" i="22"/>
  <c r="Z89" i="22"/>
  <c r="Z97" i="22"/>
  <c r="Z106" i="22"/>
  <c r="Z9" i="23"/>
  <c r="Z17" i="23"/>
  <c r="Z25" i="23"/>
  <c r="Z33" i="23"/>
  <c r="Z41" i="23"/>
  <c r="Z49" i="23"/>
  <c r="Z57" i="23"/>
  <c r="Z65" i="23"/>
  <c r="Z73" i="23"/>
  <c r="Z81" i="23"/>
  <c r="Z89" i="23"/>
  <c r="Z97" i="23"/>
  <c r="Z106" i="23"/>
  <c r="Z9" i="24"/>
  <c r="Z17" i="24"/>
  <c r="Z25" i="24"/>
  <c r="Z33" i="24"/>
  <c r="Z8" i="15"/>
  <c r="Z40" i="15"/>
  <c r="Z72" i="15"/>
  <c r="Z105" i="15"/>
  <c r="Z32" i="16"/>
  <c r="Z64" i="16"/>
  <c r="Z96" i="16"/>
  <c r="Z24" i="17"/>
  <c r="Z56" i="17"/>
  <c r="Z88" i="17"/>
  <c r="Z16" i="18"/>
  <c r="Z48" i="18"/>
  <c r="Z80" i="18"/>
  <c r="Z105" i="18"/>
  <c r="Z19" i="19"/>
  <c r="Z42" i="19"/>
  <c r="Z58" i="19"/>
  <c r="Z66" i="19"/>
  <c r="Z74" i="19"/>
  <c r="Z82" i="19"/>
  <c r="Z90" i="19"/>
  <c r="Z98" i="19"/>
  <c r="Z107" i="19"/>
  <c r="Z10" i="20"/>
  <c r="Z18" i="20"/>
  <c r="Z26" i="20"/>
  <c r="Z34" i="20"/>
  <c r="Z42" i="20"/>
  <c r="Z50" i="20"/>
  <c r="Z58" i="20"/>
  <c r="Z66" i="20"/>
  <c r="Z74" i="20"/>
  <c r="Z82" i="20"/>
  <c r="Z90" i="20"/>
  <c r="Z98" i="20"/>
  <c r="Z107" i="20"/>
  <c r="Z10" i="21"/>
  <c r="Z18" i="21"/>
  <c r="Z26" i="21"/>
  <c r="Z34" i="21"/>
  <c r="Z42" i="21"/>
  <c r="Z50" i="21"/>
  <c r="Z58" i="21"/>
  <c r="Z66" i="21"/>
  <c r="Z74" i="21"/>
  <c r="Z82" i="21"/>
  <c r="Z90" i="21"/>
  <c r="Z98" i="21"/>
  <c r="Z107" i="21"/>
  <c r="Z10" i="22"/>
  <c r="Z18" i="22"/>
  <c r="Z26" i="22"/>
  <c r="Z34" i="22"/>
  <c r="Z42" i="22"/>
  <c r="Z50" i="22"/>
  <c r="Z58" i="22"/>
  <c r="Z66" i="22"/>
  <c r="Z74" i="22"/>
  <c r="Z82" i="22"/>
  <c r="Z90" i="22"/>
  <c r="Z98" i="22"/>
  <c r="Z107" i="22"/>
  <c r="Z10" i="23"/>
  <c r="Z18" i="23"/>
  <c r="Z26" i="23"/>
  <c r="Z34" i="23"/>
  <c r="Z42" i="23"/>
  <c r="Z50" i="23"/>
  <c r="Z58" i="23"/>
  <c r="Z66" i="23"/>
  <c r="Z74" i="23"/>
  <c r="Z82" i="23"/>
  <c r="Z90" i="23"/>
  <c r="Z98" i="23"/>
  <c r="Z107" i="23"/>
  <c r="Z10" i="24"/>
  <c r="Z18" i="24"/>
  <c r="Z26" i="24"/>
  <c r="Z34" i="24"/>
  <c r="Z10" i="15"/>
  <c r="Z42" i="15"/>
  <c r="Z74" i="15"/>
  <c r="Z107" i="15"/>
  <c r="Z34" i="16"/>
  <c r="Z66" i="16"/>
  <c r="Z98" i="16"/>
  <c r="Z26" i="17"/>
  <c r="Z58" i="17"/>
  <c r="Z90" i="17"/>
  <c r="Z18" i="18"/>
  <c r="Z50" i="18"/>
  <c r="Z82" i="18"/>
  <c r="Z107" i="18"/>
  <c r="Z24" i="19"/>
  <c r="Z43" i="19"/>
  <c r="Z59" i="19"/>
  <c r="Z67" i="19"/>
  <c r="Z75" i="19"/>
  <c r="Z83" i="19"/>
  <c r="Z91" i="19"/>
  <c r="Z99" i="19"/>
  <c r="Z108" i="19"/>
  <c r="Z11" i="20"/>
  <c r="Z19" i="20"/>
  <c r="Z27" i="20"/>
  <c r="Z35" i="20"/>
  <c r="Z43" i="20"/>
  <c r="Z51" i="20"/>
  <c r="Z59" i="20"/>
  <c r="Z67" i="20"/>
  <c r="Z75" i="20"/>
  <c r="Z83" i="20"/>
  <c r="Z91" i="20"/>
  <c r="Z99" i="20"/>
  <c r="Z108" i="20"/>
  <c r="Z11" i="21"/>
  <c r="Z19" i="21"/>
  <c r="Z27" i="21"/>
  <c r="Z35" i="21"/>
  <c r="Z43" i="21"/>
  <c r="Z51" i="21"/>
  <c r="Z59" i="21"/>
  <c r="Z67" i="21"/>
  <c r="Z75" i="21"/>
  <c r="Z83" i="21"/>
  <c r="Z91" i="21"/>
  <c r="Z99" i="21"/>
  <c r="Z108" i="21"/>
  <c r="Z11" i="22"/>
  <c r="Z19" i="22"/>
  <c r="Z27" i="22"/>
  <c r="Z35" i="22"/>
  <c r="Z43" i="22"/>
  <c r="Z51" i="22"/>
  <c r="Z59" i="22"/>
  <c r="Z67" i="22"/>
  <c r="Z75" i="22"/>
  <c r="Z83" i="22"/>
  <c r="Z91" i="22"/>
  <c r="Z99" i="22"/>
  <c r="Z108" i="22"/>
  <c r="Z11" i="23"/>
  <c r="Z19" i="23"/>
  <c r="Z27" i="23"/>
  <c r="Z35" i="23"/>
  <c r="Z43" i="23"/>
  <c r="Z51" i="23"/>
  <c r="Z59" i="23"/>
  <c r="Z67" i="23"/>
  <c r="Z75" i="23"/>
  <c r="Z83" i="23"/>
  <c r="Z91" i="23"/>
  <c r="Z99" i="23"/>
  <c r="Z108" i="23"/>
  <c r="Z11" i="24"/>
  <c r="Z19" i="24"/>
  <c r="Z27" i="24"/>
  <c r="Z35" i="24"/>
  <c r="Z80" i="15"/>
  <c r="Z24" i="18"/>
  <c r="Z76" i="19"/>
  <c r="Z36" i="20"/>
  <c r="Z100" i="20"/>
  <c r="Z60" i="21"/>
  <c r="Z20" i="22"/>
  <c r="Z84" i="22"/>
  <c r="Z44" i="23"/>
  <c r="Z109" i="23"/>
  <c r="Z41" i="24"/>
  <c r="Z49" i="24"/>
  <c r="Z57" i="24"/>
  <c r="Z65" i="24"/>
  <c r="Z73" i="24"/>
  <c r="Z81" i="24"/>
  <c r="Z89" i="24"/>
  <c r="Z97" i="24"/>
  <c r="Z106" i="24"/>
  <c r="Z9" i="25"/>
  <c r="Z17" i="25"/>
  <c r="Z25" i="25"/>
  <c r="Z33" i="25"/>
  <c r="Z41" i="25"/>
  <c r="Z49" i="25"/>
  <c r="Z57" i="25"/>
  <c r="Z65" i="25"/>
  <c r="Z73" i="25"/>
  <c r="Z81" i="25"/>
  <c r="Z89" i="25"/>
  <c r="Z97" i="25"/>
  <c r="Z106" i="25"/>
  <c r="Z9" i="26"/>
  <c r="Z17" i="26"/>
  <c r="Z25" i="26"/>
  <c r="Z33" i="26"/>
  <c r="Z41" i="26"/>
  <c r="Z49" i="26"/>
  <c r="Z57" i="26"/>
  <c r="Z65" i="26"/>
  <c r="Z73" i="26"/>
  <c r="Z81" i="26"/>
  <c r="Z89" i="26"/>
  <c r="Z97" i="26"/>
  <c r="Z106" i="26"/>
  <c r="Z9" i="27"/>
  <c r="Z17" i="27"/>
  <c r="Z25" i="27"/>
  <c r="Z33" i="27"/>
  <c r="Z41" i="27"/>
  <c r="Z49" i="27"/>
  <c r="Z57" i="27"/>
  <c r="Z65" i="27"/>
  <c r="Z73" i="27"/>
  <c r="Z81" i="27"/>
  <c r="Z89" i="27"/>
  <c r="Z97" i="27"/>
  <c r="Z106" i="27"/>
  <c r="Z9" i="57"/>
  <c r="Z17" i="57"/>
  <c r="Z25" i="57"/>
  <c r="Z33" i="57"/>
  <c r="Z41" i="57"/>
  <c r="Z49" i="57"/>
  <c r="Z57" i="57"/>
  <c r="Z65" i="57"/>
  <c r="Z73" i="57"/>
  <c r="Z81" i="57"/>
  <c r="Z89" i="57"/>
  <c r="Z97" i="57"/>
  <c r="Z106" i="57"/>
  <c r="Z9" i="58"/>
  <c r="Z17" i="58"/>
  <c r="Z25" i="58"/>
  <c r="Z33" i="58"/>
  <c r="Z41" i="58"/>
  <c r="Z49" i="58"/>
  <c r="Z57" i="58"/>
  <c r="Z65" i="58"/>
  <c r="Z73" i="58"/>
  <c r="Z81" i="58"/>
  <c r="Z89" i="58"/>
  <c r="Z97" i="58"/>
  <c r="Z106" i="58"/>
  <c r="Z8" i="16"/>
  <c r="Z56" i="18"/>
  <c r="Z84" i="19"/>
  <c r="Z44" i="20"/>
  <c r="Z109" i="20"/>
  <c r="Z68" i="21"/>
  <c r="Z28" i="22"/>
  <c r="Z92" i="22"/>
  <c r="Z52" i="23"/>
  <c r="Z12" i="24"/>
  <c r="Z42" i="24"/>
  <c r="Z50" i="24"/>
  <c r="Z58" i="24"/>
  <c r="Z66" i="24"/>
  <c r="Z74" i="24"/>
  <c r="Z82" i="24"/>
  <c r="Z90" i="24"/>
  <c r="Z98" i="24"/>
  <c r="Z107" i="24"/>
  <c r="Z10" i="25"/>
  <c r="Z18" i="25"/>
  <c r="Z26" i="25"/>
  <c r="Z34" i="25"/>
  <c r="Z42" i="25"/>
  <c r="Z50" i="25"/>
  <c r="Z58" i="25"/>
  <c r="Z66" i="25"/>
  <c r="Z74" i="25"/>
  <c r="Z82" i="25"/>
  <c r="Z90" i="25"/>
  <c r="Z98" i="25"/>
  <c r="Z107" i="25"/>
  <c r="Z10" i="26"/>
  <c r="Z18" i="26"/>
  <c r="Z26" i="26"/>
  <c r="Z34" i="26"/>
  <c r="Z42" i="26"/>
  <c r="Z50" i="26"/>
  <c r="Z58" i="26"/>
  <c r="Z66" i="26"/>
  <c r="Z74" i="26"/>
  <c r="Z82" i="26"/>
  <c r="Z90" i="26"/>
  <c r="Z98" i="26"/>
  <c r="Z107" i="26"/>
  <c r="Z10" i="27"/>
  <c r="Z18" i="27"/>
  <c r="Z26" i="27"/>
  <c r="Z34" i="27"/>
  <c r="Z42" i="27"/>
  <c r="Z50" i="27"/>
  <c r="Z58" i="27"/>
  <c r="Z66" i="27"/>
  <c r="Z74" i="27"/>
  <c r="Z82" i="27"/>
  <c r="Z90" i="27"/>
  <c r="Z98" i="27"/>
  <c r="Z107" i="27"/>
  <c r="Z10" i="57"/>
  <c r="Z18" i="57"/>
  <c r="Z26" i="57"/>
  <c r="Z34" i="57"/>
  <c r="Z42" i="57"/>
  <c r="Z50" i="57"/>
  <c r="Z58" i="57"/>
  <c r="Z66" i="57"/>
  <c r="Z74" i="57"/>
  <c r="Z82" i="57"/>
  <c r="Z90" i="57"/>
  <c r="Z98" i="57"/>
  <c r="Z107" i="57"/>
  <c r="Z10" i="58"/>
  <c r="Z18" i="58"/>
  <c r="Z26" i="58"/>
  <c r="Z34" i="58"/>
  <c r="Z42" i="58"/>
  <c r="Z50" i="58"/>
  <c r="Z58" i="58"/>
  <c r="Z66" i="58"/>
  <c r="Z74" i="58"/>
  <c r="Z82" i="58"/>
  <c r="Z90" i="58"/>
  <c r="Z40" i="16"/>
  <c r="Z88" i="18"/>
  <c r="Z92" i="19"/>
  <c r="Z52" i="20"/>
  <c r="Z12" i="21"/>
  <c r="Z76" i="21"/>
  <c r="Z36" i="22"/>
  <c r="Z100" i="22"/>
  <c r="Z60" i="23"/>
  <c r="Z20" i="24"/>
  <c r="Z43" i="24"/>
  <c r="Z51" i="24"/>
  <c r="Z59" i="24"/>
  <c r="Z67" i="24"/>
  <c r="Z75" i="24"/>
  <c r="Z83" i="24"/>
  <c r="Z91" i="24"/>
  <c r="Z99" i="24"/>
  <c r="Z108" i="24"/>
  <c r="Z11" i="25"/>
  <c r="Z19" i="25"/>
  <c r="Z27" i="25"/>
  <c r="Z35" i="25"/>
  <c r="Z43" i="25"/>
  <c r="Z51" i="25"/>
  <c r="Z59" i="25"/>
  <c r="Z67" i="25"/>
  <c r="Z75" i="25"/>
  <c r="Z83" i="25"/>
  <c r="Z91" i="25"/>
  <c r="Z99" i="25"/>
  <c r="Z108" i="25"/>
  <c r="Z11" i="26"/>
  <c r="Z19" i="26"/>
  <c r="Z27" i="26"/>
  <c r="Z35" i="26"/>
  <c r="Z43" i="26"/>
  <c r="Z51" i="26"/>
  <c r="Z59" i="26"/>
  <c r="Z67" i="26"/>
  <c r="Z75" i="26"/>
  <c r="Z83" i="26"/>
  <c r="Z91" i="26"/>
  <c r="Z99" i="26"/>
  <c r="Z108" i="26"/>
  <c r="Z11" i="27"/>
  <c r="Z19" i="27"/>
  <c r="Z27" i="27"/>
  <c r="Z35" i="27"/>
  <c r="Z43" i="27"/>
  <c r="Z51" i="27"/>
  <c r="Z59" i="27"/>
  <c r="Z67" i="27"/>
  <c r="Z75" i="27"/>
  <c r="Z83" i="27"/>
  <c r="Z91" i="27"/>
  <c r="Z99" i="27"/>
  <c r="Z108" i="27"/>
  <c r="Z11" i="57"/>
  <c r="Z19" i="57"/>
  <c r="Z27" i="57"/>
  <c r="Z35" i="57"/>
  <c r="Z43" i="57"/>
  <c r="Z51" i="57"/>
  <c r="Z59" i="57"/>
  <c r="Z67" i="57"/>
  <c r="Z75" i="57"/>
  <c r="Z83" i="57"/>
  <c r="Z91" i="57"/>
  <c r="Z99" i="57"/>
  <c r="Z108" i="57"/>
  <c r="Z11" i="58"/>
  <c r="Z19" i="58"/>
  <c r="Z27" i="58"/>
  <c r="Z35" i="58"/>
  <c r="Z43" i="58"/>
  <c r="Z51" i="58"/>
  <c r="Z59" i="58"/>
  <c r="Z67" i="58"/>
  <c r="Z75" i="58"/>
  <c r="Z83" i="58"/>
  <c r="Z91" i="58"/>
  <c r="Z99" i="58"/>
  <c r="Z108" i="58"/>
  <c r="Z72" i="16"/>
  <c r="Z108" i="18"/>
  <c r="Z100" i="19"/>
  <c r="Z60" i="20"/>
  <c r="Z20" i="21"/>
  <c r="Z84" i="21"/>
  <c r="Z44" i="22"/>
  <c r="Z109" i="22"/>
  <c r="Z68" i="23"/>
  <c r="Z28" i="24"/>
  <c r="Z44" i="24"/>
  <c r="Z52" i="24"/>
  <c r="Z60" i="24"/>
  <c r="Z68" i="24"/>
  <c r="Z76" i="24"/>
  <c r="Z84" i="24"/>
  <c r="Z92" i="24"/>
  <c r="Z100" i="24"/>
  <c r="Z109" i="24"/>
  <c r="Z12" i="25"/>
  <c r="Z20" i="25"/>
  <c r="Z28" i="25"/>
  <c r="Z36" i="25"/>
  <c r="Z44" i="25"/>
  <c r="Z52" i="25"/>
  <c r="Z60" i="25"/>
  <c r="Z68" i="25"/>
  <c r="Z76" i="25"/>
  <c r="Z84" i="25"/>
  <c r="Z92" i="25"/>
  <c r="Z100" i="25"/>
  <c r="Z109" i="25"/>
  <c r="Z12" i="26"/>
  <c r="Z20" i="26"/>
  <c r="Z28" i="26"/>
  <c r="Z36" i="26"/>
  <c r="Z44" i="26"/>
  <c r="Z52" i="26"/>
  <c r="Z60" i="26"/>
  <c r="Z68" i="26"/>
  <c r="Z76" i="26"/>
  <c r="Z84" i="26"/>
  <c r="Z92" i="26"/>
  <c r="Z100" i="26"/>
  <c r="Z109" i="26"/>
  <c r="Z12" i="27"/>
  <c r="Z20" i="27"/>
  <c r="Z28" i="27"/>
  <c r="Z36" i="27"/>
  <c r="Z44" i="27"/>
  <c r="Z52" i="27"/>
  <c r="Z60" i="27"/>
  <c r="Z68" i="27"/>
  <c r="Z76" i="27"/>
  <c r="Z84" i="27"/>
  <c r="Z92" i="27"/>
  <c r="Z100" i="27"/>
  <c r="Z109" i="27"/>
  <c r="Z12" i="57"/>
  <c r="Z20" i="57"/>
  <c r="Z28" i="57"/>
  <c r="Z36" i="57"/>
  <c r="Z44" i="57"/>
  <c r="Z52" i="57"/>
  <c r="Z60" i="57"/>
  <c r="Z68" i="57"/>
  <c r="Z76" i="57"/>
  <c r="Z84" i="57"/>
  <c r="Z92" i="57"/>
  <c r="Z100" i="57"/>
  <c r="Z109" i="57"/>
  <c r="Z12" i="58"/>
  <c r="Z20" i="58"/>
  <c r="Z28" i="58"/>
  <c r="Z36" i="58"/>
  <c r="Z44" i="58"/>
  <c r="Z52" i="58"/>
  <c r="Z60" i="58"/>
  <c r="Z68" i="58"/>
  <c r="Z76" i="58"/>
  <c r="Z84" i="58"/>
  <c r="Z92" i="58"/>
  <c r="Z100" i="58"/>
  <c r="Z109" i="58"/>
  <c r="Z105" i="16"/>
  <c r="Z26" i="19"/>
  <c r="Z109" i="19"/>
  <c r="Z68" i="20"/>
  <c r="Z28" i="21"/>
  <c r="Z92" i="21"/>
  <c r="Z52" i="22"/>
  <c r="Z12" i="23"/>
  <c r="Z76" i="23"/>
  <c r="Z36" i="24"/>
  <c r="Z45" i="24"/>
  <c r="Z53" i="24"/>
  <c r="Z61" i="24"/>
  <c r="Z69" i="24"/>
  <c r="Z77" i="24"/>
  <c r="Z85" i="24"/>
  <c r="Z93" i="24"/>
  <c r="Z101" i="24"/>
  <c r="Z5" i="25"/>
  <c r="Z13" i="25"/>
  <c r="Z21" i="25"/>
  <c r="Z29" i="25"/>
  <c r="Z37" i="25"/>
  <c r="Z45" i="25"/>
  <c r="Z53" i="25"/>
  <c r="Z61" i="25"/>
  <c r="Z69" i="25"/>
  <c r="Z77" i="25"/>
  <c r="Z85" i="25"/>
  <c r="Z93" i="25"/>
  <c r="Z101" i="25"/>
  <c r="Z5" i="26"/>
  <c r="Z13" i="26"/>
  <c r="Z21" i="26"/>
  <c r="Z29" i="26"/>
  <c r="Z37" i="26"/>
  <c r="Z45" i="26"/>
  <c r="Z53" i="26"/>
  <c r="Z61" i="26"/>
  <c r="Z69" i="26"/>
  <c r="Z77" i="26"/>
  <c r="Z85" i="26"/>
  <c r="Z93" i="26"/>
  <c r="Z101" i="26"/>
  <c r="Z5" i="27"/>
  <c r="Z13" i="27"/>
  <c r="Z21" i="27"/>
  <c r="Z29" i="27"/>
  <c r="Z37" i="27"/>
  <c r="Z45" i="27"/>
  <c r="Z53" i="27"/>
  <c r="Z61" i="27"/>
  <c r="Z69" i="27"/>
  <c r="Z77" i="27"/>
  <c r="Z85" i="27"/>
  <c r="Z93" i="27"/>
  <c r="Z101" i="27"/>
  <c r="Z5" i="57"/>
  <c r="Z13" i="57"/>
  <c r="Z21" i="57"/>
  <c r="Z29" i="57"/>
  <c r="Z37" i="57"/>
  <c r="Z45" i="57"/>
  <c r="Z53" i="57"/>
  <c r="Z61" i="57"/>
  <c r="Z69" i="57"/>
  <c r="Z77" i="57"/>
  <c r="Z85" i="57"/>
  <c r="Z93" i="57"/>
  <c r="Z101" i="57"/>
  <c r="Z5" i="58"/>
  <c r="Z13" i="58"/>
  <c r="Z21" i="58"/>
  <c r="Z29" i="58"/>
  <c r="Z37" i="58"/>
  <c r="Z45" i="58"/>
  <c r="Z53" i="58"/>
  <c r="Z61" i="58"/>
  <c r="Z69" i="58"/>
  <c r="Z77" i="58"/>
  <c r="Z85" i="58"/>
  <c r="Z93" i="58"/>
  <c r="Z101" i="58"/>
  <c r="Z5" i="59"/>
  <c r="Z32" i="17"/>
  <c r="Z48" i="19"/>
  <c r="Z12" i="20"/>
  <c r="Z76" i="20"/>
  <c r="Z36" i="21"/>
  <c r="Z100" i="21"/>
  <c r="Z60" i="22"/>
  <c r="Z20" i="23"/>
  <c r="Z84" i="23"/>
  <c r="Z38" i="24"/>
  <c r="Z46" i="24"/>
  <c r="Z54" i="24"/>
  <c r="Z62" i="24"/>
  <c r="Z70" i="24"/>
  <c r="Z78" i="24"/>
  <c r="Z86" i="24"/>
  <c r="Z94" i="24"/>
  <c r="Z102" i="24"/>
  <c r="Z6" i="25"/>
  <c r="Z14" i="25"/>
  <c r="Z22" i="25"/>
  <c r="Z30" i="25"/>
  <c r="Z38" i="25"/>
  <c r="Z46" i="25"/>
  <c r="Z54" i="25"/>
  <c r="Z62" i="25"/>
  <c r="Z70" i="25"/>
  <c r="Z78" i="25"/>
  <c r="Z86" i="25"/>
  <c r="Z94" i="25"/>
  <c r="Z102" i="25"/>
  <c r="Z6" i="26"/>
  <c r="Z14" i="26"/>
  <c r="Z22" i="26"/>
  <c r="Z30" i="26"/>
  <c r="Z38" i="26"/>
  <c r="Z46" i="26"/>
  <c r="Z54" i="26"/>
  <c r="Z62" i="26"/>
  <c r="Z70" i="26"/>
  <c r="Z78" i="26"/>
  <c r="Z86" i="26"/>
  <c r="Z94" i="26"/>
  <c r="Z102" i="26"/>
  <c r="Z6" i="27"/>
  <c r="Z14" i="27"/>
  <c r="Z22" i="27"/>
  <c r="Z30" i="27"/>
  <c r="Z38" i="27"/>
  <c r="Z46" i="27"/>
  <c r="Z54" i="27"/>
  <c r="Z62" i="27"/>
  <c r="Z70" i="27"/>
  <c r="Z78" i="27"/>
  <c r="Z86" i="27"/>
  <c r="Z94" i="27"/>
  <c r="Z102" i="27"/>
  <c r="Z6" i="57"/>
  <c r="Z14" i="57"/>
  <c r="Z22" i="57"/>
  <c r="Z30" i="57"/>
  <c r="Z38" i="57"/>
  <c r="Z46" i="57"/>
  <c r="Z54" i="57"/>
  <c r="Z62" i="57"/>
  <c r="Z70" i="57"/>
  <c r="Z78" i="57"/>
  <c r="Z86" i="57"/>
  <c r="Z94" i="57"/>
  <c r="Z102" i="57"/>
  <c r="Z6" i="58"/>
  <c r="Z14" i="58"/>
  <c r="Z22" i="58"/>
  <c r="Z30" i="58"/>
  <c r="Z38" i="58"/>
  <c r="Z46" i="58"/>
  <c r="Z54" i="58"/>
  <c r="Z62" i="58"/>
  <c r="Z70" i="58"/>
  <c r="Z78" i="58"/>
  <c r="Z86" i="58"/>
  <c r="Z94" i="58"/>
  <c r="Z102" i="58"/>
  <c r="Z6" i="59"/>
  <c r="Z16" i="15"/>
  <c r="Z64" i="17"/>
  <c r="Z60" i="19"/>
  <c r="Z20" i="20"/>
  <c r="Z84" i="20"/>
  <c r="Z44" i="21"/>
  <c r="Z109" i="21"/>
  <c r="Z68" i="22"/>
  <c r="Z28" i="23"/>
  <c r="Z92" i="23"/>
  <c r="Z39" i="24"/>
  <c r="Z47" i="24"/>
  <c r="Z55" i="24"/>
  <c r="Z63" i="24"/>
  <c r="Z71" i="24"/>
  <c r="Z79" i="24"/>
  <c r="Z87" i="24"/>
  <c r="Z95" i="24"/>
  <c r="Z103" i="24"/>
  <c r="Z7" i="25"/>
  <c r="Z15" i="25"/>
  <c r="Z23" i="25"/>
  <c r="Z31" i="25"/>
  <c r="Z39" i="25"/>
  <c r="Z47" i="25"/>
  <c r="Z55" i="25"/>
  <c r="Z63" i="25"/>
  <c r="Z71" i="25"/>
  <c r="Z79" i="25"/>
  <c r="Z87" i="25"/>
  <c r="Z95" i="25"/>
  <c r="Z103" i="25"/>
  <c r="Z7" i="26"/>
  <c r="Z15" i="26"/>
  <c r="Z23" i="26"/>
  <c r="Z31" i="26"/>
  <c r="Z39" i="26"/>
  <c r="Z47" i="26"/>
  <c r="Z55" i="26"/>
  <c r="Z63" i="26"/>
  <c r="Z71" i="26"/>
  <c r="Z79" i="26"/>
  <c r="Z87" i="26"/>
  <c r="Z95" i="26"/>
  <c r="Z103" i="26"/>
  <c r="Z7" i="27"/>
  <c r="Z15" i="27"/>
  <c r="Z23" i="27"/>
  <c r="Z31" i="27"/>
  <c r="Z39" i="27"/>
  <c r="Z47" i="27"/>
  <c r="Z55" i="27"/>
  <c r="Z63" i="27"/>
  <c r="Z71" i="27"/>
  <c r="Z79" i="27"/>
  <c r="Z87" i="27"/>
  <c r="Z95" i="27"/>
  <c r="Z103" i="27"/>
  <c r="Z7" i="57"/>
  <c r="Z15" i="57"/>
  <c r="Z23" i="57"/>
  <c r="Z31" i="57"/>
  <c r="Z39" i="57"/>
  <c r="Z47" i="57"/>
  <c r="Z55" i="57"/>
  <c r="Z63" i="57"/>
  <c r="Z71" i="57"/>
  <c r="Z79" i="57"/>
  <c r="Z87" i="57"/>
  <c r="Z95" i="57"/>
  <c r="Z103" i="57"/>
  <c r="Z7" i="58"/>
  <c r="Z15" i="58"/>
  <c r="Z23" i="58"/>
  <c r="Z31" i="58"/>
  <c r="Z39" i="58"/>
  <c r="Z47" i="58"/>
  <c r="Z55" i="58"/>
  <c r="Z63" i="58"/>
  <c r="Z71" i="58"/>
  <c r="Z79" i="58"/>
  <c r="Z87" i="58"/>
  <c r="Z95" i="58"/>
  <c r="Z103" i="58"/>
  <c r="Z7" i="59"/>
  <c r="Z48" i="15"/>
  <c r="Z36" i="23"/>
  <c r="Z88" i="24"/>
  <c r="Z48" i="25"/>
  <c r="Z8" i="26"/>
  <c r="Z72" i="26"/>
  <c r="Z32" i="27"/>
  <c r="Z96" i="27"/>
  <c r="Z56" i="57"/>
  <c r="Z16" i="58"/>
  <c r="Z80" i="58"/>
  <c r="Z10" i="59"/>
  <c r="Z18" i="59"/>
  <c r="Z26" i="59"/>
  <c r="Z34" i="59"/>
  <c r="Z42" i="59"/>
  <c r="Z50" i="59"/>
  <c r="Z58" i="59"/>
  <c r="Z66" i="59"/>
  <c r="Z74" i="59"/>
  <c r="Z82" i="59"/>
  <c r="Z90" i="59"/>
  <c r="Z98" i="59"/>
  <c r="Z107" i="59"/>
  <c r="Z10" i="60"/>
  <c r="Z18" i="60"/>
  <c r="Z26" i="60"/>
  <c r="Z34" i="60"/>
  <c r="Z42" i="60"/>
  <c r="Z50" i="60"/>
  <c r="Z58" i="60"/>
  <c r="Z66" i="60"/>
  <c r="Z74" i="60"/>
  <c r="Z82" i="60"/>
  <c r="Z90" i="60"/>
  <c r="Z98" i="60"/>
  <c r="Z107" i="60"/>
  <c r="Z10" i="61"/>
  <c r="Z18" i="61"/>
  <c r="Z26" i="61"/>
  <c r="Z34" i="61"/>
  <c r="Z42" i="61"/>
  <c r="Z50" i="61"/>
  <c r="Z58" i="61"/>
  <c r="Z66" i="61"/>
  <c r="Z74" i="61"/>
  <c r="Z82" i="61"/>
  <c r="Z90" i="61"/>
  <c r="Z98" i="61"/>
  <c r="Z107" i="61"/>
  <c r="Z10" i="62"/>
  <c r="Z18" i="62"/>
  <c r="Z26" i="62"/>
  <c r="Z34" i="62"/>
  <c r="Z42" i="62"/>
  <c r="Z50" i="62"/>
  <c r="Z58" i="62"/>
  <c r="Z66" i="62"/>
  <c r="Z74" i="62"/>
  <c r="Z82" i="62"/>
  <c r="Z90" i="62"/>
  <c r="Z98" i="62"/>
  <c r="Z107" i="62"/>
  <c r="Z10" i="63"/>
  <c r="Z18" i="63"/>
  <c r="Z26" i="63"/>
  <c r="Z34" i="63"/>
  <c r="Z42" i="63"/>
  <c r="Z50" i="63"/>
  <c r="Z58" i="63"/>
  <c r="Z66" i="63"/>
  <c r="Z74" i="63"/>
  <c r="Z82" i="63"/>
  <c r="Z90" i="63"/>
  <c r="Z98" i="63"/>
  <c r="Z107" i="63"/>
  <c r="Z10" i="64"/>
  <c r="Z18" i="64"/>
  <c r="Z26" i="64"/>
  <c r="Z34" i="64"/>
  <c r="Z42" i="64"/>
  <c r="Z50" i="64"/>
  <c r="Z58" i="64"/>
  <c r="Z66" i="64"/>
  <c r="Z74" i="64"/>
  <c r="Z82" i="64"/>
  <c r="Z96" i="17"/>
  <c r="Z100" i="23"/>
  <c r="Z96" i="24"/>
  <c r="Z56" i="25"/>
  <c r="Z16" i="26"/>
  <c r="Z80" i="26"/>
  <c r="Z40" i="27"/>
  <c r="Z105" i="27"/>
  <c r="Z64" i="57"/>
  <c r="Z24" i="58"/>
  <c r="Z88" i="58"/>
  <c r="Z11" i="59"/>
  <c r="Z19" i="59"/>
  <c r="Z27" i="59"/>
  <c r="Z35" i="59"/>
  <c r="Z43" i="59"/>
  <c r="Z51" i="59"/>
  <c r="Z59" i="59"/>
  <c r="Z67" i="59"/>
  <c r="Z75" i="59"/>
  <c r="Z83" i="59"/>
  <c r="Z91" i="59"/>
  <c r="Z99" i="59"/>
  <c r="Z108" i="59"/>
  <c r="Z11" i="60"/>
  <c r="Z19" i="60"/>
  <c r="Z27" i="60"/>
  <c r="Z35" i="60"/>
  <c r="Z43" i="60"/>
  <c r="Z51" i="60"/>
  <c r="Z59" i="60"/>
  <c r="Z67" i="60"/>
  <c r="Z75" i="60"/>
  <c r="Z83" i="60"/>
  <c r="Z91" i="60"/>
  <c r="Z99" i="60"/>
  <c r="Z108" i="60"/>
  <c r="Z11" i="61"/>
  <c r="Z19" i="61"/>
  <c r="Z27" i="61"/>
  <c r="Z35" i="61"/>
  <c r="Z43" i="61"/>
  <c r="Z51" i="61"/>
  <c r="Z59" i="61"/>
  <c r="Z67" i="61"/>
  <c r="Z75" i="61"/>
  <c r="Z83" i="61"/>
  <c r="Z91" i="61"/>
  <c r="Z99" i="61"/>
  <c r="Z108" i="61"/>
  <c r="Z11" i="62"/>
  <c r="Z19" i="62"/>
  <c r="Z27" i="62"/>
  <c r="Z35" i="62"/>
  <c r="Z43" i="62"/>
  <c r="Z51" i="62"/>
  <c r="Z59" i="62"/>
  <c r="Z67" i="62"/>
  <c r="Z75" i="62"/>
  <c r="Z83" i="62"/>
  <c r="Z91" i="62"/>
  <c r="Z99" i="62"/>
  <c r="Z108" i="62"/>
  <c r="Z11" i="63"/>
  <c r="Z19" i="63"/>
  <c r="Z27" i="63"/>
  <c r="Z35" i="63"/>
  <c r="Z43" i="63"/>
  <c r="Z51" i="63"/>
  <c r="Z59" i="63"/>
  <c r="Z67" i="63"/>
  <c r="Z75" i="63"/>
  <c r="Z83" i="63"/>
  <c r="Z91" i="63"/>
  <c r="Z99" i="63"/>
  <c r="Z108" i="63"/>
  <c r="Z11" i="64"/>
  <c r="Z19" i="64"/>
  <c r="Z27" i="64"/>
  <c r="Z35" i="64"/>
  <c r="Z43" i="64"/>
  <c r="Z51" i="64"/>
  <c r="Z59" i="64"/>
  <c r="Z67" i="64"/>
  <c r="Z75" i="64"/>
  <c r="Z68" i="19"/>
  <c r="Z40" i="24"/>
  <c r="Z105" i="24"/>
  <c r="Z64" i="25"/>
  <c r="Z24" i="26"/>
  <c r="Z88" i="26"/>
  <c r="Z48" i="27"/>
  <c r="Z8" i="57"/>
  <c r="Z72" i="57"/>
  <c r="Z32" i="58"/>
  <c r="Z96" i="58"/>
  <c r="Z12" i="59"/>
  <c r="Z20" i="59"/>
  <c r="Z28" i="59"/>
  <c r="Z36" i="59"/>
  <c r="Z44" i="59"/>
  <c r="Z52" i="59"/>
  <c r="Z60" i="59"/>
  <c r="Z68" i="59"/>
  <c r="Z76" i="59"/>
  <c r="Z84" i="59"/>
  <c r="Z92" i="59"/>
  <c r="Z100" i="59"/>
  <c r="Z109" i="59"/>
  <c r="Z12" i="60"/>
  <c r="Z20" i="60"/>
  <c r="Z28" i="60"/>
  <c r="Z36" i="60"/>
  <c r="Z44" i="60"/>
  <c r="Z52" i="60"/>
  <c r="Z60" i="60"/>
  <c r="Z68" i="60"/>
  <c r="Z76" i="60"/>
  <c r="Z84" i="60"/>
  <c r="Z92" i="60"/>
  <c r="Z100" i="60"/>
  <c r="Z109" i="60"/>
  <c r="Z12" i="61"/>
  <c r="Z20" i="61"/>
  <c r="Z28" i="61"/>
  <c r="Z36" i="61"/>
  <c r="Z44" i="61"/>
  <c r="Z52" i="61"/>
  <c r="Z60" i="61"/>
  <c r="Z68" i="61"/>
  <c r="Z76" i="61"/>
  <c r="Z84" i="61"/>
  <c r="Z92" i="61"/>
  <c r="Z100" i="61"/>
  <c r="Z109" i="61"/>
  <c r="Z12" i="62"/>
  <c r="Z20" i="62"/>
  <c r="Z28" i="62"/>
  <c r="Z36" i="62"/>
  <c r="Z44" i="62"/>
  <c r="Z52" i="62"/>
  <c r="Z60" i="62"/>
  <c r="Z68" i="62"/>
  <c r="Z76" i="62"/>
  <c r="Z84" i="62"/>
  <c r="Z92" i="62"/>
  <c r="Z100" i="62"/>
  <c r="Z109" i="62"/>
  <c r="Z12" i="63"/>
  <c r="Z20" i="63"/>
  <c r="Z28" i="63"/>
  <c r="Z36" i="63"/>
  <c r="Z44" i="63"/>
  <c r="Z52" i="63"/>
  <c r="Z60" i="63"/>
  <c r="Z68" i="63"/>
  <c r="Z76" i="63"/>
  <c r="Z84" i="63"/>
  <c r="Z92" i="63"/>
  <c r="Z100" i="63"/>
  <c r="Z109" i="63"/>
  <c r="Z12" i="64"/>
  <c r="Z20" i="64"/>
  <c r="Z28" i="64"/>
  <c r="Z36" i="64"/>
  <c r="Z44" i="64"/>
  <c r="Z52" i="64"/>
  <c r="Z60" i="64"/>
  <c r="Z68" i="64"/>
  <c r="Z76" i="64"/>
  <c r="Z28" i="20"/>
  <c r="Z48" i="24"/>
  <c r="Z8" i="25"/>
  <c r="Z72" i="25"/>
  <c r="Z32" i="26"/>
  <c r="Z96" i="26"/>
  <c r="Z56" i="27"/>
  <c r="Z16" i="57"/>
  <c r="Z80" i="57"/>
  <c r="Z40" i="58"/>
  <c r="Z98" i="58"/>
  <c r="Z13" i="59"/>
  <c r="Z21" i="59"/>
  <c r="Z29" i="59"/>
  <c r="Z37" i="59"/>
  <c r="Z45" i="59"/>
  <c r="Z53" i="59"/>
  <c r="Z61" i="59"/>
  <c r="Z69" i="59"/>
  <c r="Z77" i="59"/>
  <c r="Z85" i="59"/>
  <c r="Z93" i="59"/>
  <c r="Z101" i="59"/>
  <c r="Z5" i="60"/>
  <c r="Z13" i="60"/>
  <c r="Z21" i="60"/>
  <c r="Z29" i="60"/>
  <c r="Z37" i="60"/>
  <c r="Z45" i="60"/>
  <c r="Z53" i="60"/>
  <c r="Z61" i="60"/>
  <c r="Z69" i="60"/>
  <c r="Z77" i="60"/>
  <c r="Z85" i="60"/>
  <c r="Z93" i="60"/>
  <c r="Z101" i="60"/>
  <c r="Z5" i="61"/>
  <c r="Z13" i="61"/>
  <c r="Z21" i="61"/>
  <c r="Z29" i="61"/>
  <c r="Z37" i="61"/>
  <c r="Z45" i="61"/>
  <c r="Z53" i="61"/>
  <c r="Z61" i="61"/>
  <c r="Z69" i="61"/>
  <c r="Z77" i="61"/>
  <c r="Z85" i="61"/>
  <c r="Z93" i="61"/>
  <c r="Z101" i="61"/>
  <c r="Z5" i="62"/>
  <c r="Z13" i="62"/>
  <c r="Z21" i="62"/>
  <c r="Z29" i="62"/>
  <c r="Z37" i="62"/>
  <c r="Z45" i="62"/>
  <c r="Z53" i="62"/>
  <c r="Z61" i="62"/>
  <c r="Z69" i="62"/>
  <c r="Z77" i="62"/>
  <c r="Z85" i="62"/>
  <c r="Z93" i="62"/>
  <c r="Z101" i="62"/>
  <c r="Z5" i="63"/>
  <c r="Z13" i="63"/>
  <c r="Z21" i="63"/>
  <c r="Z29" i="63"/>
  <c r="Z37" i="63"/>
  <c r="Z45" i="63"/>
  <c r="Z53" i="63"/>
  <c r="Z61" i="63"/>
  <c r="Z69" i="63"/>
  <c r="Z77" i="63"/>
  <c r="Z85" i="63"/>
  <c r="Z93" i="63"/>
  <c r="Z101" i="63"/>
  <c r="Z5" i="64"/>
  <c r="Z13" i="64"/>
  <c r="Z21" i="64"/>
  <c r="Z29" i="64"/>
  <c r="Z37" i="64"/>
  <c r="Z45" i="64"/>
  <c r="Z53" i="64"/>
  <c r="Z61" i="64"/>
  <c r="Z69" i="64"/>
  <c r="Z77" i="64"/>
  <c r="Z92" i="20"/>
  <c r="Z56" i="24"/>
  <c r="Z16" i="25"/>
  <c r="Z80" i="25"/>
  <c r="Z40" i="26"/>
  <c r="Z105" i="26"/>
  <c r="Z64" i="27"/>
  <c r="Z24" i="57"/>
  <c r="Z88" i="57"/>
  <c r="Z48" i="58"/>
  <c r="Z105" i="58"/>
  <c r="Z14" i="59"/>
  <c r="Z22" i="59"/>
  <c r="Z30" i="59"/>
  <c r="Z38" i="59"/>
  <c r="Z46" i="59"/>
  <c r="Z54" i="59"/>
  <c r="Z62" i="59"/>
  <c r="Z70" i="59"/>
  <c r="Z78" i="59"/>
  <c r="Z86" i="59"/>
  <c r="Z94" i="59"/>
  <c r="Z102" i="59"/>
  <c r="Z6" i="60"/>
  <c r="Z14" i="60"/>
  <c r="Z22" i="60"/>
  <c r="Z30" i="60"/>
  <c r="Z38" i="60"/>
  <c r="Z46" i="60"/>
  <c r="Z54" i="60"/>
  <c r="Z62" i="60"/>
  <c r="Z70" i="60"/>
  <c r="Z78" i="60"/>
  <c r="Z86" i="60"/>
  <c r="Z94" i="60"/>
  <c r="Z102" i="60"/>
  <c r="Z6" i="61"/>
  <c r="Z14" i="61"/>
  <c r="Z22" i="61"/>
  <c r="Z30" i="61"/>
  <c r="Z38" i="61"/>
  <c r="Z46" i="61"/>
  <c r="Z54" i="61"/>
  <c r="Z62" i="61"/>
  <c r="Z70" i="61"/>
  <c r="Z78" i="61"/>
  <c r="Z86" i="61"/>
  <c r="Z94" i="61"/>
  <c r="Z102" i="61"/>
  <c r="Z6" i="62"/>
  <c r="Z14" i="62"/>
  <c r="Z22" i="62"/>
  <c r="Z30" i="62"/>
  <c r="Z38" i="62"/>
  <c r="Z46" i="62"/>
  <c r="Z54" i="62"/>
  <c r="Z62" i="62"/>
  <c r="Z70" i="62"/>
  <c r="Z78" i="62"/>
  <c r="Z86" i="62"/>
  <c r="Z94" i="62"/>
  <c r="Z102" i="62"/>
  <c r="Z6" i="63"/>
  <c r="Z14" i="63"/>
  <c r="Z22" i="63"/>
  <c r="Z30" i="63"/>
  <c r="Z38" i="63"/>
  <c r="Z46" i="63"/>
  <c r="Z54" i="63"/>
  <c r="Z62" i="63"/>
  <c r="Z70" i="63"/>
  <c r="Z78" i="63"/>
  <c r="Z86" i="63"/>
  <c r="Z94" i="63"/>
  <c r="Z102" i="63"/>
  <c r="Z6" i="64"/>
  <c r="Z14" i="64"/>
  <c r="Z22" i="64"/>
  <c r="Z30" i="64"/>
  <c r="Z38" i="64"/>
  <c r="Z46" i="64"/>
  <c r="Z54" i="64"/>
  <c r="Z62" i="64"/>
  <c r="Z70" i="64"/>
  <c r="Z78" i="64"/>
  <c r="Z12" i="22"/>
  <c r="Z72" i="24"/>
  <c r="Z32" i="25"/>
  <c r="Z96" i="25"/>
  <c r="Z56" i="26"/>
  <c r="Z16" i="27"/>
  <c r="Z80" i="27"/>
  <c r="Z40" i="57"/>
  <c r="Z105" i="57"/>
  <c r="Z64" i="58"/>
  <c r="Z8" i="59"/>
  <c r="Z16" i="59"/>
  <c r="Z24" i="59"/>
  <c r="Z32" i="59"/>
  <c r="Z40" i="59"/>
  <c r="Z48" i="59"/>
  <c r="Z56" i="59"/>
  <c r="Z64" i="59"/>
  <c r="Z72" i="59"/>
  <c r="Z80" i="59"/>
  <c r="Z88" i="59"/>
  <c r="Z96" i="59"/>
  <c r="Z105" i="59"/>
  <c r="Z8" i="60"/>
  <c r="Z16" i="60"/>
  <c r="Z24" i="60"/>
  <c r="Z32" i="60"/>
  <c r="Z40" i="60"/>
  <c r="Z48" i="60"/>
  <c r="Z56" i="60"/>
  <c r="Z64" i="60"/>
  <c r="Z72" i="60"/>
  <c r="Z80" i="60"/>
  <c r="Z88" i="60"/>
  <c r="Z96" i="60"/>
  <c r="Z105" i="60"/>
  <c r="Z8" i="61"/>
  <c r="Z16" i="61"/>
  <c r="Z24" i="61"/>
  <c r="Z32" i="61"/>
  <c r="Z40" i="61"/>
  <c r="Z48" i="61"/>
  <c r="Z56" i="61"/>
  <c r="Z64" i="61"/>
  <c r="Z72" i="61"/>
  <c r="Z80" i="61"/>
  <c r="Z88" i="61"/>
  <c r="Z96" i="61"/>
  <c r="Z105" i="61"/>
  <c r="Z8" i="62"/>
  <c r="Z16" i="62"/>
  <c r="Z24" i="62"/>
  <c r="Z32" i="62"/>
  <c r="Z40" i="62"/>
  <c r="Z48" i="62"/>
  <c r="Z56" i="62"/>
  <c r="Z64" i="62"/>
  <c r="Z72" i="62"/>
  <c r="Z80" i="62"/>
  <c r="Z88" i="62"/>
  <c r="Z96" i="62"/>
  <c r="Z105" i="62"/>
  <c r="Z8" i="63"/>
  <c r="Z16" i="63"/>
  <c r="Z24" i="63"/>
  <c r="Z32" i="63"/>
  <c r="Z40" i="63"/>
  <c r="Z48" i="63"/>
  <c r="Z56" i="63"/>
  <c r="Z64" i="63"/>
  <c r="Z72" i="63"/>
  <c r="Z80" i="63"/>
  <c r="Z88" i="63"/>
  <c r="Z96" i="63"/>
  <c r="Z105" i="63"/>
  <c r="Z8" i="64"/>
  <c r="Z16" i="64"/>
  <c r="Z24" i="64"/>
  <c r="Z32" i="64"/>
  <c r="Z40" i="64"/>
  <c r="Z48" i="64"/>
  <c r="Z56" i="64"/>
  <c r="Z64" i="64"/>
  <c r="Z72" i="64"/>
  <c r="Z80" i="64"/>
  <c r="Z52" i="21"/>
  <c r="Z48" i="26"/>
  <c r="Z96" i="57"/>
  <c r="Z23" i="59"/>
  <c r="Z55" i="59"/>
  <c r="Z87" i="59"/>
  <c r="Z15" i="60"/>
  <c r="Z47" i="60"/>
  <c r="Z79" i="60"/>
  <c r="Z7" i="61"/>
  <c r="Z39" i="61"/>
  <c r="Z71" i="61"/>
  <c r="Z103" i="61"/>
  <c r="Z31" i="62"/>
  <c r="Z63" i="62"/>
  <c r="Z95" i="62"/>
  <c r="Z23" i="63"/>
  <c r="Z55" i="63"/>
  <c r="Z87" i="63"/>
  <c r="Z15" i="64"/>
  <c r="Z47" i="64"/>
  <c r="Z79" i="64"/>
  <c r="Z89" i="64"/>
  <c r="Z97" i="64"/>
  <c r="Z106" i="64"/>
  <c r="Z9" i="65"/>
  <c r="Z17" i="65"/>
  <c r="Z25" i="65"/>
  <c r="Z33" i="65"/>
  <c r="Z41" i="65"/>
  <c r="Z49" i="65"/>
  <c r="Z57" i="65"/>
  <c r="Z65" i="65"/>
  <c r="Z73" i="65"/>
  <c r="Z81" i="65"/>
  <c r="Z89" i="65"/>
  <c r="Z97" i="65"/>
  <c r="Z106" i="65"/>
  <c r="Z9" i="66"/>
  <c r="Z17" i="66"/>
  <c r="Z25" i="66"/>
  <c r="Z33" i="66"/>
  <c r="Z41" i="66"/>
  <c r="Z49" i="66"/>
  <c r="Z57" i="66"/>
  <c r="Z65" i="66"/>
  <c r="Z73" i="66"/>
  <c r="Z81" i="66"/>
  <c r="Z89" i="66"/>
  <c r="Z97" i="66"/>
  <c r="Z106" i="66"/>
  <c r="Z9" i="67"/>
  <c r="Z17" i="67"/>
  <c r="Z25" i="67"/>
  <c r="Z33" i="67"/>
  <c r="Z41" i="67"/>
  <c r="Z49" i="67"/>
  <c r="Z57" i="67"/>
  <c r="Z65" i="67"/>
  <c r="Z73" i="67"/>
  <c r="Z81" i="67"/>
  <c r="Z89" i="67"/>
  <c r="Z97" i="67"/>
  <c r="Z106" i="67"/>
  <c r="Z9" i="68"/>
  <c r="Z17" i="68"/>
  <c r="Z25" i="68"/>
  <c r="Z33" i="68"/>
  <c r="Z41" i="68"/>
  <c r="Z49" i="68"/>
  <c r="Z57" i="68"/>
  <c r="Z65" i="68"/>
  <c r="Z73" i="68"/>
  <c r="Z81" i="68"/>
  <c r="Z89" i="68"/>
  <c r="Z97" i="68"/>
  <c r="Z106" i="68"/>
  <c r="Z9" i="69"/>
  <c r="Z17" i="69"/>
  <c r="Z25" i="69"/>
  <c r="Z33" i="69"/>
  <c r="Z41" i="69"/>
  <c r="Z49" i="69"/>
  <c r="Z57" i="69"/>
  <c r="Z65" i="69"/>
  <c r="Z73" i="69"/>
  <c r="Z76" i="22"/>
  <c r="Z64" i="26"/>
  <c r="Z8" i="58"/>
  <c r="Z25" i="59"/>
  <c r="Z57" i="59"/>
  <c r="Z89" i="59"/>
  <c r="Z17" i="60"/>
  <c r="Z49" i="60"/>
  <c r="Z81" i="60"/>
  <c r="Z9" i="61"/>
  <c r="Z41" i="61"/>
  <c r="Z73" i="61"/>
  <c r="Z106" i="61"/>
  <c r="Z33" i="62"/>
  <c r="Z65" i="62"/>
  <c r="Z97" i="62"/>
  <c r="Z25" i="63"/>
  <c r="Z57" i="63"/>
  <c r="Z89" i="63"/>
  <c r="Z17" i="64"/>
  <c r="Z49" i="64"/>
  <c r="Z81" i="64"/>
  <c r="Z90" i="64"/>
  <c r="Z98" i="64"/>
  <c r="Z107" i="64"/>
  <c r="Z10" i="65"/>
  <c r="Z18" i="65"/>
  <c r="Z26" i="65"/>
  <c r="Z34" i="65"/>
  <c r="Z42" i="65"/>
  <c r="Z50" i="65"/>
  <c r="Z58" i="65"/>
  <c r="Z66" i="65"/>
  <c r="Z74" i="65"/>
  <c r="Z82" i="65"/>
  <c r="Z90" i="65"/>
  <c r="Z98" i="65"/>
  <c r="Z107" i="65"/>
  <c r="Z10" i="66"/>
  <c r="Z18" i="66"/>
  <c r="Z26" i="66"/>
  <c r="Z34" i="66"/>
  <c r="Z42" i="66"/>
  <c r="Z50" i="66"/>
  <c r="Z58" i="66"/>
  <c r="Z66" i="66"/>
  <c r="Z74" i="66"/>
  <c r="Z82" i="66"/>
  <c r="Z90" i="66"/>
  <c r="Z98" i="66"/>
  <c r="Z107" i="66"/>
  <c r="Z10" i="67"/>
  <c r="Z18" i="67"/>
  <c r="Z26" i="67"/>
  <c r="Z34" i="67"/>
  <c r="Z42" i="67"/>
  <c r="Z50" i="67"/>
  <c r="Z58" i="67"/>
  <c r="Z66" i="67"/>
  <c r="Z74" i="67"/>
  <c r="Z82" i="67"/>
  <c r="Z90" i="67"/>
  <c r="Z98" i="67"/>
  <c r="Z107" i="67"/>
  <c r="Z10" i="68"/>
  <c r="Z18" i="68"/>
  <c r="Z26" i="68"/>
  <c r="Z34" i="68"/>
  <c r="Z42" i="68"/>
  <c r="Z50" i="68"/>
  <c r="Z58" i="68"/>
  <c r="Z66" i="68"/>
  <c r="Z74" i="68"/>
  <c r="Z82" i="68"/>
  <c r="Z90" i="68"/>
  <c r="Z98" i="68"/>
  <c r="Z107" i="68"/>
  <c r="Z10" i="69"/>
  <c r="Z18" i="69"/>
  <c r="Z26" i="69"/>
  <c r="Z34" i="69"/>
  <c r="Z42" i="69"/>
  <c r="Z50" i="69"/>
  <c r="Z58" i="69"/>
  <c r="Z66" i="69"/>
  <c r="Z74" i="69"/>
  <c r="Z64" i="24"/>
  <c r="Z8" i="27"/>
  <c r="Z56" i="58"/>
  <c r="Z31" i="59"/>
  <c r="Z63" i="59"/>
  <c r="Z95" i="59"/>
  <c r="Z23" i="60"/>
  <c r="Z55" i="60"/>
  <c r="Z87" i="60"/>
  <c r="Z15" i="61"/>
  <c r="Z47" i="61"/>
  <c r="Z79" i="61"/>
  <c r="Z7" i="62"/>
  <c r="Z39" i="62"/>
  <c r="Z71" i="62"/>
  <c r="Z103" i="62"/>
  <c r="Z31" i="63"/>
  <c r="Z63" i="63"/>
  <c r="Z95" i="63"/>
  <c r="Z23" i="64"/>
  <c r="Z55" i="64"/>
  <c r="Z83" i="64"/>
  <c r="Z91" i="64"/>
  <c r="Z99" i="64"/>
  <c r="Z108" i="64"/>
  <c r="Z11" i="65"/>
  <c r="Z19" i="65"/>
  <c r="Z27" i="65"/>
  <c r="Z35" i="65"/>
  <c r="Z43" i="65"/>
  <c r="Z51" i="65"/>
  <c r="Z59" i="65"/>
  <c r="Z67" i="65"/>
  <c r="Z75" i="65"/>
  <c r="Z83" i="65"/>
  <c r="Z91" i="65"/>
  <c r="Z99" i="65"/>
  <c r="Z108" i="65"/>
  <c r="Z11" i="66"/>
  <c r="Z19" i="66"/>
  <c r="Z27" i="66"/>
  <c r="Z35" i="66"/>
  <c r="Z43" i="66"/>
  <c r="Z51" i="66"/>
  <c r="Z59" i="66"/>
  <c r="Z67" i="66"/>
  <c r="Z75" i="66"/>
  <c r="Z83" i="66"/>
  <c r="Z91" i="66"/>
  <c r="Z99" i="66"/>
  <c r="Z108" i="66"/>
  <c r="Z11" i="67"/>
  <c r="Z19" i="67"/>
  <c r="Z27" i="67"/>
  <c r="Z35" i="67"/>
  <c r="Z43" i="67"/>
  <c r="Z51" i="67"/>
  <c r="Z59" i="67"/>
  <c r="Z67" i="67"/>
  <c r="Z75" i="67"/>
  <c r="Z83" i="67"/>
  <c r="Z91" i="67"/>
  <c r="Z99" i="67"/>
  <c r="Z108" i="67"/>
  <c r="Z11" i="68"/>
  <c r="Z19" i="68"/>
  <c r="Z27" i="68"/>
  <c r="Z35" i="68"/>
  <c r="Z43" i="68"/>
  <c r="Z51" i="68"/>
  <c r="Z59" i="68"/>
  <c r="Z67" i="68"/>
  <c r="Z75" i="68"/>
  <c r="Z83" i="68"/>
  <c r="Z91" i="68"/>
  <c r="Z99" i="68"/>
  <c r="Z108" i="68"/>
  <c r="Z11" i="69"/>
  <c r="Z19" i="69"/>
  <c r="Z27" i="69"/>
  <c r="Z35" i="69"/>
  <c r="Z43" i="69"/>
  <c r="Z51" i="69"/>
  <c r="Z59" i="69"/>
  <c r="Z67" i="69"/>
  <c r="Z75" i="69"/>
  <c r="Z80" i="24"/>
  <c r="Z24" i="27"/>
  <c r="Z72" i="58"/>
  <c r="Z33" i="59"/>
  <c r="Z65" i="59"/>
  <c r="Z97" i="59"/>
  <c r="Z25" i="60"/>
  <c r="Z57" i="60"/>
  <c r="Z89" i="60"/>
  <c r="Z17" i="61"/>
  <c r="Z49" i="61"/>
  <c r="Z81" i="61"/>
  <c r="Z9" i="62"/>
  <c r="Z41" i="62"/>
  <c r="Z73" i="62"/>
  <c r="Z106" i="62"/>
  <c r="Z33" i="63"/>
  <c r="Z65" i="63"/>
  <c r="Z97" i="63"/>
  <c r="Z25" i="64"/>
  <c r="Z57" i="64"/>
  <c r="Z84" i="64"/>
  <c r="Z92" i="64"/>
  <c r="Z100" i="64"/>
  <c r="Z109" i="64"/>
  <c r="Z12" i="65"/>
  <c r="Z20" i="65"/>
  <c r="Z28" i="65"/>
  <c r="Z36" i="65"/>
  <c r="Z44" i="65"/>
  <c r="Z52" i="65"/>
  <c r="Z60" i="65"/>
  <c r="Z68" i="65"/>
  <c r="Z76" i="65"/>
  <c r="Z84" i="65"/>
  <c r="Z92" i="65"/>
  <c r="Z100" i="65"/>
  <c r="Z109" i="65"/>
  <c r="Z12" i="66"/>
  <c r="Z20" i="66"/>
  <c r="Z28" i="66"/>
  <c r="Z36" i="66"/>
  <c r="Z44" i="66"/>
  <c r="Z52" i="66"/>
  <c r="Z60" i="66"/>
  <c r="Z68" i="66"/>
  <c r="Z76" i="66"/>
  <c r="Z84" i="66"/>
  <c r="Z92" i="66"/>
  <c r="Z100" i="66"/>
  <c r="Z109" i="66"/>
  <c r="Z12" i="67"/>
  <c r="Z20" i="67"/>
  <c r="Z28" i="67"/>
  <c r="Z36" i="67"/>
  <c r="Z44" i="67"/>
  <c r="Z52" i="67"/>
  <c r="Z60" i="67"/>
  <c r="Z68" i="67"/>
  <c r="Z76" i="67"/>
  <c r="Z84" i="67"/>
  <c r="Z92" i="67"/>
  <c r="Z100" i="67"/>
  <c r="Z109" i="67"/>
  <c r="Z12" i="68"/>
  <c r="Z20" i="68"/>
  <c r="Z28" i="68"/>
  <c r="Z36" i="68"/>
  <c r="Z44" i="68"/>
  <c r="Z52" i="68"/>
  <c r="Z60" i="68"/>
  <c r="Z68" i="68"/>
  <c r="Z76" i="68"/>
  <c r="Z84" i="68"/>
  <c r="Z92" i="68"/>
  <c r="Z100" i="68"/>
  <c r="Z109" i="68"/>
  <c r="Z12" i="69"/>
  <c r="Z20" i="69"/>
  <c r="Z28" i="69"/>
  <c r="Z36" i="69"/>
  <c r="Z44" i="69"/>
  <c r="Z52" i="69"/>
  <c r="Z60" i="69"/>
  <c r="Z68" i="69"/>
  <c r="Z24" i="25"/>
  <c r="Z72" i="27"/>
  <c r="Z107" i="58"/>
  <c r="Z39" i="59"/>
  <c r="Z71" i="59"/>
  <c r="Z103" i="59"/>
  <c r="Z31" i="60"/>
  <c r="Z63" i="60"/>
  <c r="Z95" i="60"/>
  <c r="Z23" i="61"/>
  <c r="Z55" i="61"/>
  <c r="Z87" i="61"/>
  <c r="Z15" i="62"/>
  <c r="Z47" i="62"/>
  <c r="Z79" i="62"/>
  <c r="Z7" i="63"/>
  <c r="Z39" i="63"/>
  <c r="Z71" i="63"/>
  <c r="Z103" i="63"/>
  <c r="Z31" i="64"/>
  <c r="Z63" i="64"/>
  <c r="Z85" i="64"/>
  <c r="Z93" i="64"/>
  <c r="Z101" i="64"/>
  <c r="Z5" i="65"/>
  <c r="Z13" i="65"/>
  <c r="Z21" i="65"/>
  <c r="Z29" i="65"/>
  <c r="Z37" i="65"/>
  <c r="Z45" i="65"/>
  <c r="Z53" i="65"/>
  <c r="Z61" i="65"/>
  <c r="Z69" i="65"/>
  <c r="Z77" i="65"/>
  <c r="Z85" i="65"/>
  <c r="Z93" i="65"/>
  <c r="Z101" i="65"/>
  <c r="Z5" i="66"/>
  <c r="Z13" i="66"/>
  <c r="Z21" i="66"/>
  <c r="Z29" i="66"/>
  <c r="Z37" i="66"/>
  <c r="Z45" i="66"/>
  <c r="Z53" i="66"/>
  <c r="Z61" i="66"/>
  <c r="Z69" i="66"/>
  <c r="Z77" i="66"/>
  <c r="Z85" i="66"/>
  <c r="Z93" i="66"/>
  <c r="Z101" i="66"/>
  <c r="Z5" i="67"/>
  <c r="Z13" i="67"/>
  <c r="Z21" i="67"/>
  <c r="Z29" i="67"/>
  <c r="Z37" i="67"/>
  <c r="Z45" i="67"/>
  <c r="Z53" i="67"/>
  <c r="Z61" i="67"/>
  <c r="Z69" i="67"/>
  <c r="Z77" i="67"/>
  <c r="Z85" i="67"/>
  <c r="Z93" i="67"/>
  <c r="Z101" i="67"/>
  <c r="Z5" i="68"/>
  <c r="Z13" i="68"/>
  <c r="Z21" i="68"/>
  <c r="Z29" i="68"/>
  <c r="Z37" i="68"/>
  <c r="Z45" i="68"/>
  <c r="Z53" i="68"/>
  <c r="Z61" i="68"/>
  <c r="Z69" i="68"/>
  <c r="Z77" i="68"/>
  <c r="Z85" i="68"/>
  <c r="Z93" i="68"/>
  <c r="Z101" i="68"/>
  <c r="Z5" i="69"/>
  <c r="Z13" i="69"/>
  <c r="Z21" i="69"/>
  <c r="Z29" i="69"/>
  <c r="Z37" i="69"/>
  <c r="Z45" i="69"/>
  <c r="Z53" i="69"/>
  <c r="Z61" i="69"/>
  <c r="Z69" i="69"/>
  <c r="Z40" i="25"/>
  <c r="Z88" i="27"/>
  <c r="Z9" i="59"/>
  <c r="Z41" i="59"/>
  <c r="Z73" i="59"/>
  <c r="Z106" i="59"/>
  <c r="Z33" i="60"/>
  <c r="Z65" i="60"/>
  <c r="Z97" i="60"/>
  <c r="Z25" i="61"/>
  <c r="Z57" i="61"/>
  <c r="Z89" i="61"/>
  <c r="Z17" i="62"/>
  <c r="Z49" i="62"/>
  <c r="Z81" i="62"/>
  <c r="Z9" i="63"/>
  <c r="Z41" i="63"/>
  <c r="Z73" i="63"/>
  <c r="Z106" i="63"/>
  <c r="Z33" i="64"/>
  <c r="Z65" i="64"/>
  <c r="Z86" i="64"/>
  <c r="Z94" i="64"/>
  <c r="Z102" i="64"/>
  <c r="Z6" i="65"/>
  <c r="Z14" i="65"/>
  <c r="Z22" i="65"/>
  <c r="Z30" i="65"/>
  <c r="Z38" i="65"/>
  <c r="Z46" i="65"/>
  <c r="Z54" i="65"/>
  <c r="Z62" i="65"/>
  <c r="Z70" i="65"/>
  <c r="Z78" i="65"/>
  <c r="Z86" i="65"/>
  <c r="Z94" i="65"/>
  <c r="Z102" i="65"/>
  <c r="Z6" i="66"/>
  <c r="Z14" i="66"/>
  <c r="Z22" i="66"/>
  <c r="Z30" i="66"/>
  <c r="Z38" i="66"/>
  <c r="Z46" i="66"/>
  <c r="Z54" i="66"/>
  <c r="Z62" i="66"/>
  <c r="Z70" i="66"/>
  <c r="Z78" i="66"/>
  <c r="Z86" i="66"/>
  <c r="Z94" i="66"/>
  <c r="Z102" i="66"/>
  <c r="Z6" i="67"/>
  <c r="Z14" i="67"/>
  <c r="Z22" i="67"/>
  <c r="Z30" i="67"/>
  <c r="Z38" i="67"/>
  <c r="Z46" i="67"/>
  <c r="Z54" i="67"/>
  <c r="Z62" i="67"/>
  <c r="Z70" i="67"/>
  <c r="Z78" i="67"/>
  <c r="Z88" i="25"/>
  <c r="Z32" i="57"/>
  <c r="Z15" i="59"/>
  <c r="Z47" i="59"/>
  <c r="Z79" i="59"/>
  <c r="Z7" i="60"/>
  <c r="Z39" i="60"/>
  <c r="Z71" i="60"/>
  <c r="Z103" i="60"/>
  <c r="Z31" i="61"/>
  <c r="Z63" i="61"/>
  <c r="Z95" i="61"/>
  <c r="Z23" i="62"/>
  <c r="Z55" i="62"/>
  <c r="Z87" i="62"/>
  <c r="Z15" i="63"/>
  <c r="Z47" i="63"/>
  <c r="Z79" i="63"/>
  <c r="Z7" i="64"/>
  <c r="Z39" i="64"/>
  <c r="Z71" i="64"/>
  <c r="Z87" i="64"/>
  <c r="Z95" i="64"/>
  <c r="Z103" i="64"/>
  <c r="Z7" i="65"/>
  <c r="Z15" i="65"/>
  <c r="Z23" i="65"/>
  <c r="Z31" i="65"/>
  <c r="Z39" i="65"/>
  <c r="Z47" i="65"/>
  <c r="Z55" i="65"/>
  <c r="Z63" i="65"/>
  <c r="Z71" i="65"/>
  <c r="Z79" i="65"/>
  <c r="Z87" i="65"/>
  <c r="Z95" i="65"/>
  <c r="Z103" i="65"/>
  <c r="Z7" i="66"/>
  <c r="Z15" i="66"/>
  <c r="Z23" i="66"/>
  <c r="Z31" i="66"/>
  <c r="Z39" i="66"/>
  <c r="Z47" i="66"/>
  <c r="Z55" i="66"/>
  <c r="Z63" i="66"/>
  <c r="Z71" i="66"/>
  <c r="Z79" i="66"/>
  <c r="Z87" i="66"/>
  <c r="Z95" i="66"/>
  <c r="Z103" i="66"/>
  <c r="Z7" i="67"/>
  <c r="Z15" i="67"/>
  <c r="Z23" i="67"/>
  <c r="Z31" i="67"/>
  <c r="Z39" i="67"/>
  <c r="Z47" i="67"/>
  <c r="Z55" i="67"/>
  <c r="Z63" i="67"/>
  <c r="Z71" i="67"/>
  <c r="Z79" i="67"/>
  <c r="Z4" i="64"/>
  <c r="Z4" i="27"/>
  <c r="Z4" i="19"/>
  <c r="Z108" i="12"/>
  <c r="Z108" i="69"/>
  <c r="Z99" i="69"/>
  <c r="Z91" i="69"/>
  <c r="Z83" i="69"/>
  <c r="Z72" i="69"/>
  <c r="Z54" i="69"/>
  <c r="Z31" i="69"/>
  <c r="Z8" i="69"/>
  <c r="Z94" i="68"/>
  <c r="Z71" i="68"/>
  <c r="Z48" i="68"/>
  <c r="Z30" i="68"/>
  <c r="Z7" i="68"/>
  <c r="Z88" i="67"/>
  <c r="Z40" i="67"/>
  <c r="Z80" i="66"/>
  <c r="Z16" i="66"/>
  <c r="Z56" i="65"/>
  <c r="Z96" i="64"/>
  <c r="Z89" i="62"/>
  <c r="Z41" i="60"/>
  <c r="Z4" i="63"/>
  <c r="Z4" i="26"/>
  <c r="Z4" i="18"/>
  <c r="Z107" i="12"/>
  <c r="Z107" i="69"/>
  <c r="Z98" i="69"/>
  <c r="Z90" i="69"/>
  <c r="Z82" i="69"/>
  <c r="Z71" i="69"/>
  <c r="Z48" i="69"/>
  <c r="Z30" i="69"/>
  <c r="Z7" i="69"/>
  <c r="Z88" i="68"/>
  <c r="Z70" i="68"/>
  <c r="Z47" i="68"/>
  <c r="Z24" i="68"/>
  <c r="Z6" i="68"/>
  <c r="Z87" i="67"/>
  <c r="Z32" i="67"/>
  <c r="Z72" i="66"/>
  <c r="Z8" i="66"/>
  <c r="Z48" i="65"/>
  <c r="Z88" i="64"/>
  <c r="Z57" i="62"/>
  <c r="Z9" i="60"/>
  <c r="Z109" i="11"/>
  <c r="Z4" i="62"/>
  <c r="Z4" i="25"/>
  <c r="Z4" i="17"/>
  <c r="Z106" i="12"/>
  <c r="Z106" i="69"/>
  <c r="Z97" i="69"/>
  <c r="Z89" i="69"/>
  <c r="Z81" i="69"/>
  <c r="Z70" i="69"/>
  <c r="Z47" i="69"/>
  <c r="Z24" i="69"/>
  <c r="Z6" i="69"/>
  <c r="Z87" i="68"/>
  <c r="Z64" i="68"/>
  <c r="Z46" i="68"/>
  <c r="Z23" i="68"/>
  <c r="Z105" i="67"/>
  <c r="Z86" i="67"/>
  <c r="Z24" i="67"/>
  <c r="Z64" i="66"/>
  <c r="Z105" i="65"/>
  <c r="Z40" i="65"/>
  <c r="Z73" i="64"/>
  <c r="Z25" i="62"/>
  <c r="Z81" i="59"/>
  <c r="Z108" i="11"/>
  <c r="Z4" i="69"/>
  <c r="Z4" i="61"/>
  <c r="Z4" i="24"/>
  <c r="Z4" i="16"/>
  <c r="Z105" i="12"/>
  <c r="Z105" i="69"/>
  <c r="Z96" i="69"/>
  <c r="Z88" i="69"/>
  <c r="Z80" i="69"/>
  <c r="Z64" i="69"/>
  <c r="Z46" i="69"/>
  <c r="Z23" i="69"/>
  <c r="Z105" i="68"/>
  <c r="Z86" i="68"/>
  <c r="Z63" i="68"/>
  <c r="Z40" i="68"/>
  <c r="Z22" i="68"/>
  <c r="Z103" i="67"/>
  <c r="Z80" i="67"/>
  <c r="Z16" i="67"/>
  <c r="Z56" i="66"/>
  <c r="Z96" i="65"/>
  <c r="Z32" i="65"/>
  <c r="Z41" i="64"/>
  <c r="Z97" i="61"/>
  <c r="Z49" i="59"/>
  <c r="Z107" i="11"/>
  <c r="Z4" i="68"/>
  <c r="Z4" i="60"/>
  <c r="Z4" i="23"/>
  <c r="Z4" i="15"/>
  <c r="Z103" i="69"/>
  <c r="Z95" i="69"/>
  <c r="Z87" i="69"/>
  <c r="Z79" i="69"/>
  <c r="Z63" i="69"/>
  <c r="Z40" i="69"/>
  <c r="Z22" i="69"/>
  <c r="Z103" i="68"/>
  <c r="Z80" i="68"/>
  <c r="Z62" i="68"/>
  <c r="Z39" i="68"/>
  <c r="Z16" i="68"/>
  <c r="Z102" i="67"/>
  <c r="Z72" i="67"/>
  <c r="Z8" i="67"/>
  <c r="Z48" i="66"/>
  <c r="Z88" i="65"/>
  <c r="Z24" i="65"/>
  <c r="Z9" i="64"/>
  <c r="Z65" i="61"/>
  <c r="Z17" i="59"/>
  <c r="Z106" i="11"/>
  <c r="Z4" i="67"/>
  <c r="Z4" i="59"/>
  <c r="Z4" i="22"/>
  <c r="Z102" i="69"/>
  <c r="Z94" i="69"/>
  <c r="Z86" i="69"/>
  <c r="Z78" i="69"/>
  <c r="Z62" i="69"/>
  <c r="Z39" i="69"/>
  <c r="Z16" i="69"/>
  <c r="Z102" i="68"/>
  <c r="Z79" i="68"/>
  <c r="Z56" i="68"/>
  <c r="Z38" i="68"/>
  <c r="Z15" i="68"/>
  <c r="Z96" i="67"/>
  <c r="Z64" i="67"/>
  <c r="Z105" i="66"/>
  <c r="Z40" i="66"/>
  <c r="Z80" i="65"/>
  <c r="Z16" i="65"/>
  <c r="Z81" i="63"/>
  <c r="Z33" i="61"/>
  <c r="Z48" i="57"/>
  <c r="Z105" i="11"/>
  <c r="Z4" i="66"/>
  <c r="Z4" i="58"/>
  <c r="Z4" i="21"/>
  <c r="Z101" i="69"/>
  <c r="Z93" i="69"/>
  <c r="Z85" i="69"/>
  <c r="Z77" i="69"/>
  <c r="Z56" i="69"/>
  <c r="Z38" i="69"/>
  <c r="Z15" i="69"/>
  <c r="Z96" i="68"/>
  <c r="Z78" i="68"/>
  <c r="Z55" i="68"/>
  <c r="Z32" i="68"/>
  <c r="Z14" i="68"/>
  <c r="Z95" i="67"/>
  <c r="Z56" i="67"/>
  <c r="Z96" i="66"/>
  <c r="Z32" i="66"/>
  <c r="Z72" i="65"/>
  <c r="Z8" i="65"/>
  <c r="Z49" i="63"/>
  <c r="Z106" i="60"/>
  <c r="Z105" i="25"/>
  <c r="R116" i="69"/>
  <c r="AF23" i="58"/>
  <c r="R118" i="11"/>
  <c r="R118" i="12"/>
  <c r="R116" i="25"/>
  <c r="R116" i="27"/>
  <c r="R116" i="18"/>
  <c r="R116" i="57"/>
  <c r="R117" i="19"/>
  <c r="R116" i="59"/>
  <c r="R117" i="21"/>
  <c r="R116" i="21"/>
  <c r="R116" i="23"/>
  <c r="R117" i="27"/>
  <c r="R117" i="57"/>
  <c r="R116" i="24"/>
  <c r="R117" i="23"/>
  <c r="R116" i="22"/>
  <c r="R117" i="24"/>
  <c r="R117" i="22"/>
  <c r="R116" i="19"/>
  <c r="R117" i="25"/>
  <c r="R117" i="58"/>
  <c r="R117" i="26"/>
  <c r="R116" i="26"/>
  <c r="R117" i="59"/>
  <c r="R116" i="20"/>
  <c r="R117" i="18"/>
  <c r="R116" i="58"/>
  <c r="R117" i="20"/>
  <c r="R106" i="19"/>
  <c r="AF83" i="21"/>
  <c r="AF67" i="21"/>
  <c r="AF51" i="21"/>
  <c r="AF35" i="21"/>
  <c r="AF102" i="20"/>
  <c r="AF30" i="20"/>
  <c r="AF79" i="17"/>
  <c r="AF39" i="17"/>
  <c r="AF50" i="16"/>
  <c r="AF59" i="21"/>
  <c r="AF95" i="17"/>
  <c r="AF63" i="17"/>
  <c r="AF23" i="17"/>
  <c r="AF34" i="16"/>
  <c r="AF26" i="16"/>
  <c r="AF94" i="20"/>
  <c r="AF62" i="20"/>
  <c r="AF15" i="17"/>
  <c r="AF90" i="16"/>
  <c r="AF18" i="16"/>
  <c r="AF91" i="21"/>
  <c r="AF86" i="20"/>
  <c r="AF38" i="20"/>
  <c r="AF75" i="21"/>
  <c r="AF27" i="21"/>
  <c r="AF19" i="21"/>
  <c r="AF22" i="20"/>
  <c r="AF71" i="17"/>
  <c r="AF31" i="17"/>
  <c r="AF103" i="18"/>
  <c r="AF87" i="18"/>
  <c r="AF47" i="18"/>
  <c r="AF39" i="18"/>
  <c r="AF23" i="18"/>
  <c r="AF50" i="61"/>
  <c r="AF51" i="26"/>
  <c r="AF82" i="21"/>
  <c r="AF39" i="15"/>
  <c r="R108" i="57"/>
  <c r="R110" i="57" s="1"/>
  <c r="R108" i="17"/>
  <c r="R108" i="27"/>
  <c r="R110" i="27" s="1"/>
  <c r="R107" i="59"/>
  <c r="R107" i="17"/>
  <c r="R106" i="21"/>
  <c r="R105" i="23"/>
  <c r="R105" i="18"/>
  <c r="R110" i="60"/>
  <c r="R106" i="25"/>
  <c r="R106" i="23"/>
  <c r="R106" i="18"/>
  <c r="R105" i="60"/>
  <c r="R105" i="19"/>
  <c r="R105" i="22"/>
  <c r="R105" i="59"/>
  <c r="R110" i="65"/>
  <c r="R108" i="66"/>
  <c r="R110" i="61"/>
  <c r="R107" i="69"/>
  <c r="R107" i="63"/>
  <c r="R107" i="22"/>
  <c r="R107" i="62"/>
  <c r="R107" i="20"/>
  <c r="R107" i="57"/>
  <c r="R106" i="60"/>
  <c r="R106" i="67"/>
  <c r="AF67" i="67"/>
  <c r="AF13" i="65"/>
  <c r="AF31" i="63"/>
  <c r="AF15" i="63"/>
  <c r="AF66" i="62"/>
  <c r="AF34" i="62"/>
  <c r="AF35" i="59"/>
  <c r="AF38" i="58"/>
  <c r="AF14" i="58"/>
  <c r="AF12" i="27"/>
  <c r="AF87" i="26"/>
  <c r="AF55" i="26"/>
  <c r="AF15" i="26"/>
  <c r="AF7" i="26"/>
  <c r="AF82" i="25"/>
  <c r="AF74" i="25"/>
  <c r="AF88" i="23"/>
  <c r="AF90" i="62"/>
  <c r="AF27" i="59"/>
  <c r="AF79" i="26"/>
  <c r="AF47" i="26"/>
  <c r="AF58" i="25"/>
  <c r="AF71" i="18"/>
  <c r="AF83" i="67"/>
  <c r="AF59" i="67"/>
  <c r="AF21" i="65"/>
  <c r="AF7" i="63"/>
  <c r="AF51" i="59"/>
  <c r="AF11" i="59"/>
  <c r="AF54" i="58"/>
  <c r="AF103" i="26"/>
  <c r="AF71" i="26"/>
  <c r="AF39" i="26"/>
  <c r="AF95" i="18"/>
  <c r="D49" i="105"/>
  <c r="E49" i="105" s="1"/>
  <c r="G5" i="106" s="1"/>
  <c r="G11" i="106"/>
  <c r="G8" i="106"/>
  <c r="G9" i="106"/>
  <c r="R117" i="16"/>
  <c r="R116" i="15"/>
  <c r="R116" i="17"/>
  <c r="R117" i="17"/>
  <c r="R116" i="16"/>
  <c r="R117" i="15"/>
  <c r="G10" i="106"/>
  <c r="R10" i="108" l="1"/>
  <c r="Q7" i="106"/>
  <c r="R11" i="108"/>
  <c r="R9" i="108"/>
  <c r="Q6" i="106"/>
  <c r="AE32" i="65"/>
  <c r="AE28" i="65"/>
  <c r="AE50" i="63"/>
  <c r="AE58" i="62"/>
  <c r="AE18" i="62"/>
  <c r="AE44" i="60"/>
  <c r="AE82" i="26"/>
  <c r="AE32" i="25"/>
  <c r="AE94" i="22"/>
  <c r="AE44" i="20"/>
  <c r="AE84" i="16"/>
  <c r="AE44" i="16"/>
  <c r="AF77" i="26"/>
  <c r="AE18" i="64"/>
  <c r="AE6" i="19"/>
  <c r="AF43" i="61"/>
  <c r="AE88" i="66"/>
  <c r="AE58" i="15"/>
  <c r="AF58" i="64"/>
  <c r="AE22" i="27"/>
  <c r="AF109" i="69"/>
  <c r="AF68" i="20"/>
  <c r="AF105" i="16"/>
  <c r="AF100" i="16"/>
  <c r="AF76" i="16"/>
  <c r="AF68" i="16"/>
  <c r="AF28" i="16"/>
  <c r="AF24" i="16"/>
  <c r="AF16" i="16"/>
  <c r="AF8" i="16"/>
  <c r="AE82" i="64"/>
  <c r="AE98" i="15"/>
  <c r="AE66" i="15"/>
  <c r="AE76" i="15"/>
  <c r="AG76" i="15" s="1"/>
  <c r="AE44" i="15"/>
  <c r="AE90" i="17"/>
  <c r="AE42" i="17"/>
  <c r="AE14" i="17"/>
  <c r="AE80" i="23"/>
  <c r="AE82" i="25"/>
  <c r="AE42" i="25"/>
  <c r="AE30" i="25"/>
  <c r="AE94" i="58"/>
  <c r="AE70" i="58"/>
  <c r="AE46" i="58"/>
  <c r="AE98" i="62"/>
  <c r="AE78" i="62"/>
  <c r="AE94" i="66"/>
  <c r="AE54" i="68"/>
  <c r="AE42" i="68"/>
  <c r="AE34" i="68"/>
  <c r="AE30" i="68"/>
  <c r="AE26" i="68"/>
  <c r="AE107" i="67"/>
  <c r="AE82" i="67"/>
  <c r="AE66" i="67"/>
  <c r="AE107" i="64"/>
  <c r="AE74" i="63"/>
  <c r="AE18" i="63"/>
  <c r="AE58" i="59"/>
  <c r="AE74" i="26"/>
  <c r="AE102" i="23"/>
  <c r="AE86" i="23"/>
  <c r="AE30" i="22"/>
  <c r="AE22" i="22"/>
  <c r="AE18" i="22"/>
  <c r="AE98" i="19"/>
  <c r="AE10" i="19"/>
  <c r="AF99" i="19"/>
  <c r="AF67" i="19"/>
  <c r="AF59" i="19"/>
  <c r="AF35" i="19"/>
  <c r="AF66" i="22"/>
  <c r="AF58" i="22"/>
  <c r="AF34" i="22"/>
  <c r="AF78" i="18"/>
  <c r="AF70" i="18"/>
  <c r="AF38" i="18"/>
  <c r="AF14" i="18"/>
  <c r="AF6" i="18"/>
  <c r="AD105" i="14"/>
  <c r="AH105" i="14" s="1"/>
  <c r="AE103" i="17"/>
  <c r="AE95" i="17"/>
  <c r="AE91" i="17"/>
  <c r="AE79" i="17"/>
  <c r="AE67" i="17"/>
  <c r="AE55" i="17"/>
  <c r="AE51" i="17"/>
  <c r="AE47" i="17"/>
  <c r="AE39" i="17"/>
  <c r="AE35" i="17"/>
  <c r="AE31" i="17"/>
  <c r="AE23" i="17"/>
  <c r="AE15" i="17"/>
  <c r="AE11" i="17"/>
  <c r="AE7" i="17"/>
  <c r="AE79" i="21"/>
  <c r="AE95" i="69"/>
  <c r="AE87" i="69"/>
  <c r="AE79" i="69"/>
  <c r="AE63" i="69"/>
  <c r="AA55" i="69"/>
  <c r="AB55" i="69" s="1"/>
  <c r="AE47" i="69"/>
  <c r="AE39" i="69"/>
  <c r="AE31" i="69"/>
  <c r="AE23" i="69"/>
  <c r="AE15" i="69"/>
  <c r="AE7" i="69"/>
  <c r="AE83" i="18"/>
  <c r="AE61" i="16"/>
  <c r="AE59" i="16"/>
  <c r="AF100" i="63"/>
  <c r="AF36" i="63"/>
  <c r="AF96" i="22"/>
  <c r="AF88" i="22"/>
  <c r="AF72" i="22"/>
  <c r="AF64" i="22"/>
  <c r="AF48" i="22"/>
  <c r="AF40" i="22"/>
  <c r="AF32" i="22"/>
  <c r="AF24" i="22"/>
  <c r="AF8" i="22"/>
  <c r="AF105" i="18"/>
  <c r="AF84" i="18"/>
  <c r="AF76" i="18"/>
  <c r="AF60" i="18"/>
  <c r="AF52" i="18"/>
  <c r="AF36" i="18"/>
  <c r="AF12" i="18"/>
  <c r="AE106" i="17"/>
  <c r="AE45" i="17"/>
  <c r="AE109" i="69"/>
  <c r="AE68" i="69"/>
  <c r="AE105" i="68"/>
  <c r="AE102" i="68"/>
  <c r="AE98" i="68"/>
  <c r="AE96" i="68"/>
  <c r="AE94" i="68"/>
  <c r="AE90" i="68"/>
  <c r="AE88" i="68"/>
  <c r="AE86" i="68"/>
  <c r="AE82" i="68"/>
  <c r="AE78" i="68"/>
  <c r="AE76" i="68"/>
  <c r="AE74" i="68"/>
  <c r="AE70" i="68"/>
  <c r="AE66" i="68"/>
  <c r="AE62" i="68"/>
  <c r="AE58" i="68"/>
  <c r="AE56" i="68"/>
  <c r="AE50" i="68"/>
  <c r="AE46" i="68"/>
  <c r="AE38" i="68"/>
  <c r="AE24" i="68"/>
  <c r="AE22" i="68"/>
  <c r="AE18" i="68"/>
  <c r="AE14" i="68"/>
  <c r="AE10" i="68"/>
  <c r="AE8" i="68"/>
  <c r="AE6" i="68"/>
  <c r="AE98" i="67"/>
  <c r="AE86" i="67"/>
  <c r="AE78" i="67"/>
  <c r="AE70" i="67"/>
  <c r="AE54" i="67"/>
  <c r="AE50" i="67"/>
  <c r="AE38" i="67"/>
  <c r="AE34" i="67"/>
  <c r="AE105" i="66"/>
  <c r="AE102" i="66"/>
  <c r="AE100" i="66"/>
  <c r="AE70" i="66"/>
  <c r="AE68" i="66"/>
  <c r="AE62" i="66"/>
  <c r="AE48" i="66"/>
  <c r="AE46" i="66"/>
  <c r="AE38" i="66"/>
  <c r="AE36" i="66"/>
  <c r="AE30" i="66"/>
  <c r="AE22" i="66"/>
  <c r="AE14" i="66"/>
  <c r="AE8" i="66"/>
  <c r="AE6" i="66"/>
  <c r="AE92" i="65"/>
  <c r="AE24" i="65"/>
  <c r="AE105" i="64"/>
  <c r="AE100" i="64"/>
  <c r="AE98" i="64"/>
  <c r="AE96" i="64"/>
  <c r="AE78" i="64"/>
  <c r="AE76" i="64"/>
  <c r="AE74" i="64"/>
  <c r="AE66" i="64"/>
  <c r="AE60" i="64"/>
  <c r="AE58" i="64"/>
  <c r="AE50" i="64"/>
  <c r="AE48" i="64"/>
  <c r="AE42" i="64"/>
  <c r="AE38" i="64"/>
  <c r="AE36" i="64"/>
  <c r="AE34" i="64"/>
  <c r="AE30" i="64"/>
  <c r="AE28" i="64"/>
  <c r="AE26" i="64"/>
  <c r="AE10" i="64"/>
  <c r="AE6" i="64"/>
  <c r="AE102" i="63"/>
  <c r="AE98" i="63"/>
  <c r="AE94" i="63"/>
  <c r="AE86" i="63"/>
  <c r="AE78" i="63"/>
  <c r="AE70" i="63"/>
  <c r="AE66" i="63"/>
  <c r="AE58" i="63"/>
  <c r="AE46" i="63"/>
  <c r="AE42" i="63"/>
  <c r="AE30" i="63"/>
  <c r="AE107" i="62"/>
  <c r="AE96" i="62"/>
  <c r="AE84" i="62"/>
  <c r="AE74" i="62"/>
  <c r="AE70" i="62"/>
  <c r="AE68" i="62"/>
  <c r="AE62" i="62"/>
  <c r="AE52" i="62"/>
  <c r="AE48" i="62"/>
  <c r="AE46" i="62"/>
  <c r="AE34" i="62"/>
  <c r="AE32" i="62"/>
  <c r="AE30" i="62"/>
  <c r="AE26" i="62"/>
  <c r="AE22" i="62"/>
  <c r="AE20" i="62"/>
  <c r="AE16" i="62"/>
  <c r="AE12" i="62"/>
  <c r="AE6" i="62"/>
  <c r="AE100" i="61"/>
  <c r="AE28" i="61"/>
  <c r="AE24" i="61"/>
  <c r="AE105" i="60"/>
  <c r="AE102" i="60"/>
  <c r="AE98" i="60"/>
  <c r="AE90" i="60"/>
  <c r="AE78" i="60"/>
  <c r="AE74" i="60"/>
  <c r="AE70" i="60"/>
  <c r="AE58" i="60"/>
  <c r="AE56" i="60"/>
  <c r="AE50" i="60"/>
  <c r="AE42" i="60"/>
  <c r="AE36" i="60"/>
  <c r="AE34" i="60"/>
  <c r="AE26" i="60"/>
  <c r="AE24" i="60"/>
  <c r="AE20" i="60"/>
  <c r="AE10" i="60"/>
  <c r="AE8" i="60"/>
  <c r="AE22" i="59"/>
  <c r="AE14" i="59"/>
  <c r="AE10" i="59"/>
  <c r="AE6" i="59"/>
  <c r="AE107" i="58"/>
  <c r="AE102" i="58"/>
  <c r="AE98" i="58"/>
  <c r="AE90" i="58"/>
  <c r="AE86" i="58"/>
  <c r="AE84" i="58"/>
  <c r="AE82" i="58"/>
  <c r="AE78" i="58"/>
  <c r="AE74" i="58"/>
  <c r="AE66" i="58"/>
  <c r="AE60" i="58"/>
  <c r="AE58" i="58"/>
  <c r="AE54" i="58"/>
  <c r="AE42" i="58"/>
  <c r="AE38" i="58"/>
  <c r="AE36" i="58"/>
  <c r="AE34" i="58"/>
  <c r="AE30" i="58"/>
  <c r="AE26" i="58"/>
  <c r="AE22" i="58"/>
  <c r="AE18" i="58"/>
  <c r="AE14" i="58"/>
  <c r="AE12" i="58"/>
  <c r="AE10" i="58"/>
  <c r="AE8" i="58"/>
  <c r="AE6" i="58"/>
  <c r="AE98" i="27"/>
  <c r="AE94" i="27"/>
  <c r="AE90" i="27"/>
  <c r="AE80" i="27"/>
  <c r="AE74" i="27"/>
  <c r="AE70" i="27"/>
  <c r="AE66" i="27"/>
  <c r="AE58" i="27"/>
  <c r="AE50" i="27"/>
  <c r="AE42" i="27"/>
  <c r="AE38" i="27"/>
  <c r="AE34" i="27"/>
  <c r="AE26" i="27"/>
  <c r="AE18" i="27"/>
  <c r="AE10" i="27"/>
  <c r="AE107" i="26"/>
  <c r="AE94" i="26"/>
  <c r="AE90" i="26"/>
  <c r="AE86" i="26"/>
  <c r="AE70" i="26"/>
  <c r="AE58" i="26"/>
  <c r="AE42" i="26"/>
  <c r="AE34" i="26"/>
  <c r="AE26" i="26"/>
  <c r="AE10" i="26"/>
  <c r="AE107" i="25"/>
  <c r="AE105" i="25"/>
  <c r="AE102" i="25"/>
  <c r="AE100" i="25"/>
  <c r="AE98" i="25"/>
  <c r="AE94" i="25"/>
  <c r="AE86" i="25"/>
  <c r="AE74" i="25"/>
  <c r="AE70" i="25"/>
  <c r="AE66" i="25"/>
  <c r="AE64" i="25"/>
  <c r="AE58" i="25"/>
  <c r="AE54" i="25"/>
  <c r="AE52" i="25"/>
  <c r="AE46" i="25"/>
  <c r="AE38" i="25"/>
  <c r="AE34" i="25"/>
  <c r="AE26" i="25"/>
  <c r="AE22" i="25"/>
  <c r="AE18" i="25"/>
  <c r="AE16" i="25"/>
  <c r="AE14" i="25"/>
  <c r="AE10" i="25"/>
  <c r="AE8" i="25"/>
  <c r="AE6" i="25"/>
  <c r="AE88" i="24"/>
  <c r="AE72" i="24"/>
  <c r="AE12" i="24"/>
  <c r="AE105" i="23"/>
  <c r="AE100" i="23"/>
  <c r="AE98" i="23"/>
  <c r="AE94" i="23"/>
  <c r="AE62" i="23"/>
  <c r="AE58" i="23"/>
  <c r="AE54" i="23"/>
  <c r="AE46" i="23"/>
  <c r="AE38" i="23"/>
  <c r="AE34" i="23"/>
  <c r="AE30" i="23"/>
  <c r="AE22" i="23"/>
  <c r="AE10" i="23"/>
  <c r="AE8" i="23"/>
  <c r="AE102" i="22"/>
  <c r="AE98" i="22"/>
  <c r="AE78" i="22"/>
  <c r="AE70" i="22"/>
  <c r="AE58" i="22"/>
  <c r="AE46" i="22"/>
  <c r="AE34" i="22"/>
  <c r="AE10" i="22"/>
  <c r="AE107" i="21"/>
  <c r="AE94" i="21"/>
  <c r="AE86" i="21"/>
  <c r="AE82" i="21"/>
  <c r="AE78" i="21"/>
  <c r="AE74" i="21"/>
  <c r="AE70" i="21"/>
  <c r="AE64" i="21"/>
  <c r="AE62" i="21"/>
  <c r="AE54" i="21"/>
  <c r="AE52" i="21"/>
  <c r="AE50" i="21"/>
  <c r="AE46" i="21"/>
  <c r="AE38" i="21"/>
  <c r="AE32" i="21"/>
  <c r="AE30" i="21"/>
  <c r="AE28" i="21"/>
  <c r="AE14" i="21"/>
  <c r="AE12" i="21"/>
  <c r="AE8" i="21"/>
  <c r="AE6" i="21"/>
  <c r="AE96" i="20"/>
  <c r="AE68" i="20"/>
  <c r="AE8" i="20"/>
  <c r="AE102" i="19"/>
  <c r="AE90" i="19"/>
  <c r="AE78" i="19"/>
  <c r="AE66" i="19"/>
  <c r="AE58" i="19"/>
  <c r="AE50" i="19"/>
  <c r="AE46" i="19"/>
  <c r="AE44" i="19"/>
  <c r="AE42" i="19"/>
  <c r="AE38" i="19"/>
  <c r="AE26" i="19"/>
  <c r="AE14" i="19"/>
  <c r="AE70" i="18"/>
  <c r="AE107" i="17"/>
  <c r="AE102" i="17"/>
  <c r="AE98" i="17"/>
  <c r="AE94" i="17"/>
  <c r="AE86" i="17"/>
  <c r="AE78" i="17"/>
  <c r="AE66" i="17"/>
  <c r="AE64" i="17"/>
  <c r="AE56" i="17"/>
  <c r="AE54" i="17"/>
  <c r="AE50" i="17"/>
  <c r="AE46" i="17"/>
  <c r="AE34" i="17"/>
  <c r="AE32" i="17"/>
  <c r="AE30" i="17"/>
  <c r="AE28" i="17"/>
  <c r="AE18" i="17"/>
  <c r="AE12" i="17"/>
  <c r="AE6" i="17"/>
  <c r="AE80" i="16"/>
  <c r="AE48" i="16"/>
  <c r="AA44" i="16"/>
  <c r="AB44" i="16" s="1"/>
  <c r="AC44" i="16" s="1"/>
  <c r="AA30" i="16"/>
  <c r="AB30" i="16" s="1"/>
  <c r="AE16" i="16"/>
  <c r="AE107" i="15"/>
  <c r="AE94" i="15"/>
  <c r="AE88" i="15"/>
  <c r="AE80" i="15"/>
  <c r="AE78" i="15"/>
  <c r="AE74" i="15"/>
  <c r="AE70" i="15"/>
  <c r="AE54" i="15"/>
  <c r="AA50" i="15"/>
  <c r="AB50" i="15" s="1"/>
  <c r="AD50" i="15" s="1"/>
  <c r="AE42" i="15"/>
  <c r="AE38" i="15"/>
  <c r="AE34" i="15"/>
  <c r="AE32" i="15"/>
  <c r="AE26" i="15"/>
  <c r="AE24" i="15"/>
  <c r="AE22" i="15"/>
  <c r="AE18" i="15"/>
  <c r="AE6" i="15"/>
  <c r="AE5" i="16"/>
  <c r="AF102" i="69"/>
  <c r="AF94" i="69"/>
  <c r="AF86" i="69"/>
  <c r="AF78" i="69"/>
  <c r="AF62" i="69"/>
  <c r="AF54" i="69"/>
  <c r="AF46" i="69"/>
  <c r="AF38" i="69"/>
  <c r="AF30" i="69"/>
  <c r="AF22" i="69"/>
  <c r="AF14" i="69"/>
  <c r="AF6" i="69"/>
  <c r="AF98" i="65"/>
  <c r="AF90" i="65"/>
  <c r="AF82" i="65"/>
  <c r="AF74" i="65"/>
  <c r="AF66" i="65"/>
  <c r="AF50" i="65"/>
  <c r="AF42" i="65"/>
  <c r="AF34" i="65"/>
  <c r="AF26" i="65"/>
  <c r="AF10" i="65"/>
  <c r="AF102" i="61"/>
  <c r="AF86" i="61"/>
  <c r="AF78" i="61"/>
  <c r="AF62" i="61"/>
  <c r="AF54" i="61"/>
  <c r="AF46" i="61"/>
  <c r="AF38" i="61"/>
  <c r="AF30" i="61"/>
  <c r="AF22" i="61"/>
  <c r="AF14" i="61"/>
  <c r="AF6" i="61"/>
  <c r="AF98" i="57"/>
  <c r="AF74" i="57"/>
  <c r="AF66" i="57"/>
  <c r="AF107" i="24"/>
  <c r="AF102" i="24"/>
  <c r="AF78" i="24"/>
  <c r="AF54" i="24"/>
  <c r="AF22" i="24"/>
  <c r="AF98" i="20"/>
  <c r="AF82" i="20"/>
  <c r="AF78" i="20"/>
  <c r="AF70" i="20"/>
  <c r="AF54" i="20"/>
  <c r="AF50" i="20"/>
  <c r="AF34" i="20"/>
  <c r="AF14" i="20"/>
  <c r="AF10" i="20"/>
  <c r="AF6" i="20"/>
  <c r="AF107" i="16"/>
  <c r="AF102" i="16"/>
  <c r="AF86" i="16"/>
  <c r="AF82" i="16"/>
  <c r="AF78" i="16"/>
  <c r="AF74" i="16"/>
  <c r="AF70" i="16"/>
  <c r="AF62" i="16"/>
  <c r="AF58" i="16"/>
  <c r="AF54" i="16"/>
  <c r="AF46" i="16"/>
  <c r="AF42" i="16"/>
  <c r="AF38" i="16"/>
  <c r="AF30" i="16"/>
  <c r="AF22" i="16"/>
  <c r="AF14" i="16"/>
  <c r="AF6" i="16"/>
  <c r="AF4" i="66"/>
  <c r="AF4" i="58"/>
  <c r="AF4" i="21"/>
  <c r="AF97" i="69"/>
  <c r="AF57" i="69"/>
  <c r="AF25" i="69"/>
  <c r="AF9" i="69"/>
  <c r="AF103" i="67"/>
  <c r="AF95" i="67"/>
  <c r="AF79" i="67"/>
  <c r="AF71" i="67"/>
  <c r="AF55" i="67"/>
  <c r="AF39" i="67"/>
  <c r="AF31" i="67"/>
  <c r="AF23" i="67"/>
  <c r="AF7" i="67"/>
  <c r="AF99" i="63"/>
  <c r="AF91" i="63"/>
  <c r="AF75" i="63"/>
  <c r="AF67" i="63"/>
  <c r="AF59" i="63"/>
  <c r="AF43" i="63"/>
  <c r="AF35" i="63"/>
  <c r="AF27" i="63"/>
  <c r="AF11" i="63"/>
  <c r="AF81" i="61"/>
  <c r="AF57" i="61"/>
  <c r="AF49" i="61"/>
  <c r="AF17" i="61"/>
  <c r="AF103" i="59"/>
  <c r="AF95" i="59"/>
  <c r="AF79" i="59"/>
  <c r="AF71" i="59"/>
  <c r="AF63" i="59"/>
  <c r="AF47" i="59"/>
  <c r="AF39" i="59"/>
  <c r="AF31" i="59"/>
  <c r="AF15" i="59"/>
  <c r="AF7" i="59"/>
  <c r="AF99" i="26"/>
  <c r="AF91" i="26"/>
  <c r="AF75" i="26"/>
  <c r="AF67" i="26"/>
  <c r="AF59" i="26"/>
  <c r="AF35" i="26"/>
  <c r="AF27" i="26"/>
  <c r="AF19" i="26"/>
  <c r="AF97" i="24"/>
  <c r="AF89" i="24"/>
  <c r="AF57" i="24"/>
  <c r="AF33" i="24"/>
  <c r="AF25" i="24"/>
  <c r="AF103" i="22"/>
  <c r="AF87" i="22"/>
  <c r="AF79" i="22"/>
  <c r="AF71" i="22"/>
  <c r="AF55" i="22"/>
  <c r="AF47" i="22"/>
  <c r="AF39" i="22"/>
  <c r="AF23" i="22"/>
  <c r="AF15" i="22"/>
  <c r="AF7" i="22"/>
  <c r="AF99" i="18"/>
  <c r="AF91" i="18"/>
  <c r="AF83" i="18"/>
  <c r="AF67" i="18"/>
  <c r="AF59" i="18"/>
  <c r="AF51" i="18"/>
  <c r="AF35" i="18"/>
  <c r="AF27" i="18"/>
  <c r="AF19" i="18"/>
  <c r="AF93" i="16"/>
  <c r="AF85" i="16"/>
  <c r="AF65" i="16"/>
  <c r="AF57" i="16"/>
  <c r="AF53" i="16"/>
  <c r="AF33" i="16"/>
  <c r="AF29" i="16"/>
  <c r="AF21" i="16"/>
  <c r="AF108" i="59"/>
  <c r="AF108" i="22"/>
  <c r="AE32" i="69"/>
  <c r="AE74" i="67"/>
  <c r="AE22" i="67"/>
  <c r="AE84" i="65"/>
  <c r="AE68" i="65"/>
  <c r="AE52" i="65"/>
  <c r="AE12" i="65"/>
  <c r="AE62" i="63"/>
  <c r="AE14" i="63"/>
  <c r="AE64" i="61"/>
  <c r="AE36" i="61"/>
  <c r="AE52" i="57"/>
  <c r="AE102" i="26"/>
  <c r="AE54" i="26"/>
  <c r="AE14" i="26"/>
  <c r="AE76" i="24"/>
  <c r="AE60" i="24"/>
  <c r="AE90" i="22"/>
  <c r="AE82" i="22"/>
  <c r="AE42" i="22"/>
  <c r="AE109" i="20"/>
  <c r="AE60" i="20"/>
  <c r="AE36" i="20"/>
  <c r="AE32" i="20"/>
  <c r="AE107" i="18"/>
  <c r="AE102" i="18"/>
  <c r="AE94" i="18"/>
  <c r="AE62" i="18"/>
  <c r="AE30" i="18"/>
  <c r="AE14" i="18"/>
  <c r="AE58" i="17"/>
  <c r="AA58" i="17"/>
  <c r="AB58" i="17" s="1"/>
  <c r="AE109" i="16"/>
  <c r="AE105" i="16"/>
  <c r="AE76" i="16"/>
  <c r="AE68" i="16"/>
  <c r="AE32" i="16"/>
  <c r="AE80" i="69"/>
  <c r="AE40" i="69"/>
  <c r="AE10" i="67"/>
  <c r="AE66" i="59"/>
  <c r="AE60" i="57"/>
  <c r="AE68" i="24"/>
  <c r="AE32" i="24"/>
  <c r="AE64" i="69"/>
  <c r="AE44" i="69"/>
  <c r="AE90" i="67"/>
  <c r="AE42" i="67"/>
  <c r="AE107" i="63"/>
  <c r="AE54" i="63"/>
  <c r="AE38" i="63"/>
  <c r="AE26" i="63"/>
  <c r="AE96" i="61"/>
  <c r="AE56" i="61"/>
  <c r="AE12" i="61"/>
  <c r="AE98" i="59"/>
  <c r="AE82" i="59"/>
  <c r="AE42" i="59"/>
  <c r="AE18" i="59"/>
  <c r="AE80" i="57"/>
  <c r="AE46" i="26"/>
  <c r="AE6" i="26"/>
  <c r="AE66" i="22"/>
  <c r="AE50" i="22"/>
  <c r="AE26" i="22"/>
  <c r="AA38" i="63"/>
  <c r="AB38" i="63" s="1"/>
  <c r="AC38" i="63" s="1"/>
  <c r="AE52" i="69"/>
  <c r="AA88" i="16"/>
  <c r="AB88" i="16" s="1"/>
  <c r="AC88" i="16" s="1"/>
  <c r="AA42" i="17"/>
  <c r="AB42" i="17" s="1"/>
  <c r="AD42" i="17" s="1"/>
  <c r="AG42" i="17" s="1"/>
  <c r="AA30" i="19"/>
  <c r="AB30" i="19" s="1"/>
  <c r="AA76" i="15"/>
  <c r="AB76" i="15" s="1"/>
  <c r="AD76" i="15" s="1"/>
  <c r="AA78" i="67"/>
  <c r="AB78" i="67" s="1"/>
  <c r="AA46" i="67"/>
  <c r="AB46" i="67" s="1"/>
  <c r="AA14" i="67"/>
  <c r="AB14" i="67" s="1"/>
  <c r="AD14" i="67" s="1"/>
  <c r="AA86" i="66"/>
  <c r="AB86" i="66" s="1"/>
  <c r="AC86" i="66" s="1"/>
  <c r="AA54" i="66"/>
  <c r="AB54" i="66" s="1"/>
  <c r="AD54" i="66" s="1"/>
  <c r="AA22" i="66"/>
  <c r="AB22" i="66" s="1"/>
  <c r="AD22" i="66" s="1"/>
  <c r="AG22" i="66" s="1"/>
  <c r="AA102" i="64"/>
  <c r="AB102" i="64" s="1"/>
  <c r="AC102" i="64" s="1"/>
  <c r="AA90" i="67"/>
  <c r="AB90" i="67" s="1"/>
  <c r="AA58" i="67"/>
  <c r="AB58" i="67" s="1"/>
  <c r="AA26" i="67"/>
  <c r="AB26" i="67" s="1"/>
  <c r="AC26" i="67" s="1"/>
  <c r="AA98" i="66"/>
  <c r="AB98" i="66" s="1"/>
  <c r="AD98" i="66" s="1"/>
  <c r="AA66" i="66"/>
  <c r="AB66" i="66" s="1"/>
  <c r="AA34" i="66"/>
  <c r="AB34" i="66" s="1"/>
  <c r="AC34" i="66" s="1"/>
  <c r="AA94" i="63"/>
  <c r="AB94" i="63" s="1"/>
  <c r="AC94" i="63" s="1"/>
  <c r="AA62" i="63"/>
  <c r="AB62" i="63" s="1"/>
  <c r="AA30" i="63"/>
  <c r="AB30" i="63" s="1"/>
  <c r="AA102" i="62"/>
  <c r="AB102" i="62" s="1"/>
  <c r="AC102" i="62" s="1"/>
  <c r="AA70" i="62"/>
  <c r="AB70" i="62" s="1"/>
  <c r="AA38" i="62"/>
  <c r="AB38" i="62" s="1"/>
  <c r="AA6" i="62"/>
  <c r="AB6" i="62" s="1"/>
  <c r="AA10" i="18"/>
  <c r="AB10" i="18" s="1"/>
  <c r="AC10" i="18" s="1"/>
  <c r="AE4" i="15"/>
  <c r="AE106" i="15"/>
  <c r="AE101" i="15"/>
  <c r="AE97" i="15"/>
  <c r="AE93" i="15"/>
  <c r="AE89" i="15"/>
  <c r="AE85" i="15"/>
  <c r="AE81" i="15"/>
  <c r="AE77" i="15"/>
  <c r="AE73" i="15"/>
  <c r="AE65" i="15"/>
  <c r="AE61" i="15"/>
  <c r="AE57" i="15"/>
  <c r="AE49" i="15"/>
  <c r="AE41" i="15"/>
  <c r="AE37" i="15"/>
  <c r="AE33" i="15"/>
  <c r="AE25" i="15"/>
  <c r="AE21" i="15"/>
  <c r="AE17" i="15"/>
  <c r="AE9" i="15"/>
  <c r="AE5" i="15"/>
  <c r="AE107" i="16"/>
  <c r="AE102" i="16"/>
  <c r="AE98" i="16"/>
  <c r="AE94" i="16"/>
  <c r="AE90" i="16"/>
  <c r="AE86" i="16"/>
  <c r="AE82" i="16"/>
  <c r="AE74" i="16"/>
  <c r="AE70" i="16"/>
  <c r="AE62" i="16"/>
  <c r="AE58" i="16"/>
  <c r="AE46" i="16"/>
  <c r="AE42" i="16"/>
  <c r="AE30" i="16"/>
  <c r="AE26" i="16"/>
  <c r="AE22" i="16"/>
  <c r="AE18" i="16"/>
  <c r="AE10" i="16"/>
  <c r="AE6" i="16"/>
  <c r="AE96" i="18"/>
  <c r="AE84" i="18"/>
  <c r="AE80" i="18"/>
  <c r="AE68" i="18"/>
  <c r="AE56" i="18"/>
  <c r="AE52" i="18"/>
  <c r="AE32" i="18"/>
  <c r="AE16" i="18"/>
  <c r="AE4" i="19"/>
  <c r="AE45" i="19"/>
  <c r="AE5" i="19"/>
  <c r="AE102" i="20"/>
  <c r="AE94" i="20"/>
  <c r="AE86" i="20"/>
  <c r="AE78" i="20"/>
  <c r="AE66" i="20"/>
  <c r="AE54" i="20"/>
  <c r="AE38" i="20"/>
  <c r="AE34" i="20"/>
  <c r="AE30" i="20"/>
  <c r="AE26" i="20"/>
  <c r="AE109" i="22"/>
  <c r="AE84" i="22"/>
  <c r="AE76" i="22"/>
  <c r="AE40" i="22"/>
  <c r="AE8" i="22"/>
  <c r="AE4" i="23"/>
  <c r="AE97" i="23"/>
  <c r="AE85" i="23"/>
  <c r="AE107" i="24"/>
  <c r="AE102" i="24"/>
  <c r="AE98" i="24"/>
  <c r="AE94" i="24"/>
  <c r="AE90" i="24"/>
  <c r="AE86" i="24"/>
  <c r="AE82" i="24"/>
  <c r="AE78" i="24"/>
  <c r="AE74" i="24"/>
  <c r="AE70" i="24"/>
  <c r="AE62" i="24"/>
  <c r="AE54" i="24"/>
  <c r="AE50" i="24"/>
  <c r="AE46" i="24"/>
  <c r="AE38" i="24"/>
  <c r="AE34" i="24"/>
  <c r="AE30" i="24"/>
  <c r="AE26" i="24"/>
  <c r="AE18" i="24"/>
  <c r="AE14" i="24"/>
  <c r="AE10" i="24"/>
  <c r="AE72" i="26"/>
  <c r="AE68" i="26"/>
  <c r="AE46" i="64"/>
  <c r="AE64" i="26"/>
  <c r="AE44" i="26"/>
  <c r="AE28" i="26"/>
  <c r="AE8" i="26"/>
  <c r="AE98" i="57"/>
  <c r="AE94" i="57"/>
  <c r="AE82" i="57"/>
  <c r="AE74" i="57"/>
  <c r="AE70" i="57"/>
  <c r="AE58" i="57"/>
  <c r="AE50" i="57"/>
  <c r="AE46" i="57"/>
  <c r="AE42" i="57"/>
  <c r="AE38" i="57"/>
  <c r="AE34" i="57"/>
  <c r="AE30" i="57"/>
  <c r="AE22" i="57"/>
  <c r="AE18" i="57"/>
  <c r="AE14" i="57"/>
  <c r="AE10" i="57"/>
  <c r="AE6" i="57"/>
  <c r="AE56" i="59"/>
  <c r="AE52" i="59"/>
  <c r="AE48" i="59"/>
  <c r="AE40" i="59"/>
  <c r="AE36" i="59"/>
  <c r="AE12" i="59"/>
  <c r="AE8" i="59"/>
  <c r="AE4" i="60"/>
  <c r="AE98" i="61"/>
  <c r="AE94" i="61"/>
  <c r="AE86" i="61"/>
  <c r="AE82" i="61"/>
  <c r="AE78" i="61"/>
  <c r="AE74" i="61"/>
  <c r="AE70" i="61"/>
  <c r="AE62" i="61"/>
  <c r="AE54" i="61"/>
  <c r="AE46" i="61"/>
  <c r="AE38" i="61"/>
  <c r="AE22" i="61"/>
  <c r="AE10" i="61"/>
  <c r="AE6" i="61"/>
  <c r="AE96" i="63"/>
  <c r="AE88" i="63"/>
  <c r="AE76" i="63"/>
  <c r="AE72" i="63"/>
  <c r="AE60" i="63"/>
  <c r="AE28" i="63"/>
  <c r="AE16" i="63"/>
  <c r="AE4" i="64"/>
  <c r="AE98" i="65"/>
  <c r="AE94" i="65"/>
  <c r="AE90" i="65"/>
  <c r="AE86" i="65"/>
  <c r="AE82" i="65"/>
  <c r="AE78" i="65"/>
  <c r="AE74" i="65"/>
  <c r="AE66" i="65"/>
  <c r="AE58" i="65"/>
  <c r="AE50" i="65"/>
  <c r="AE46" i="65"/>
  <c r="AE42" i="65"/>
  <c r="AE26" i="65"/>
  <c r="AE18" i="65"/>
  <c r="AE10" i="65"/>
  <c r="AE6" i="65"/>
  <c r="AE96" i="67"/>
  <c r="AE88" i="67"/>
  <c r="AE84" i="67"/>
  <c r="AE56" i="67"/>
  <c r="AE52" i="67"/>
  <c r="AA48" i="67"/>
  <c r="AB48" i="67" s="1"/>
  <c r="AC48" i="67" s="1"/>
  <c r="AE44" i="67"/>
  <c r="AE8" i="67"/>
  <c r="AE4" i="68"/>
  <c r="AE107" i="69"/>
  <c r="AE102" i="69"/>
  <c r="AE98" i="69"/>
  <c r="AE94" i="69"/>
  <c r="AE90" i="69"/>
  <c r="AE86" i="69"/>
  <c r="AE78" i="69"/>
  <c r="AE74" i="69"/>
  <c r="AE70" i="69"/>
  <c r="AE66" i="69"/>
  <c r="AE54" i="69"/>
  <c r="AE46" i="69"/>
  <c r="AE26" i="69"/>
  <c r="AE22" i="69"/>
  <c r="AE6" i="69"/>
  <c r="AE106" i="69"/>
  <c r="AE101" i="69"/>
  <c r="AE97" i="69"/>
  <c r="AE93" i="69"/>
  <c r="AE89" i="69"/>
  <c r="AE81" i="69"/>
  <c r="AE77" i="69"/>
  <c r="AE73" i="69"/>
  <c r="AE69" i="69"/>
  <c r="AE65" i="69"/>
  <c r="AE57" i="69"/>
  <c r="AE53" i="69"/>
  <c r="AE49" i="69"/>
  <c r="AE45" i="69"/>
  <c r="AE41" i="69"/>
  <c r="AE37" i="69"/>
  <c r="AE33" i="69"/>
  <c r="AE25" i="69"/>
  <c r="AE21" i="69"/>
  <c r="AE17" i="69"/>
  <c r="AE9" i="69"/>
  <c r="AE5" i="69"/>
  <c r="AE103" i="68"/>
  <c r="AA95" i="68"/>
  <c r="AB95" i="68" s="1"/>
  <c r="AD95" i="68" s="1"/>
  <c r="AE87" i="68"/>
  <c r="AE79" i="68"/>
  <c r="AE75" i="68"/>
  <c r="AE71" i="68"/>
  <c r="AE67" i="68"/>
  <c r="AE63" i="68"/>
  <c r="AE55" i="68"/>
  <c r="AE51" i="68"/>
  <c r="AE47" i="68"/>
  <c r="AE39" i="68"/>
  <c r="AE23" i="68"/>
  <c r="AE15" i="68"/>
  <c r="AE7" i="68"/>
  <c r="AF100" i="68"/>
  <c r="AF92" i="68"/>
  <c r="AF88" i="68"/>
  <c r="AF84" i="68"/>
  <c r="AF80" i="68"/>
  <c r="AF76" i="68"/>
  <c r="AF68" i="68"/>
  <c r="AF60" i="68"/>
  <c r="AF56" i="68"/>
  <c r="AF52" i="68"/>
  <c r="AF44" i="68"/>
  <c r="AF36" i="68"/>
  <c r="AF28" i="68"/>
  <c r="AF20" i="68"/>
  <c r="AF12" i="68"/>
  <c r="AF96" i="64"/>
  <c r="AF88" i="64"/>
  <c r="AF84" i="64"/>
  <c r="AF80" i="64"/>
  <c r="AF72" i="64"/>
  <c r="AF64" i="64"/>
  <c r="AF56" i="64"/>
  <c r="AF48" i="64"/>
  <c r="AF40" i="64"/>
  <c r="AF32" i="64"/>
  <c r="AF24" i="64"/>
  <c r="AF20" i="64"/>
  <c r="AF16" i="64"/>
  <c r="AF8" i="64"/>
  <c r="AF109" i="62"/>
  <c r="AF100" i="60"/>
  <c r="AF96" i="60"/>
  <c r="AF92" i="60"/>
  <c r="AF84" i="60"/>
  <c r="AF80" i="60"/>
  <c r="AF76" i="60"/>
  <c r="AF72" i="60"/>
  <c r="AF68" i="60"/>
  <c r="AF64" i="60"/>
  <c r="AF60" i="60"/>
  <c r="AF52" i="60"/>
  <c r="AF48" i="60"/>
  <c r="AF44" i="60"/>
  <c r="AF40" i="60"/>
  <c r="AF36" i="60"/>
  <c r="AF28" i="60"/>
  <c r="AF20" i="60"/>
  <c r="AF12" i="60"/>
  <c r="AF105" i="58"/>
  <c r="AF96" i="27"/>
  <c r="AF88" i="27"/>
  <c r="AF80" i="27"/>
  <c r="AF76" i="27"/>
  <c r="AF72" i="27"/>
  <c r="AF64" i="27"/>
  <c r="AF60" i="27"/>
  <c r="AF56" i="27"/>
  <c r="AF48" i="27"/>
  <c r="AF44" i="27"/>
  <c r="AF40" i="27"/>
  <c r="AF32" i="27"/>
  <c r="AF24" i="27"/>
  <c r="AF16" i="27"/>
  <c r="AF8" i="27"/>
  <c r="AF109" i="25"/>
  <c r="AF100" i="23"/>
  <c r="AF92" i="23"/>
  <c r="AF84" i="23"/>
  <c r="AF80" i="23"/>
  <c r="AF76" i="23"/>
  <c r="AF72" i="23"/>
  <c r="AF68" i="23"/>
  <c r="AF60" i="23"/>
  <c r="AF52" i="23"/>
  <c r="AF48" i="23"/>
  <c r="AF44" i="23"/>
  <c r="AF40" i="23"/>
  <c r="AF36" i="23"/>
  <c r="AF32" i="23"/>
  <c r="AF28" i="23"/>
  <c r="AF20" i="23"/>
  <c r="AF16" i="23"/>
  <c r="AF12" i="23"/>
  <c r="AF105" i="21"/>
  <c r="AF100" i="19"/>
  <c r="AF96" i="19"/>
  <c r="AF92" i="19"/>
  <c r="AF88" i="19"/>
  <c r="AF84" i="19"/>
  <c r="AF80" i="19"/>
  <c r="AF76" i="19"/>
  <c r="AF72" i="19"/>
  <c r="AF68" i="19"/>
  <c r="AF64" i="19"/>
  <c r="AF60" i="19"/>
  <c r="AF56" i="19"/>
  <c r="AF52" i="19"/>
  <c r="AF48" i="19"/>
  <c r="AF44" i="19"/>
  <c r="AF40" i="19"/>
  <c r="AF36" i="19"/>
  <c r="AF32" i="19"/>
  <c r="AF28" i="19"/>
  <c r="AF24" i="19"/>
  <c r="AF20" i="19"/>
  <c r="AF16" i="19"/>
  <c r="AF12" i="19"/>
  <c r="AF8" i="19"/>
  <c r="AF109" i="17"/>
  <c r="AF105" i="17"/>
  <c r="AF100" i="15"/>
  <c r="AF92" i="15"/>
  <c r="AF88" i="15"/>
  <c r="AF84" i="15"/>
  <c r="AF76" i="15"/>
  <c r="AH76" i="15" s="1"/>
  <c r="AF68" i="15"/>
  <c r="AF64" i="15"/>
  <c r="AF60" i="15"/>
  <c r="AF56" i="15"/>
  <c r="AF52" i="15"/>
  <c r="AF44" i="15"/>
  <c r="AF36" i="15"/>
  <c r="AF28" i="15"/>
  <c r="AF24" i="15"/>
  <c r="AF20" i="15"/>
  <c r="AF12" i="15"/>
  <c r="AG106" i="14"/>
  <c r="AE4" i="57"/>
  <c r="AE4" i="24"/>
  <c r="AA4" i="20"/>
  <c r="AB4" i="20" s="1"/>
  <c r="AD4" i="20" s="1"/>
  <c r="R115" i="20" s="1"/>
  <c r="AE4" i="16"/>
  <c r="AE108" i="67"/>
  <c r="AE106" i="67"/>
  <c r="AE101" i="67"/>
  <c r="AE97" i="67"/>
  <c r="AE95" i="67"/>
  <c r="AE93" i="67"/>
  <c r="AE87" i="67"/>
  <c r="AE85" i="67"/>
  <c r="AE83" i="67"/>
  <c r="AE79" i="67"/>
  <c r="AE77" i="67"/>
  <c r="AE71" i="67"/>
  <c r="AE69" i="67"/>
  <c r="AE63" i="67"/>
  <c r="AE59" i="67"/>
  <c r="AE55" i="67"/>
  <c r="AE53" i="67"/>
  <c r="AE47" i="67"/>
  <c r="AE45" i="67"/>
  <c r="AE37" i="67"/>
  <c r="AE31" i="67"/>
  <c r="AE23" i="67"/>
  <c r="AE21" i="67"/>
  <c r="AE11" i="67"/>
  <c r="AE7" i="67"/>
  <c r="AE5" i="67"/>
  <c r="AE97" i="66"/>
  <c r="AE93" i="66"/>
  <c r="AE89" i="66"/>
  <c r="AE85" i="66"/>
  <c r="AE81" i="66"/>
  <c r="AE77" i="66"/>
  <c r="AE73" i="66"/>
  <c r="AE69" i="66"/>
  <c r="AE65" i="66"/>
  <c r="AE57" i="66"/>
  <c r="AE53" i="66"/>
  <c r="AE49" i="66"/>
  <c r="AE41" i="66"/>
  <c r="AE37" i="66"/>
  <c r="AE33" i="66"/>
  <c r="AE25" i="66"/>
  <c r="AE21" i="66"/>
  <c r="AE17" i="66"/>
  <c r="AE9" i="66"/>
  <c r="AE108" i="65"/>
  <c r="AE106" i="65"/>
  <c r="AE99" i="65"/>
  <c r="AE93" i="65"/>
  <c r="AE85" i="65"/>
  <c r="AE81" i="65"/>
  <c r="AE73" i="65"/>
  <c r="AE69" i="65"/>
  <c r="AE65" i="65"/>
  <c r="AE55" i="65"/>
  <c r="AE53" i="65"/>
  <c r="AE45" i="65"/>
  <c r="AE41" i="65"/>
  <c r="AE37" i="65"/>
  <c r="AE29" i="65"/>
  <c r="AE27" i="65"/>
  <c r="AE25" i="65"/>
  <c r="AE17" i="65"/>
  <c r="AE9" i="65"/>
  <c r="AE5" i="65"/>
  <c r="AE108" i="64"/>
  <c r="AE103" i="64"/>
  <c r="AE95" i="64"/>
  <c r="AE87" i="64"/>
  <c r="AE79" i="64"/>
  <c r="AE71" i="64"/>
  <c r="AE63" i="64"/>
  <c r="AE55" i="64"/>
  <c r="AE47" i="64"/>
  <c r="AE43" i="64"/>
  <c r="AE39" i="64"/>
  <c r="AE31" i="64"/>
  <c r="AE23" i="64"/>
  <c r="AE15" i="64"/>
  <c r="AE7" i="64"/>
  <c r="AE106" i="63"/>
  <c r="AE95" i="63"/>
  <c r="AA93" i="63"/>
  <c r="AB93" i="63" s="1"/>
  <c r="AD93" i="63" s="1"/>
  <c r="AE89" i="63"/>
  <c r="AE87" i="63"/>
  <c r="AE81" i="63"/>
  <c r="AE79" i="63"/>
  <c r="AE65" i="63"/>
  <c r="AE63" i="63"/>
  <c r="AE57" i="63"/>
  <c r="AE55" i="63"/>
  <c r="AE49" i="63"/>
  <c r="AE47" i="63"/>
  <c r="AE43" i="63"/>
  <c r="AE41" i="63"/>
  <c r="AE39" i="63"/>
  <c r="AE33" i="63"/>
  <c r="AE31" i="63"/>
  <c r="AE27" i="63"/>
  <c r="AE25" i="63"/>
  <c r="AE23" i="63"/>
  <c r="AE17" i="63"/>
  <c r="AE9" i="63"/>
  <c r="AE101" i="62"/>
  <c r="AE85" i="62"/>
  <c r="AE81" i="62"/>
  <c r="AE77" i="62"/>
  <c r="AE69" i="62"/>
  <c r="AE65" i="62"/>
  <c r="AE61" i="62"/>
  <c r="AE57" i="62"/>
  <c r="AE53" i="62"/>
  <c r="AE45" i="62"/>
  <c r="AE41" i="62"/>
  <c r="AE37" i="62"/>
  <c r="AE33" i="62"/>
  <c r="AE29" i="62"/>
  <c r="AE13" i="62"/>
  <c r="AE9" i="62"/>
  <c r="AE106" i="61"/>
  <c r="AE103" i="61"/>
  <c r="AE99" i="61"/>
  <c r="AE97" i="61"/>
  <c r="AE95" i="61"/>
  <c r="AE93" i="61"/>
  <c r="AE91" i="61"/>
  <c r="AE87" i="61"/>
  <c r="AE85" i="61"/>
  <c r="AE83" i="61"/>
  <c r="AE69" i="61"/>
  <c r="AE65" i="61"/>
  <c r="AE59" i="61"/>
  <c r="AE55" i="61"/>
  <c r="AE49" i="61"/>
  <c r="AE47" i="61"/>
  <c r="AE45" i="61"/>
  <c r="AE41" i="61"/>
  <c r="AE39" i="61"/>
  <c r="AE37" i="61"/>
  <c r="AE31" i="61"/>
  <c r="AE25" i="61"/>
  <c r="AE21" i="61"/>
  <c r="AE17" i="61"/>
  <c r="AE15" i="61"/>
  <c r="AE13" i="61"/>
  <c r="AE9" i="61"/>
  <c r="AE7" i="61"/>
  <c r="AE5" i="61"/>
  <c r="AE103" i="60"/>
  <c r="AE95" i="60"/>
  <c r="AE87" i="60"/>
  <c r="AE79" i="60"/>
  <c r="AE71" i="60"/>
  <c r="AE67" i="60"/>
  <c r="AE63" i="60"/>
  <c r="AE55" i="60"/>
  <c r="AE47" i="60"/>
  <c r="AE39" i="60"/>
  <c r="AE35" i="60"/>
  <c r="AE31" i="60"/>
  <c r="AE27" i="60"/>
  <c r="AE23" i="60"/>
  <c r="AE15" i="60"/>
  <c r="AE7" i="60"/>
  <c r="AE108" i="59"/>
  <c r="AE103" i="59"/>
  <c r="AE101" i="59"/>
  <c r="AE93" i="59"/>
  <c r="AE85" i="59"/>
  <c r="AE79" i="59"/>
  <c r="AE63" i="59"/>
  <c r="AE59" i="59"/>
  <c r="AE57" i="59"/>
  <c r="AE51" i="59"/>
  <c r="AE47" i="59"/>
  <c r="AE45" i="59"/>
  <c r="AE43" i="59"/>
  <c r="AE39" i="59"/>
  <c r="AE37" i="59"/>
  <c r="AE31" i="59"/>
  <c r="AE29" i="59"/>
  <c r="AE23" i="59"/>
  <c r="AE21" i="59"/>
  <c r="AE15" i="59"/>
  <c r="AE7" i="59"/>
  <c r="AE5" i="59"/>
  <c r="AE106" i="58"/>
  <c r="AE101" i="58"/>
  <c r="AE93" i="58"/>
  <c r="AE89" i="58"/>
  <c r="AE85" i="58"/>
  <c r="AE81" i="58"/>
  <c r="AE77" i="58"/>
  <c r="AE73" i="58"/>
  <c r="AE65" i="58"/>
  <c r="AE61" i="58"/>
  <c r="AE53" i="58"/>
  <c r="AE49" i="58"/>
  <c r="AE45" i="58"/>
  <c r="AE41" i="58"/>
  <c r="AE33" i="58"/>
  <c r="AE29" i="58"/>
  <c r="AE25" i="58"/>
  <c r="AE21" i="58"/>
  <c r="AE17" i="58"/>
  <c r="AE13" i="58"/>
  <c r="AE9" i="58"/>
  <c r="AE106" i="57"/>
  <c r="AE97" i="57"/>
  <c r="AE85" i="57"/>
  <c r="AE77" i="57"/>
  <c r="AE71" i="57"/>
  <c r="AE65" i="57"/>
  <c r="AE61" i="57"/>
  <c r="AE53" i="57"/>
  <c r="AE49" i="57"/>
  <c r="AE41" i="57"/>
  <c r="AE37" i="57"/>
  <c r="AE35" i="57"/>
  <c r="AE29" i="57"/>
  <c r="AE25" i="57"/>
  <c r="AE21" i="57"/>
  <c r="AE19" i="57"/>
  <c r="AE17" i="57"/>
  <c r="AE9" i="57"/>
  <c r="AE7" i="57"/>
  <c r="AE5" i="57"/>
  <c r="AE103" i="27"/>
  <c r="AE95" i="27"/>
  <c r="AE91" i="27"/>
  <c r="AE87" i="27"/>
  <c r="AE79" i="27"/>
  <c r="AE75" i="27"/>
  <c r="AE71" i="27"/>
  <c r="AE63" i="27"/>
  <c r="AE55" i="27"/>
  <c r="AE51" i="27"/>
  <c r="AE47" i="27"/>
  <c r="AE43" i="27"/>
  <c r="AE39" i="27"/>
  <c r="AE31" i="27"/>
  <c r="AE27" i="27"/>
  <c r="AE23" i="27"/>
  <c r="AE15" i="27"/>
  <c r="AE11" i="27"/>
  <c r="AE7" i="27"/>
  <c r="AE106" i="26"/>
  <c r="AE103" i="26"/>
  <c r="AE95" i="26"/>
  <c r="AE89" i="26"/>
  <c r="AE87" i="26"/>
  <c r="AE81" i="26"/>
  <c r="AE79" i="26"/>
  <c r="AE73" i="26"/>
  <c r="AE71" i="26"/>
  <c r="AE63" i="26"/>
  <c r="AE31" i="26"/>
  <c r="AE93" i="25"/>
  <c r="AE95" i="24"/>
  <c r="AE7" i="24"/>
  <c r="AE63" i="22"/>
  <c r="AE17" i="21"/>
  <c r="AE108" i="20"/>
  <c r="AE65" i="20"/>
  <c r="AE13" i="19"/>
  <c r="AE103" i="18"/>
  <c r="AA95" i="18"/>
  <c r="AB95" i="18" s="1"/>
  <c r="AD95" i="18" s="1"/>
  <c r="AH95" i="18" s="1"/>
  <c r="AE89" i="18"/>
  <c r="AA87" i="18"/>
  <c r="AB87" i="18" s="1"/>
  <c r="AD87" i="18" s="1"/>
  <c r="AH87" i="18" s="1"/>
  <c r="AE73" i="18"/>
  <c r="AE67" i="18"/>
  <c r="AE63" i="18"/>
  <c r="AE59" i="18"/>
  <c r="AE55" i="18"/>
  <c r="AE51" i="18"/>
  <c r="AE49" i="18"/>
  <c r="AE39" i="18"/>
  <c r="AE35" i="18"/>
  <c r="AE33" i="18"/>
  <c r="AE25" i="18"/>
  <c r="AA23" i="18"/>
  <c r="AB23" i="18" s="1"/>
  <c r="AE15" i="18"/>
  <c r="AE9" i="18"/>
  <c r="AE7" i="18"/>
  <c r="AE101" i="17"/>
  <c r="AE93" i="17"/>
  <c r="AE89" i="17"/>
  <c r="AE85" i="17"/>
  <c r="AE81" i="17"/>
  <c r="AE77" i="17"/>
  <c r="AE73" i="17"/>
  <c r="AE69" i="17"/>
  <c r="AA65" i="17"/>
  <c r="AB65" i="17" s="1"/>
  <c r="AE61" i="17"/>
  <c r="AE57" i="17"/>
  <c r="AE49" i="17"/>
  <c r="AE41" i="17"/>
  <c r="AE37" i="17"/>
  <c r="AE33" i="17"/>
  <c r="AE29" i="17"/>
  <c r="AE17" i="17"/>
  <c r="AE5" i="17"/>
  <c r="AE106" i="16"/>
  <c r="AE101" i="16"/>
  <c r="AE99" i="16"/>
  <c r="AE97" i="16"/>
  <c r="AE95" i="16"/>
  <c r="AE93" i="16"/>
  <c r="AE89" i="16"/>
  <c r="AE85" i="16"/>
  <c r="AE81" i="16"/>
  <c r="AE79" i="16"/>
  <c r="AE77" i="16"/>
  <c r="AE73" i="16"/>
  <c r="AE69" i="16"/>
  <c r="AE65" i="16"/>
  <c r="AE63" i="16"/>
  <c r="AE55" i="16"/>
  <c r="AE53" i="16"/>
  <c r="AE49" i="16"/>
  <c r="AE45" i="16"/>
  <c r="AE41" i="16"/>
  <c r="AA39" i="16"/>
  <c r="AB39" i="16" s="1"/>
  <c r="AC39" i="16" s="1"/>
  <c r="AE37" i="16"/>
  <c r="AE33" i="16"/>
  <c r="AE29" i="16"/>
  <c r="AE27" i="16"/>
  <c r="AE25" i="16"/>
  <c r="AE23" i="16"/>
  <c r="AE21" i="16"/>
  <c r="AE17" i="16"/>
  <c r="AE11" i="16"/>
  <c r="AA9" i="16"/>
  <c r="AB9" i="16" s="1"/>
  <c r="AE7" i="16"/>
  <c r="AE108" i="15"/>
  <c r="AE91" i="15"/>
  <c r="AE87" i="15"/>
  <c r="AE75" i="15"/>
  <c r="AE59" i="15"/>
  <c r="AA57" i="15"/>
  <c r="AB57" i="15" s="1"/>
  <c r="AE51" i="15"/>
  <c r="AE47" i="15"/>
  <c r="AE35" i="15"/>
  <c r="AE19" i="15"/>
  <c r="AE4" i="66"/>
  <c r="AE4" i="62"/>
  <c r="AE4" i="58"/>
  <c r="AE4" i="25"/>
  <c r="AE4" i="21"/>
  <c r="AE4" i="17"/>
  <c r="AA76" i="69"/>
  <c r="AB76" i="69" s="1"/>
  <c r="AC76" i="69" s="1"/>
  <c r="AA72" i="68"/>
  <c r="AB72" i="68" s="1"/>
  <c r="AD72" i="68" s="1"/>
  <c r="AA8" i="68"/>
  <c r="AB8" i="68" s="1"/>
  <c r="AC8" i="68" s="1"/>
  <c r="AA8" i="61"/>
  <c r="AB8" i="61" s="1"/>
  <c r="AF4" i="27"/>
  <c r="AF4" i="23"/>
  <c r="AF4" i="19"/>
  <c r="AF99" i="69"/>
  <c r="AF91" i="69"/>
  <c r="AF83" i="69"/>
  <c r="AF75" i="69"/>
  <c r="AF67" i="69"/>
  <c r="AF59" i="69"/>
  <c r="AF51" i="69"/>
  <c r="AF43" i="69"/>
  <c r="AF35" i="69"/>
  <c r="AF27" i="69"/>
  <c r="AF19" i="69"/>
  <c r="AF11" i="69"/>
  <c r="AF102" i="68"/>
  <c r="AF94" i="68"/>
  <c r="AF86" i="68"/>
  <c r="AF78" i="68"/>
  <c r="AF70" i="68"/>
  <c r="AF54" i="68"/>
  <c r="AF46" i="68"/>
  <c r="AF38" i="68"/>
  <c r="AF30" i="68"/>
  <c r="AF22" i="68"/>
  <c r="AF14" i="68"/>
  <c r="AF6" i="68"/>
  <c r="AF81" i="67"/>
  <c r="AF73" i="67"/>
  <c r="AF49" i="67"/>
  <c r="AF41" i="67"/>
  <c r="AF17" i="67"/>
  <c r="AF9" i="67"/>
  <c r="AF98" i="64"/>
  <c r="AF90" i="64"/>
  <c r="AF82" i="64"/>
  <c r="AF74" i="64"/>
  <c r="AF66" i="64"/>
  <c r="AF50" i="64"/>
  <c r="AF42" i="64"/>
  <c r="AF34" i="64"/>
  <c r="AF26" i="64"/>
  <c r="AF18" i="64"/>
  <c r="AF10" i="64"/>
  <c r="AF93" i="63"/>
  <c r="AF77" i="63"/>
  <c r="AF69" i="63"/>
  <c r="AF45" i="63"/>
  <c r="AF37" i="63"/>
  <c r="AF13" i="63"/>
  <c r="AF5" i="63"/>
  <c r="AF99" i="61"/>
  <c r="AF91" i="61"/>
  <c r="AF83" i="61"/>
  <c r="AF75" i="61"/>
  <c r="AF67" i="61"/>
  <c r="AF59" i="61"/>
  <c r="AF51" i="61"/>
  <c r="AF35" i="61"/>
  <c r="AF27" i="61"/>
  <c r="AF19" i="61"/>
  <c r="AF11" i="61"/>
  <c r="AF102" i="60"/>
  <c r="AF94" i="60"/>
  <c r="AF86" i="60"/>
  <c r="AF78" i="60"/>
  <c r="AF70" i="60"/>
  <c r="AF62" i="60"/>
  <c r="AA58" i="60"/>
  <c r="AB58" i="60" s="1"/>
  <c r="AF54" i="60"/>
  <c r="AF46" i="60"/>
  <c r="AF38" i="60"/>
  <c r="AF22" i="60"/>
  <c r="AF14" i="60"/>
  <c r="AF6" i="60"/>
  <c r="AF89" i="59"/>
  <c r="AF81" i="59"/>
  <c r="AF57" i="59"/>
  <c r="AF49" i="59"/>
  <c r="AF25" i="59"/>
  <c r="AF17" i="59"/>
  <c r="AF98" i="27"/>
  <c r="AF90" i="27"/>
  <c r="AF82" i="27"/>
  <c r="AF74" i="27"/>
  <c r="AF66" i="27"/>
  <c r="AF58" i="27"/>
  <c r="AF50" i="27"/>
  <c r="AF42" i="27"/>
  <c r="AF34" i="27"/>
  <c r="AF26" i="27"/>
  <c r="AF18" i="27"/>
  <c r="AF10" i="27"/>
  <c r="AF85" i="26"/>
  <c r="AF69" i="26"/>
  <c r="AF45" i="26"/>
  <c r="AF37" i="26"/>
  <c r="AF29" i="26"/>
  <c r="AF13" i="26"/>
  <c r="AF99" i="24"/>
  <c r="AF91" i="24"/>
  <c r="AF83" i="24"/>
  <c r="AF75" i="24"/>
  <c r="AF67" i="24"/>
  <c r="AF59" i="24"/>
  <c r="AF51" i="24"/>
  <c r="AF43" i="24"/>
  <c r="AF35" i="24"/>
  <c r="AF27" i="24"/>
  <c r="AF19" i="24"/>
  <c r="AF11" i="24"/>
  <c r="AF102" i="23"/>
  <c r="AF94" i="23"/>
  <c r="AF86" i="23"/>
  <c r="AF78" i="23"/>
  <c r="AF70" i="23"/>
  <c r="AF62" i="23"/>
  <c r="AF54" i="23"/>
  <c r="AF46" i="23"/>
  <c r="AF38" i="23"/>
  <c r="AF30" i="23"/>
  <c r="AF22" i="23"/>
  <c r="AF14" i="23"/>
  <c r="AF6" i="23"/>
  <c r="AF97" i="22"/>
  <c r="AF89" i="22"/>
  <c r="AF65" i="22"/>
  <c r="AF57" i="22"/>
  <c r="AF41" i="22"/>
  <c r="AF25" i="22"/>
  <c r="AF17" i="22"/>
  <c r="AF98" i="19"/>
  <c r="AF90" i="19"/>
  <c r="AF82" i="19"/>
  <c r="AF74" i="19"/>
  <c r="AF66" i="19"/>
  <c r="AF58" i="19"/>
  <c r="AA54" i="19"/>
  <c r="AB54" i="19" s="1"/>
  <c r="AF50" i="19"/>
  <c r="AF42" i="19"/>
  <c r="AF34" i="19"/>
  <c r="AF26" i="19"/>
  <c r="AF18" i="19"/>
  <c r="AF10" i="19"/>
  <c r="AF101" i="18"/>
  <c r="AF93" i="18"/>
  <c r="AF69" i="18"/>
  <c r="AF61" i="18"/>
  <c r="AF37" i="18"/>
  <c r="AF29" i="18"/>
  <c r="AF5" i="18"/>
  <c r="AF99" i="16"/>
  <c r="AF91" i="16"/>
  <c r="AF83" i="16"/>
  <c r="AF75" i="16"/>
  <c r="AF67" i="16"/>
  <c r="AF59" i="16"/>
  <c r="AF51" i="16"/>
  <c r="AF43" i="16"/>
  <c r="AF35" i="16"/>
  <c r="AF27" i="16"/>
  <c r="AF19" i="16"/>
  <c r="AF11" i="16"/>
  <c r="AF102" i="15"/>
  <c r="AF94" i="15"/>
  <c r="AF86" i="15"/>
  <c r="AF78" i="15"/>
  <c r="AF70" i="15"/>
  <c r="AA66" i="15"/>
  <c r="AB66" i="15" s="1"/>
  <c r="AC66" i="15" s="1"/>
  <c r="AF62" i="15"/>
  <c r="AA58" i="15"/>
  <c r="AB58" i="15" s="1"/>
  <c r="AC58" i="15" s="1"/>
  <c r="AF54" i="15"/>
  <c r="AF46" i="15"/>
  <c r="AF38" i="15"/>
  <c r="AF30" i="15"/>
  <c r="AF22" i="15"/>
  <c r="AF14" i="15"/>
  <c r="AF6" i="15"/>
  <c r="AF108" i="65"/>
  <c r="AF107" i="62"/>
  <c r="AF108" i="57"/>
  <c r="AF107" i="25"/>
  <c r="AF106" i="22"/>
  <c r="AF107" i="21"/>
  <c r="AF108" i="20"/>
  <c r="AF107" i="17"/>
  <c r="AF108" i="16"/>
  <c r="AE41" i="60"/>
  <c r="AA33" i="23"/>
  <c r="AB33" i="23" s="1"/>
  <c r="AA47" i="18"/>
  <c r="AB47" i="18" s="1"/>
  <c r="AA9" i="17"/>
  <c r="AB9" i="17" s="1"/>
  <c r="AA103" i="15"/>
  <c r="AB103" i="15" s="1"/>
  <c r="AC103" i="15" s="1"/>
  <c r="AA39" i="15"/>
  <c r="AB39" i="15" s="1"/>
  <c r="AA7" i="15"/>
  <c r="AB7" i="15" s="1"/>
  <c r="AC7" i="15" s="1"/>
  <c r="AA100" i="62"/>
  <c r="AB100" i="62" s="1"/>
  <c r="AA28" i="20"/>
  <c r="AB28" i="20" s="1"/>
  <c r="AD28" i="20" s="1"/>
  <c r="AA28" i="17"/>
  <c r="AB28" i="17" s="1"/>
  <c r="AD28" i="17" s="1"/>
  <c r="AG28" i="17" s="1"/>
  <c r="AA36" i="16"/>
  <c r="AB36" i="16" s="1"/>
  <c r="AC36" i="16" s="1"/>
  <c r="AA10" i="15"/>
  <c r="AB10" i="15" s="1"/>
  <c r="AC10" i="15" s="1"/>
  <c r="AA94" i="66"/>
  <c r="AB94" i="66" s="1"/>
  <c r="AA10" i="26"/>
  <c r="AB10" i="26" s="1"/>
  <c r="AA94" i="21"/>
  <c r="AB94" i="21" s="1"/>
  <c r="AA62" i="21"/>
  <c r="AB62" i="21" s="1"/>
  <c r="AA54" i="21"/>
  <c r="AB54" i="21" s="1"/>
  <c r="AC54" i="21" s="1"/>
  <c r="AA38" i="21"/>
  <c r="AB38" i="21" s="1"/>
  <c r="AD38" i="21" s="1"/>
  <c r="AH38" i="21" s="1"/>
  <c r="AA86" i="18"/>
  <c r="AB86" i="18" s="1"/>
  <c r="AD86" i="18" s="1"/>
  <c r="AA94" i="17"/>
  <c r="AB94" i="17" s="1"/>
  <c r="AA78" i="17"/>
  <c r="AB78" i="17" s="1"/>
  <c r="AC78" i="17" s="1"/>
  <c r="AA66" i="17"/>
  <c r="AB66" i="17" s="1"/>
  <c r="AA50" i="17"/>
  <c r="AB50" i="17" s="1"/>
  <c r="AD50" i="17" s="1"/>
  <c r="AA46" i="17"/>
  <c r="AB46" i="17" s="1"/>
  <c r="AA87" i="17"/>
  <c r="AB87" i="17" s="1"/>
  <c r="AC87" i="17" s="1"/>
  <c r="AE9" i="17"/>
  <c r="AE9" i="16"/>
  <c r="AE23" i="18"/>
  <c r="AF36" i="16"/>
  <c r="AA21" i="65"/>
  <c r="AB21" i="65" s="1"/>
  <c r="AA101" i="17"/>
  <c r="AB101" i="17" s="1"/>
  <c r="AD101" i="17" s="1"/>
  <c r="AG101" i="17" s="1"/>
  <c r="AA5" i="17"/>
  <c r="AB5" i="17" s="1"/>
  <c r="AA85" i="16"/>
  <c r="AB85" i="16" s="1"/>
  <c r="AA82" i="68"/>
  <c r="AB82" i="68" s="1"/>
  <c r="AD82" i="68" s="1"/>
  <c r="AA50" i="68"/>
  <c r="AB50" i="68" s="1"/>
  <c r="AC50" i="68" s="1"/>
  <c r="AA18" i="68"/>
  <c r="AB18" i="68" s="1"/>
  <c r="AC18" i="68" s="1"/>
  <c r="AA48" i="60"/>
  <c r="AB48" i="60" s="1"/>
  <c r="AA54" i="64"/>
  <c r="AB54" i="64" s="1"/>
  <c r="AC54" i="64" s="1"/>
  <c r="AA22" i="64"/>
  <c r="AB22" i="64" s="1"/>
  <c r="AA86" i="60"/>
  <c r="AB86" i="60" s="1"/>
  <c r="AA54" i="60"/>
  <c r="AB54" i="60" s="1"/>
  <c r="AA22" i="60"/>
  <c r="AB22" i="60" s="1"/>
  <c r="AC22" i="60" s="1"/>
  <c r="AA18" i="19"/>
  <c r="AB18" i="19" s="1"/>
  <c r="AC18" i="19" s="1"/>
  <c r="AC106" i="14"/>
  <c r="AA53" i="15"/>
  <c r="AB53" i="15" s="1"/>
  <c r="AD53" i="15" s="1"/>
  <c r="AA38" i="69"/>
  <c r="AB38" i="69" s="1"/>
  <c r="AE7" i="15"/>
  <c r="AC87" i="18"/>
  <c r="AE85" i="64"/>
  <c r="AE69" i="64"/>
  <c r="AE81" i="60"/>
  <c r="AA49" i="16"/>
  <c r="AB49" i="16" s="1"/>
  <c r="AC49" i="16" s="1"/>
  <c r="AA93" i="17"/>
  <c r="AB93" i="17" s="1"/>
  <c r="AA45" i="16"/>
  <c r="AB45" i="16" s="1"/>
  <c r="AA47" i="15"/>
  <c r="AB47" i="15" s="1"/>
  <c r="AC47" i="15" s="1"/>
  <c r="AA44" i="15"/>
  <c r="AB44" i="15" s="1"/>
  <c r="AD44" i="15" s="1"/>
  <c r="AH44" i="15" s="1"/>
  <c r="AF72" i="68"/>
  <c r="AA94" i="15"/>
  <c r="AB94" i="15" s="1"/>
  <c r="AA14" i="23"/>
  <c r="AB14" i="23" s="1"/>
  <c r="AA78" i="23"/>
  <c r="AB78" i="23" s="1"/>
  <c r="AA76" i="16"/>
  <c r="AB76" i="16" s="1"/>
  <c r="AA4" i="21"/>
  <c r="AB4" i="21" s="1"/>
  <c r="AD4" i="21" s="1"/>
  <c r="AA70" i="68"/>
  <c r="AB70" i="68" s="1"/>
  <c r="AC70" i="68" s="1"/>
  <c r="AA56" i="65"/>
  <c r="AB56" i="65" s="1"/>
  <c r="AA70" i="67"/>
  <c r="AB70" i="67" s="1"/>
  <c r="AA38" i="67"/>
  <c r="AB38" i="67" s="1"/>
  <c r="AA6" i="67"/>
  <c r="AB6" i="67" s="1"/>
  <c r="AC6" i="67" s="1"/>
  <c r="AA78" i="66"/>
  <c r="AB78" i="66" s="1"/>
  <c r="AA46" i="66"/>
  <c r="AB46" i="66" s="1"/>
  <c r="AA14" i="66"/>
  <c r="AB14" i="66" s="1"/>
  <c r="AA94" i="64"/>
  <c r="AB94" i="64" s="1"/>
  <c r="AE45" i="68"/>
  <c r="AE95" i="62"/>
  <c r="AA53" i="16"/>
  <c r="AB53" i="16" s="1"/>
  <c r="AD53" i="16" s="1"/>
  <c r="AH53" i="16" s="1"/>
  <c r="AA7" i="16"/>
  <c r="AB7" i="16" s="1"/>
  <c r="AC7" i="16" s="1"/>
  <c r="AA41" i="17"/>
  <c r="AB41" i="17" s="1"/>
  <c r="AD41" i="17" s="1"/>
  <c r="AA49" i="17"/>
  <c r="AB49" i="17" s="1"/>
  <c r="AD49" i="17" s="1"/>
  <c r="AD18" i="68"/>
  <c r="AA109" i="69"/>
  <c r="AB109" i="69" s="1"/>
  <c r="AC109" i="69" s="1"/>
  <c r="AA42" i="64"/>
  <c r="AB42" i="64" s="1"/>
  <c r="AE103" i="15"/>
  <c r="AE47" i="18"/>
  <c r="AA44" i="58"/>
  <c r="AB44" i="58" s="1"/>
  <c r="AA4" i="58"/>
  <c r="AB4" i="58" s="1"/>
  <c r="AD4" i="58" s="1"/>
  <c r="R115" i="58" s="1"/>
  <c r="AA102" i="68"/>
  <c r="AB102" i="68" s="1"/>
  <c r="AD102" i="68" s="1"/>
  <c r="AH102" i="68" s="1"/>
  <c r="AA62" i="68"/>
  <c r="AB62" i="68" s="1"/>
  <c r="AA86" i="68"/>
  <c r="AB86" i="68" s="1"/>
  <c r="AC86" i="68" s="1"/>
  <c r="AA46" i="68"/>
  <c r="AB46" i="68" s="1"/>
  <c r="AA4" i="17"/>
  <c r="AB4" i="17" s="1"/>
  <c r="AC4" i="17" s="1"/>
  <c r="AA6" i="68"/>
  <c r="AB6" i="68" s="1"/>
  <c r="AA94" i="68"/>
  <c r="AB94" i="68" s="1"/>
  <c r="AC94" i="68" s="1"/>
  <c r="AA62" i="67"/>
  <c r="AB62" i="67" s="1"/>
  <c r="AA30" i="67"/>
  <c r="AB30" i="67" s="1"/>
  <c r="AA102" i="66"/>
  <c r="AB102" i="66" s="1"/>
  <c r="AA70" i="66"/>
  <c r="AB70" i="66" s="1"/>
  <c r="AD70" i="66" s="1"/>
  <c r="AG70" i="66" s="1"/>
  <c r="AA38" i="66"/>
  <c r="AB38" i="66" s="1"/>
  <c r="AA6" i="66"/>
  <c r="AB6" i="66" s="1"/>
  <c r="AD6" i="66" s="1"/>
  <c r="AA86" i="64"/>
  <c r="AB86" i="64" s="1"/>
  <c r="AD87" i="17"/>
  <c r="AE101" i="68"/>
  <c r="AA73" i="60"/>
  <c r="AB73" i="60" s="1"/>
  <c r="AE17" i="60"/>
  <c r="AE5" i="27"/>
  <c r="AA88" i="15"/>
  <c r="AB88" i="15" s="1"/>
  <c r="AD88" i="15" s="1"/>
  <c r="AH88" i="15" s="1"/>
  <c r="AA84" i="15"/>
  <c r="AB84" i="15" s="1"/>
  <c r="AC84" i="15" s="1"/>
  <c r="AD38" i="63"/>
  <c r="AC98" i="66"/>
  <c r="AA62" i="15"/>
  <c r="AB62" i="15" s="1"/>
  <c r="AA82" i="19"/>
  <c r="AB82" i="19" s="1"/>
  <c r="AD82" i="19" s="1"/>
  <c r="AE87" i="18"/>
  <c r="AA78" i="68"/>
  <c r="AB78" i="68" s="1"/>
  <c r="AA4" i="66"/>
  <c r="AB4" i="66" s="1"/>
  <c r="AA38" i="68"/>
  <c r="AB38" i="68" s="1"/>
  <c r="AA102" i="67"/>
  <c r="AB102" i="67" s="1"/>
  <c r="AC102" i="67" s="1"/>
  <c r="AA22" i="68"/>
  <c r="AB22" i="68" s="1"/>
  <c r="AA86" i="67"/>
  <c r="AB86" i="67" s="1"/>
  <c r="AA4" i="25"/>
  <c r="AB4" i="25" s="1"/>
  <c r="AC4" i="25" s="1"/>
  <c r="AA30" i="68"/>
  <c r="AB30" i="68" s="1"/>
  <c r="AA62" i="66"/>
  <c r="AB62" i="66" s="1"/>
  <c r="AC62" i="66" s="1"/>
  <c r="AA30" i="66"/>
  <c r="AB30" i="66" s="1"/>
  <c r="AD30" i="66" s="1"/>
  <c r="AA62" i="64"/>
  <c r="AB62" i="64" s="1"/>
  <c r="AA28" i="57"/>
  <c r="AB28" i="57" s="1"/>
  <c r="AC28" i="57" s="1"/>
  <c r="AA68" i="27"/>
  <c r="AB68" i="27" s="1"/>
  <c r="AC68" i="27" s="1"/>
  <c r="AA40" i="16"/>
  <c r="AB40" i="16" s="1"/>
  <c r="AA90" i="19"/>
  <c r="AB90" i="19" s="1"/>
  <c r="AA33" i="17"/>
  <c r="AB33" i="17" s="1"/>
  <c r="AC33" i="17" s="1"/>
  <c r="AA106" i="16"/>
  <c r="AB106" i="16" s="1"/>
  <c r="AC106" i="16" s="1"/>
  <c r="AA73" i="16"/>
  <c r="AB73" i="16" s="1"/>
  <c r="AA41" i="16"/>
  <c r="AB41" i="16" s="1"/>
  <c r="AA22" i="19"/>
  <c r="AB22" i="19" s="1"/>
  <c r="AD22" i="19" s="1"/>
  <c r="AA94" i="18"/>
  <c r="AB94" i="18" s="1"/>
  <c r="AA62" i="18"/>
  <c r="AB62" i="18" s="1"/>
  <c r="AA102" i="17"/>
  <c r="AB102" i="17" s="1"/>
  <c r="AC102" i="17" s="1"/>
  <c r="AA70" i="17"/>
  <c r="AB70" i="17" s="1"/>
  <c r="AD70" i="17" s="1"/>
  <c r="AH70" i="17" s="1"/>
  <c r="AA6" i="17"/>
  <c r="AB6" i="17" s="1"/>
  <c r="AA86" i="15"/>
  <c r="AB86" i="15" s="1"/>
  <c r="AA69" i="16"/>
  <c r="AB69" i="16" s="1"/>
  <c r="AC69" i="16" s="1"/>
  <c r="AA20" i="17"/>
  <c r="AB20" i="17" s="1"/>
  <c r="AA92" i="16"/>
  <c r="AB92" i="16" s="1"/>
  <c r="AC92" i="16" s="1"/>
  <c r="AA75" i="15"/>
  <c r="AB75" i="15" s="1"/>
  <c r="AA107" i="17"/>
  <c r="AB107" i="17" s="1"/>
  <c r="AC107" i="17" s="1"/>
  <c r="AA86" i="23"/>
  <c r="AB86" i="23" s="1"/>
  <c r="AC86" i="23" s="1"/>
  <c r="AA54" i="23"/>
  <c r="AB54" i="23" s="1"/>
  <c r="AC54" i="23" s="1"/>
  <c r="AA22" i="23"/>
  <c r="AB22" i="23" s="1"/>
  <c r="AA94" i="22"/>
  <c r="AB94" i="22" s="1"/>
  <c r="AA62" i="22"/>
  <c r="AB62" i="22" s="1"/>
  <c r="AD62" i="22" s="1"/>
  <c r="AA30" i="22"/>
  <c r="AB30" i="22" s="1"/>
  <c r="AA102" i="21"/>
  <c r="AB102" i="21" s="1"/>
  <c r="AC102" i="21" s="1"/>
  <c r="AA70" i="21"/>
  <c r="AB70" i="21" s="1"/>
  <c r="AC70" i="21" s="1"/>
  <c r="AA6" i="21"/>
  <c r="AB6" i="21" s="1"/>
  <c r="AC6" i="21" s="1"/>
  <c r="AA86" i="19"/>
  <c r="AB86" i="19" s="1"/>
  <c r="AD86" i="19" s="1"/>
  <c r="AA16" i="16"/>
  <c r="AB16" i="16" s="1"/>
  <c r="AA26" i="18"/>
  <c r="AB26" i="18" s="1"/>
  <c r="AA82" i="15"/>
  <c r="AB82" i="15" s="1"/>
  <c r="AD82" i="15" s="1"/>
  <c r="AA81" i="18"/>
  <c r="AB81" i="18" s="1"/>
  <c r="AA49" i="18"/>
  <c r="AB49" i="18" s="1"/>
  <c r="AA17" i="18"/>
  <c r="AB17" i="18" s="1"/>
  <c r="AC17" i="18" s="1"/>
  <c r="AA89" i="17"/>
  <c r="AB89" i="17" s="1"/>
  <c r="AC89" i="17" s="1"/>
  <c r="AA57" i="17"/>
  <c r="AB57" i="17" s="1"/>
  <c r="AD57" i="17" s="1"/>
  <c r="AA25" i="17"/>
  <c r="AB25" i="17" s="1"/>
  <c r="AC25" i="17" s="1"/>
  <c r="AA97" i="16"/>
  <c r="AB97" i="16" s="1"/>
  <c r="AA65" i="16"/>
  <c r="AB65" i="16" s="1"/>
  <c r="AA33" i="16"/>
  <c r="AB33" i="16" s="1"/>
  <c r="AC33" i="16" s="1"/>
  <c r="AA63" i="18"/>
  <c r="AB63" i="18" s="1"/>
  <c r="AC63" i="18" s="1"/>
  <c r="AA31" i="18"/>
  <c r="AB31" i="18" s="1"/>
  <c r="AA79" i="16"/>
  <c r="AB79" i="16" s="1"/>
  <c r="AC79" i="16" s="1"/>
  <c r="AA47" i="16"/>
  <c r="AB47" i="16" s="1"/>
  <c r="AA15" i="16"/>
  <c r="AB15" i="16" s="1"/>
  <c r="AC15" i="16" s="1"/>
  <c r="AA87" i="15"/>
  <c r="AB87" i="15" s="1"/>
  <c r="AC87" i="15" s="1"/>
  <c r="AA55" i="15"/>
  <c r="AB55" i="15" s="1"/>
  <c r="AA23" i="15"/>
  <c r="AB23" i="15" s="1"/>
  <c r="AD23" i="15" s="1"/>
  <c r="AA46" i="19"/>
  <c r="AB46" i="19" s="1"/>
  <c r="AC46" i="19" s="1"/>
  <c r="AA14" i="19"/>
  <c r="AB14" i="19" s="1"/>
  <c r="AC14" i="19" s="1"/>
  <c r="AA54" i="18"/>
  <c r="AB54" i="18" s="1"/>
  <c r="AA30" i="17"/>
  <c r="AB30" i="17" s="1"/>
  <c r="AA46" i="15"/>
  <c r="AB46" i="15" s="1"/>
  <c r="AA77" i="18"/>
  <c r="AB77" i="18" s="1"/>
  <c r="AC77" i="18" s="1"/>
  <c r="AA45" i="18"/>
  <c r="AB45" i="18" s="1"/>
  <c r="AC45" i="18" s="1"/>
  <c r="AA13" i="18"/>
  <c r="AB13" i="18" s="1"/>
  <c r="AA85" i="17"/>
  <c r="AB85" i="17" s="1"/>
  <c r="AC85" i="17" s="1"/>
  <c r="AA53" i="17"/>
  <c r="AB53" i="17" s="1"/>
  <c r="AA93" i="16"/>
  <c r="AB93" i="16" s="1"/>
  <c r="AD93" i="16" s="1"/>
  <c r="AA92" i="15"/>
  <c r="AB92" i="15" s="1"/>
  <c r="AD92" i="15" s="1"/>
  <c r="AH92" i="15" s="1"/>
  <c r="AA68" i="69"/>
  <c r="AB68" i="69" s="1"/>
  <c r="AD68" i="69" s="1"/>
  <c r="AA36" i="69"/>
  <c r="AB36" i="69" s="1"/>
  <c r="AD36" i="69" s="1"/>
  <c r="AA109" i="68"/>
  <c r="AB109" i="68" s="1"/>
  <c r="AA76" i="68"/>
  <c r="AB76" i="68" s="1"/>
  <c r="AA44" i="68"/>
  <c r="AB44" i="68" s="1"/>
  <c r="AD44" i="68" s="1"/>
  <c r="AA12" i="68"/>
  <c r="AB12" i="68" s="1"/>
  <c r="AD12" i="68" s="1"/>
  <c r="AA92" i="66"/>
  <c r="AB92" i="66" s="1"/>
  <c r="AA60" i="66"/>
  <c r="AB60" i="66" s="1"/>
  <c r="AA28" i="66"/>
  <c r="AB28" i="66" s="1"/>
  <c r="AD28" i="66" s="1"/>
  <c r="AH28" i="66" s="1"/>
  <c r="AA100" i="65"/>
  <c r="AB100" i="65" s="1"/>
  <c r="AA68" i="65"/>
  <c r="AB68" i="65" s="1"/>
  <c r="AC68" i="65" s="1"/>
  <c r="AA36" i="65"/>
  <c r="AB36" i="65" s="1"/>
  <c r="AA109" i="64"/>
  <c r="AB109" i="64" s="1"/>
  <c r="AA80" i="24"/>
  <c r="AB80" i="24" s="1"/>
  <c r="AA56" i="58"/>
  <c r="AB56" i="58" s="1"/>
  <c r="AA107" i="68"/>
  <c r="AB107" i="68" s="1"/>
  <c r="AC107" i="68" s="1"/>
  <c r="AA74" i="68"/>
  <c r="AB74" i="68" s="1"/>
  <c r="AC74" i="68" s="1"/>
  <c r="AA42" i="68"/>
  <c r="AB42" i="68" s="1"/>
  <c r="AA10" i="68"/>
  <c r="AB10" i="68" s="1"/>
  <c r="AA82" i="67"/>
  <c r="AB82" i="67" s="1"/>
  <c r="AA50" i="67"/>
  <c r="AB50" i="67" s="1"/>
  <c r="AC50" i="67" s="1"/>
  <c r="AA18" i="67"/>
  <c r="AB18" i="67" s="1"/>
  <c r="AD18" i="67" s="1"/>
  <c r="AA90" i="66"/>
  <c r="AB90" i="66" s="1"/>
  <c r="AA58" i="66"/>
  <c r="AB58" i="66" s="1"/>
  <c r="AC58" i="66" s="1"/>
  <c r="AA26" i="66"/>
  <c r="AB26" i="66" s="1"/>
  <c r="AC26" i="66" s="1"/>
  <c r="AA107" i="64"/>
  <c r="AB107" i="64" s="1"/>
  <c r="AC107" i="64" s="1"/>
  <c r="AA96" i="57"/>
  <c r="AB96" i="57" s="1"/>
  <c r="AA72" i="64"/>
  <c r="AB72" i="64" s="1"/>
  <c r="AA40" i="64"/>
  <c r="AB40" i="64" s="1"/>
  <c r="AC40" i="64" s="1"/>
  <c r="AA8" i="64"/>
  <c r="AB8" i="64" s="1"/>
  <c r="AC8" i="64" s="1"/>
  <c r="AA88" i="62"/>
  <c r="AB88" i="62" s="1"/>
  <c r="AC88" i="62" s="1"/>
  <c r="AA56" i="62"/>
  <c r="AB56" i="62" s="1"/>
  <c r="AD56" i="62" s="1"/>
  <c r="AH56" i="62" s="1"/>
  <c r="AA24" i="62"/>
  <c r="AB24" i="62" s="1"/>
  <c r="AA96" i="61"/>
  <c r="AB96" i="61" s="1"/>
  <c r="AA64" i="61"/>
  <c r="AB64" i="61" s="1"/>
  <c r="AA32" i="61"/>
  <c r="AB32" i="61" s="1"/>
  <c r="AC32" i="61" s="1"/>
  <c r="AA105" i="60"/>
  <c r="AB105" i="60" s="1"/>
  <c r="AC105" i="60" s="1"/>
  <c r="AA72" i="60"/>
  <c r="AB72" i="60" s="1"/>
  <c r="AA40" i="60"/>
  <c r="AB40" i="60" s="1"/>
  <c r="AA8" i="60"/>
  <c r="AB8" i="60" s="1"/>
  <c r="AA40" i="57"/>
  <c r="AB40" i="57" s="1"/>
  <c r="AC40" i="57" s="1"/>
  <c r="AA78" i="64"/>
  <c r="AB78" i="64" s="1"/>
  <c r="AA46" i="64"/>
  <c r="AB46" i="64" s="1"/>
  <c r="AD46" i="64" s="1"/>
  <c r="AA14" i="64"/>
  <c r="AB14" i="64" s="1"/>
  <c r="AD14" i="64" s="1"/>
  <c r="AA86" i="63"/>
  <c r="AB86" i="63" s="1"/>
  <c r="AC86" i="63" s="1"/>
  <c r="AA54" i="63"/>
  <c r="AB54" i="63" s="1"/>
  <c r="AA22" i="63"/>
  <c r="AB22" i="63" s="1"/>
  <c r="AD22" i="63" s="1"/>
  <c r="AA94" i="62"/>
  <c r="AB94" i="62" s="1"/>
  <c r="AA62" i="62"/>
  <c r="AB62" i="62" s="1"/>
  <c r="AD62" i="62" s="1"/>
  <c r="AH62" i="62" s="1"/>
  <c r="AA30" i="62"/>
  <c r="AB30" i="62" s="1"/>
  <c r="AD30" i="62" s="1"/>
  <c r="AH30" i="62" s="1"/>
  <c r="AA78" i="60"/>
  <c r="AB78" i="60" s="1"/>
  <c r="AD78" i="60" s="1"/>
  <c r="AA46" i="60"/>
  <c r="AB46" i="60" s="1"/>
  <c r="AA14" i="60"/>
  <c r="AB14" i="60" s="1"/>
  <c r="AA86" i="59"/>
  <c r="AB86" i="59" s="1"/>
  <c r="AA54" i="59"/>
  <c r="AB54" i="59" s="1"/>
  <c r="AC54" i="59" s="1"/>
  <c r="AA22" i="59"/>
  <c r="AB22" i="59" s="1"/>
  <c r="AC22" i="59" s="1"/>
  <c r="AA88" i="57"/>
  <c r="AB88" i="57" s="1"/>
  <c r="AD88" i="57" s="1"/>
  <c r="AA92" i="20"/>
  <c r="AB92" i="20" s="1"/>
  <c r="AA82" i="64"/>
  <c r="AB82" i="64" s="1"/>
  <c r="AA50" i="64"/>
  <c r="AB50" i="64" s="1"/>
  <c r="AA18" i="64"/>
  <c r="AB18" i="64" s="1"/>
  <c r="AA90" i="63"/>
  <c r="AB90" i="63" s="1"/>
  <c r="AA58" i="63"/>
  <c r="AB58" i="63" s="1"/>
  <c r="AC58" i="63" s="1"/>
  <c r="AA26" i="63"/>
  <c r="AB26" i="63" s="1"/>
  <c r="AA98" i="62"/>
  <c r="AB98" i="62" s="1"/>
  <c r="AC98" i="62" s="1"/>
  <c r="AA66" i="62"/>
  <c r="AB66" i="62" s="1"/>
  <c r="AD66" i="62" s="1"/>
  <c r="AH66" i="62" s="1"/>
  <c r="AA34" i="62"/>
  <c r="AB34" i="62" s="1"/>
  <c r="AA18" i="60"/>
  <c r="AB18" i="60" s="1"/>
  <c r="AA90" i="59"/>
  <c r="AB90" i="59" s="1"/>
  <c r="AD90" i="59" s="1"/>
  <c r="AA58" i="59"/>
  <c r="AB58" i="59" s="1"/>
  <c r="AA26" i="59"/>
  <c r="AB26" i="59" s="1"/>
  <c r="AA55" i="26"/>
  <c r="AB55" i="26" s="1"/>
  <c r="AA102" i="58"/>
  <c r="AB102" i="58" s="1"/>
  <c r="AC102" i="58" s="1"/>
  <c r="AA70" i="58"/>
  <c r="AB70" i="58" s="1"/>
  <c r="AC70" i="58" s="1"/>
  <c r="AA38" i="58"/>
  <c r="AB38" i="58" s="1"/>
  <c r="AD38" i="58" s="1"/>
  <c r="AG38" i="58" s="1"/>
  <c r="AA6" i="58"/>
  <c r="AB6" i="58" s="1"/>
  <c r="AC6" i="58" s="1"/>
  <c r="AA94" i="26"/>
  <c r="AB94" i="26" s="1"/>
  <c r="AC94" i="26" s="1"/>
  <c r="AA62" i="26"/>
  <c r="AB62" i="26" s="1"/>
  <c r="AD62" i="26" s="1"/>
  <c r="AA30" i="26"/>
  <c r="AB30" i="26" s="1"/>
  <c r="AA38" i="25"/>
  <c r="AB38" i="25" s="1"/>
  <c r="AD38" i="25" s="1"/>
  <c r="AA6" i="25"/>
  <c r="AB6" i="25" s="1"/>
  <c r="AC6" i="25" s="1"/>
  <c r="AA101" i="25"/>
  <c r="AB101" i="25" s="1"/>
  <c r="AA69" i="25"/>
  <c r="AB69" i="25" s="1"/>
  <c r="AA37" i="25"/>
  <c r="AB37" i="25" s="1"/>
  <c r="AA5" i="25"/>
  <c r="AB5" i="25" s="1"/>
  <c r="AC5" i="25" s="1"/>
  <c r="AA77" i="24"/>
  <c r="AB77" i="24" s="1"/>
  <c r="AC77" i="24" s="1"/>
  <c r="AA92" i="19"/>
  <c r="AB92" i="19" s="1"/>
  <c r="AA82" i="58"/>
  <c r="AB82" i="58" s="1"/>
  <c r="AD82" i="58" s="1"/>
  <c r="AA50" i="58"/>
  <c r="AB50" i="58" s="1"/>
  <c r="AA18" i="58"/>
  <c r="AB18" i="58" s="1"/>
  <c r="AD18" i="58" s="1"/>
  <c r="AG18" i="58" s="1"/>
  <c r="AA107" i="26"/>
  <c r="AB107" i="26" s="1"/>
  <c r="AA74" i="26"/>
  <c r="AB74" i="26" s="1"/>
  <c r="AA42" i="26"/>
  <c r="AB42" i="26" s="1"/>
  <c r="AC42" i="26" s="1"/>
  <c r="AA82" i="25"/>
  <c r="AB82" i="25" s="1"/>
  <c r="AC82" i="25" s="1"/>
  <c r="AA50" i="25"/>
  <c r="AB50" i="25" s="1"/>
  <c r="AA18" i="25"/>
  <c r="AB18" i="25" s="1"/>
  <c r="AA81" i="25"/>
  <c r="AB81" i="25" s="1"/>
  <c r="AC81" i="25" s="1"/>
  <c r="AA49" i="25"/>
  <c r="AB49" i="25" s="1"/>
  <c r="AA17" i="25"/>
  <c r="AB17" i="25" s="1"/>
  <c r="AA89" i="24"/>
  <c r="AB89" i="24" s="1"/>
  <c r="AA57" i="24"/>
  <c r="AB57" i="24" s="1"/>
  <c r="AD57" i="24" s="1"/>
  <c r="AA80" i="15"/>
  <c r="AB80" i="15" s="1"/>
  <c r="AC80" i="15" s="1"/>
  <c r="AA50" i="18"/>
  <c r="AB50" i="18" s="1"/>
  <c r="AA26" i="17"/>
  <c r="AB26" i="17" s="1"/>
  <c r="AA82" i="22"/>
  <c r="AB82" i="22" s="1"/>
  <c r="AA50" i="22"/>
  <c r="AB50" i="22" s="1"/>
  <c r="AC50" i="22" s="1"/>
  <c r="AA18" i="22"/>
  <c r="AB18" i="22" s="1"/>
  <c r="AA25" i="24"/>
  <c r="AB25" i="24" s="1"/>
  <c r="AC25" i="24" s="1"/>
  <c r="AA81" i="21"/>
  <c r="AB81" i="21" s="1"/>
  <c r="AA49" i="21"/>
  <c r="AB49" i="21" s="1"/>
  <c r="AA82" i="17"/>
  <c r="AB82" i="17" s="1"/>
  <c r="AC82" i="17" s="1"/>
  <c r="AA74" i="17"/>
  <c r="AB74" i="17" s="1"/>
  <c r="AA30" i="21"/>
  <c r="AB30" i="21" s="1"/>
  <c r="AC30" i="21" s="1"/>
  <c r="AA78" i="19"/>
  <c r="AB78" i="19" s="1"/>
  <c r="AA98" i="17"/>
  <c r="AB98" i="17" s="1"/>
  <c r="AA89" i="16"/>
  <c r="AB89" i="16" s="1"/>
  <c r="AC89" i="16" s="1"/>
  <c r="AA57" i="16"/>
  <c r="AB57" i="16" s="1"/>
  <c r="AC57" i="16" s="1"/>
  <c r="AA25" i="16"/>
  <c r="AB25" i="16" s="1"/>
  <c r="AD25" i="16" s="1"/>
  <c r="AA86" i="17"/>
  <c r="AB86" i="17" s="1"/>
  <c r="AD86" i="17" s="1"/>
  <c r="AA54" i="17"/>
  <c r="AB54" i="17" s="1"/>
  <c r="AA45" i="17"/>
  <c r="AB45" i="17" s="1"/>
  <c r="AA107" i="58"/>
  <c r="AB107" i="58" s="1"/>
  <c r="AC107" i="58" s="1"/>
  <c r="AA52" i="66"/>
  <c r="AB52" i="66" s="1"/>
  <c r="AA98" i="68"/>
  <c r="AB98" i="68" s="1"/>
  <c r="AA66" i="68"/>
  <c r="AB66" i="68" s="1"/>
  <c r="AA34" i="68"/>
  <c r="AB34" i="68" s="1"/>
  <c r="AC34" i="68" s="1"/>
  <c r="AA74" i="67"/>
  <c r="AB74" i="67" s="1"/>
  <c r="AA42" i="67"/>
  <c r="AB42" i="67" s="1"/>
  <c r="AA10" i="67"/>
  <c r="AB10" i="67" s="1"/>
  <c r="AD10" i="67" s="1"/>
  <c r="AA82" i="66"/>
  <c r="AB82" i="66" s="1"/>
  <c r="AA50" i="66"/>
  <c r="AB50" i="66" s="1"/>
  <c r="AC50" i="66" s="1"/>
  <c r="AA18" i="66"/>
  <c r="AB18" i="66" s="1"/>
  <c r="AA98" i="64"/>
  <c r="AB98" i="64" s="1"/>
  <c r="AA70" i="64"/>
  <c r="AB70" i="64" s="1"/>
  <c r="AD70" i="64" s="1"/>
  <c r="AA38" i="64"/>
  <c r="AB38" i="64" s="1"/>
  <c r="AA6" i="64"/>
  <c r="AB6" i="64" s="1"/>
  <c r="AC6" i="64" s="1"/>
  <c r="AA78" i="63"/>
  <c r="AB78" i="63" s="1"/>
  <c r="AA46" i="63"/>
  <c r="AB46" i="63" s="1"/>
  <c r="AC46" i="63" s="1"/>
  <c r="AA14" i="63"/>
  <c r="AB14" i="63" s="1"/>
  <c r="AA86" i="62"/>
  <c r="AB86" i="62" s="1"/>
  <c r="AA54" i="62"/>
  <c r="AB54" i="62" s="1"/>
  <c r="AC54" i="62" s="1"/>
  <c r="AA22" i="62"/>
  <c r="AB22" i="62" s="1"/>
  <c r="AD22" i="62" s="1"/>
  <c r="AA102" i="60"/>
  <c r="AB102" i="60" s="1"/>
  <c r="AA70" i="60"/>
  <c r="AB70" i="60" s="1"/>
  <c r="AA38" i="60"/>
  <c r="AB38" i="60" s="1"/>
  <c r="AA6" i="60"/>
  <c r="AB6" i="60" s="1"/>
  <c r="AC6" i="60" s="1"/>
  <c r="AA78" i="59"/>
  <c r="AB78" i="59" s="1"/>
  <c r="AD78" i="59" s="1"/>
  <c r="AA46" i="59"/>
  <c r="AB46" i="59" s="1"/>
  <c r="AC46" i="59" s="1"/>
  <c r="AA14" i="59"/>
  <c r="AB14" i="59" s="1"/>
  <c r="AC14" i="59" s="1"/>
  <c r="AA74" i="64"/>
  <c r="AB74" i="64" s="1"/>
  <c r="AD74" i="64" s="1"/>
  <c r="AA10" i="64"/>
  <c r="AB10" i="64" s="1"/>
  <c r="AA82" i="63"/>
  <c r="AB82" i="63" s="1"/>
  <c r="AA50" i="63"/>
  <c r="AB50" i="63" s="1"/>
  <c r="AC50" i="63" s="1"/>
  <c r="AA18" i="63"/>
  <c r="AB18" i="63" s="1"/>
  <c r="AA90" i="62"/>
  <c r="AB90" i="62" s="1"/>
  <c r="AA58" i="62"/>
  <c r="AB58" i="62" s="1"/>
  <c r="AA26" i="62"/>
  <c r="AB26" i="62" s="1"/>
  <c r="AA107" i="60"/>
  <c r="AB107" i="60" s="1"/>
  <c r="AA74" i="60"/>
  <c r="AB74" i="60" s="1"/>
  <c r="AA42" i="60"/>
  <c r="AB42" i="60" s="1"/>
  <c r="AA10" i="60"/>
  <c r="AB10" i="60" s="1"/>
  <c r="AC10" i="60" s="1"/>
  <c r="AA82" i="59"/>
  <c r="AB82" i="59" s="1"/>
  <c r="AD82" i="59" s="1"/>
  <c r="AA50" i="59"/>
  <c r="AB50" i="59" s="1"/>
  <c r="AA18" i="59"/>
  <c r="AB18" i="59" s="1"/>
  <c r="AA94" i="58"/>
  <c r="AB94" i="58" s="1"/>
  <c r="AC94" i="58" s="1"/>
  <c r="AA62" i="58"/>
  <c r="AB62" i="58" s="1"/>
  <c r="AA30" i="58"/>
  <c r="AB30" i="58" s="1"/>
  <c r="AA78" i="27"/>
  <c r="AB78" i="27" s="1"/>
  <c r="AA46" i="27"/>
  <c r="AB46" i="27" s="1"/>
  <c r="AA14" i="27"/>
  <c r="AB14" i="27" s="1"/>
  <c r="AA86" i="26"/>
  <c r="AB86" i="26" s="1"/>
  <c r="AA54" i="26"/>
  <c r="AB54" i="26" s="1"/>
  <c r="AA22" i="26"/>
  <c r="AB22" i="26" s="1"/>
  <c r="AC22" i="26" s="1"/>
  <c r="AA94" i="25"/>
  <c r="AB94" i="25" s="1"/>
  <c r="AD94" i="25" s="1"/>
  <c r="AA62" i="25"/>
  <c r="AB62" i="25" s="1"/>
  <c r="AA26" i="19"/>
  <c r="AB26" i="19" s="1"/>
  <c r="AD26" i="19" s="1"/>
  <c r="AA92" i="58"/>
  <c r="AB92" i="58" s="1"/>
  <c r="AD92" i="58" s="1"/>
  <c r="AH92" i="58" s="1"/>
  <c r="AA60" i="58"/>
  <c r="AB60" i="58" s="1"/>
  <c r="AC60" i="58" s="1"/>
  <c r="AA28" i="58"/>
  <c r="AB28" i="58" s="1"/>
  <c r="AA100" i="57"/>
  <c r="AB100" i="57" s="1"/>
  <c r="AA68" i="57"/>
  <c r="AB68" i="57" s="1"/>
  <c r="AC68" i="57" s="1"/>
  <c r="AA36" i="57"/>
  <c r="AB36" i="57" s="1"/>
  <c r="AA109" i="27"/>
  <c r="AB109" i="27" s="1"/>
  <c r="AA76" i="27"/>
  <c r="AB76" i="27" s="1"/>
  <c r="AA44" i="27"/>
  <c r="AB44" i="27" s="1"/>
  <c r="AC44" i="27" s="1"/>
  <c r="AA12" i="27"/>
  <c r="AB12" i="27" s="1"/>
  <c r="AC12" i="27" s="1"/>
  <c r="AA92" i="25"/>
  <c r="AB92" i="25" s="1"/>
  <c r="AC92" i="25" s="1"/>
  <c r="AA60" i="25"/>
  <c r="AB60" i="25" s="1"/>
  <c r="AC60" i="25" s="1"/>
  <c r="AA28" i="25"/>
  <c r="AB28" i="25" s="1"/>
  <c r="AA100" i="24"/>
  <c r="AB100" i="24" s="1"/>
  <c r="AA68" i="24"/>
  <c r="AB68" i="24" s="1"/>
  <c r="AA28" i="24"/>
  <c r="AB28" i="24" s="1"/>
  <c r="AA84" i="21"/>
  <c r="AB84" i="21" s="1"/>
  <c r="AC84" i="21" s="1"/>
  <c r="AA74" i="58"/>
  <c r="AB74" i="58" s="1"/>
  <c r="AD74" i="58" s="1"/>
  <c r="AH74" i="58" s="1"/>
  <c r="AA42" i="58"/>
  <c r="AB42" i="58" s="1"/>
  <c r="AA10" i="58"/>
  <c r="AB10" i="58" s="1"/>
  <c r="AD10" i="58" s="1"/>
  <c r="AH10" i="58" s="1"/>
  <c r="AA90" i="27"/>
  <c r="AB90" i="27" s="1"/>
  <c r="AC90" i="27" s="1"/>
  <c r="AA58" i="27"/>
  <c r="AB58" i="27" s="1"/>
  <c r="AD58" i="27" s="1"/>
  <c r="AA26" i="27"/>
  <c r="AB26" i="27" s="1"/>
  <c r="AA98" i="26"/>
  <c r="AB98" i="26" s="1"/>
  <c r="AA66" i="26"/>
  <c r="AB66" i="26" s="1"/>
  <c r="AA34" i="26"/>
  <c r="AB34" i="26" s="1"/>
  <c r="AA107" i="25"/>
  <c r="AB107" i="25" s="1"/>
  <c r="AC107" i="25" s="1"/>
  <c r="AA74" i="25"/>
  <c r="AB74" i="25" s="1"/>
  <c r="AD74" i="25" s="1"/>
  <c r="AA42" i="25"/>
  <c r="AB42" i="25" s="1"/>
  <c r="AD42" i="25" s="1"/>
  <c r="AA10" i="25"/>
  <c r="AB10" i="25" s="1"/>
  <c r="AC10" i="25" s="1"/>
  <c r="AA18" i="18"/>
  <c r="AB18" i="18" s="1"/>
  <c r="AC18" i="18" s="1"/>
  <c r="AA74" i="15"/>
  <c r="AB74" i="15" s="1"/>
  <c r="AA98" i="23"/>
  <c r="AB98" i="23" s="1"/>
  <c r="AD98" i="23" s="1"/>
  <c r="AG98" i="23" s="1"/>
  <c r="AA66" i="23"/>
  <c r="AB66" i="23" s="1"/>
  <c r="AA34" i="23"/>
  <c r="AB34" i="23" s="1"/>
  <c r="AA74" i="22"/>
  <c r="AB74" i="22" s="1"/>
  <c r="AA42" i="22"/>
  <c r="AB42" i="22" s="1"/>
  <c r="AD42" i="22" s="1"/>
  <c r="AA10" i="22"/>
  <c r="AB10" i="22" s="1"/>
  <c r="AC10" i="22" s="1"/>
  <c r="AA82" i="21"/>
  <c r="AB82" i="21" s="1"/>
  <c r="AA98" i="19"/>
  <c r="AB98" i="19" s="1"/>
  <c r="AA66" i="19"/>
  <c r="AB66" i="19" s="1"/>
  <c r="AD66" i="19" s="1"/>
  <c r="AH66" i="19" s="1"/>
  <c r="AF103" i="57"/>
  <c r="AF95" i="57"/>
  <c r="AF79" i="57"/>
  <c r="AF71" i="57"/>
  <c r="AF63" i="57"/>
  <c r="AF55" i="57"/>
  <c r="AF47" i="57"/>
  <c r="AF31" i="57"/>
  <c r="AF23" i="57"/>
  <c r="AF15" i="57"/>
  <c r="AF7" i="57"/>
  <c r="AF7" i="24"/>
  <c r="AF103" i="20"/>
  <c r="AF95" i="20"/>
  <c r="AF79" i="20"/>
  <c r="AF71" i="20"/>
  <c r="AF55" i="20"/>
  <c r="AF47" i="20"/>
  <c r="AF39" i="20"/>
  <c r="AF31" i="20"/>
  <c r="AF23" i="20"/>
  <c r="AF15" i="20"/>
  <c r="AF7" i="20"/>
  <c r="AE13" i="17"/>
  <c r="AF10" i="60"/>
  <c r="AE108" i="16"/>
  <c r="AE103" i="16"/>
  <c r="AE87" i="16"/>
  <c r="AE71" i="16"/>
  <c r="AE47" i="16"/>
  <c r="AE39" i="16"/>
  <c r="AE31" i="16"/>
  <c r="AE15" i="16"/>
  <c r="AF4" i="68"/>
  <c r="AF4" i="64"/>
  <c r="AF106" i="67"/>
  <c r="AF97" i="67"/>
  <c r="AF89" i="67"/>
  <c r="AF65" i="67"/>
  <c r="AF57" i="67"/>
  <c r="AF33" i="67"/>
  <c r="AF25" i="67"/>
  <c r="AF101" i="63"/>
  <c r="AF85" i="63"/>
  <c r="AF61" i="63"/>
  <c r="AF53" i="63"/>
  <c r="AF29" i="63"/>
  <c r="AF21" i="63"/>
  <c r="AF106" i="59"/>
  <c r="AF97" i="59"/>
  <c r="AF73" i="59"/>
  <c r="AF65" i="59"/>
  <c r="AF41" i="59"/>
  <c r="AF33" i="59"/>
  <c r="AF9" i="59"/>
  <c r="AF101" i="26"/>
  <c r="AF93" i="26"/>
  <c r="AF61" i="26"/>
  <c r="AF53" i="26"/>
  <c r="AF21" i="26"/>
  <c r="AF5" i="26"/>
  <c r="AF81" i="22"/>
  <c r="AF73" i="22"/>
  <c r="AF49" i="22"/>
  <c r="AF33" i="22"/>
  <c r="AF9" i="22"/>
  <c r="AF106" i="18"/>
  <c r="AF85" i="18"/>
  <c r="AF77" i="18"/>
  <c r="AF53" i="18"/>
  <c r="AF45" i="18"/>
  <c r="AF41" i="18"/>
  <c r="AF21" i="18"/>
  <c r="AF13" i="18"/>
  <c r="AC70" i="17"/>
  <c r="AA72" i="22"/>
  <c r="AB72" i="22" s="1"/>
  <c r="AE106" i="68"/>
  <c r="AA61" i="67"/>
  <c r="AB61" i="67" s="1"/>
  <c r="AA29" i="67"/>
  <c r="AB29" i="67" s="1"/>
  <c r="AC29" i="67" s="1"/>
  <c r="AE25" i="64"/>
  <c r="AE5" i="64"/>
  <c r="AE11" i="62"/>
  <c r="AE93" i="27"/>
  <c r="AE61" i="27"/>
  <c r="AA49" i="15"/>
  <c r="AB49" i="15" s="1"/>
  <c r="AE87" i="17"/>
  <c r="AE38" i="69"/>
  <c r="AD47" i="18"/>
  <c r="AH47" i="18" s="1"/>
  <c r="AA45" i="15"/>
  <c r="AB45" i="15" s="1"/>
  <c r="AA14" i="16"/>
  <c r="AB14" i="16" s="1"/>
  <c r="AD14" i="16" s="1"/>
  <c r="AH14" i="16" s="1"/>
  <c r="AA22" i="20"/>
  <c r="AB22" i="20" s="1"/>
  <c r="AA70" i="65"/>
  <c r="AB70" i="65" s="1"/>
  <c r="AD70" i="65" s="1"/>
  <c r="AE97" i="68"/>
  <c r="AE73" i="68"/>
  <c r="AE57" i="68"/>
  <c r="AA5" i="66"/>
  <c r="AB5" i="66" s="1"/>
  <c r="AC5" i="66" s="1"/>
  <c r="AA83" i="58"/>
  <c r="AB83" i="58" s="1"/>
  <c r="AE75" i="58"/>
  <c r="AE45" i="27"/>
  <c r="AA15" i="69"/>
  <c r="AB15" i="69" s="1"/>
  <c r="AD15" i="69" s="1"/>
  <c r="AA79" i="68"/>
  <c r="AB79" i="68" s="1"/>
  <c r="AA102" i="69"/>
  <c r="AB102" i="69" s="1"/>
  <c r="AA4" i="67"/>
  <c r="AB4" i="67" s="1"/>
  <c r="AC4" i="67" s="1"/>
  <c r="AA39" i="68"/>
  <c r="AB39" i="68" s="1"/>
  <c r="AC39" i="68" s="1"/>
  <c r="AA87" i="69"/>
  <c r="AB87" i="69" s="1"/>
  <c r="AA46" i="69"/>
  <c r="AB46" i="69" s="1"/>
  <c r="AD46" i="69" s="1"/>
  <c r="AH46" i="69" s="1"/>
  <c r="AA6" i="69"/>
  <c r="AB6" i="69" s="1"/>
  <c r="AA87" i="67"/>
  <c r="AB87" i="67" s="1"/>
  <c r="AD87" i="67" s="1"/>
  <c r="AA71" i="68"/>
  <c r="AB71" i="68" s="1"/>
  <c r="AA39" i="67"/>
  <c r="AB39" i="67" s="1"/>
  <c r="AC39" i="67" s="1"/>
  <c r="AA47" i="66"/>
  <c r="AB47" i="66" s="1"/>
  <c r="AC47" i="66" s="1"/>
  <c r="AA55" i="65"/>
  <c r="AB55" i="65" s="1"/>
  <c r="AD55" i="65" s="1"/>
  <c r="AA95" i="64"/>
  <c r="AB95" i="64" s="1"/>
  <c r="AC95" i="64" s="1"/>
  <c r="AA63" i="61"/>
  <c r="AB63" i="61" s="1"/>
  <c r="AC63" i="61" s="1"/>
  <c r="AA15" i="59"/>
  <c r="AB15" i="59" s="1"/>
  <c r="AA81" i="62"/>
  <c r="AB81" i="62" s="1"/>
  <c r="AC81" i="62" s="1"/>
  <c r="AA33" i="60"/>
  <c r="AB33" i="60" s="1"/>
  <c r="AA29" i="69"/>
  <c r="AB29" i="69" s="1"/>
  <c r="AA45" i="67"/>
  <c r="AB45" i="67" s="1"/>
  <c r="AA85" i="66"/>
  <c r="AB85" i="66" s="1"/>
  <c r="AC85" i="66" s="1"/>
  <c r="AA21" i="66"/>
  <c r="AB21" i="66" s="1"/>
  <c r="AA61" i="65"/>
  <c r="AB61" i="65" s="1"/>
  <c r="AA31" i="64"/>
  <c r="AB31" i="64" s="1"/>
  <c r="AD31" i="64" s="1"/>
  <c r="AG31" i="64" s="1"/>
  <c r="AA63" i="60"/>
  <c r="AB63" i="60" s="1"/>
  <c r="AD63" i="60" s="1"/>
  <c r="AA52" i="67"/>
  <c r="AB52" i="67" s="1"/>
  <c r="AA33" i="63"/>
  <c r="AB33" i="63" s="1"/>
  <c r="AC33" i="63" s="1"/>
  <c r="AA9" i="62"/>
  <c r="AB9" i="62" s="1"/>
  <c r="AA89" i="60"/>
  <c r="AB89" i="60" s="1"/>
  <c r="AA65" i="59"/>
  <c r="AB65" i="59" s="1"/>
  <c r="AD65" i="59" s="1"/>
  <c r="AA95" i="63"/>
  <c r="AB95" i="63" s="1"/>
  <c r="AC95" i="63" s="1"/>
  <c r="AA47" i="61"/>
  <c r="AB47" i="61" s="1"/>
  <c r="AA23" i="60"/>
  <c r="AB23" i="60" s="1"/>
  <c r="AC23" i="60" s="1"/>
  <c r="AA98" i="65"/>
  <c r="AB98" i="65" s="1"/>
  <c r="AA66" i="65"/>
  <c r="AB66" i="65" s="1"/>
  <c r="AA34" i="65"/>
  <c r="AB34" i="65" s="1"/>
  <c r="AD34" i="65" s="1"/>
  <c r="AH34" i="65" s="1"/>
  <c r="AA25" i="63"/>
  <c r="AB25" i="63" s="1"/>
  <c r="AC25" i="63" s="1"/>
  <c r="AA106" i="61"/>
  <c r="AB106" i="61" s="1"/>
  <c r="AA81" i="60"/>
  <c r="AB81" i="60" s="1"/>
  <c r="AD81" i="60" s="1"/>
  <c r="AA57" i="59"/>
  <c r="AB57" i="59" s="1"/>
  <c r="AA76" i="22"/>
  <c r="AB76" i="22" s="1"/>
  <c r="AD76" i="22" s="1"/>
  <c r="AA49" i="69"/>
  <c r="AB49" i="69" s="1"/>
  <c r="AA17" i="69"/>
  <c r="AB17" i="69" s="1"/>
  <c r="AA89" i="68"/>
  <c r="AB89" i="68" s="1"/>
  <c r="AC89" i="68" s="1"/>
  <c r="AA57" i="68"/>
  <c r="AB57" i="68" s="1"/>
  <c r="AC57" i="68" s="1"/>
  <c r="AA25" i="68"/>
  <c r="AB25" i="68" s="1"/>
  <c r="AD25" i="68" s="1"/>
  <c r="AA97" i="67"/>
  <c r="AB97" i="67" s="1"/>
  <c r="AD97" i="67" s="1"/>
  <c r="AA65" i="67"/>
  <c r="AB65" i="67" s="1"/>
  <c r="AA33" i="67"/>
  <c r="AB33" i="67" s="1"/>
  <c r="AD33" i="67" s="1"/>
  <c r="AA106" i="66"/>
  <c r="AB106" i="66" s="1"/>
  <c r="AA73" i="66"/>
  <c r="AB73" i="66" s="1"/>
  <c r="AA41" i="66"/>
  <c r="AB41" i="66" s="1"/>
  <c r="AA9" i="66"/>
  <c r="AB9" i="66" s="1"/>
  <c r="AC9" i="66" s="1"/>
  <c r="AA81" i="65"/>
  <c r="AB81" i="65" s="1"/>
  <c r="AA49" i="65"/>
  <c r="AB49" i="65" s="1"/>
  <c r="AD49" i="65" s="1"/>
  <c r="AA17" i="65"/>
  <c r="AB17" i="65" s="1"/>
  <c r="AA87" i="63"/>
  <c r="AB87" i="63" s="1"/>
  <c r="AA39" i="61"/>
  <c r="AB39" i="61" s="1"/>
  <c r="AA15" i="60"/>
  <c r="AB15" i="60" s="1"/>
  <c r="AD15" i="60" s="1"/>
  <c r="AA80" i="63"/>
  <c r="AB80" i="63" s="1"/>
  <c r="AC80" i="63" s="1"/>
  <c r="AA48" i="63"/>
  <c r="AB48" i="63" s="1"/>
  <c r="AD48" i="63" s="1"/>
  <c r="AA16" i="63"/>
  <c r="AB16" i="63" s="1"/>
  <c r="AC16" i="63" s="1"/>
  <c r="AA102" i="61"/>
  <c r="AB102" i="61" s="1"/>
  <c r="AD102" i="61" s="1"/>
  <c r="AH102" i="61" s="1"/>
  <c r="AA70" i="61"/>
  <c r="AB70" i="61" s="1"/>
  <c r="AA38" i="61"/>
  <c r="AB38" i="61" s="1"/>
  <c r="AD38" i="61" s="1"/>
  <c r="AA6" i="61"/>
  <c r="AB6" i="61" s="1"/>
  <c r="AA40" i="26"/>
  <c r="AB40" i="26" s="1"/>
  <c r="AC40" i="26" s="1"/>
  <c r="AA53" i="64"/>
  <c r="AB53" i="64" s="1"/>
  <c r="AC53" i="64" s="1"/>
  <c r="AA13" i="61"/>
  <c r="AB13" i="61" s="1"/>
  <c r="AC13" i="61" s="1"/>
  <c r="AA53" i="60"/>
  <c r="AB53" i="60" s="1"/>
  <c r="AC53" i="60" s="1"/>
  <c r="AA107" i="61"/>
  <c r="AB107" i="61" s="1"/>
  <c r="AC107" i="61" s="1"/>
  <c r="AA95" i="58"/>
  <c r="AB95" i="58" s="1"/>
  <c r="AC95" i="58" s="1"/>
  <c r="AA63" i="58"/>
  <c r="AB63" i="58" s="1"/>
  <c r="AA31" i="58"/>
  <c r="AB31" i="58" s="1"/>
  <c r="AA79" i="27"/>
  <c r="AB79" i="27" s="1"/>
  <c r="AA47" i="27"/>
  <c r="AB47" i="27" s="1"/>
  <c r="AC47" i="27" s="1"/>
  <c r="AA15" i="27"/>
  <c r="AB15" i="27" s="1"/>
  <c r="AA63" i="25"/>
  <c r="AB63" i="25" s="1"/>
  <c r="AC63" i="25" s="1"/>
  <c r="AA78" i="24"/>
  <c r="AB78" i="24" s="1"/>
  <c r="AA46" i="24"/>
  <c r="AB46" i="24" s="1"/>
  <c r="AA101" i="58"/>
  <c r="AB101" i="58" s="1"/>
  <c r="AD101" i="58" s="1"/>
  <c r="AG101" i="58" s="1"/>
  <c r="AA69" i="58"/>
  <c r="AB69" i="58" s="1"/>
  <c r="AD69" i="58" s="1"/>
  <c r="AA37" i="58"/>
  <c r="AB37" i="58" s="1"/>
  <c r="AD37" i="58" s="1"/>
  <c r="AA5" i="58"/>
  <c r="AB5" i="58" s="1"/>
  <c r="AA77" i="57"/>
  <c r="AB77" i="57" s="1"/>
  <c r="AD77" i="57" s="1"/>
  <c r="AA45" i="57"/>
  <c r="AB45" i="57" s="1"/>
  <c r="AA13" i="57"/>
  <c r="AB13" i="57" s="1"/>
  <c r="AC13" i="57" s="1"/>
  <c r="AA53" i="27"/>
  <c r="AB53" i="27" s="1"/>
  <c r="AA83" i="27"/>
  <c r="AB83" i="27" s="1"/>
  <c r="AC83" i="27" s="1"/>
  <c r="AA36" i="22"/>
  <c r="AB36" i="22" s="1"/>
  <c r="AA90" i="57"/>
  <c r="AB90" i="57" s="1"/>
  <c r="AA58" i="57"/>
  <c r="AB58" i="57" s="1"/>
  <c r="AA26" i="57"/>
  <c r="AB26" i="57" s="1"/>
  <c r="AC26" i="57" s="1"/>
  <c r="AA81" i="58"/>
  <c r="AB81" i="58" s="1"/>
  <c r="AC81" i="58" s="1"/>
  <c r="AA49" i="58"/>
  <c r="AB49" i="58" s="1"/>
  <c r="AA17" i="58"/>
  <c r="AB17" i="58" s="1"/>
  <c r="AC17" i="58" s="1"/>
  <c r="AA89" i="57"/>
  <c r="AB89" i="57" s="1"/>
  <c r="AC89" i="57" s="1"/>
  <c r="AA25" i="57"/>
  <c r="AB25" i="57" s="1"/>
  <c r="AA98" i="20"/>
  <c r="AB98" i="20" s="1"/>
  <c r="AA66" i="20"/>
  <c r="AB66" i="20" s="1"/>
  <c r="AD66" i="20" s="1"/>
  <c r="AA34" i="20"/>
  <c r="AB34" i="20" s="1"/>
  <c r="AA97" i="23"/>
  <c r="AB97" i="23" s="1"/>
  <c r="AC97" i="23" s="1"/>
  <c r="AA65" i="23"/>
  <c r="AB65" i="23" s="1"/>
  <c r="AC65" i="23" s="1"/>
  <c r="AA49" i="63"/>
  <c r="AB49" i="63" s="1"/>
  <c r="AC49" i="63" s="1"/>
  <c r="AA85" i="69"/>
  <c r="AB85" i="69" s="1"/>
  <c r="AA22" i="69"/>
  <c r="AB22" i="69" s="1"/>
  <c r="AD22" i="69" s="1"/>
  <c r="AA4" i="15"/>
  <c r="AB4" i="15" s="1"/>
  <c r="AD4" i="15" s="1"/>
  <c r="R115" i="15" s="1"/>
  <c r="AA63" i="68"/>
  <c r="AB63" i="68" s="1"/>
  <c r="AA25" i="62"/>
  <c r="AB25" i="62" s="1"/>
  <c r="AD25" i="62" s="1"/>
  <c r="AA23" i="68"/>
  <c r="AB23" i="68" s="1"/>
  <c r="AC23" i="68" s="1"/>
  <c r="AA81" i="69"/>
  <c r="AB81" i="69" s="1"/>
  <c r="AA54" i="69"/>
  <c r="AB54" i="69" s="1"/>
  <c r="AD54" i="69" s="1"/>
  <c r="AH54" i="69" s="1"/>
  <c r="AA71" i="67"/>
  <c r="AB71" i="67" s="1"/>
  <c r="AA7" i="67"/>
  <c r="AB7" i="67" s="1"/>
  <c r="AD7" i="67" s="1"/>
  <c r="AH7" i="67" s="1"/>
  <c r="AA79" i="66"/>
  <c r="AB79" i="66" s="1"/>
  <c r="AA15" i="66"/>
  <c r="AB15" i="66" s="1"/>
  <c r="AC15" i="66" s="1"/>
  <c r="AA87" i="65"/>
  <c r="AB87" i="65" s="1"/>
  <c r="AC87" i="65" s="1"/>
  <c r="AA23" i="65"/>
  <c r="AB23" i="65" s="1"/>
  <c r="AC23" i="65" s="1"/>
  <c r="AA7" i="64"/>
  <c r="AB7" i="64" s="1"/>
  <c r="AA39" i="60"/>
  <c r="AB39" i="60" s="1"/>
  <c r="AD39" i="60" s="1"/>
  <c r="AA106" i="63"/>
  <c r="AB106" i="63" s="1"/>
  <c r="AD106" i="63" s="1"/>
  <c r="AG106" i="63" s="1"/>
  <c r="AA57" i="61"/>
  <c r="AB57" i="61" s="1"/>
  <c r="AC57" i="61" s="1"/>
  <c r="AA9" i="59"/>
  <c r="AB9" i="59" s="1"/>
  <c r="AA61" i="69"/>
  <c r="AB61" i="69" s="1"/>
  <c r="AC61" i="69" s="1"/>
  <c r="AA5" i="68"/>
  <c r="AB5" i="68" s="1"/>
  <c r="AD5" i="68" s="1"/>
  <c r="AA77" i="67"/>
  <c r="AB77" i="67" s="1"/>
  <c r="AD77" i="67" s="1"/>
  <c r="AH77" i="67" s="1"/>
  <c r="AA13" i="67"/>
  <c r="AB13" i="67" s="1"/>
  <c r="AA53" i="66"/>
  <c r="AB53" i="66" s="1"/>
  <c r="AA93" i="65"/>
  <c r="AB93" i="65" s="1"/>
  <c r="AD93" i="65" s="1"/>
  <c r="AG93" i="65" s="1"/>
  <c r="AA29" i="65"/>
  <c r="AB29" i="65" s="1"/>
  <c r="AD29" i="65" s="1"/>
  <c r="AA101" i="64"/>
  <c r="AB101" i="64" s="1"/>
  <c r="AA87" i="61"/>
  <c r="AB87" i="61" s="1"/>
  <c r="AC87" i="61" s="1"/>
  <c r="AA39" i="59"/>
  <c r="AB39" i="59" s="1"/>
  <c r="AD39" i="59" s="1"/>
  <c r="AH39" i="59" s="1"/>
  <c r="AA84" i="67"/>
  <c r="AB84" i="67" s="1"/>
  <c r="AA20" i="67"/>
  <c r="AB20" i="67" s="1"/>
  <c r="AA22" i="16"/>
  <c r="AB22" i="16" s="1"/>
  <c r="AD22" i="16" s="1"/>
  <c r="AH22" i="16" s="1"/>
  <c r="AA74" i="16"/>
  <c r="AB74" i="16" s="1"/>
  <c r="AE5" i="66"/>
  <c r="AE67" i="26"/>
  <c r="AE65" i="26"/>
  <c r="AE55" i="26"/>
  <c r="AA51" i="26"/>
  <c r="AB51" i="26" s="1"/>
  <c r="AD51" i="26" s="1"/>
  <c r="AE49" i="26"/>
  <c r="AE47" i="26"/>
  <c r="AE41" i="26"/>
  <c r="AE39" i="26"/>
  <c r="AE33" i="26"/>
  <c r="AE17" i="26"/>
  <c r="AE15" i="26"/>
  <c r="AE11" i="26"/>
  <c r="AE7" i="26"/>
  <c r="AE106" i="25"/>
  <c r="AE101" i="25"/>
  <c r="AE95" i="25"/>
  <c r="AE89" i="25"/>
  <c r="AE85" i="25"/>
  <c r="AE77" i="25"/>
  <c r="AE73" i="25"/>
  <c r="AE69" i="25"/>
  <c r="AE61" i="25"/>
  <c r="AE57" i="25"/>
  <c r="AE53" i="25"/>
  <c r="AE45" i="25"/>
  <c r="AE41" i="25"/>
  <c r="AE37" i="25"/>
  <c r="AE33" i="25"/>
  <c r="AE31" i="25"/>
  <c r="AE25" i="25"/>
  <c r="AE21" i="25"/>
  <c r="AE17" i="25"/>
  <c r="AE13" i="25"/>
  <c r="AE9" i="25"/>
  <c r="AE5" i="25"/>
  <c r="AE101" i="24"/>
  <c r="AE99" i="24"/>
  <c r="AE97" i="24"/>
  <c r="AE93" i="24"/>
  <c r="AE89" i="24"/>
  <c r="AE87" i="24"/>
  <c r="AE85" i="24"/>
  <c r="AE71" i="24"/>
  <c r="AE69" i="24"/>
  <c r="AE63" i="24"/>
  <c r="AE57" i="24"/>
  <c r="AE53" i="24"/>
  <c r="AE51" i="24"/>
  <c r="AE47" i="24"/>
  <c r="AE43" i="24"/>
  <c r="AE41" i="24"/>
  <c r="AE39" i="24"/>
  <c r="AE33" i="24"/>
  <c r="AE31" i="24"/>
  <c r="AE25" i="24"/>
  <c r="AE23" i="24"/>
  <c r="AE19" i="24"/>
  <c r="AE9" i="24"/>
  <c r="AE5" i="24"/>
  <c r="AE103" i="23"/>
  <c r="AE95" i="23"/>
  <c r="AE91" i="23"/>
  <c r="AE87" i="23"/>
  <c r="AE83" i="23"/>
  <c r="AE79" i="23"/>
  <c r="AE71" i="23"/>
  <c r="AE63" i="23"/>
  <c r="AE55" i="23"/>
  <c r="AE47" i="23"/>
  <c r="AE39" i="23"/>
  <c r="AE31" i="23"/>
  <c r="AE23" i="23"/>
  <c r="AE15" i="23"/>
  <c r="AE11" i="23"/>
  <c r="AE7" i="23"/>
  <c r="AE103" i="22"/>
  <c r="AE101" i="22"/>
  <c r="AE95" i="22"/>
  <c r="AE93" i="22"/>
  <c r="AE91" i="22"/>
  <c r="AE87" i="22"/>
  <c r="AE77" i="22"/>
  <c r="AE71" i="22"/>
  <c r="AE69" i="22"/>
  <c r="AA67" i="22"/>
  <c r="AB67" i="22" s="1"/>
  <c r="AE61" i="22"/>
  <c r="AE55" i="22"/>
  <c r="AE51" i="22"/>
  <c r="AE47" i="22"/>
  <c r="AE39" i="22"/>
  <c r="AE37" i="22"/>
  <c r="AE35" i="22"/>
  <c r="AE23" i="22"/>
  <c r="AE21" i="22"/>
  <c r="AE19" i="22"/>
  <c r="AE15" i="22"/>
  <c r="AE13" i="22"/>
  <c r="AE7" i="22"/>
  <c r="AA5" i="22"/>
  <c r="AB5" i="22" s="1"/>
  <c r="AE106" i="21"/>
  <c r="AE97" i="21"/>
  <c r="AE93" i="21"/>
  <c r="AE89" i="21"/>
  <c r="AE85" i="21"/>
  <c r="AE73" i="21"/>
  <c r="AE65" i="21"/>
  <c r="AE57" i="21"/>
  <c r="AA51" i="21"/>
  <c r="AB51" i="21" s="1"/>
  <c r="AD51" i="21" s="1"/>
  <c r="AH51" i="21" s="1"/>
  <c r="AE49" i="21"/>
  <c r="AE45" i="21"/>
  <c r="AE33" i="21"/>
  <c r="AE29" i="21"/>
  <c r="AE25" i="21"/>
  <c r="AE13" i="21"/>
  <c r="AE5" i="21"/>
  <c r="AE106" i="20"/>
  <c r="AE103" i="20"/>
  <c r="AE101" i="20"/>
  <c r="AE99" i="20"/>
  <c r="AE97" i="20"/>
  <c r="AE93" i="20"/>
  <c r="AA91" i="20"/>
  <c r="AB91" i="20" s="1"/>
  <c r="AD91" i="20" s="1"/>
  <c r="AE89" i="20"/>
  <c r="AE85" i="20"/>
  <c r="AE81" i="20"/>
  <c r="AE73" i="20"/>
  <c r="AE69" i="20"/>
  <c r="AE61" i="20"/>
  <c r="AE57" i="20"/>
  <c r="AE49" i="20"/>
  <c r="AE47" i="20"/>
  <c r="AE45" i="20"/>
  <c r="AE37" i="20"/>
  <c r="AE33" i="20"/>
  <c r="AE29" i="20"/>
  <c r="AE25" i="20"/>
  <c r="AE23" i="20"/>
  <c r="AE21" i="20"/>
  <c r="AE17" i="20"/>
  <c r="AE13" i="20"/>
  <c r="AE11" i="20"/>
  <c r="AE9" i="20"/>
  <c r="AE5" i="20"/>
  <c r="AA99" i="19"/>
  <c r="AB99" i="19" s="1"/>
  <c r="AC99" i="19" s="1"/>
  <c r="AE71" i="19"/>
  <c r="AE63" i="19"/>
  <c r="AE55" i="19"/>
  <c r="AE51" i="19"/>
  <c r="AE47" i="19"/>
  <c r="AE39" i="19"/>
  <c r="AE27" i="19"/>
  <c r="AE23" i="19"/>
  <c r="AE21" i="19"/>
  <c r="AE15" i="19"/>
  <c r="AE7" i="19"/>
  <c r="AD102" i="62"/>
  <c r="AH102" i="62" s="1"/>
  <c r="K63" i="107"/>
  <c r="K57" i="107"/>
  <c r="K55" i="107"/>
  <c r="K49" i="107"/>
  <c r="AD108" i="13"/>
  <c r="AG108" i="13" s="1"/>
  <c r="AH106" i="14"/>
  <c r="AA20" i="18"/>
  <c r="AB20" i="18" s="1"/>
  <c r="K47" i="107"/>
  <c r="AC4" i="21"/>
  <c r="AA35" i="17"/>
  <c r="AB35" i="17" s="1"/>
  <c r="AD35" i="17" s="1"/>
  <c r="AG35" i="17" s="1"/>
  <c r="AE53" i="15"/>
  <c r="AA61" i="15"/>
  <c r="AB61" i="15" s="1"/>
  <c r="AC61" i="15" s="1"/>
  <c r="AE21" i="65"/>
  <c r="AD77" i="24"/>
  <c r="AH77" i="24" s="1"/>
  <c r="AA9" i="15"/>
  <c r="AB9" i="15" s="1"/>
  <c r="AE38" i="16"/>
  <c r="AA38" i="16"/>
  <c r="AB38" i="16" s="1"/>
  <c r="AC38" i="16" s="1"/>
  <c r="AA90" i="61"/>
  <c r="AB90" i="61" s="1"/>
  <c r="AC90" i="61" s="1"/>
  <c r="AE90" i="61"/>
  <c r="AA62" i="69"/>
  <c r="AB62" i="69" s="1"/>
  <c r="AD62" i="69" s="1"/>
  <c r="AE62" i="69"/>
  <c r="AE89" i="68"/>
  <c r="AE85" i="68"/>
  <c r="AA45" i="68"/>
  <c r="AB45" i="68" s="1"/>
  <c r="AE29" i="68"/>
  <c r="AE25" i="68"/>
  <c r="AA21" i="68"/>
  <c r="AB21" i="68" s="1"/>
  <c r="AE21" i="68"/>
  <c r="AE13" i="68"/>
  <c r="AE103" i="66"/>
  <c r="AE95" i="66"/>
  <c r="AE91" i="66"/>
  <c r="AE87" i="66"/>
  <c r="AE83" i="66"/>
  <c r="AE79" i="66"/>
  <c r="AE71" i="66"/>
  <c r="AE47" i="66"/>
  <c r="AE39" i="66"/>
  <c r="AE35" i="66"/>
  <c r="AE31" i="66"/>
  <c r="AE23" i="66"/>
  <c r="AE19" i="66"/>
  <c r="AE13" i="66"/>
  <c r="AA13" i="66"/>
  <c r="AB13" i="66" s="1"/>
  <c r="AC13" i="66" s="1"/>
  <c r="AE7" i="66"/>
  <c r="AE101" i="64"/>
  <c r="AE89" i="64"/>
  <c r="AA85" i="64"/>
  <c r="AB85" i="64" s="1"/>
  <c r="AC85" i="64" s="1"/>
  <c r="AE21" i="64"/>
  <c r="AE11" i="63"/>
  <c r="AA11" i="63"/>
  <c r="AB11" i="63" s="1"/>
  <c r="AA7" i="63"/>
  <c r="AB7" i="63" s="1"/>
  <c r="AC7" i="63" s="1"/>
  <c r="AE7" i="63"/>
  <c r="AE108" i="62"/>
  <c r="AE91" i="62"/>
  <c r="AE79" i="62"/>
  <c r="AE71" i="62"/>
  <c r="AE63" i="62"/>
  <c r="AE47" i="62"/>
  <c r="AE31" i="62"/>
  <c r="AE15" i="62"/>
  <c r="AE101" i="60"/>
  <c r="AE97" i="60"/>
  <c r="AE85" i="60"/>
  <c r="AE77" i="60"/>
  <c r="AE57" i="60"/>
  <c r="AE53" i="60"/>
  <c r="AE49" i="60"/>
  <c r="AE25" i="60"/>
  <c r="AE95" i="58"/>
  <c r="AE63" i="58"/>
  <c r="AE59" i="58"/>
  <c r="AE39" i="58"/>
  <c r="AE11" i="58"/>
  <c r="AA57" i="57"/>
  <c r="AB57" i="57" s="1"/>
  <c r="AC57" i="57" s="1"/>
  <c r="AE33" i="57"/>
  <c r="AA33" i="57"/>
  <c r="AB33" i="57" s="1"/>
  <c r="AE106" i="27"/>
  <c r="AE101" i="27"/>
  <c r="AE85" i="27"/>
  <c r="AA85" i="27"/>
  <c r="AB85" i="27" s="1"/>
  <c r="AE81" i="27"/>
  <c r="AE77" i="27"/>
  <c r="AE73" i="27"/>
  <c r="AE69" i="27"/>
  <c r="AE53" i="27"/>
  <c r="AE49" i="27"/>
  <c r="AE29" i="27"/>
  <c r="AA19" i="27"/>
  <c r="AB19" i="27" s="1"/>
  <c r="AE19" i="27"/>
  <c r="AE13" i="27"/>
  <c r="AE103" i="25"/>
  <c r="AE91" i="25"/>
  <c r="AE87" i="25"/>
  <c r="AE83" i="25"/>
  <c r="AE71" i="25"/>
  <c r="AE47" i="25"/>
  <c r="AE43" i="25"/>
  <c r="AE39" i="25"/>
  <c r="AE23" i="25"/>
  <c r="AE106" i="23"/>
  <c r="AE93" i="23"/>
  <c r="AE89" i="23"/>
  <c r="AE65" i="23"/>
  <c r="AE57" i="23"/>
  <c r="AE41" i="23"/>
  <c r="AE33" i="23"/>
  <c r="AE29" i="23"/>
  <c r="AA29" i="23"/>
  <c r="AB29" i="23" s="1"/>
  <c r="AD29" i="23" s="1"/>
  <c r="AH29" i="23" s="1"/>
  <c r="AA31" i="22"/>
  <c r="AB31" i="22" s="1"/>
  <c r="AD31" i="22" s="1"/>
  <c r="AE31" i="22"/>
  <c r="AE95" i="21"/>
  <c r="AE87" i="21"/>
  <c r="AE83" i="21"/>
  <c r="AE63" i="21"/>
  <c r="AE47" i="21"/>
  <c r="AE39" i="21"/>
  <c r="AE35" i="21"/>
  <c r="AE15" i="21"/>
  <c r="AE7" i="21"/>
  <c r="AE101" i="19"/>
  <c r="AE97" i="19"/>
  <c r="AA93" i="19"/>
  <c r="AB93" i="19" s="1"/>
  <c r="AD93" i="19" s="1"/>
  <c r="AE85" i="19"/>
  <c r="AE65" i="19"/>
  <c r="AE61" i="19"/>
  <c r="AA61" i="19"/>
  <c r="AB61" i="19" s="1"/>
  <c r="AC61" i="19" s="1"/>
  <c r="AA19" i="19"/>
  <c r="AB19" i="19" s="1"/>
  <c r="AE19" i="19"/>
  <c r="AE45" i="15"/>
  <c r="AC18" i="58"/>
  <c r="AA15" i="19"/>
  <c r="AB15" i="19" s="1"/>
  <c r="AC15" i="19" s="1"/>
  <c r="AE93" i="19"/>
  <c r="AE61" i="67"/>
  <c r="AE78" i="16"/>
  <c r="AA78" i="16"/>
  <c r="AB78" i="16" s="1"/>
  <c r="AE63" i="17"/>
  <c r="AA63" i="17"/>
  <c r="AB63" i="17" s="1"/>
  <c r="AD63" i="17" s="1"/>
  <c r="AE102" i="65"/>
  <c r="AA102" i="65"/>
  <c r="AB102" i="65" s="1"/>
  <c r="AD102" i="65" s="1"/>
  <c r="AA14" i="69"/>
  <c r="AB14" i="69" s="1"/>
  <c r="AE14" i="69"/>
  <c r="AE93" i="68"/>
  <c r="AE81" i="68"/>
  <c r="AE77" i="68"/>
  <c r="AE65" i="68"/>
  <c r="AE49" i="68"/>
  <c r="AE41" i="68"/>
  <c r="AE37" i="68"/>
  <c r="AE33" i="68"/>
  <c r="AE31" i="68"/>
  <c r="AA31" i="68"/>
  <c r="AB31" i="68" s="1"/>
  <c r="AC31" i="68" s="1"/>
  <c r="AE17" i="68"/>
  <c r="AE9" i="68"/>
  <c r="AE5" i="68"/>
  <c r="AE63" i="66"/>
  <c r="AE55" i="66"/>
  <c r="AE43" i="66"/>
  <c r="AE15" i="66"/>
  <c r="AE97" i="64"/>
  <c r="AE93" i="64"/>
  <c r="AE81" i="64"/>
  <c r="AE77" i="64"/>
  <c r="AE73" i="64"/>
  <c r="AE61" i="64"/>
  <c r="AE53" i="64"/>
  <c r="AE33" i="64"/>
  <c r="AE29" i="64"/>
  <c r="AE13" i="64"/>
  <c r="AE103" i="62"/>
  <c r="AE99" i="62"/>
  <c r="AE87" i="62"/>
  <c r="AE55" i="62"/>
  <c r="AE51" i="62"/>
  <c r="AE39" i="62"/>
  <c r="AE23" i="62"/>
  <c r="AE7" i="62"/>
  <c r="AE89" i="60"/>
  <c r="AE73" i="60"/>
  <c r="AE65" i="60"/>
  <c r="AE61" i="60"/>
  <c r="AE33" i="60"/>
  <c r="AE21" i="60"/>
  <c r="AE9" i="60"/>
  <c r="AE5" i="60"/>
  <c r="AE103" i="58"/>
  <c r="AE87" i="58"/>
  <c r="AE83" i="58"/>
  <c r="AE79" i="58"/>
  <c r="AE71" i="58"/>
  <c r="AE55" i="58"/>
  <c r="AE51" i="58"/>
  <c r="AE47" i="58"/>
  <c r="AE31" i="58"/>
  <c r="AE23" i="58"/>
  <c r="AE7" i="58"/>
  <c r="AE97" i="27"/>
  <c r="AE65" i="27"/>
  <c r="AE37" i="27"/>
  <c r="AE21" i="27"/>
  <c r="AA21" i="27"/>
  <c r="AB21" i="27" s="1"/>
  <c r="AD21" i="27" s="1"/>
  <c r="AE79" i="25"/>
  <c r="AE63" i="25"/>
  <c r="AE55" i="25"/>
  <c r="AE15" i="25"/>
  <c r="AE7" i="25"/>
  <c r="AE101" i="23"/>
  <c r="AE81" i="23"/>
  <c r="AE73" i="23"/>
  <c r="AE17" i="23"/>
  <c r="AE9" i="23"/>
  <c r="AE5" i="23"/>
  <c r="AE103" i="21"/>
  <c r="AE71" i="21"/>
  <c r="AE55" i="21"/>
  <c r="AE43" i="21"/>
  <c r="AA43" i="21"/>
  <c r="AB43" i="21" s="1"/>
  <c r="AE31" i="21"/>
  <c r="AE23" i="21"/>
  <c r="AE11" i="21"/>
  <c r="AE106" i="19"/>
  <c r="AE89" i="19"/>
  <c r="AE77" i="19"/>
  <c r="AE73" i="19"/>
  <c r="AE53" i="19"/>
  <c r="AE37" i="19"/>
  <c r="AE29" i="19"/>
  <c r="AA29" i="19"/>
  <c r="AB29" i="19" s="1"/>
  <c r="AD29" i="19" s="1"/>
  <c r="AA21" i="19"/>
  <c r="AB21" i="19" s="1"/>
  <c r="AE9" i="19"/>
  <c r="AD23" i="60"/>
  <c r="AA18" i="16"/>
  <c r="AB18" i="16" s="1"/>
  <c r="AE95" i="68"/>
  <c r="AA21" i="20"/>
  <c r="AB21" i="20" s="1"/>
  <c r="AC21" i="20" s="1"/>
  <c r="AA45" i="65"/>
  <c r="AB45" i="65" s="1"/>
  <c r="AD45" i="65" s="1"/>
  <c r="AG45" i="65" s="1"/>
  <c r="AA93" i="69"/>
  <c r="AB93" i="69" s="1"/>
  <c r="AC93" i="69" s="1"/>
  <c r="AE55" i="69"/>
  <c r="AA55" i="68"/>
  <c r="AB55" i="68" s="1"/>
  <c r="AA33" i="61"/>
  <c r="AB33" i="61" s="1"/>
  <c r="AC33" i="61" s="1"/>
  <c r="AA15" i="68"/>
  <c r="AB15" i="68" s="1"/>
  <c r="AC15" i="68" s="1"/>
  <c r="AA78" i="69"/>
  <c r="AB78" i="69" s="1"/>
  <c r="AA95" i="69"/>
  <c r="AB95" i="69" s="1"/>
  <c r="AA4" i="23"/>
  <c r="AB4" i="23" s="1"/>
  <c r="AC4" i="23" s="1"/>
  <c r="AA49" i="59"/>
  <c r="AB49" i="59" s="1"/>
  <c r="AD49" i="59" s="1"/>
  <c r="AA103" i="67"/>
  <c r="AB103" i="67" s="1"/>
  <c r="AA89" i="69"/>
  <c r="AB89" i="69" s="1"/>
  <c r="AC89" i="69" s="1"/>
  <c r="AA9" i="60"/>
  <c r="AB9" i="60" s="1"/>
  <c r="AA71" i="69"/>
  <c r="AB71" i="69" s="1"/>
  <c r="AD71" i="69" s="1"/>
  <c r="AA107" i="69"/>
  <c r="AB107" i="69" s="1"/>
  <c r="AC107" i="69" s="1"/>
  <c r="AA4" i="63"/>
  <c r="AB4" i="63" s="1"/>
  <c r="AD4" i="63" s="1"/>
  <c r="R115" i="63" s="1"/>
  <c r="AA41" i="60"/>
  <c r="AB41" i="60" s="1"/>
  <c r="AA7" i="68"/>
  <c r="AB7" i="68" s="1"/>
  <c r="AD7" i="68" s="1"/>
  <c r="AG7" i="68" s="1"/>
  <c r="AA63" i="67"/>
  <c r="AB63" i="67" s="1"/>
  <c r="AD63" i="67" s="1"/>
  <c r="AA31" i="67"/>
  <c r="AB31" i="67" s="1"/>
  <c r="AD31" i="67" s="1"/>
  <c r="AA103" i="66"/>
  <c r="AB103" i="66" s="1"/>
  <c r="AA71" i="66"/>
  <c r="AB71" i="66" s="1"/>
  <c r="AC71" i="66" s="1"/>
  <c r="AA39" i="66"/>
  <c r="AB39" i="66" s="1"/>
  <c r="AA7" i="66"/>
  <c r="AB7" i="66" s="1"/>
  <c r="AC7" i="66" s="1"/>
  <c r="AA79" i="65"/>
  <c r="AB79" i="65" s="1"/>
  <c r="AA47" i="65"/>
  <c r="AB47" i="65" s="1"/>
  <c r="AA15" i="65"/>
  <c r="AB15" i="65" s="1"/>
  <c r="AC15" i="65" s="1"/>
  <c r="AA87" i="64"/>
  <c r="AB87" i="64" s="1"/>
  <c r="AA79" i="63"/>
  <c r="AB79" i="63" s="1"/>
  <c r="AD79" i="63" s="1"/>
  <c r="AA31" i="61"/>
  <c r="AB31" i="61" s="1"/>
  <c r="AD31" i="61" s="1"/>
  <c r="AG31" i="61" s="1"/>
  <c r="AA7" i="60"/>
  <c r="AB7" i="60" s="1"/>
  <c r="AC7" i="60" s="1"/>
  <c r="AA46" i="65"/>
  <c r="AB46" i="65" s="1"/>
  <c r="AD46" i="65" s="1"/>
  <c r="AA73" i="63"/>
  <c r="AB73" i="63" s="1"/>
  <c r="AA49" i="62"/>
  <c r="AB49" i="62" s="1"/>
  <c r="AD49" i="62" s="1"/>
  <c r="AA25" i="61"/>
  <c r="AB25" i="61" s="1"/>
  <c r="AD25" i="61" s="1"/>
  <c r="AA95" i="67"/>
  <c r="AB95" i="67" s="1"/>
  <c r="AD95" i="67" s="1"/>
  <c r="AH95" i="67" s="1"/>
  <c r="AA101" i="69"/>
  <c r="AB101" i="69" s="1"/>
  <c r="AC101" i="69" s="1"/>
  <c r="AA81" i="63"/>
  <c r="AB81" i="63" s="1"/>
  <c r="AC81" i="63" s="1"/>
  <c r="AA86" i="69"/>
  <c r="AB86" i="69" s="1"/>
  <c r="AD86" i="69" s="1"/>
  <c r="AA4" i="22"/>
  <c r="AB4" i="22" s="1"/>
  <c r="AA17" i="59"/>
  <c r="AB17" i="59" s="1"/>
  <c r="AA63" i="69"/>
  <c r="AB63" i="69" s="1"/>
  <c r="AA103" i="69"/>
  <c r="AB103" i="69" s="1"/>
  <c r="AD103" i="69" s="1"/>
  <c r="AA4" i="60"/>
  <c r="AB4" i="60" s="1"/>
  <c r="AD4" i="60" s="1"/>
  <c r="R115" i="60" s="1"/>
  <c r="AA97" i="61"/>
  <c r="AB97" i="61" s="1"/>
  <c r="AA47" i="69"/>
  <c r="AB47" i="69" s="1"/>
  <c r="AC47" i="69" s="1"/>
  <c r="AA97" i="69"/>
  <c r="AB97" i="69" s="1"/>
  <c r="AC97" i="69" s="1"/>
  <c r="AA57" i="62"/>
  <c r="AB57" i="62" s="1"/>
  <c r="AA7" i="69"/>
  <c r="AB7" i="69" s="1"/>
  <c r="AD7" i="69" s="1"/>
  <c r="AA89" i="62"/>
  <c r="AB89" i="62" s="1"/>
  <c r="AD89" i="62" s="1"/>
  <c r="AA55" i="67"/>
  <c r="AB55" i="67" s="1"/>
  <c r="AA23" i="67"/>
  <c r="AB23" i="67" s="1"/>
  <c r="AA95" i="66"/>
  <c r="AB95" i="66" s="1"/>
  <c r="AA63" i="66"/>
  <c r="AB63" i="66" s="1"/>
  <c r="AD63" i="66" s="1"/>
  <c r="AA31" i="66"/>
  <c r="AB31" i="66" s="1"/>
  <c r="AC31" i="66" s="1"/>
  <c r="AA71" i="64"/>
  <c r="AB71" i="64" s="1"/>
  <c r="AC71" i="64" s="1"/>
  <c r="AA47" i="63"/>
  <c r="AB47" i="63" s="1"/>
  <c r="AA103" i="60"/>
  <c r="AB103" i="60" s="1"/>
  <c r="AA79" i="59"/>
  <c r="AB79" i="59" s="1"/>
  <c r="AC79" i="59" s="1"/>
  <c r="AA17" i="62"/>
  <c r="AB17" i="62" s="1"/>
  <c r="AA97" i="60"/>
  <c r="AB97" i="60" s="1"/>
  <c r="AA45" i="69"/>
  <c r="AB45" i="69" s="1"/>
  <c r="AC45" i="69" s="1"/>
  <c r="AA13" i="69"/>
  <c r="AB13" i="69" s="1"/>
  <c r="AA101" i="66"/>
  <c r="AB101" i="66" s="1"/>
  <c r="AA69" i="66"/>
  <c r="AB69" i="66" s="1"/>
  <c r="AC69" i="66" s="1"/>
  <c r="AA37" i="66"/>
  <c r="AB37" i="66" s="1"/>
  <c r="AD37" i="66" s="1"/>
  <c r="AG37" i="66" s="1"/>
  <c r="AA77" i="65"/>
  <c r="AB77" i="65" s="1"/>
  <c r="AD77" i="65" s="1"/>
  <c r="AA13" i="65"/>
  <c r="AB13" i="65" s="1"/>
  <c r="AD13" i="65" s="1"/>
  <c r="AH13" i="65" s="1"/>
  <c r="AA71" i="63"/>
  <c r="AB71" i="63" s="1"/>
  <c r="AA47" i="62"/>
  <c r="AB47" i="62" s="1"/>
  <c r="AD47" i="62" s="1"/>
  <c r="AA103" i="59"/>
  <c r="AB103" i="59" s="1"/>
  <c r="AD103" i="59" s="1"/>
  <c r="AA73" i="62"/>
  <c r="AB73" i="62" s="1"/>
  <c r="AA49" i="61"/>
  <c r="AB49" i="61" s="1"/>
  <c r="AC49" i="61" s="1"/>
  <c r="AA25" i="60"/>
  <c r="AB25" i="60" s="1"/>
  <c r="AC25" i="60" s="1"/>
  <c r="AA55" i="64"/>
  <c r="AB55" i="64" s="1"/>
  <c r="AC55" i="64" s="1"/>
  <c r="AA31" i="63"/>
  <c r="AB31" i="63" s="1"/>
  <c r="AA87" i="60"/>
  <c r="AB87" i="60" s="1"/>
  <c r="AC87" i="60" s="1"/>
  <c r="AA63" i="59"/>
  <c r="AB63" i="59" s="1"/>
  <c r="AC63" i="59" s="1"/>
  <c r="AA65" i="62"/>
  <c r="AB65" i="62" s="1"/>
  <c r="AC65" i="62" s="1"/>
  <c r="AA41" i="61"/>
  <c r="AB41" i="61" s="1"/>
  <c r="AA17" i="60"/>
  <c r="AB17" i="60" s="1"/>
  <c r="AA65" i="69"/>
  <c r="AB65" i="69" s="1"/>
  <c r="AC65" i="69" s="1"/>
  <c r="AA33" i="69"/>
  <c r="AB33" i="69" s="1"/>
  <c r="AA106" i="68"/>
  <c r="AB106" i="68" s="1"/>
  <c r="AD106" i="68" s="1"/>
  <c r="AA73" i="68"/>
  <c r="AB73" i="68" s="1"/>
  <c r="AC73" i="68" s="1"/>
  <c r="AA41" i="68"/>
  <c r="AB41" i="68" s="1"/>
  <c r="AD41" i="68" s="1"/>
  <c r="AA9" i="68"/>
  <c r="AB9" i="68" s="1"/>
  <c r="AA89" i="66"/>
  <c r="AB89" i="66" s="1"/>
  <c r="AC89" i="66" s="1"/>
  <c r="AA57" i="66"/>
  <c r="AB57" i="66" s="1"/>
  <c r="AA25" i="66"/>
  <c r="AB25" i="66" s="1"/>
  <c r="AD25" i="66" s="1"/>
  <c r="AA97" i="65"/>
  <c r="AB97" i="65" s="1"/>
  <c r="AD97" i="65" s="1"/>
  <c r="AA65" i="65"/>
  <c r="AB65" i="65" s="1"/>
  <c r="AC65" i="65" s="1"/>
  <c r="AA33" i="65"/>
  <c r="AB33" i="65" s="1"/>
  <c r="AC33" i="65" s="1"/>
  <c r="AA47" i="64"/>
  <c r="AB47" i="64" s="1"/>
  <c r="AC47" i="64" s="1"/>
  <c r="AA23" i="63"/>
  <c r="AB23" i="63" s="1"/>
  <c r="AA79" i="60"/>
  <c r="AB79" i="60" s="1"/>
  <c r="AD79" i="60" s="1"/>
  <c r="AG79" i="60" s="1"/>
  <c r="AA55" i="59"/>
  <c r="AB55" i="59" s="1"/>
  <c r="AD55" i="59" s="1"/>
  <c r="AA69" i="64"/>
  <c r="AB69" i="64" s="1"/>
  <c r="AD69" i="64" s="1"/>
  <c r="AA37" i="64"/>
  <c r="AB37" i="64" s="1"/>
  <c r="AA5" i="64"/>
  <c r="AB5" i="64" s="1"/>
  <c r="AD5" i="64" s="1"/>
  <c r="AG5" i="64" s="1"/>
  <c r="AA85" i="62"/>
  <c r="AB85" i="62" s="1"/>
  <c r="AC85" i="62" s="1"/>
  <c r="AA53" i="62"/>
  <c r="AB53" i="62" s="1"/>
  <c r="AC53" i="62" s="1"/>
  <c r="AA21" i="62"/>
  <c r="AB21" i="62" s="1"/>
  <c r="AC21" i="62" s="1"/>
  <c r="AA93" i="61"/>
  <c r="AB93" i="61" s="1"/>
  <c r="AA61" i="61"/>
  <c r="AB61" i="61" s="1"/>
  <c r="AD61" i="61" s="1"/>
  <c r="AH61" i="61" s="1"/>
  <c r="AA106" i="60"/>
  <c r="AB106" i="60" s="1"/>
  <c r="AC106" i="60" s="1"/>
  <c r="AA77" i="69"/>
  <c r="AB77" i="69" s="1"/>
  <c r="AD77" i="69" s="1"/>
  <c r="AA94" i="69"/>
  <c r="AB94" i="69" s="1"/>
  <c r="AA65" i="61"/>
  <c r="AB65" i="61" s="1"/>
  <c r="AA103" i="68"/>
  <c r="AB103" i="68" s="1"/>
  <c r="AA87" i="68"/>
  <c r="AB87" i="68" s="1"/>
  <c r="AC87" i="68" s="1"/>
  <c r="AA70" i="69"/>
  <c r="AB70" i="69" s="1"/>
  <c r="AA106" i="69"/>
  <c r="AB106" i="69" s="1"/>
  <c r="AA47" i="68"/>
  <c r="AB47" i="68" s="1"/>
  <c r="AA106" i="59"/>
  <c r="AB106" i="59" s="1"/>
  <c r="AC106" i="59" s="1"/>
  <c r="AA53" i="69"/>
  <c r="AB53" i="69" s="1"/>
  <c r="AC53" i="69" s="1"/>
  <c r="AA21" i="69"/>
  <c r="AB21" i="69" s="1"/>
  <c r="AA93" i="68"/>
  <c r="AB93" i="68" s="1"/>
  <c r="AC93" i="68" s="1"/>
  <c r="AA29" i="68"/>
  <c r="AB29" i="68" s="1"/>
  <c r="AD29" i="68" s="1"/>
  <c r="AA101" i="67"/>
  <c r="AB101" i="67" s="1"/>
  <c r="AA69" i="67"/>
  <c r="AB69" i="67" s="1"/>
  <c r="AA37" i="67"/>
  <c r="AB37" i="67" s="1"/>
  <c r="AC37" i="67" s="1"/>
  <c r="AA5" i="67"/>
  <c r="AB5" i="67" s="1"/>
  <c r="AA77" i="66"/>
  <c r="AB77" i="66" s="1"/>
  <c r="AC77" i="66" s="1"/>
  <c r="AA45" i="66"/>
  <c r="AB45" i="66" s="1"/>
  <c r="AA85" i="65"/>
  <c r="AB85" i="65" s="1"/>
  <c r="AA53" i="65"/>
  <c r="AB53" i="65" s="1"/>
  <c r="AA93" i="64"/>
  <c r="AB93" i="64" s="1"/>
  <c r="AA103" i="63"/>
  <c r="AB103" i="63" s="1"/>
  <c r="AA55" i="61"/>
  <c r="AB55" i="61" s="1"/>
  <c r="AD55" i="61" s="1"/>
  <c r="AG55" i="61" s="1"/>
  <c r="AA31" i="60"/>
  <c r="AB31" i="60" s="1"/>
  <c r="AC31" i="60" s="1"/>
  <c r="AA106" i="62"/>
  <c r="AB106" i="62" s="1"/>
  <c r="AC106" i="62" s="1"/>
  <c r="AA81" i="61"/>
  <c r="AB81" i="61" s="1"/>
  <c r="AD81" i="61" s="1"/>
  <c r="AA57" i="60"/>
  <c r="AB57" i="60" s="1"/>
  <c r="AC57" i="60" s="1"/>
  <c r="AA33" i="59"/>
  <c r="AB33" i="59" s="1"/>
  <c r="AA63" i="63"/>
  <c r="AB63" i="63" s="1"/>
  <c r="AA15" i="61"/>
  <c r="AB15" i="61" s="1"/>
  <c r="AA95" i="59"/>
  <c r="AB95" i="59" s="1"/>
  <c r="AC95" i="59" s="1"/>
  <c r="AA90" i="65"/>
  <c r="AB90" i="65" s="1"/>
  <c r="AD90" i="65" s="1"/>
  <c r="AA58" i="65"/>
  <c r="AB58" i="65" s="1"/>
  <c r="AA26" i="65"/>
  <c r="AB26" i="65" s="1"/>
  <c r="AD26" i="65" s="1"/>
  <c r="AA97" i="62"/>
  <c r="AB97" i="62" s="1"/>
  <c r="AC97" i="62" s="1"/>
  <c r="AA73" i="61"/>
  <c r="AB73" i="61" s="1"/>
  <c r="AA49" i="60"/>
  <c r="AB49" i="60" s="1"/>
  <c r="AC49" i="60" s="1"/>
  <c r="AA25" i="59"/>
  <c r="AB25" i="59" s="1"/>
  <c r="AA73" i="69"/>
  <c r="AB73" i="69" s="1"/>
  <c r="AA41" i="69"/>
  <c r="AB41" i="69" s="1"/>
  <c r="AD41" i="69" s="1"/>
  <c r="AA9" i="69"/>
  <c r="AB9" i="69" s="1"/>
  <c r="AA81" i="68"/>
  <c r="AB81" i="68" s="1"/>
  <c r="AD81" i="68" s="1"/>
  <c r="AA49" i="68"/>
  <c r="AB49" i="68" s="1"/>
  <c r="AC49" i="68" s="1"/>
  <c r="AA17" i="68"/>
  <c r="AB17" i="68" s="1"/>
  <c r="AD17" i="68" s="1"/>
  <c r="AA89" i="67"/>
  <c r="AB89" i="67" s="1"/>
  <c r="AA57" i="67"/>
  <c r="AB57" i="67" s="1"/>
  <c r="AA25" i="67"/>
  <c r="AB25" i="67" s="1"/>
  <c r="AA97" i="66"/>
  <c r="AB97" i="66" s="1"/>
  <c r="AA65" i="66"/>
  <c r="AB65" i="66" s="1"/>
  <c r="AC65" i="66" s="1"/>
  <c r="AA33" i="66"/>
  <c r="AB33" i="66" s="1"/>
  <c r="AD33" i="66" s="1"/>
  <c r="AG33" i="66" s="1"/>
  <c r="AA106" i="65"/>
  <c r="AB106" i="65" s="1"/>
  <c r="AC106" i="65" s="1"/>
  <c r="AA73" i="65"/>
  <c r="AB73" i="65" s="1"/>
  <c r="AA41" i="65"/>
  <c r="AB41" i="65" s="1"/>
  <c r="AA9" i="65"/>
  <c r="AB9" i="65" s="1"/>
  <c r="AC9" i="65" s="1"/>
  <c r="AA79" i="64"/>
  <c r="AB79" i="64" s="1"/>
  <c r="AA55" i="63"/>
  <c r="AB55" i="63" s="1"/>
  <c r="AA7" i="61"/>
  <c r="AB7" i="61" s="1"/>
  <c r="AA87" i="59"/>
  <c r="AB87" i="59" s="1"/>
  <c r="AD54" i="62"/>
  <c r="AH54" i="62" s="1"/>
  <c r="AA94" i="61"/>
  <c r="AB94" i="61" s="1"/>
  <c r="AA62" i="61"/>
  <c r="AB62" i="61" s="1"/>
  <c r="AA30" i="61"/>
  <c r="AB30" i="61" s="1"/>
  <c r="AD30" i="61" s="1"/>
  <c r="AA77" i="64"/>
  <c r="AB77" i="64" s="1"/>
  <c r="AA45" i="64"/>
  <c r="AB45" i="64" s="1"/>
  <c r="AA13" i="64"/>
  <c r="AB13" i="64" s="1"/>
  <c r="AA85" i="63"/>
  <c r="AB85" i="63" s="1"/>
  <c r="AA53" i="63"/>
  <c r="AB53" i="63" s="1"/>
  <c r="AD53" i="63" s="1"/>
  <c r="AA21" i="63"/>
  <c r="AB21" i="63" s="1"/>
  <c r="AA93" i="62"/>
  <c r="AB93" i="62" s="1"/>
  <c r="AC93" i="62" s="1"/>
  <c r="AA61" i="62"/>
  <c r="AB61" i="62" s="1"/>
  <c r="AC61" i="62" s="1"/>
  <c r="AA29" i="62"/>
  <c r="AB29" i="62" s="1"/>
  <c r="AC29" i="62" s="1"/>
  <c r="AA101" i="61"/>
  <c r="AB101" i="61" s="1"/>
  <c r="AA69" i="61"/>
  <c r="AB69" i="61" s="1"/>
  <c r="AD69" i="61" s="1"/>
  <c r="AA37" i="61"/>
  <c r="AB37" i="61" s="1"/>
  <c r="AD37" i="61" s="1"/>
  <c r="AA5" i="61"/>
  <c r="AB5" i="61" s="1"/>
  <c r="AD5" i="61" s="1"/>
  <c r="AG5" i="61" s="1"/>
  <c r="AA85" i="59"/>
  <c r="AB85" i="59" s="1"/>
  <c r="AA53" i="59"/>
  <c r="AB53" i="59" s="1"/>
  <c r="AA21" i="59"/>
  <c r="AB21" i="59" s="1"/>
  <c r="AA87" i="58"/>
  <c r="AB87" i="58" s="1"/>
  <c r="AA55" i="58"/>
  <c r="AB55" i="58" s="1"/>
  <c r="AA23" i="58"/>
  <c r="AB23" i="58" s="1"/>
  <c r="AD23" i="58" s="1"/>
  <c r="AH23" i="58" s="1"/>
  <c r="AA95" i="57"/>
  <c r="AB95" i="57" s="1"/>
  <c r="AA63" i="57"/>
  <c r="AB63" i="57" s="1"/>
  <c r="AD63" i="57" s="1"/>
  <c r="AA31" i="57"/>
  <c r="AB31" i="57" s="1"/>
  <c r="AA103" i="27"/>
  <c r="AB103" i="27" s="1"/>
  <c r="AD103" i="27" s="1"/>
  <c r="AA71" i="27"/>
  <c r="AB71" i="27" s="1"/>
  <c r="AD71" i="27" s="1"/>
  <c r="AA39" i="27"/>
  <c r="AB39" i="27" s="1"/>
  <c r="AA7" i="27"/>
  <c r="AB7" i="27" s="1"/>
  <c r="AC7" i="27" s="1"/>
  <c r="AA79" i="26"/>
  <c r="AB79" i="26" s="1"/>
  <c r="AA23" i="25"/>
  <c r="AB23" i="25" s="1"/>
  <c r="AD23" i="25" s="1"/>
  <c r="AA95" i="24"/>
  <c r="AB95" i="24" s="1"/>
  <c r="AC95" i="24" s="1"/>
  <c r="AA63" i="24"/>
  <c r="AB63" i="24" s="1"/>
  <c r="AA102" i="24"/>
  <c r="AB102" i="24" s="1"/>
  <c r="AD102" i="24" s="1"/>
  <c r="AA70" i="24"/>
  <c r="AB70" i="24" s="1"/>
  <c r="AC70" i="24" s="1"/>
  <c r="AA38" i="24"/>
  <c r="AB38" i="24" s="1"/>
  <c r="AA93" i="58"/>
  <c r="AB93" i="58" s="1"/>
  <c r="AA61" i="58"/>
  <c r="AB61" i="58" s="1"/>
  <c r="AC61" i="58" s="1"/>
  <c r="AA29" i="58"/>
  <c r="AB29" i="58" s="1"/>
  <c r="AC29" i="58" s="1"/>
  <c r="AA101" i="57"/>
  <c r="AB101" i="57" s="1"/>
  <c r="AA69" i="57"/>
  <c r="AB69" i="57" s="1"/>
  <c r="AA37" i="57"/>
  <c r="AB37" i="57" s="1"/>
  <c r="AD37" i="57" s="1"/>
  <c r="AA5" i="57"/>
  <c r="AB5" i="57" s="1"/>
  <c r="AA77" i="27"/>
  <c r="AB77" i="27" s="1"/>
  <c r="AA45" i="27"/>
  <c r="AB45" i="27" s="1"/>
  <c r="AA13" i="27"/>
  <c r="AB13" i="27" s="1"/>
  <c r="AC13" i="27" s="1"/>
  <c r="AA85" i="26"/>
  <c r="AB85" i="26" s="1"/>
  <c r="AA53" i="26"/>
  <c r="AB53" i="26" s="1"/>
  <c r="AA21" i="26"/>
  <c r="AB21" i="26" s="1"/>
  <c r="AA93" i="25"/>
  <c r="AB93" i="25" s="1"/>
  <c r="AA61" i="25"/>
  <c r="AB61" i="25" s="1"/>
  <c r="AC61" i="25" s="1"/>
  <c r="AA29" i="25"/>
  <c r="AB29" i="25" s="1"/>
  <c r="AC29" i="25" s="1"/>
  <c r="AA101" i="24"/>
  <c r="AB101" i="24" s="1"/>
  <c r="AD101" i="24" s="1"/>
  <c r="AA20" i="26"/>
  <c r="AB20" i="26" s="1"/>
  <c r="AD20" i="26" s="1"/>
  <c r="AA11" i="27"/>
  <c r="AB11" i="27" s="1"/>
  <c r="AC11" i="27" s="1"/>
  <c r="AA82" i="57"/>
  <c r="AB82" i="57" s="1"/>
  <c r="AA50" i="57"/>
  <c r="AB50" i="57" s="1"/>
  <c r="AC50" i="57" s="1"/>
  <c r="AA18" i="57"/>
  <c r="AB18" i="57" s="1"/>
  <c r="AD18" i="57" s="1"/>
  <c r="AD10" i="25"/>
  <c r="AG10" i="25" s="1"/>
  <c r="AA106" i="58"/>
  <c r="AB106" i="58" s="1"/>
  <c r="AC106" i="58" s="1"/>
  <c r="AA73" i="58"/>
  <c r="AB73" i="58" s="1"/>
  <c r="AD73" i="58" s="1"/>
  <c r="AA41" i="58"/>
  <c r="AB41" i="58" s="1"/>
  <c r="AC41" i="58" s="1"/>
  <c r="AA9" i="58"/>
  <c r="AB9" i="58" s="1"/>
  <c r="AC9" i="58" s="1"/>
  <c r="AA81" i="57"/>
  <c r="AB81" i="57" s="1"/>
  <c r="AA49" i="57"/>
  <c r="AB49" i="57" s="1"/>
  <c r="AC49" i="57" s="1"/>
  <c r="AA17" i="57"/>
  <c r="AB17" i="57" s="1"/>
  <c r="AA97" i="26"/>
  <c r="AB97" i="26" s="1"/>
  <c r="AC97" i="26" s="1"/>
  <c r="AA65" i="26"/>
  <c r="AB65" i="26" s="1"/>
  <c r="AA33" i="26"/>
  <c r="AB33" i="26" s="1"/>
  <c r="AA106" i="25"/>
  <c r="AB106" i="25" s="1"/>
  <c r="AA73" i="25"/>
  <c r="AB73" i="25" s="1"/>
  <c r="AD73" i="25" s="1"/>
  <c r="AA41" i="25"/>
  <c r="AB41" i="25" s="1"/>
  <c r="AA9" i="25"/>
  <c r="AB9" i="25" s="1"/>
  <c r="AA81" i="24"/>
  <c r="AB81" i="24" s="1"/>
  <c r="AA49" i="24"/>
  <c r="AB49" i="24" s="1"/>
  <c r="AA26" i="24"/>
  <c r="AB26" i="24" s="1"/>
  <c r="AA90" i="20"/>
  <c r="AB90" i="20" s="1"/>
  <c r="AA58" i="20"/>
  <c r="AB58" i="20" s="1"/>
  <c r="AA26" i="20"/>
  <c r="AB26" i="20" s="1"/>
  <c r="AC26" i="20" s="1"/>
  <c r="AA17" i="24"/>
  <c r="AB17" i="24" s="1"/>
  <c r="AD17" i="24" s="1"/>
  <c r="AA89" i="23"/>
  <c r="AB89" i="23" s="1"/>
  <c r="AD89" i="23" s="1"/>
  <c r="AA57" i="23"/>
  <c r="AB57" i="23" s="1"/>
  <c r="AA25" i="23"/>
  <c r="AB25" i="23" s="1"/>
  <c r="AC25" i="23" s="1"/>
  <c r="AA97" i="22"/>
  <c r="AB97" i="22" s="1"/>
  <c r="AC97" i="22" s="1"/>
  <c r="AA65" i="22"/>
  <c r="AB65" i="22" s="1"/>
  <c r="AA33" i="22"/>
  <c r="AB33" i="22" s="1"/>
  <c r="AD33" i="22" s="1"/>
  <c r="AD102" i="64"/>
  <c r="AA98" i="69"/>
  <c r="AB98" i="69" s="1"/>
  <c r="AA4" i="26"/>
  <c r="AB4" i="26" s="1"/>
  <c r="AD4" i="26" s="1"/>
  <c r="R115" i="26" s="1"/>
  <c r="AA31" i="69"/>
  <c r="AB31" i="69" s="1"/>
  <c r="AA4" i="19"/>
  <c r="AB4" i="19" s="1"/>
  <c r="AD4" i="19" s="1"/>
  <c r="R115" i="19" s="1"/>
  <c r="AA79" i="67"/>
  <c r="AB79" i="67" s="1"/>
  <c r="AA47" i="67"/>
  <c r="AB47" i="67" s="1"/>
  <c r="AA15" i="67"/>
  <c r="AB15" i="67" s="1"/>
  <c r="AA87" i="66"/>
  <c r="AB87" i="66" s="1"/>
  <c r="AD87" i="66" s="1"/>
  <c r="AG87" i="66" s="1"/>
  <c r="AA55" i="66"/>
  <c r="AB55" i="66" s="1"/>
  <c r="AD55" i="66" s="1"/>
  <c r="AA23" i="66"/>
  <c r="AB23" i="66" s="1"/>
  <c r="AA95" i="65"/>
  <c r="AB95" i="65" s="1"/>
  <c r="AA63" i="65"/>
  <c r="AB63" i="65" s="1"/>
  <c r="AD63" i="65" s="1"/>
  <c r="AA31" i="65"/>
  <c r="AB31" i="65" s="1"/>
  <c r="AA103" i="64"/>
  <c r="AB103" i="64" s="1"/>
  <c r="AA39" i="64"/>
  <c r="AB39" i="64" s="1"/>
  <c r="AD39" i="64" s="1"/>
  <c r="AA15" i="63"/>
  <c r="AB15" i="63" s="1"/>
  <c r="AA95" i="61"/>
  <c r="AB95" i="61" s="1"/>
  <c r="AA71" i="60"/>
  <c r="AB71" i="60" s="1"/>
  <c r="AA47" i="59"/>
  <c r="AB47" i="59" s="1"/>
  <c r="AA9" i="63"/>
  <c r="AB9" i="63" s="1"/>
  <c r="AD9" i="63" s="1"/>
  <c r="AA89" i="61"/>
  <c r="AB89" i="61" s="1"/>
  <c r="AD89" i="61" s="1"/>
  <c r="AH89" i="61" s="1"/>
  <c r="AA65" i="60"/>
  <c r="AB65" i="60" s="1"/>
  <c r="AA41" i="59"/>
  <c r="AB41" i="59" s="1"/>
  <c r="AA69" i="69"/>
  <c r="AB69" i="69" s="1"/>
  <c r="AC69" i="69" s="1"/>
  <c r="AA37" i="69"/>
  <c r="AB37" i="69" s="1"/>
  <c r="AA5" i="69"/>
  <c r="AB5" i="69" s="1"/>
  <c r="AC5" i="69" s="1"/>
  <c r="AA13" i="68"/>
  <c r="AB13" i="68" s="1"/>
  <c r="AC13" i="68" s="1"/>
  <c r="AA85" i="67"/>
  <c r="AB85" i="67" s="1"/>
  <c r="AC85" i="67" s="1"/>
  <c r="AA53" i="67"/>
  <c r="AB53" i="67" s="1"/>
  <c r="AD53" i="67" s="1"/>
  <c r="AA21" i="67"/>
  <c r="AB21" i="67" s="1"/>
  <c r="AA93" i="66"/>
  <c r="AB93" i="66" s="1"/>
  <c r="AA61" i="66"/>
  <c r="AB61" i="66" s="1"/>
  <c r="AA29" i="66"/>
  <c r="AB29" i="66" s="1"/>
  <c r="AD29" i="66" s="1"/>
  <c r="AA101" i="65"/>
  <c r="AB101" i="65" s="1"/>
  <c r="AA69" i="65"/>
  <c r="AB69" i="65" s="1"/>
  <c r="AC69" i="65" s="1"/>
  <c r="AA37" i="65"/>
  <c r="AB37" i="65" s="1"/>
  <c r="AC37" i="65" s="1"/>
  <c r="AA5" i="65"/>
  <c r="AB5" i="65" s="1"/>
  <c r="AA63" i="64"/>
  <c r="AB63" i="64" s="1"/>
  <c r="AC63" i="64" s="1"/>
  <c r="AA39" i="63"/>
  <c r="AB39" i="63" s="1"/>
  <c r="AD39" i="63" s="1"/>
  <c r="AG39" i="63" s="1"/>
  <c r="AA15" i="62"/>
  <c r="AB15" i="62" s="1"/>
  <c r="AA95" i="60"/>
  <c r="AB95" i="60" s="1"/>
  <c r="AA71" i="59"/>
  <c r="AB71" i="59" s="1"/>
  <c r="AA65" i="63"/>
  <c r="AB65" i="63" s="1"/>
  <c r="AA41" i="62"/>
  <c r="AB41" i="62" s="1"/>
  <c r="AD41" i="62" s="1"/>
  <c r="AA17" i="61"/>
  <c r="AB17" i="61" s="1"/>
  <c r="AA97" i="59"/>
  <c r="AB97" i="59" s="1"/>
  <c r="AC97" i="59" s="1"/>
  <c r="AA99" i="68"/>
  <c r="AB99" i="68" s="1"/>
  <c r="AA27" i="65"/>
  <c r="AB27" i="65" s="1"/>
  <c r="AC27" i="65" s="1"/>
  <c r="AA23" i="64"/>
  <c r="AB23" i="64" s="1"/>
  <c r="AC23" i="64" s="1"/>
  <c r="AA103" i="62"/>
  <c r="AB103" i="62" s="1"/>
  <c r="AA79" i="61"/>
  <c r="AB79" i="61" s="1"/>
  <c r="AA55" i="60"/>
  <c r="AB55" i="60" s="1"/>
  <c r="AA31" i="59"/>
  <c r="AB31" i="59" s="1"/>
  <c r="AC31" i="59" s="1"/>
  <c r="AH98" i="66"/>
  <c r="AA107" i="65"/>
  <c r="AB107" i="65" s="1"/>
  <c r="AA74" i="65"/>
  <c r="AB74" i="65" s="1"/>
  <c r="AC74" i="65" s="1"/>
  <c r="AA42" i="65"/>
  <c r="AB42" i="65" s="1"/>
  <c r="AC42" i="65" s="1"/>
  <c r="AA10" i="65"/>
  <c r="AB10" i="65" s="1"/>
  <c r="AA81" i="64"/>
  <c r="AB81" i="64" s="1"/>
  <c r="AC81" i="64" s="1"/>
  <c r="AA57" i="63"/>
  <c r="AB57" i="63" s="1"/>
  <c r="AD57" i="63" s="1"/>
  <c r="AA33" i="62"/>
  <c r="AB33" i="62" s="1"/>
  <c r="AA9" i="61"/>
  <c r="AB9" i="61" s="1"/>
  <c r="AC9" i="61" s="1"/>
  <c r="AA89" i="59"/>
  <c r="AB89" i="59" s="1"/>
  <c r="AD89" i="59" s="1"/>
  <c r="AH89" i="59" s="1"/>
  <c r="AA57" i="69"/>
  <c r="AB57" i="69" s="1"/>
  <c r="AC57" i="69" s="1"/>
  <c r="AA25" i="69"/>
  <c r="AB25" i="69" s="1"/>
  <c r="AA97" i="68"/>
  <c r="AB97" i="68" s="1"/>
  <c r="AA65" i="68"/>
  <c r="AB65" i="68" s="1"/>
  <c r="AD65" i="68" s="1"/>
  <c r="AA33" i="68"/>
  <c r="AB33" i="68" s="1"/>
  <c r="AC33" i="68" s="1"/>
  <c r="AA106" i="67"/>
  <c r="AB106" i="67" s="1"/>
  <c r="AC106" i="67" s="1"/>
  <c r="AA73" i="67"/>
  <c r="AB73" i="67" s="1"/>
  <c r="AA41" i="67"/>
  <c r="AB41" i="67" s="1"/>
  <c r="AD41" i="67" s="1"/>
  <c r="AA9" i="67"/>
  <c r="AB9" i="67" s="1"/>
  <c r="AA81" i="66"/>
  <c r="AB81" i="66" s="1"/>
  <c r="AC81" i="66" s="1"/>
  <c r="AA49" i="66"/>
  <c r="AB49" i="66" s="1"/>
  <c r="AD49" i="66" s="1"/>
  <c r="AA17" i="66"/>
  <c r="AB17" i="66" s="1"/>
  <c r="AA89" i="65"/>
  <c r="AB89" i="65" s="1"/>
  <c r="AC89" i="65" s="1"/>
  <c r="AA57" i="65"/>
  <c r="AB57" i="65" s="1"/>
  <c r="AC57" i="65" s="1"/>
  <c r="AA25" i="65"/>
  <c r="AB25" i="65" s="1"/>
  <c r="AA15" i="64"/>
  <c r="AB15" i="64" s="1"/>
  <c r="AA71" i="61"/>
  <c r="AB71" i="61" s="1"/>
  <c r="AC71" i="61" s="1"/>
  <c r="AA47" i="60"/>
  <c r="AB47" i="60" s="1"/>
  <c r="AC47" i="60" s="1"/>
  <c r="AA23" i="59"/>
  <c r="AB23" i="59" s="1"/>
  <c r="AA56" i="26"/>
  <c r="AB56" i="26" s="1"/>
  <c r="AA78" i="61"/>
  <c r="AB78" i="61" s="1"/>
  <c r="AC78" i="61" s="1"/>
  <c r="AA46" i="61"/>
  <c r="AB46" i="61" s="1"/>
  <c r="AA14" i="61"/>
  <c r="AB14" i="61" s="1"/>
  <c r="AA89" i="21"/>
  <c r="AB89" i="21" s="1"/>
  <c r="AA57" i="21"/>
  <c r="AB57" i="21" s="1"/>
  <c r="AC57" i="21" s="1"/>
  <c r="AA25" i="21"/>
  <c r="AB25" i="21" s="1"/>
  <c r="AC25" i="21" s="1"/>
  <c r="AA106" i="19"/>
  <c r="AB106" i="19" s="1"/>
  <c r="AC106" i="19" s="1"/>
  <c r="AA73" i="19"/>
  <c r="AB73" i="19" s="1"/>
  <c r="AA31" i="24"/>
  <c r="AB31" i="24" s="1"/>
  <c r="AA103" i="23"/>
  <c r="AB103" i="23" s="1"/>
  <c r="AD103" i="23" s="1"/>
  <c r="AA71" i="23"/>
  <c r="AB71" i="23" s="1"/>
  <c r="AC71" i="23" s="1"/>
  <c r="AA39" i="23"/>
  <c r="AB39" i="23" s="1"/>
  <c r="AC39" i="23" s="1"/>
  <c r="AA7" i="23"/>
  <c r="AB7" i="23" s="1"/>
  <c r="AA79" i="22"/>
  <c r="AB79" i="22" s="1"/>
  <c r="AA47" i="22"/>
  <c r="AB47" i="22" s="1"/>
  <c r="AA15" i="22"/>
  <c r="AB15" i="22" s="1"/>
  <c r="AC15" i="22" s="1"/>
  <c r="AA87" i="21"/>
  <c r="AB87" i="21" s="1"/>
  <c r="AA55" i="21"/>
  <c r="AB55" i="21" s="1"/>
  <c r="AC55" i="21" s="1"/>
  <c r="AA23" i="21"/>
  <c r="AB23" i="21" s="1"/>
  <c r="AA95" i="20"/>
  <c r="AB95" i="20" s="1"/>
  <c r="AD95" i="20" s="1"/>
  <c r="AA63" i="20"/>
  <c r="AB63" i="20" s="1"/>
  <c r="AA31" i="20"/>
  <c r="AB31" i="20" s="1"/>
  <c r="AA103" i="19"/>
  <c r="AB103" i="19" s="1"/>
  <c r="AA71" i="19"/>
  <c r="AB71" i="19" s="1"/>
  <c r="AC71" i="19" s="1"/>
  <c r="AA14" i="24"/>
  <c r="AB14" i="24" s="1"/>
  <c r="AC14" i="24" s="1"/>
  <c r="AA78" i="20"/>
  <c r="AB78" i="20" s="1"/>
  <c r="AC78" i="20" s="1"/>
  <c r="AA51" i="19"/>
  <c r="AB51" i="19" s="1"/>
  <c r="AA64" i="18"/>
  <c r="AB64" i="18" s="1"/>
  <c r="AD64" i="18" s="1"/>
  <c r="AA37" i="24"/>
  <c r="AB37" i="24" s="1"/>
  <c r="AC37" i="24" s="1"/>
  <c r="AA85" i="22"/>
  <c r="AB85" i="22" s="1"/>
  <c r="AA53" i="22"/>
  <c r="AB53" i="22" s="1"/>
  <c r="AA21" i="22"/>
  <c r="AB21" i="22" s="1"/>
  <c r="AC21" i="22" s="1"/>
  <c r="AA93" i="21"/>
  <c r="AB93" i="21" s="1"/>
  <c r="AA61" i="21"/>
  <c r="AB61" i="21" s="1"/>
  <c r="AA29" i="21"/>
  <c r="AB29" i="21" s="1"/>
  <c r="AA101" i="20"/>
  <c r="AB101" i="20" s="1"/>
  <c r="AC101" i="20" s="1"/>
  <c r="AA69" i="20"/>
  <c r="AB69" i="20" s="1"/>
  <c r="AC69" i="20" s="1"/>
  <c r="AA37" i="20"/>
  <c r="AB37" i="20" s="1"/>
  <c r="AA5" i="20"/>
  <c r="AB5" i="20" s="1"/>
  <c r="AA77" i="19"/>
  <c r="AB77" i="19" s="1"/>
  <c r="AA27" i="19"/>
  <c r="AB27" i="19" s="1"/>
  <c r="AA107" i="16"/>
  <c r="AB107" i="16" s="1"/>
  <c r="AD107" i="16" s="1"/>
  <c r="AG107" i="16" s="1"/>
  <c r="AA106" i="15"/>
  <c r="AB106" i="15" s="1"/>
  <c r="AA73" i="15"/>
  <c r="AB73" i="15" s="1"/>
  <c r="AA41" i="15"/>
  <c r="AB41" i="15" s="1"/>
  <c r="AA23" i="19"/>
  <c r="AB23" i="19" s="1"/>
  <c r="AC23" i="19" s="1"/>
  <c r="AD31" i="18"/>
  <c r="AA71" i="17"/>
  <c r="AB71" i="17" s="1"/>
  <c r="AD71" i="17" s="1"/>
  <c r="AA102" i="16"/>
  <c r="AB102" i="16" s="1"/>
  <c r="AC102" i="16" s="1"/>
  <c r="AA70" i="16"/>
  <c r="AB70" i="16" s="1"/>
  <c r="AC70" i="16" s="1"/>
  <c r="AA6" i="16"/>
  <c r="AB6" i="16" s="1"/>
  <c r="AA37" i="19"/>
  <c r="AB37" i="19" s="1"/>
  <c r="AA5" i="19"/>
  <c r="AB5" i="19" s="1"/>
  <c r="AD5" i="19" s="1"/>
  <c r="AA101" i="15"/>
  <c r="AB101" i="15" s="1"/>
  <c r="AD101" i="15" s="1"/>
  <c r="AA69" i="15"/>
  <c r="AB69" i="15" s="1"/>
  <c r="AC69" i="15" s="1"/>
  <c r="AA37" i="15"/>
  <c r="AB37" i="15" s="1"/>
  <c r="AA19" i="17"/>
  <c r="AB19" i="17" s="1"/>
  <c r="AD19" i="17" s="1"/>
  <c r="AA17" i="21"/>
  <c r="AB17" i="21" s="1"/>
  <c r="AA65" i="19"/>
  <c r="AB65" i="19" s="1"/>
  <c r="AA58" i="16"/>
  <c r="AB58" i="16" s="1"/>
  <c r="AC58" i="16" s="1"/>
  <c r="AA95" i="23"/>
  <c r="AB95" i="23" s="1"/>
  <c r="AA63" i="23"/>
  <c r="AB63" i="23" s="1"/>
  <c r="AA31" i="23"/>
  <c r="AB31" i="23" s="1"/>
  <c r="AC31" i="23" s="1"/>
  <c r="AA103" i="22"/>
  <c r="AB103" i="22" s="1"/>
  <c r="AA71" i="22"/>
  <c r="AB71" i="22" s="1"/>
  <c r="AC71" i="22" s="1"/>
  <c r="AA39" i="22"/>
  <c r="AB39" i="22" s="1"/>
  <c r="AA7" i="22"/>
  <c r="AB7" i="22" s="1"/>
  <c r="AA79" i="21"/>
  <c r="AB79" i="21" s="1"/>
  <c r="AA47" i="21"/>
  <c r="AB47" i="21" s="1"/>
  <c r="AC47" i="21" s="1"/>
  <c r="AA15" i="21"/>
  <c r="AB15" i="21" s="1"/>
  <c r="AA63" i="19"/>
  <c r="AB63" i="19" s="1"/>
  <c r="AA6" i="24"/>
  <c r="AB6" i="24" s="1"/>
  <c r="AA86" i="22"/>
  <c r="AB86" i="22" s="1"/>
  <c r="AC86" i="22" s="1"/>
  <c r="AA54" i="22"/>
  <c r="AB54" i="22" s="1"/>
  <c r="AA22" i="22"/>
  <c r="AB22" i="22" s="1"/>
  <c r="AA85" i="21"/>
  <c r="AB85" i="21" s="1"/>
  <c r="AA53" i="21"/>
  <c r="AB53" i="21" s="1"/>
  <c r="AC53" i="21" s="1"/>
  <c r="AA21" i="21"/>
  <c r="AB21" i="21" s="1"/>
  <c r="AA93" i="20"/>
  <c r="AB93" i="20" s="1"/>
  <c r="AA61" i="20"/>
  <c r="AB61" i="20" s="1"/>
  <c r="AD61" i="20" s="1"/>
  <c r="AA29" i="20"/>
  <c r="AB29" i="20" s="1"/>
  <c r="AA101" i="19"/>
  <c r="AB101" i="19" s="1"/>
  <c r="AA69" i="19"/>
  <c r="AB69" i="19" s="1"/>
  <c r="AA17" i="17"/>
  <c r="AB17" i="17" s="1"/>
  <c r="AD17" i="17" s="1"/>
  <c r="AH17" i="17" s="1"/>
  <c r="AA97" i="15"/>
  <c r="AB97" i="15" s="1"/>
  <c r="AA65" i="15"/>
  <c r="AB65" i="15" s="1"/>
  <c r="AA33" i="15"/>
  <c r="AB33" i="15" s="1"/>
  <c r="AA47" i="19"/>
  <c r="AB47" i="19" s="1"/>
  <c r="AA79" i="15"/>
  <c r="AB79" i="15" s="1"/>
  <c r="AA15" i="15"/>
  <c r="AB15" i="15" s="1"/>
  <c r="AC15" i="15" s="1"/>
  <c r="AA46" i="18"/>
  <c r="AB46" i="18" s="1"/>
  <c r="AA14" i="18"/>
  <c r="AB14" i="18" s="1"/>
  <c r="AA94" i="16"/>
  <c r="AB94" i="16" s="1"/>
  <c r="AA62" i="16"/>
  <c r="AB62" i="16" s="1"/>
  <c r="AD62" i="16" s="1"/>
  <c r="AA77" i="17"/>
  <c r="AB77" i="17" s="1"/>
  <c r="AA13" i="17"/>
  <c r="AB13" i="17" s="1"/>
  <c r="AC13" i="17" s="1"/>
  <c r="AC30" i="107"/>
  <c r="K24" i="107"/>
  <c r="K18" i="107"/>
  <c r="K16" i="107"/>
  <c r="K10" i="107"/>
  <c r="AE102" i="15"/>
  <c r="AA98" i="15"/>
  <c r="AB98" i="15" s="1"/>
  <c r="AC98" i="15" s="1"/>
  <c r="AE90" i="15"/>
  <c r="AE86" i="15"/>
  <c r="AE82" i="15"/>
  <c r="AA78" i="15"/>
  <c r="AB78" i="15" s="1"/>
  <c r="AE30" i="15"/>
  <c r="AA22" i="15"/>
  <c r="AB22" i="15" s="1"/>
  <c r="AC22" i="15" s="1"/>
  <c r="AA14" i="15"/>
  <c r="AB14" i="15" s="1"/>
  <c r="AE10" i="15"/>
  <c r="AA63" i="16"/>
  <c r="AB63" i="16" s="1"/>
  <c r="AC63" i="16" s="1"/>
  <c r="AE84" i="17"/>
  <c r="AA36" i="17"/>
  <c r="AB36" i="17" s="1"/>
  <c r="AE4" i="18"/>
  <c r="AE106" i="18"/>
  <c r="AE101" i="18"/>
  <c r="AE97" i="18"/>
  <c r="AE61" i="18"/>
  <c r="AE57" i="18"/>
  <c r="AE41" i="18"/>
  <c r="AE21" i="18"/>
  <c r="AE17" i="18"/>
  <c r="AE5" i="18"/>
  <c r="AE107" i="19"/>
  <c r="AE86" i="19"/>
  <c r="AE82" i="19"/>
  <c r="AE74" i="19"/>
  <c r="AE54" i="19"/>
  <c r="AE34" i="19"/>
  <c r="AE22" i="19"/>
  <c r="AE18" i="19"/>
  <c r="AE95" i="20"/>
  <c r="AE87" i="20"/>
  <c r="AE79" i="20"/>
  <c r="AE71" i="20"/>
  <c r="AE63" i="20"/>
  <c r="AE31" i="20"/>
  <c r="AE7" i="20"/>
  <c r="AE96" i="21"/>
  <c r="AE20" i="21"/>
  <c r="AE106" i="22"/>
  <c r="AE85" i="22"/>
  <c r="AE73" i="22"/>
  <c r="AE53" i="22"/>
  <c r="AA45" i="22"/>
  <c r="AB45" i="22" s="1"/>
  <c r="AE5" i="22"/>
  <c r="AE90" i="23"/>
  <c r="AE78" i="23"/>
  <c r="AE70" i="23"/>
  <c r="AE66" i="23"/>
  <c r="AE18" i="23"/>
  <c r="AE14" i="23"/>
  <c r="AA10" i="23"/>
  <c r="AB10" i="23" s="1"/>
  <c r="AE103" i="24"/>
  <c r="AE79" i="24"/>
  <c r="AE55" i="24"/>
  <c r="AE72" i="25"/>
  <c r="AA24" i="25"/>
  <c r="AB24" i="25" s="1"/>
  <c r="AC24" i="25" s="1"/>
  <c r="AE4" i="26"/>
  <c r="AE97" i="26"/>
  <c r="AE77" i="26"/>
  <c r="AA73" i="26"/>
  <c r="AB73" i="26" s="1"/>
  <c r="AC73" i="26" s="1"/>
  <c r="AE61" i="26"/>
  <c r="AE57" i="26"/>
  <c r="AE45" i="26"/>
  <c r="AE29" i="26"/>
  <c r="AE25" i="26"/>
  <c r="AE9" i="26"/>
  <c r="AE107" i="27"/>
  <c r="AE82" i="27"/>
  <c r="AE54" i="27"/>
  <c r="AE46" i="27"/>
  <c r="AE108" i="57"/>
  <c r="AE103" i="57"/>
  <c r="AE95" i="57"/>
  <c r="AE79" i="57"/>
  <c r="AE63" i="57"/>
  <c r="AG63" i="57" s="1"/>
  <c r="AE59" i="57"/>
  <c r="AE55" i="57"/>
  <c r="AE47" i="57"/>
  <c r="AE43" i="57"/>
  <c r="AE39" i="57"/>
  <c r="AE31" i="57"/>
  <c r="AE23" i="57"/>
  <c r="AE15" i="57"/>
  <c r="AE4" i="59"/>
  <c r="AE97" i="59"/>
  <c r="AE77" i="59"/>
  <c r="AE73" i="59"/>
  <c r="AE61" i="59"/>
  <c r="AE53" i="59"/>
  <c r="AE41" i="59"/>
  <c r="AE13" i="59"/>
  <c r="AE66" i="60"/>
  <c r="AE54" i="60"/>
  <c r="AE38" i="60"/>
  <c r="AE18" i="60"/>
  <c r="AE79" i="61"/>
  <c r="AE71" i="61"/>
  <c r="AE23" i="61"/>
  <c r="AE4" i="63"/>
  <c r="AE101" i="63"/>
  <c r="AE97" i="63"/>
  <c r="AE77" i="63"/>
  <c r="AE73" i="63"/>
  <c r="AA41" i="63"/>
  <c r="AB41" i="63" s="1"/>
  <c r="AD41" i="63" s="1"/>
  <c r="AE90" i="64"/>
  <c r="AE103" i="65"/>
  <c r="AE95" i="65"/>
  <c r="AE79" i="65"/>
  <c r="AE71" i="65"/>
  <c r="AE47" i="65"/>
  <c r="AE31" i="65"/>
  <c r="AE23" i="65"/>
  <c r="AE7" i="65"/>
  <c r="AE4" i="67"/>
  <c r="AE65" i="67"/>
  <c r="AE57" i="67"/>
  <c r="AE13" i="67"/>
  <c r="AE9" i="67"/>
  <c r="AE103" i="69"/>
  <c r="AE71" i="69"/>
  <c r="AE50" i="69"/>
  <c r="AE42" i="69"/>
  <c r="AE18" i="69"/>
  <c r="AE10" i="66"/>
  <c r="AE107" i="65"/>
  <c r="AE62" i="65"/>
  <c r="AE14" i="65"/>
  <c r="AE107" i="61"/>
  <c r="AE66" i="61"/>
  <c r="AE58" i="61"/>
  <c r="AE42" i="61"/>
  <c r="AE96" i="59"/>
  <c r="AE26" i="59"/>
  <c r="AE107" i="57"/>
  <c r="AE102" i="57"/>
  <c r="AE90" i="57"/>
  <c r="AE86" i="57"/>
  <c r="AE66" i="57"/>
  <c r="AE62" i="57"/>
  <c r="AE54" i="57"/>
  <c r="AE26" i="57"/>
  <c r="AE78" i="26"/>
  <c r="AE62" i="26"/>
  <c r="AG62" i="26" s="1"/>
  <c r="AE22" i="26"/>
  <c r="AE58" i="24"/>
  <c r="AE6" i="24"/>
  <c r="AE107" i="20"/>
  <c r="AE98" i="20"/>
  <c r="AE90" i="20"/>
  <c r="AE74" i="20"/>
  <c r="AE70" i="20"/>
  <c r="AE14" i="20"/>
  <c r="AE6" i="20"/>
  <c r="AE86" i="18"/>
  <c r="AF106" i="69"/>
  <c r="AF89" i="69"/>
  <c r="AF73" i="69"/>
  <c r="AF41" i="69"/>
  <c r="AF33" i="69"/>
  <c r="AF93" i="65"/>
  <c r="AF85" i="65"/>
  <c r="AF77" i="65"/>
  <c r="AF69" i="65"/>
  <c r="AF33" i="65"/>
  <c r="AF106" i="61"/>
  <c r="AF97" i="61"/>
  <c r="AF73" i="61"/>
  <c r="AF65" i="61"/>
  <c r="AF41" i="61"/>
  <c r="AF33" i="61"/>
  <c r="AF9" i="61"/>
  <c r="AF106" i="24"/>
  <c r="AF81" i="24"/>
  <c r="AF73" i="24"/>
  <c r="AF69" i="24"/>
  <c r="AF49" i="24"/>
  <c r="AF41" i="24"/>
  <c r="AF17" i="24"/>
  <c r="AF9" i="24"/>
  <c r="AF69" i="20"/>
  <c r="AF106" i="16"/>
  <c r="AF101" i="16"/>
  <c r="AF81" i="16"/>
  <c r="AF77" i="16"/>
  <c r="AF73" i="16"/>
  <c r="AF69" i="16"/>
  <c r="AF49" i="16"/>
  <c r="AF45" i="16"/>
  <c r="AF41" i="16"/>
  <c r="AF37" i="16"/>
  <c r="AF17" i="16"/>
  <c r="AF13" i="16"/>
  <c r="AF9" i="16"/>
  <c r="AF5" i="16"/>
  <c r="AF18" i="63"/>
  <c r="AF90" i="22"/>
  <c r="AF82" i="22"/>
  <c r="AF50" i="22"/>
  <c r="AF42" i="22"/>
  <c r="AF18" i="22"/>
  <c r="AF83" i="19"/>
  <c r="AF75" i="19"/>
  <c r="AF51" i="19"/>
  <c r="AF43" i="19"/>
  <c r="AF11" i="19"/>
  <c r="AF102" i="18"/>
  <c r="AF86" i="18"/>
  <c r="AH86" i="18" s="1"/>
  <c r="AF62" i="18"/>
  <c r="AF54" i="18"/>
  <c r="AF30" i="18"/>
  <c r="AF22" i="18"/>
  <c r="AF92" i="16"/>
  <c r="AF84" i="16"/>
  <c r="AF60" i="16"/>
  <c r="AF44" i="16"/>
  <c r="AF12" i="16"/>
  <c r="AF7" i="15"/>
  <c r="AF43" i="67"/>
  <c r="AC56" i="26"/>
  <c r="AD56" i="26"/>
  <c r="AC48" i="60"/>
  <c r="AD48" i="60"/>
  <c r="AD5" i="20"/>
  <c r="AG5" i="20" s="1"/>
  <c r="AC5" i="20"/>
  <c r="AC51" i="107"/>
  <c r="AD10" i="60"/>
  <c r="AG50" i="17"/>
  <c r="AD90" i="19"/>
  <c r="AA96" i="25"/>
  <c r="AB96" i="25" s="1"/>
  <c r="AA93" i="59"/>
  <c r="AB93" i="59" s="1"/>
  <c r="AA61" i="59"/>
  <c r="AB61" i="59" s="1"/>
  <c r="AA29" i="59"/>
  <c r="AB29" i="59" s="1"/>
  <c r="AD29" i="59" s="1"/>
  <c r="AA82" i="60"/>
  <c r="AB82" i="60" s="1"/>
  <c r="AA50" i="60"/>
  <c r="AB50" i="60" s="1"/>
  <c r="AC50" i="60" s="1"/>
  <c r="AA103" i="57"/>
  <c r="AB103" i="57" s="1"/>
  <c r="AA71" i="57"/>
  <c r="AB71" i="57" s="1"/>
  <c r="AC71" i="57" s="1"/>
  <c r="AA39" i="57"/>
  <c r="AB39" i="57" s="1"/>
  <c r="AD39" i="57" s="1"/>
  <c r="AA7" i="57"/>
  <c r="AB7" i="57" s="1"/>
  <c r="AA103" i="24"/>
  <c r="AB103" i="24" s="1"/>
  <c r="AA71" i="24"/>
  <c r="AB71" i="24" s="1"/>
  <c r="AA39" i="24"/>
  <c r="AB39" i="24" s="1"/>
  <c r="AA86" i="27"/>
  <c r="AB86" i="27" s="1"/>
  <c r="AA54" i="27"/>
  <c r="AB54" i="27" s="1"/>
  <c r="AA22" i="27"/>
  <c r="AB22" i="27" s="1"/>
  <c r="AD22" i="27" s="1"/>
  <c r="AG22" i="27" s="1"/>
  <c r="AA93" i="26"/>
  <c r="AB93" i="26" s="1"/>
  <c r="AC93" i="26" s="1"/>
  <c r="AA61" i="26"/>
  <c r="AB61" i="26" s="1"/>
  <c r="AA29" i="26"/>
  <c r="AB29" i="26" s="1"/>
  <c r="AA108" i="57"/>
  <c r="AB108" i="57" s="1"/>
  <c r="AC108" i="57" s="1"/>
  <c r="AA98" i="27"/>
  <c r="AB98" i="27" s="1"/>
  <c r="AA66" i="27"/>
  <c r="AB66" i="27" s="1"/>
  <c r="AA34" i="27"/>
  <c r="AB34" i="27" s="1"/>
  <c r="AA106" i="26"/>
  <c r="AB106" i="26" s="1"/>
  <c r="AA41" i="26"/>
  <c r="AB41" i="26" s="1"/>
  <c r="AA9" i="26"/>
  <c r="AB9" i="26" s="1"/>
  <c r="AA11" i="24"/>
  <c r="AB11" i="24" s="1"/>
  <c r="AC11" i="24" s="1"/>
  <c r="AA108" i="20"/>
  <c r="AB108" i="20" s="1"/>
  <c r="AA107" i="15"/>
  <c r="AB107" i="15" s="1"/>
  <c r="AC107" i="15" s="1"/>
  <c r="AA107" i="23"/>
  <c r="AB107" i="23" s="1"/>
  <c r="AC107" i="23" s="1"/>
  <c r="AA74" i="23"/>
  <c r="AB74" i="23" s="1"/>
  <c r="AA42" i="23"/>
  <c r="AB42" i="23" s="1"/>
  <c r="AA107" i="19"/>
  <c r="AB107" i="19" s="1"/>
  <c r="AC107" i="19" s="1"/>
  <c r="AA106" i="22"/>
  <c r="AB106" i="22" s="1"/>
  <c r="AC106" i="22" s="1"/>
  <c r="AA73" i="22"/>
  <c r="AB73" i="22" s="1"/>
  <c r="AA41" i="22"/>
  <c r="AB41" i="22" s="1"/>
  <c r="AA9" i="22"/>
  <c r="AB9" i="22" s="1"/>
  <c r="AA34" i="15"/>
  <c r="AB34" i="15" s="1"/>
  <c r="AA23" i="24"/>
  <c r="AB23" i="24" s="1"/>
  <c r="AC23" i="24" s="1"/>
  <c r="AA87" i="20"/>
  <c r="AB87" i="20" s="1"/>
  <c r="AA55" i="20"/>
  <c r="AB55" i="20" s="1"/>
  <c r="AD55" i="20" s="1"/>
  <c r="AA23" i="20"/>
  <c r="AB23" i="20" s="1"/>
  <c r="AD23" i="20" s="1"/>
  <c r="AA26" i="15"/>
  <c r="AB26" i="15" s="1"/>
  <c r="AD26" i="15" s="1"/>
  <c r="AG26" i="15" s="1"/>
  <c r="AA46" i="23"/>
  <c r="AB46" i="23" s="1"/>
  <c r="AA77" i="22"/>
  <c r="AB77" i="22" s="1"/>
  <c r="AA13" i="22"/>
  <c r="AB13" i="22" s="1"/>
  <c r="AC13" i="22" s="1"/>
  <c r="AA106" i="18"/>
  <c r="AB106" i="18" s="1"/>
  <c r="AC106" i="18" s="1"/>
  <c r="AA73" i="18"/>
  <c r="AB73" i="18" s="1"/>
  <c r="AC73" i="18" s="1"/>
  <c r="AA41" i="18"/>
  <c r="AB41" i="18" s="1"/>
  <c r="AC41" i="18" s="1"/>
  <c r="AA9" i="18"/>
  <c r="AB9" i="18" s="1"/>
  <c r="AC9" i="18" s="1"/>
  <c r="AA103" i="16"/>
  <c r="AB103" i="16" s="1"/>
  <c r="AC103" i="16" s="1"/>
  <c r="AA71" i="16"/>
  <c r="AB71" i="16" s="1"/>
  <c r="AA38" i="19"/>
  <c r="AB38" i="19" s="1"/>
  <c r="AC38" i="19" s="1"/>
  <c r="AA6" i="19"/>
  <c r="AB6" i="19" s="1"/>
  <c r="AC6" i="19" s="1"/>
  <c r="AA102" i="15"/>
  <c r="AB102" i="15" s="1"/>
  <c r="AC102" i="15" s="1"/>
  <c r="AA70" i="15"/>
  <c r="AB70" i="15" s="1"/>
  <c r="AD70" i="15" s="1"/>
  <c r="AA38" i="15"/>
  <c r="AB38" i="15" s="1"/>
  <c r="AC38" i="15" s="1"/>
  <c r="AA6" i="15"/>
  <c r="AB6" i="15" s="1"/>
  <c r="AA101" i="18"/>
  <c r="AB101" i="18" s="1"/>
  <c r="AD101" i="18" s="1"/>
  <c r="AA69" i="18"/>
  <c r="AB69" i="18" s="1"/>
  <c r="AA37" i="18"/>
  <c r="AB37" i="18" s="1"/>
  <c r="AD37" i="18" s="1"/>
  <c r="AA5" i="18"/>
  <c r="AB5" i="18" s="1"/>
  <c r="AD22" i="60"/>
  <c r="AE17" i="22"/>
  <c r="AA17" i="22"/>
  <c r="AB17" i="22" s="1"/>
  <c r="AD17" i="22" s="1"/>
  <c r="AE107" i="68"/>
  <c r="AE12" i="66"/>
  <c r="AE94" i="64"/>
  <c r="AE86" i="64"/>
  <c r="AE70" i="64"/>
  <c r="AE62" i="64"/>
  <c r="AE82" i="60"/>
  <c r="AE86" i="27"/>
  <c r="AE62" i="27"/>
  <c r="AE14" i="27"/>
  <c r="AE107" i="23"/>
  <c r="AE82" i="23"/>
  <c r="AE74" i="23"/>
  <c r="AE50" i="23"/>
  <c r="AE42" i="23"/>
  <c r="AE94" i="19"/>
  <c r="AE70" i="19"/>
  <c r="AE62" i="19"/>
  <c r="AE105" i="69"/>
  <c r="AE96" i="69"/>
  <c r="AE88" i="69"/>
  <c r="AE76" i="69"/>
  <c r="AE72" i="69"/>
  <c r="AE60" i="69"/>
  <c r="AE56" i="69"/>
  <c r="AE48" i="69"/>
  <c r="AE36" i="69"/>
  <c r="AA32" i="69"/>
  <c r="AB32" i="69" s="1"/>
  <c r="AC32" i="69" s="1"/>
  <c r="AE28" i="69"/>
  <c r="AE24" i="69"/>
  <c r="AE20" i="69"/>
  <c r="AE16" i="69"/>
  <c r="AE12" i="69"/>
  <c r="AE8" i="69"/>
  <c r="AE109" i="68"/>
  <c r="AA105" i="68"/>
  <c r="AB105" i="68" s="1"/>
  <c r="AD105" i="68" s="1"/>
  <c r="AG105" i="68" s="1"/>
  <c r="AE100" i="68"/>
  <c r="AE92" i="68"/>
  <c r="AE80" i="68"/>
  <c r="AE72" i="68"/>
  <c r="AG72" i="68" s="1"/>
  <c r="AE68" i="68"/>
  <c r="AE64" i="68"/>
  <c r="AE48" i="68"/>
  <c r="AE44" i="68"/>
  <c r="AE40" i="68"/>
  <c r="AE36" i="68"/>
  <c r="AE32" i="68"/>
  <c r="AE28" i="68"/>
  <c r="AE20" i="68"/>
  <c r="AE16" i="68"/>
  <c r="AE12" i="68"/>
  <c r="AE109" i="67"/>
  <c r="AE100" i="67"/>
  <c r="AA96" i="67"/>
  <c r="AB96" i="67" s="1"/>
  <c r="AC96" i="67" s="1"/>
  <c r="AE92" i="67"/>
  <c r="AE80" i="67"/>
  <c r="AE76" i="67"/>
  <c r="AE72" i="67"/>
  <c r="AE68" i="67"/>
  <c r="AE64" i="67"/>
  <c r="AE60" i="67"/>
  <c r="AE48" i="67"/>
  <c r="AG48" i="67" s="1"/>
  <c r="AE40" i="67"/>
  <c r="AE36" i="67"/>
  <c r="AE32" i="67"/>
  <c r="AE28" i="67"/>
  <c r="AE24" i="67"/>
  <c r="AE20" i="67"/>
  <c r="AE16" i="67"/>
  <c r="AE12" i="67"/>
  <c r="AE96" i="66"/>
  <c r="AE92" i="66"/>
  <c r="AA88" i="66"/>
  <c r="AB88" i="66" s="1"/>
  <c r="AE84" i="66"/>
  <c r="AE80" i="66"/>
  <c r="AE76" i="66"/>
  <c r="AE72" i="66"/>
  <c r="AE64" i="66"/>
  <c r="AE60" i="66"/>
  <c r="AE56" i="66"/>
  <c r="AE52" i="66"/>
  <c r="AE44" i="66"/>
  <c r="AE40" i="66"/>
  <c r="AE32" i="66"/>
  <c r="AE28" i="66"/>
  <c r="AE20" i="66"/>
  <c r="AE16" i="66"/>
  <c r="AE109" i="65"/>
  <c r="AE105" i="65"/>
  <c r="AE100" i="65"/>
  <c r="AE96" i="65"/>
  <c r="AE88" i="65"/>
  <c r="AE80" i="65"/>
  <c r="AE76" i="65"/>
  <c r="AE72" i="65"/>
  <c r="AE60" i="65"/>
  <c r="AE56" i="65"/>
  <c r="AE48" i="65"/>
  <c r="AE44" i="65"/>
  <c r="AE40" i="65"/>
  <c r="AE36" i="65"/>
  <c r="AA28" i="65"/>
  <c r="AB28" i="65" s="1"/>
  <c r="AC28" i="65" s="1"/>
  <c r="AE20" i="65"/>
  <c r="AE16" i="65"/>
  <c r="AE8" i="65"/>
  <c r="AE109" i="64"/>
  <c r="AA105" i="64"/>
  <c r="AB105" i="64" s="1"/>
  <c r="AC105" i="64" s="1"/>
  <c r="AE92" i="64"/>
  <c r="AE88" i="64"/>
  <c r="AE84" i="64"/>
  <c r="AE80" i="64"/>
  <c r="AE72" i="64"/>
  <c r="AE68" i="64"/>
  <c r="AE64" i="64"/>
  <c r="AE56" i="64"/>
  <c r="AE52" i="64"/>
  <c r="AE44" i="64"/>
  <c r="AE40" i="64"/>
  <c r="AE32" i="64"/>
  <c r="AA28" i="64"/>
  <c r="AB28" i="64" s="1"/>
  <c r="AC28" i="64" s="1"/>
  <c r="AE24" i="64"/>
  <c r="AE16" i="64"/>
  <c r="AE12" i="64"/>
  <c r="AE8" i="64"/>
  <c r="AE109" i="63"/>
  <c r="AE105" i="63"/>
  <c r="AE100" i="63"/>
  <c r="AE92" i="63"/>
  <c r="AE84" i="63"/>
  <c r="AE80" i="63"/>
  <c r="AE64" i="63"/>
  <c r="AE56" i="63"/>
  <c r="AE52" i="63"/>
  <c r="AE48" i="63"/>
  <c r="AG48" i="63" s="1"/>
  <c r="AE44" i="63"/>
  <c r="AE40" i="63"/>
  <c r="AE36" i="63"/>
  <c r="AE32" i="63"/>
  <c r="AE24" i="63"/>
  <c r="AE20" i="63"/>
  <c r="AE12" i="63"/>
  <c r="AE8" i="63"/>
  <c r="AE109" i="62"/>
  <c r="AE105" i="62"/>
  <c r="AE100" i="62"/>
  <c r="AE92" i="62"/>
  <c r="AE88" i="62"/>
  <c r="AE80" i="62"/>
  <c r="AE76" i="62"/>
  <c r="AE72" i="62"/>
  <c r="AE64" i="62"/>
  <c r="AE60" i="62"/>
  <c r="AE56" i="62"/>
  <c r="AE44" i="62"/>
  <c r="AE40" i="62"/>
  <c r="AE36" i="62"/>
  <c r="AA32" i="62"/>
  <c r="AB32" i="62" s="1"/>
  <c r="AE28" i="62"/>
  <c r="AE24" i="62"/>
  <c r="AE8" i="62"/>
  <c r="AE109" i="61"/>
  <c r="AE105" i="61"/>
  <c r="AE92" i="61"/>
  <c r="AE88" i="61"/>
  <c r="AE84" i="61"/>
  <c r="AE80" i="61"/>
  <c r="AE68" i="61"/>
  <c r="AE60" i="61"/>
  <c r="AE52" i="61"/>
  <c r="AE48" i="61"/>
  <c r="AE44" i="61"/>
  <c r="AE40" i="61"/>
  <c r="AE32" i="61"/>
  <c r="AE8" i="61"/>
  <c r="AE109" i="60"/>
  <c r="AE100" i="60"/>
  <c r="AE96" i="60"/>
  <c r="AE92" i="60"/>
  <c r="AE88" i="60"/>
  <c r="AE84" i="60"/>
  <c r="AE80" i="60"/>
  <c r="AE76" i="60"/>
  <c r="AE72" i="60"/>
  <c r="AE68" i="60"/>
  <c r="AE64" i="60"/>
  <c r="AE60" i="60"/>
  <c r="AE52" i="60"/>
  <c r="AE48" i="60"/>
  <c r="AE40" i="60"/>
  <c r="AE32" i="60"/>
  <c r="AE28" i="60"/>
  <c r="AE16" i="60"/>
  <c r="AE12" i="60"/>
  <c r="AE109" i="59"/>
  <c r="AE105" i="59"/>
  <c r="AE100" i="59"/>
  <c r="AE92" i="59"/>
  <c r="AE88" i="59"/>
  <c r="AE80" i="59"/>
  <c r="AE76" i="59"/>
  <c r="AE72" i="59"/>
  <c r="AE68" i="59"/>
  <c r="AE64" i="59"/>
  <c r="AE60" i="59"/>
  <c r="AE44" i="59"/>
  <c r="AE32" i="59"/>
  <c r="AE28" i="59"/>
  <c r="AE24" i="59"/>
  <c r="AE20" i="59"/>
  <c r="AE16" i="59"/>
  <c r="AE109" i="58"/>
  <c r="AE105" i="58"/>
  <c r="AE96" i="58"/>
  <c r="AE92" i="58"/>
  <c r="AE88" i="58"/>
  <c r="AE80" i="58"/>
  <c r="AE76" i="58"/>
  <c r="AE72" i="58"/>
  <c r="AE68" i="58"/>
  <c r="AE64" i="58"/>
  <c r="AE56" i="58"/>
  <c r="AA52" i="58"/>
  <c r="AB52" i="58" s="1"/>
  <c r="AC52" i="58" s="1"/>
  <c r="AE48" i="58"/>
  <c r="AE40" i="58"/>
  <c r="AE32" i="58"/>
  <c r="AE28" i="58"/>
  <c r="AE24" i="58"/>
  <c r="AE16" i="58"/>
  <c r="AE109" i="57"/>
  <c r="AE105" i="57"/>
  <c r="AE100" i="57"/>
  <c r="AE96" i="57"/>
  <c r="AE92" i="57"/>
  <c r="AE88" i="57"/>
  <c r="AE76" i="57"/>
  <c r="AE72" i="57"/>
  <c r="AE68" i="57"/>
  <c r="AE64" i="57"/>
  <c r="AE56" i="57"/>
  <c r="AE48" i="57"/>
  <c r="AE44" i="57"/>
  <c r="AE40" i="57"/>
  <c r="AE36" i="57"/>
  <c r="AE32" i="57"/>
  <c r="AE28" i="57"/>
  <c r="AE24" i="57"/>
  <c r="AE16" i="57"/>
  <c r="AE12" i="57"/>
  <c r="AE8" i="57"/>
  <c r="AE109" i="27"/>
  <c r="AE105" i="27"/>
  <c r="AE100" i="27"/>
  <c r="AE96" i="27"/>
  <c r="AE92" i="27"/>
  <c r="AE88" i="27"/>
  <c r="AE84" i="27"/>
  <c r="AE76" i="27"/>
  <c r="AE68" i="27"/>
  <c r="AE64" i="27"/>
  <c r="AE60" i="27"/>
  <c r="AE56" i="27"/>
  <c r="AE52" i="27"/>
  <c r="AE48" i="27"/>
  <c r="AE44" i="27"/>
  <c r="AE40" i="27"/>
  <c r="AE36" i="27"/>
  <c r="AE32" i="27"/>
  <c r="AE28" i="27"/>
  <c r="AE24" i="27"/>
  <c r="AE20" i="27"/>
  <c r="AE16" i="27"/>
  <c r="AE12" i="27"/>
  <c r="AE8" i="27"/>
  <c r="AE109" i="26"/>
  <c r="AE105" i="26"/>
  <c r="AE100" i="26"/>
  <c r="AE96" i="26"/>
  <c r="AE92" i="26"/>
  <c r="AE88" i="26"/>
  <c r="AE84" i="26"/>
  <c r="AE80" i="26"/>
  <c r="AE76" i="26"/>
  <c r="AA72" i="26"/>
  <c r="AB72" i="26" s="1"/>
  <c r="AE60" i="26"/>
  <c r="AE56" i="26"/>
  <c r="AE52" i="26"/>
  <c r="AE48" i="26"/>
  <c r="AE40" i="26"/>
  <c r="AE36" i="26"/>
  <c r="AE32" i="26"/>
  <c r="AE24" i="26"/>
  <c r="AE20" i="26"/>
  <c r="AE16" i="26"/>
  <c r="AE12" i="26"/>
  <c r="AE109" i="25"/>
  <c r="AE96" i="25"/>
  <c r="AE92" i="25"/>
  <c r="AE84" i="25"/>
  <c r="AE80" i="25"/>
  <c r="AE68" i="25"/>
  <c r="AE56" i="25"/>
  <c r="AE44" i="25"/>
  <c r="AE36" i="25"/>
  <c r="AE28" i="25"/>
  <c r="AE24" i="25"/>
  <c r="AA20" i="25"/>
  <c r="AB20" i="25" s="1"/>
  <c r="AD20" i="25" s="1"/>
  <c r="AE12" i="25"/>
  <c r="AE109" i="24"/>
  <c r="AE105" i="24"/>
  <c r="AE100" i="24"/>
  <c r="AE96" i="24"/>
  <c r="AE92" i="24"/>
  <c r="AE84" i="24"/>
  <c r="AE80" i="24"/>
  <c r="AE64" i="24"/>
  <c r="AE56" i="24"/>
  <c r="AE52" i="24"/>
  <c r="AE48" i="24"/>
  <c r="AE44" i="24"/>
  <c r="AE40" i="24"/>
  <c r="AE36" i="24"/>
  <c r="AE28" i="24"/>
  <c r="AE24" i="24"/>
  <c r="AE20" i="24"/>
  <c r="AE8" i="24"/>
  <c r="AE109" i="23"/>
  <c r="AE96" i="23"/>
  <c r="AE92" i="23"/>
  <c r="AE88" i="23"/>
  <c r="AE84" i="23"/>
  <c r="AE72" i="23"/>
  <c r="AE64" i="23"/>
  <c r="AE56" i="23"/>
  <c r="AE48" i="23"/>
  <c r="AE40" i="23"/>
  <c r="AE32" i="23"/>
  <c r="AE24" i="23"/>
  <c r="AE16" i="23"/>
  <c r="AE105" i="22"/>
  <c r="AE100" i="22"/>
  <c r="AE96" i="22"/>
  <c r="AE92" i="22"/>
  <c r="AE88" i="22"/>
  <c r="AE80" i="22"/>
  <c r="AE72" i="22"/>
  <c r="AE68" i="22"/>
  <c r="AE64" i="22"/>
  <c r="AE60" i="22"/>
  <c r="AE52" i="22"/>
  <c r="AE48" i="22"/>
  <c r="AE44" i="22"/>
  <c r="AE36" i="22"/>
  <c r="AE32" i="22"/>
  <c r="AE28" i="22"/>
  <c r="AE24" i="22"/>
  <c r="AE20" i="22"/>
  <c r="AE16" i="22"/>
  <c r="AE12" i="22"/>
  <c r="AE109" i="21"/>
  <c r="AE105" i="21"/>
  <c r="AE88" i="21"/>
  <c r="AE84" i="21"/>
  <c r="AE80" i="21"/>
  <c r="AE72" i="21"/>
  <c r="AE68" i="21"/>
  <c r="AE60" i="21"/>
  <c r="AE56" i="21"/>
  <c r="AE48" i="21"/>
  <c r="AE44" i="21"/>
  <c r="AE40" i="21"/>
  <c r="AE36" i="21"/>
  <c r="AE24" i="21"/>
  <c r="AE16" i="21"/>
  <c r="AE105" i="20"/>
  <c r="AE100" i="20"/>
  <c r="AE92" i="20"/>
  <c r="AE88" i="20"/>
  <c r="AE84" i="20"/>
  <c r="AE80" i="20"/>
  <c r="AE76" i="20"/>
  <c r="AE72" i="20"/>
  <c r="AA68" i="20"/>
  <c r="AB68" i="20" s="1"/>
  <c r="AC68" i="20" s="1"/>
  <c r="AE64" i="20"/>
  <c r="AE56" i="20"/>
  <c r="AE52" i="20"/>
  <c r="AE48" i="20"/>
  <c r="AA44" i="20"/>
  <c r="AB44" i="20" s="1"/>
  <c r="AC44" i="20" s="1"/>
  <c r="AE40" i="20"/>
  <c r="AE28" i="20"/>
  <c r="AE24" i="20"/>
  <c r="AE20" i="20"/>
  <c r="AE16" i="20"/>
  <c r="AE12" i="20"/>
  <c r="AE109" i="19"/>
  <c r="AE105" i="19"/>
  <c r="AE100" i="19"/>
  <c r="AE96" i="19"/>
  <c r="AE92" i="19"/>
  <c r="AE88" i="19"/>
  <c r="AE84" i="19"/>
  <c r="AE80" i="19"/>
  <c r="AE76" i="19"/>
  <c r="AE68" i="19"/>
  <c r="AE60" i="19"/>
  <c r="AE52" i="19"/>
  <c r="AE36" i="19"/>
  <c r="AE32" i="19"/>
  <c r="AE28" i="19"/>
  <c r="AE20" i="19"/>
  <c r="AE12" i="19"/>
  <c r="AE8" i="19"/>
  <c r="AE105" i="18"/>
  <c r="AE100" i="18"/>
  <c r="AE92" i="18"/>
  <c r="AE88" i="18"/>
  <c r="AE76" i="18"/>
  <c r="AE72" i="18"/>
  <c r="AE64" i="18"/>
  <c r="AE60" i="18"/>
  <c r="AE48" i="18"/>
  <c r="AE44" i="18"/>
  <c r="AE40" i="18"/>
  <c r="AE36" i="18"/>
  <c r="AE28" i="18"/>
  <c r="AE24" i="18"/>
  <c r="AE20" i="18"/>
  <c r="AE12" i="18"/>
  <c r="AE8" i="18"/>
  <c r="AE109" i="17"/>
  <c r="AE88" i="17"/>
  <c r="AE76" i="17"/>
  <c r="AE72" i="17"/>
  <c r="AE68" i="17"/>
  <c r="AE60" i="17"/>
  <c r="AE52" i="17"/>
  <c r="AE44" i="17"/>
  <c r="AA40" i="17"/>
  <c r="AB40" i="17" s="1"/>
  <c r="AD40" i="17" s="1"/>
  <c r="AH40" i="17" s="1"/>
  <c r="AE24" i="17"/>
  <c r="AE20" i="17"/>
  <c r="AA16" i="17"/>
  <c r="AB16" i="17" s="1"/>
  <c r="AD16" i="17" s="1"/>
  <c r="AE8" i="17"/>
  <c r="AE92" i="16"/>
  <c r="AE72" i="16"/>
  <c r="AE64" i="16"/>
  <c r="AE60" i="16"/>
  <c r="AE56" i="16"/>
  <c r="AE52" i="16"/>
  <c r="AE36" i="16"/>
  <c r="AE28" i="16"/>
  <c r="AE24" i="16"/>
  <c r="AE20" i="16"/>
  <c r="AE12" i="16"/>
  <c r="AE8" i="16"/>
  <c r="AE105" i="15"/>
  <c r="AE92" i="15"/>
  <c r="AE84" i="15"/>
  <c r="AE72" i="15"/>
  <c r="AE68" i="15"/>
  <c r="AE64" i="15"/>
  <c r="AE60" i="15"/>
  <c r="AE56" i="15"/>
  <c r="AE52" i="15"/>
  <c r="AE48" i="15"/>
  <c r="AE40" i="15"/>
  <c r="AE36" i="15"/>
  <c r="AE28" i="15"/>
  <c r="AE20" i="15"/>
  <c r="AE16" i="15"/>
  <c r="AA45" i="61"/>
  <c r="AB45" i="61" s="1"/>
  <c r="AC45" i="61" s="1"/>
  <c r="AD17" i="18"/>
  <c r="AD70" i="21"/>
  <c r="AD12" i="27"/>
  <c r="AH12" i="27" s="1"/>
  <c r="AA74" i="19"/>
  <c r="AB74" i="19" s="1"/>
  <c r="AA14" i="68"/>
  <c r="AB14" i="68" s="1"/>
  <c r="AD14" i="68" s="1"/>
  <c r="AA39" i="69"/>
  <c r="AB39" i="69" s="1"/>
  <c r="AA4" i="59"/>
  <c r="AB4" i="59" s="1"/>
  <c r="AC4" i="59" s="1"/>
  <c r="AA79" i="69"/>
  <c r="AB79" i="69" s="1"/>
  <c r="AA4" i="68"/>
  <c r="AB4" i="68" s="1"/>
  <c r="AC4" i="68" s="1"/>
  <c r="AA23" i="69"/>
  <c r="AB23" i="69" s="1"/>
  <c r="AA81" i="59"/>
  <c r="AB81" i="59" s="1"/>
  <c r="AA4" i="62"/>
  <c r="AB4" i="62" s="1"/>
  <c r="AD4" i="62" s="1"/>
  <c r="AA30" i="69"/>
  <c r="AB30" i="69" s="1"/>
  <c r="AA4" i="18"/>
  <c r="AB4" i="18" s="1"/>
  <c r="AC4" i="18" s="1"/>
  <c r="AA103" i="65"/>
  <c r="AB103" i="65" s="1"/>
  <c r="AA71" i="65"/>
  <c r="AB71" i="65" s="1"/>
  <c r="AA39" i="65"/>
  <c r="AB39" i="65" s="1"/>
  <c r="AD39" i="65" s="1"/>
  <c r="AA7" i="65"/>
  <c r="AB7" i="65" s="1"/>
  <c r="AD7" i="65" s="1"/>
  <c r="AA54" i="67"/>
  <c r="AB54" i="67" s="1"/>
  <c r="AA22" i="67"/>
  <c r="AB22" i="67" s="1"/>
  <c r="AC22" i="67" s="1"/>
  <c r="AA73" i="59"/>
  <c r="AB73" i="59" s="1"/>
  <c r="AA93" i="67"/>
  <c r="AB93" i="67" s="1"/>
  <c r="AA23" i="61"/>
  <c r="AB23" i="61" s="1"/>
  <c r="AD23" i="61" s="1"/>
  <c r="AG23" i="61" s="1"/>
  <c r="AA97" i="63"/>
  <c r="AB97" i="63" s="1"/>
  <c r="AA90" i="68"/>
  <c r="AB90" i="68" s="1"/>
  <c r="AC90" i="68" s="1"/>
  <c r="AA58" i="68"/>
  <c r="AB58" i="68" s="1"/>
  <c r="AA26" i="68"/>
  <c r="AB26" i="68" s="1"/>
  <c r="AA98" i="67"/>
  <c r="AB98" i="67" s="1"/>
  <c r="AA66" i="67"/>
  <c r="AB66" i="67" s="1"/>
  <c r="AD66" i="67" s="1"/>
  <c r="AA34" i="67"/>
  <c r="AB34" i="67" s="1"/>
  <c r="AA107" i="66"/>
  <c r="AB107" i="66" s="1"/>
  <c r="AC107" i="66" s="1"/>
  <c r="AA74" i="66"/>
  <c r="AB74" i="66" s="1"/>
  <c r="AA42" i="66"/>
  <c r="AB42" i="66" s="1"/>
  <c r="AC42" i="66" s="1"/>
  <c r="AA10" i="66"/>
  <c r="AB10" i="66" s="1"/>
  <c r="AA82" i="65"/>
  <c r="AB82" i="65" s="1"/>
  <c r="AA50" i="65"/>
  <c r="AB50" i="65" s="1"/>
  <c r="AA18" i="65"/>
  <c r="AB18" i="65" s="1"/>
  <c r="AD18" i="65" s="1"/>
  <c r="AG18" i="65" s="1"/>
  <c r="AA90" i="64"/>
  <c r="AB90" i="64" s="1"/>
  <c r="AA89" i="63"/>
  <c r="AB89" i="63" s="1"/>
  <c r="AA81" i="67"/>
  <c r="AB81" i="67" s="1"/>
  <c r="AA49" i="67"/>
  <c r="AB49" i="67" s="1"/>
  <c r="AC49" i="67" s="1"/>
  <c r="AA17" i="67"/>
  <c r="AB17" i="67" s="1"/>
  <c r="AA103" i="61"/>
  <c r="AB103" i="61" s="1"/>
  <c r="AD103" i="61" s="1"/>
  <c r="AG103" i="61" s="1"/>
  <c r="AA30" i="64"/>
  <c r="AB30" i="64" s="1"/>
  <c r="AA102" i="63"/>
  <c r="AB102" i="63" s="1"/>
  <c r="AC102" i="63" s="1"/>
  <c r="AA70" i="63"/>
  <c r="AB70" i="63" s="1"/>
  <c r="AA6" i="63"/>
  <c r="AB6" i="63" s="1"/>
  <c r="AD6" i="63" s="1"/>
  <c r="AA78" i="62"/>
  <c r="AB78" i="62" s="1"/>
  <c r="AC78" i="62" s="1"/>
  <c r="AA46" i="62"/>
  <c r="AB46" i="62" s="1"/>
  <c r="AA14" i="62"/>
  <c r="AB14" i="62" s="1"/>
  <c r="AA86" i="61"/>
  <c r="AB86" i="61" s="1"/>
  <c r="AD86" i="61" s="1"/>
  <c r="AG86" i="61" s="1"/>
  <c r="AA54" i="61"/>
  <c r="AB54" i="61" s="1"/>
  <c r="AA22" i="61"/>
  <c r="AB22" i="61" s="1"/>
  <c r="AD22" i="61" s="1"/>
  <c r="AG22" i="61" s="1"/>
  <c r="AA94" i="60"/>
  <c r="AB94" i="60" s="1"/>
  <c r="AA62" i="60"/>
  <c r="AB62" i="60" s="1"/>
  <c r="AA30" i="60"/>
  <c r="AB30" i="60" s="1"/>
  <c r="AA102" i="59"/>
  <c r="AB102" i="59" s="1"/>
  <c r="AC102" i="59" s="1"/>
  <c r="AA70" i="59"/>
  <c r="AB70" i="59" s="1"/>
  <c r="AA38" i="59"/>
  <c r="AB38" i="59" s="1"/>
  <c r="AC38" i="59" s="1"/>
  <c r="AA77" i="63"/>
  <c r="AB77" i="63" s="1"/>
  <c r="AC77" i="63" s="1"/>
  <c r="AA45" i="63"/>
  <c r="AB45" i="63" s="1"/>
  <c r="AC45" i="63" s="1"/>
  <c r="AA13" i="63"/>
  <c r="AB13" i="63" s="1"/>
  <c r="AA94" i="59"/>
  <c r="AB94" i="59" s="1"/>
  <c r="AA62" i="59"/>
  <c r="AB62" i="59" s="1"/>
  <c r="AA30" i="59"/>
  <c r="AB30" i="59" s="1"/>
  <c r="AC30" i="59" s="1"/>
  <c r="AA61" i="64"/>
  <c r="AB61" i="64" s="1"/>
  <c r="AA29" i="64"/>
  <c r="AB29" i="64" s="1"/>
  <c r="AA101" i="63"/>
  <c r="AB101" i="63" s="1"/>
  <c r="AA69" i="63"/>
  <c r="AB69" i="63" s="1"/>
  <c r="AC69" i="63" s="1"/>
  <c r="AA37" i="63"/>
  <c r="AB37" i="63" s="1"/>
  <c r="AD37" i="63" s="1"/>
  <c r="AA5" i="63"/>
  <c r="AB5" i="63" s="1"/>
  <c r="AD5" i="63" s="1"/>
  <c r="AH5" i="63" s="1"/>
  <c r="AA77" i="62"/>
  <c r="AB77" i="62" s="1"/>
  <c r="AC77" i="62" s="1"/>
  <c r="AA45" i="62"/>
  <c r="AB45" i="62" s="1"/>
  <c r="AD45" i="62" s="1"/>
  <c r="AA13" i="62"/>
  <c r="AB13" i="62" s="1"/>
  <c r="AA85" i="61"/>
  <c r="AB85" i="61" s="1"/>
  <c r="AA53" i="61"/>
  <c r="AB53" i="61" s="1"/>
  <c r="AC53" i="61" s="1"/>
  <c r="AA29" i="61"/>
  <c r="AB29" i="61" s="1"/>
  <c r="AA101" i="60"/>
  <c r="AB101" i="60" s="1"/>
  <c r="AC101" i="60" s="1"/>
  <c r="AA77" i="59"/>
  <c r="AB77" i="59" s="1"/>
  <c r="AC77" i="59" s="1"/>
  <c r="AA45" i="59"/>
  <c r="AB45" i="59" s="1"/>
  <c r="AA13" i="59"/>
  <c r="AB13" i="59" s="1"/>
  <c r="AC13" i="59" s="1"/>
  <c r="AA27" i="59"/>
  <c r="AB27" i="59" s="1"/>
  <c r="AA66" i="64"/>
  <c r="AB66" i="64" s="1"/>
  <c r="AA34" i="64"/>
  <c r="AB34" i="64" s="1"/>
  <c r="AC34" i="64" s="1"/>
  <c r="AA107" i="63"/>
  <c r="AB107" i="63" s="1"/>
  <c r="AC107" i="63" s="1"/>
  <c r="AA74" i="63"/>
  <c r="AB74" i="63" s="1"/>
  <c r="AA42" i="63"/>
  <c r="AB42" i="63" s="1"/>
  <c r="AD42" i="63" s="1"/>
  <c r="AA10" i="63"/>
  <c r="AB10" i="63" s="1"/>
  <c r="AD10" i="63" s="1"/>
  <c r="AA82" i="62"/>
  <c r="AB82" i="62" s="1"/>
  <c r="AC82" i="62" s="1"/>
  <c r="AA50" i="62"/>
  <c r="AB50" i="62" s="1"/>
  <c r="AA18" i="62"/>
  <c r="AB18" i="62" s="1"/>
  <c r="AA98" i="60"/>
  <c r="AB98" i="60" s="1"/>
  <c r="AA66" i="60"/>
  <c r="AB66" i="60" s="1"/>
  <c r="AC66" i="60" s="1"/>
  <c r="AA34" i="60"/>
  <c r="AB34" i="60" s="1"/>
  <c r="AA74" i="59"/>
  <c r="AB74" i="59" s="1"/>
  <c r="AA42" i="59"/>
  <c r="AB42" i="59" s="1"/>
  <c r="AA10" i="59"/>
  <c r="AB10" i="59" s="1"/>
  <c r="AC10" i="59" s="1"/>
  <c r="AA7" i="59"/>
  <c r="AB7" i="59" s="1"/>
  <c r="AA79" i="58"/>
  <c r="AB79" i="58" s="1"/>
  <c r="AA47" i="58"/>
  <c r="AB47" i="58" s="1"/>
  <c r="AC47" i="58" s="1"/>
  <c r="AA15" i="58"/>
  <c r="AB15" i="58" s="1"/>
  <c r="AA87" i="57"/>
  <c r="AB87" i="57" s="1"/>
  <c r="AA55" i="57"/>
  <c r="AB55" i="57" s="1"/>
  <c r="AA23" i="57"/>
  <c r="AB23" i="57" s="1"/>
  <c r="AA95" i="27"/>
  <c r="AB95" i="27" s="1"/>
  <c r="AD95" i="27" s="1"/>
  <c r="AA63" i="27"/>
  <c r="AB63" i="27" s="1"/>
  <c r="AA31" i="27"/>
  <c r="AB31" i="27" s="1"/>
  <c r="AD31" i="27" s="1"/>
  <c r="AG31" i="27" s="1"/>
  <c r="AA103" i="26"/>
  <c r="AB103" i="26" s="1"/>
  <c r="AD103" i="26" s="1"/>
  <c r="AA71" i="26"/>
  <c r="AB71" i="26" s="1"/>
  <c r="AA39" i="26"/>
  <c r="AB39" i="26" s="1"/>
  <c r="AA7" i="26"/>
  <c r="AB7" i="26" s="1"/>
  <c r="AA47" i="25"/>
  <c r="AB47" i="25" s="1"/>
  <c r="AD47" i="25" s="1"/>
  <c r="AG47" i="25" s="1"/>
  <c r="AA87" i="24"/>
  <c r="AB87" i="24" s="1"/>
  <c r="AC87" i="24" s="1"/>
  <c r="AA55" i="24"/>
  <c r="AB55" i="24" s="1"/>
  <c r="AA86" i="58"/>
  <c r="AB86" i="58" s="1"/>
  <c r="AC86" i="58" s="1"/>
  <c r="AA54" i="58"/>
  <c r="AB54" i="58" s="1"/>
  <c r="AD54" i="58" s="1"/>
  <c r="AA22" i="58"/>
  <c r="AB22" i="58" s="1"/>
  <c r="AD22" i="58" s="1"/>
  <c r="AA94" i="57"/>
  <c r="AB94" i="57" s="1"/>
  <c r="AA102" i="27"/>
  <c r="AB102" i="27" s="1"/>
  <c r="AD102" i="27" s="1"/>
  <c r="AA70" i="27"/>
  <c r="AB70" i="27" s="1"/>
  <c r="AD70" i="27" s="1"/>
  <c r="AA38" i="27"/>
  <c r="AB38" i="27" s="1"/>
  <c r="AA6" i="27"/>
  <c r="AB6" i="27" s="1"/>
  <c r="AC6" i="27" s="1"/>
  <c r="AA78" i="26"/>
  <c r="AB78" i="26" s="1"/>
  <c r="AD78" i="26" s="1"/>
  <c r="AA46" i="26"/>
  <c r="AB46" i="26" s="1"/>
  <c r="AA14" i="26"/>
  <c r="AB14" i="26" s="1"/>
  <c r="AC14" i="26" s="1"/>
  <c r="AA94" i="24"/>
  <c r="AB94" i="24" s="1"/>
  <c r="AD94" i="24" s="1"/>
  <c r="AA62" i="24"/>
  <c r="AB62" i="24" s="1"/>
  <c r="AA85" i="58"/>
  <c r="AB85" i="58" s="1"/>
  <c r="AA53" i="58"/>
  <c r="AB53" i="58" s="1"/>
  <c r="AA21" i="58"/>
  <c r="AB21" i="58" s="1"/>
  <c r="AA93" i="57"/>
  <c r="AB93" i="57" s="1"/>
  <c r="AD93" i="57" s="1"/>
  <c r="AH93" i="57" s="1"/>
  <c r="AA61" i="57"/>
  <c r="AB61" i="57" s="1"/>
  <c r="AA29" i="57"/>
  <c r="AB29" i="57" s="1"/>
  <c r="AA101" i="27"/>
  <c r="AB101" i="27" s="1"/>
  <c r="AC101" i="27" s="1"/>
  <c r="AA69" i="27"/>
  <c r="AB69" i="27" s="1"/>
  <c r="AC69" i="27" s="1"/>
  <c r="AA37" i="27"/>
  <c r="AB37" i="27" s="1"/>
  <c r="AD37" i="27" s="1"/>
  <c r="AA5" i="27"/>
  <c r="AB5" i="27" s="1"/>
  <c r="AC5" i="27" s="1"/>
  <c r="AA77" i="26"/>
  <c r="AB77" i="26" s="1"/>
  <c r="AA45" i="26"/>
  <c r="AB45" i="26" s="1"/>
  <c r="AD45" i="26" s="1"/>
  <c r="AH45" i="26" s="1"/>
  <c r="AA13" i="26"/>
  <c r="AB13" i="26" s="1"/>
  <c r="AA85" i="25"/>
  <c r="AB85" i="25" s="1"/>
  <c r="AC85" i="25" s="1"/>
  <c r="AA53" i="25"/>
  <c r="AB53" i="25" s="1"/>
  <c r="AA21" i="25"/>
  <c r="AB21" i="25" s="1"/>
  <c r="AA61" i="24"/>
  <c r="AB61" i="24" s="1"/>
  <c r="AD61" i="24" s="1"/>
  <c r="AH61" i="24" s="1"/>
  <c r="AA28" i="21"/>
  <c r="AB28" i="21" s="1"/>
  <c r="AC28" i="21" s="1"/>
  <c r="AA27" i="57"/>
  <c r="AB27" i="57" s="1"/>
  <c r="AA66" i="58"/>
  <c r="AB66" i="58" s="1"/>
  <c r="AD66" i="58" s="1"/>
  <c r="AH66" i="58" s="1"/>
  <c r="AA34" i="58"/>
  <c r="AB34" i="58" s="1"/>
  <c r="AC34" i="58" s="1"/>
  <c r="AA107" i="57"/>
  <c r="AB107" i="57" s="1"/>
  <c r="AA74" i="57"/>
  <c r="AB74" i="57" s="1"/>
  <c r="AC74" i="57" s="1"/>
  <c r="AA42" i="57"/>
  <c r="AB42" i="57" s="1"/>
  <c r="AC42" i="57" s="1"/>
  <c r="AA10" i="57"/>
  <c r="AB10" i="57" s="1"/>
  <c r="AC10" i="57" s="1"/>
  <c r="AA82" i="27"/>
  <c r="AB82" i="27" s="1"/>
  <c r="AC82" i="27" s="1"/>
  <c r="AA50" i="27"/>
  <c r="AB50" i="27" s="1"/>
  <c r="AC50" i="27" s="1"/>
  <c r="AA18" i="27"/>
  <c r="AB18" i="27" s="1"/>
  <c r="AA90" i="26"/>
  <c r="AB90" i="26" s="1"/>
  <c r="AA58" i="26"/>
  <c r="AB58" i="26" s="1"/>
  <c r="AD58" i="26" s="1"/>
  <c r="AG58" i="26" s="1"/>
  <c r="AA26" i="26"/>
  <c r="AB26" i="26" s="1"/>
  <c r="AC26" i="26" s="1"/>
  <c r="AA98" i="25"/>
  <c r="AB98" i="25" s="1"/>
  <c r="AC98" i="25" s="1"/>
  <c r="AA66" i="25"/>
  <c r="AB66" i="25" s="1"/>
  <c r="AD66" i="25" s="1"/>
  <c r="AG66" i="25" s="1"/>
  <c r="AA34" i="25"/>
  <c r="AB34" i="25" s="1"/>
  <c r="AC34" i="25" s="1"/>
  <c r="AA107" i="24"/>
  <c r="AB107" i="24" s="1"/>
  <c r="AA97" i="58"/>
  <c r="AB97" i="58" s="1"/>
  <c r="AA65" i="58"/>
  <c r="AB65" i="58" s="1"/>
  <c r="AC65" i="58" s="1"/>
  <c r="AA33" i="58"/>
  <c r="AB33" i="58" s="1"/>
  <c r="AC33" i="58" s="1"/>
  <c r="AA106" i="57"/>
  <c r="AB106" i="57" s="1"/>
  <c r="AC106" i="57" s="1"/>
  <c r="AA73" i="57"/>
  <c r="AB73" i="57" s="1"/>
  <c r="AC73" i="57" s="1"/>
  <c r="AA41" i="57"/>
  <c r="AB41" i="57" s="1"/>
  <c r="AD41" i="57" s="1"/>
  <c r="AG41" i="57" s="1"/>
  <c r="AA9" i="57"/>
  <c r="AB9" i="57" s="1"/>
  <c r="AC9" i="57" s="1"/>
  <c r="AA89" i="26"/>
  <c r="AB89" i="26" s="1"/>
  <c r="AD89" i="26" s="1"/>
  <c r="AA57" i="26"/>
  <c r="AB57" i="26" s="1"/>
  <c r="AA25" i="26"/>
  <c r="AB25" i="26" s="1"/>
  <c r="AC25" i="26" s="1"/>
  <c r="AA97" i="25"/>
  <c r="AB97" i="25" s="1"/>
  <c r="AC97" i="25" s="1"/>
  <c r="AA65" i="25"/>
  <c r="AB65" i="25" s="1"/>
  <c r="AD65" i="25" s="1"/>
  <c r="AA33" i="25"/>
  <c r="AB33" i="25" s="1"/>
  <c r="AC33" i="25" s="1"/>
  <c r="AA106" i="24"/>
  <c r="AB106" i="24" s="1"/>
  <c r="AC106" i="24" s="1"/>
  <c r="AA73" i="24"/>
  <c r="AB73" i="24" s="1"/>
  <c r="AA41" i="24"/>
  <c r="AB41" i="24" s="1"/>
  <c r="AD41" i="24" s="1"/>
  <c r="AA20" i="22"/>
  <c r="AB20" i="22" s="1"/>
  <c r="AA76" i="19"/>
  <c r="AB76" i="19" s="1"/>
  <c r="AD76" i="19" s="1"/>
  <c r="AA107" i="18"/>
  <c r="AB107" i="18" s="1"/>
  <c r="AC107" i="18" s="1"/>
  <c r="AA90" i="17"/>
  <c r="AB90" i="17" s="1"/>
  <c r="AC90" i="17" s="1"/>
  <c r="AA66" i="16"/>
  <c r="AB66" i="16" s="1"/>
  <c r="AA42" i="15"/>
  <c r="AB42" i="15" s="1"/>
  <c r="AA90" i="23"/>
  <c r="AB90" i="23" s="1"/>
  <c r="AD90" i="23" s="1"/>
  <c r="AA58" i="23"/>
  <c r="AB58" i="23" s="1"/>
  <c r="AC58" i="23" s="1"/>
  <c r="AA26" i="23"/>
  <c r="AB26" i="23" s="1"/>
  <c r="AA98" i="22"/>
  <c r="AB98" i="22" s="1"/>
  <c r="AA66" i="22"/>
  <c r="AB66" i="22" s="1"/>
  <c r="AC66" i="22" s="1"/>
  <c r="AA34" i="22"/>
  <c r="AB34" i="22" s="1"/>
  <c r="AA107" i="21"/>
  <c r="AB107" i="21" s="1"/>
  <c r="AA42" i="21"/>
  <c r="AB42" i="21" s="1"/>
  <c r="AA10" i="21"/>
  <c r="AB10" i="21" s="1"/>
  <c r="AA82" i="20"/>
  <c r="AB82" i="20" s="1"/>
  <c r="AA50" i="20"/>
  <c r="AB50" i="20" s="1"/>
  <c r="AA18" i="20"/>
  <c r="AB18" i="20" s="1"/>
  <c r="AD18" i="20" s="1"/>
  <c r="AA58" i="19"/>
  <c r="AB58" i="19" s="1"/>
  <c r="AC58" i="19" s="1"/>
  <c r="AA9" i="24"/>
  <c r="AB9" i="24" s="1"/>
  <c r="AA81" i="23"/>
  <c r="AB81" i="23" s="1"/>
  <c r="AA49" i="23"/>
  <c r="AB49" i="23" s="1"/>
  <c r="AA17" i="23"/>
  <c r="AB17" i="23" s="1"/>
  <c r="AA89" i="22"/>
  <c r="AB89" i="22" s="1"/>
  <c r="AA57" i="22"/>
  <c r="AB57" i="22" s="1"/>
  <c r="AA25" i="22"/>
  <c r="AB25" i="22" s="1"/>
  <c r="AC25" i="22" s="1"/>
  <c r="AA106" i="21"/>
  <c r="AB106" i="21" s="1"/>
  <c r="AC106" i="21" s="1"/>
  <c r="AA73" i="21"/>
  <c r="AB73" i="21" s="1"/>
  <c r="AA41" i="21"/>
  <c r="AB41" i="21" s="1"/>
  <c r="AA9" i="21"/>
  <c r="AB9" i="21" s="1"/>
  <c r="AC9" i="21" s="1"/>
  <c r="AA74" i="18"/>
  <c r="AB74" i="18" s="1"/>
  <c r="AC74" i="18" s="1"/>
  <c r="AA32" i="24"/>
  <c r="AB32" i="24" s="1"/>
  <c r="AA105" i="23"/>
  <c r="AB105" i="23" s="1"/>
  <c r="AA72" i="23"/>
  <c r="AB72" i="23" s="1"/>
  <c r="AC72" i="23" s="1"/>
  <c r="AA40" i="23"/>
  <c r="AB40" i="23" s="1"/>
  <c r="AA8" i="23"/>
  <c r="AB8" i="23" s="1"/>
  <c r="AA16" i="22"/>
  <c r="AB16" i="22" s="1"/>
  <c r="AA88" i="21"/>
  <c r="AB88" i="21" s="1"/>
  <c r="AD88" i="21" s="1"/>
  <c r="AA56" i="21"/>
  <c r="AB56" i="21" s="1"/>
  <c r="AD56" i="21" s="1"/>
  <c r="AA24" i="21"/>
  <c r="AB24" i="21" s="1"/>
  <c r="AA96" i="20"/>
  <c r="AB96" i="20" s="1"/>
  <c r="AA64" i="20"/>
  <c r="AB64" i="20" s="1"/>
  <c r="AA32" i="20"/>
  <c r="AB32" i="20" s="1"/>
  <c r="AC32" i="20" s="1"/>
  <c r="AA8" i="18"/>
  <c r="AB8" i="18" s="1"/>
  <c r="AA64" i="15"/>
  <c r="AB64" i="15" s="1"/>
  <c r="AA15" i="24"/>
  <c r="AB15" i="24" s="1"/>
  <c r="AD15" i="24" s="1"/>
  <c r="AA87" i="23"/>
  <c r="AB87" i="23" s="1"/>
  <c r="AD87" i="23" s="1"/>
  <c r="AA55" i="23"/>
  <c r="AB55" i="23" s="1"/>
  <c r="AA23" i="23"/>
  <c r="AB23" i="23" s="1"/>
  <c r="AA95" i="22"/>
  <c r="AB95" i="22" s="1"/>
  <c r="AA63" i="22"/>
  <c r="AB63" i="22" s="1"/>
  <c r="AC63" i="22" s="1"/>
  <c r="AA103" i="21"/>
  <c r="AB103" i="21" s="1"/>
  <c r="AC103" i="21" s="1"/>
  <c r="AA71" i="21"/>
  <c r="AB71" i="21" s="1"/>
  <c r="AA39" i="21"/>
  <c r="AB39" i="21" s="1"/>
  <c r="AC39" i="21" s="1"/>
  <c r="AA7" i="21"/>
  <c r="AB7" i="21" s="1"/>
  <c r="AA79" i="20"/>
  <c r="AB79" i="20" s="1"/>
  <c r="AA47" i="20"/>
  <c r="AB47" i="20" s="1"/>
  <c r="AA15" i="20"/>
  <c r="AB15" i="20" s="1"/>
  <c r="AC15" i="20" s="1"/>
  <c r="AA55" i="19"/>
  <c r="AB55" i="19" s="1"/>
  <c r="AC55" i="19" s="1"/>
  <c r="AA66" i="18"/>
  <c r="AB66" i="18" s="1"/>
  <c r="AA30" i="24"/>
  <c r="AB30" i="24" s="1"/>
  <c r="AC30" i="24" s="1"/>
  <c r="AA102" i="23"/>
  <c r="AB102" i="23" s="1"/>
  <c r="AA70" i="23"/>
  <c r="AB70" i="23" s="1"/>
  <c r="AC70" i="23" s="1"/>
  <c r="AA38" i="23"/>
  <c r="AB38" i="23" s="1"/>
  <c r="AA6" i="23"/>
  <c r="AB6" i="23" s="1"/>
  <c r="AC6" i="23" s="1"/>
  <c r="AA78" i="22"/>
  <c r="AB78" i="22" s="1"/>
  <c r="AC78" i="22" s="1"/>
  <c r="AA46" i="22"/>
  <c r="AB46" i="22" s="1"/>
  <c r="AC46" i="22" s="1"/>
  <c r="AA14" i="22"/>
  <c r="AB14" i="22" s="1"/>
  <c r="AC14" i="22" s="1"/>
  <c r="AA86" i="21"/>
  <c r="AB86" i="21" s="1"/>
  <c r="AA22" i="21"/>
  <c r="AB22" i="21" s="1"/>
  <c r="AD22" i="21" s="1"/>
  <c r="AH22" i="21" s="1"/>
  <c r="AA30" i="20"/>
  <c r="AB30" i="20" s="1"/>
  <c r="AD30" i="20" s="1"/>
  <c r="AH30" i="20" s="1"/>
  <c r="AA102" i="19"/>
  <c r="AB102" i="19" s="1"/>
  <c r="AA70" i="19"/>
  <c r="AB70" i="19" s="1"/>
  <c r="AC70" i="19" s="1"/>
  <c r="AA10" i="19"/>
  <c r="AB10" i="19" s="1"/>
  <c r="AD10" i="19" s="1"/>
  <c r="AG10" i="19" s="1"/>
  <c r="AA101" i="22"/>
  <c r="AB101" i="22" s="1"/>
  <c r="AD101" i="22" s="1"/>
  <c r="AG101" i="22" s="1"/>
  <c r="AA69" i="22"/>
  <c r="AB69" i="22" s="1"/>
  <c r="AA37" i="22"/>
  <c r="AB37" i="22" s="1"/>
  <c r="AC37" i="22" s="1"/>
  <c r="AA77" i="21"/>
  <c r="AB77" i="21" s="1"/>
  <c r="AA45" i="21"/>
  <c r="AB45" i="21" s="1"/>
  <c r="AC45" i="21" s="1"/>
  <c r="AA13" i="21"/>
  <c r="AB13" i="21" s="1"/>
  <c r="AD13" i="21" s="1"/>
  <c r="AH13" i="21" s="1"/>
  <c r="AA85" i="20"/>
  <c r="AB85" i="20" s="1"/>
  <c r="AC85" i="20" s="1"/>
  <c r="AA53" i="20"/>
  <c r="AB53" i="20" s="1"/>
  <c r="AA90" i="18"/>
  <c r="AB90" i="18" s="1"/>
  <c r="AC90" i="18" s="1"/>
  <c r="AA42" i="16"/>
  <c r="AB42" i="16" s="1"/>
  <c r="AA18" i="15"/>
  <c r="AB18" i="15" s="1"/>
  <c r="AA97" i="18"/>
  <c r="AB97" i="18" s="1"/>
  <c r="AC97" i="18" s="1"/>
  <c r="AA65" i="18"/>
  <c r="AB65" i="18" s="1"/>
  <c r="AC65" i="18" s="1"/>
  <c r="AA33" i="18"/>
  <c r="AB33" i="18" s="1"/>
  <c r="AD33" i="18" s="1"/>
  <c r="AA106" i="17"/>
  <c r="AB106" i="17" s="1"/>
  <c r="AC106" i="17" s="1"/>
  <c r="AA73" i="17"/>
  <c r="AB73" i="17" s="1"/>
  <c r="AC73" i="17" s="1"/>
  <c r="AA81" i="16"/>
  <c r="AB81" i="16" s="1"/>
  <c r="AC81" i="16" s="1"/>
  <c r="AA17" i="16"/>
  <c r="AB17" i="16" s="1"/>
  <c r="AA89" i="15"/>
  <c r="AB89" i="15" s="1"/>
  <c r="AC89" i="15" s="1"/>
  <c r="AA25" i="15"/>
  <c r="AB25" i="15" s="1"/>
  <c r="AC25" i="15" s="1"/>
  <c r="AA39" i="19"/>
  <c r="AB39" i="19" s="1"/>
  <c r="AD39" i="19" s="1"/>
  <c r="AA7" i="19"/>
  <c r="AB7" i="19" s="1"/>
  <c r="AA79" i="18"/>
  <c r="AB79" i="18" s="1"/>
  <c r="AD79" i="18" s="1"/>
  <c r="AA15" i="18"/>
  <c r="AB15" i="18" s="1"/>
  <c r="AA95" i="16"/>
  <c r="AB95" i="16" s="1"/>
  <c r="AA31" i="16"/>
  <c r="AB31" i="16" s="1"/>
  <c r="AA71" i="15"/>
  <c r="AB71" i="15" s="1"/>
  <c r="AC71" i="15" s="1"/>
  <c r="AA102" i="18"/>
  <c r="AB102" i="18" s="1"/>
  <c r="AC102" i="18" s="1"/>
  <c r="AA70" i="18"/>
  <c r="AB70" i="18" s="1"/>
  <c r="AD70" i="18" s="1"/>
  <c r="AH70" i="18" s="1"/>
  <c r="AA38" i="18"/>
  <c r="AB38" i="18" s="1"/>
  <c r="AA86" i="16"/>
  <c r="AB86" i="16" s="1"/>
  <c r="AA54" i="16"/>
  <c r="AB54" i="16" s="1"/>
  <c r="AA30" i="15"/>
  <c r="AB30" i="15" s="1"/>
  <c r="AC30" i="15" s="1"/>
  <c r="AA53" i="19"/>
  <c r="AB53" i="19" s="1"/>
  <c r="AA93" i="18"/>
  <c r="AB93" i="18" s="1"/>
  <c r="AC93" i="18" s="1"/>
  <c r="AA61" i="18"/>
  <c r="AB61" i="18" s="1"/>
  <c r="AA29" i="18"/>
  <c r="AB29" i="18" s="1"/>
  <c r="AD29" i="18" s="1"/>
  <c r="AA69" i="17"/>
  <c r="AB69" i="17" s="1"/>
  <c r="AA37" i="17"/>
  <c r="AB37" i="17" s="1"/>
  <c r="AA77" i="16"/>
  <c r="AB77" i="16" s="1"/>
  <c r="AD77" i="16" s="1"/>
  <c r="AA13" i="16"/>
  <c r="AB13" i="16" s="1"/>
  <c r="AC13" i="16" s="1"/>
  <c r="AA85" i="15"/>
  <c r="AB85" i="15" s="1"/>
  <c r="AD85" i="15" s="1"/>
  <c r="AG85" i="15" s="1"/>
  <c r="AA44" i="19"/>
  <c r="AB44" i="19" s="1"/>
  <c r="AA12" i="19"/>
  <c r="AB12" i="19" s="1"/>
  <c r="AC12" i="19" s="1"/>
  <c r="AA60" i="17"/>
  <c r="AB60" i="17" s="1"/>
  <c r="AC60" i="17" s="1"/>
  <c r="AA100" i="16"/>
  <c r="AB100" i="16" s="1"/>
  <c r="AA68" i="16"/>
  <c r="AB68" i="16" s="1"/>
  <c r="AA12" i="15"/>
  <c r="AB12" i="15" s="1"/>
  <c r="AA67" i="17"/>
  <c r="AB67" i="17" s="1"/>
  <c r="AD67" i="17" s="1"/>
  <c r="AA19" i="15"/>
  <c r="AB19" i="15" s="1"/>
  <c r="AF100" i="57"/>
  <c r="AF92" i="57"/>
  <c r="AF84" i="57"/>
  <c r="AF76" i="57"/>
  <c r="AF68" i="57"/>
  <c r="AF60" i="57"/>
  <c r="AF44" i="57"/>
  <c r="AF36" i="57"/>
  <c r="AF96" i="20"/>
  <c r="AF80" i="20"/>
  <c r="AF72" i="20"/>
  <c r="AF60" i="20"/>
  <c r="AF56" i="20"/>
  <c r="AF48" i="20"/>
  <c r="AF44" i="20"/>
  <c r="AF32" i="20"/>
  <c r="AF24" i="20"/>
  <c r="AF8" i="20"/>
  <c r="AA21" i="64"/>
  <c r="AB21" i="64" s="1"/>
  <c r="AA61" i="63"/>
  <c r="AB61" i="63" s="1"/>
  <c r="AA29" i="63"/>
  <c r="AB29" i="63" s="1"/>
  <c r="AD29" i="63" s="1"/>
  <c r="AA101" i="62"/>
  <c r="AB101" i="62" s="1"/>
  <c r="AC101" i="62" s="1"/>
  <c r="AA69" i="62"/>
  <c r="AB69" i="62" s="1"/>
  <c r="AC69" i="62" s="1"/>
  <c r="AA37" i="62"/>
  <c r="AB37" i="62" s="1"/>
  <c r="AA5" i="62"/>
  <c r="AB5" i="62" s="1"/>
  <c r="AC5" i="62" s="1"/>
  <c r="AA77" i="61"/>
  <c r="AB77" i="61" s="1"/>
  <c r="AD77" i="61" s="1"/>
  <c r="AH77" i="61" s="1"/>
  <c r="AA21" i="61"/>
  <c r="AB21" i="61" s="1"/>
  <c r="AA101" i="59"/>
  <c r="AB101" i="59" s="1"/>
  <c r="AA69" i="59"/>
  <c r="AB69" i="59" s="1"/>
  <c r="AC69" i="59" s="1"/>
  <c r="AA37" i="59"/>
  <c r="AB37" i="59" s="1"/>
  <c r="AC37" i="59" s="1"/>
  <c r="AA98" i="58"/>
  <c r="AB98" i="58" s="1"/>
  <c r="AA8" i="25"/>
  <c r="AB8" i="25" s="1"/>
  <c r="AA68" i="64"/>
  <c r="AB68" i="64" s="1"/>
  <c r="AC68" i="64" s="1"/>
  <c r="AA36" i="64"/>
  <c r="AB36" i="64" s="1"/>
  <c r="AC36" i="64" s="1"/>
  <c r="AA109" i="63"/>
  <c r="AB109" i="63" s="1"/>
  <c r="AC109" i="63" s="1"/>
  <c r="AA84" i="62"/>
  <c r="AB84" i="62" s="1"/>
  <c r="AA52" i="62"/>
  <c r="AB52" i="62" s="1"/>
  <c r="AD52" i="62" s="1"/>
  <c r="AA20" i="62"/>
  <c r="AB20" i="62" s="1"/>
  <c r="AA92" i="61"/>
  <c r="AB92" i="61" s="1"/>
  <c r="AD92" i="61" s="1"/>
  <c r="AA60" i="61"/>
  <c r="AB60" i="61" s="1"/>
  <c r="AC60" i="61" s="1"/>
  <c r="AA28" i="61"/>
  <c r="AB28" i="61" s="1"/>
  <c r="AD28" i="61" s="1"/>
  <c r="AG28" i="61" s="1"/>
  <c r="AA100" i="60"/>
  <c r="AB100" i="60" s="1"/>
  <c r="AA68" i="60"/>
  <c r="AB68" i="60" s="1"/>
  <c r="AC68" i="60" s="1"/>
  <c r="AA36" i="60"/>
  <c r="AB36" i="60" s="1"/>
  <c r="AA109" i="59"/>
  <c r="AB109" i="59" s="1"/>
  <c r="AC109" i="59" s="1"/>
  <c r="AA76" i="59"/>
  <c r="AB76" i="59" s="1"/>
  <c r="AA44" i="59"/>
  <c r="AB44" i="59" s="1"/>
  <c r="AC44" i="59" s="1"/>
  <c r="AA12" i="59"/>
  <c r="AB12" i="59" s="1"/>
  <c r="AD12" i="59" s="1"/>
  <c r="AA8" i="57"/>
  <c r="AB8" i="57" s="1"/>
  <c r="AA64" i="25"/>
  <c r="AB64" i="25" s="1"/>
  <c r="AD64" i="25" s="1"/>
  <c r="AA64" i="57"/>
  <c r="AB64" i="57" s="1"/>
  <c r="AD64" i="57" s="1"/>
  <c r="AG64" i="57" s="1"/>
  <c r="AA16" i="26"/>
  <c r="AB16" i="26" s="1"/>
  <c r="AD16" i="26" s="1"/>
  <c r="AA96" i="17"/>
  <c r="AB96" i="17" s="1"/>
  <c r="AD96" i="17" s="1"/>
  <c r="AH96" i="17" s="1"/>
  <c r="AA58" i="64"/>
  <c r="AB58" i="64" s="1"/>
  <c r="AA26" i="64"/>
  <c r="AB26" i="64" s="1"/>
  <c r="AA98" i="63"/>
  <c r="AB98" i="63" s="1"/>
  <c r="AA66" i="63"/>
  <c r="AB66" i="63" s="1"/>
  <c r="AC66" i="63" s="1"/>
  <c r="AA34" i="63"/>
  <c r="AB34" i="63" s="1"/>
  <c r="AA107" i="62"/>
  <c r="AB107" i="62" s="1"/>
  <c r="AC107" i="62" s="1"/>
  <c r="AA74" i="62"/>
  <c r="AB74" i="62" s="1"/>
  <c r="AC74" i="62" s="1"/>
  <c r="AA42" i="62"/>
  <c r="AB42" i="62" s="1"/>
  <c r="AD42" i="62" s="1"/>
  <c r="AA10" i="62"/>
  <c r="AB10" i="62" s="1"/>
  <c r="AA82" i="61"/>
  <c r="AB82" i="61" s="1"/>
  <c r="AC82" i="61" s="1"/>
  <c r="AA90" i="60"/>
  <c r="AB90" i="60" s="1"/>
  <c r="AA26" i="60"/>
  <c r="AB26" i="60" s="1"/>
  <c r="AC26" i="60" s="1"/>
  <c r="AA98" i="59"/>
  <c r="AB98" i="59" s="1"/>
  <c r="AD98" i="59" s="1"/>
  <c r="AG98" i="59" s="1"/>
  <c r="AA66" i="59"/>
  <c r="AB66" i="59" s="1"/>
  <c r="AA34" i="59"/>
  <c r="AB34" i="59" s="1"/>
  <c r="AA80" i="58"/>
  <c r="AB80" i="58" s="1"/>
  <c r="AA32" i="27"/>
  <c r="AB32" i="27" s="1"/>
  <c r="AA88" i="24"/>
  <c r="AB88" i="24" s="1"/>
  <c r="AD88" i="24" s="1"/>
  <c r="AG88" i="24" s="1"/>
  <c r="AA103" i="58"/>
  <c r="AB103" i="58" s="1"/>
  <c r="AC103" i="58" s="1"/>
  <c r="AA71" i="58"/>
  <c r="AB71" i="58" s="1"/>
  <c r="AD71" i="58" s="1"/>
  <c r="AA39" i="58"/>
  <c r="AB39" i="58" s="1"/>
  <c r="AD39" i="58" s="1"/>
  <c r="AG39" i="58" s="1"/>
  <c r="AA7" i="58"/>
  <c r="AB7" i="58" s="1"/>
  <c r="AD7" i="58" s="1"/>
  <c r="AA79" i="57"/>
  <c r="AB79" i="57" s="1"/>
  <c r="AA47" i="57"/>
  <c r="AB47" i="57" s="1"/>
  <c r="AA15" i="57"/>
  <c r="AB15" i="57" s="1"/>
  <c r="AA87" i="27"/>
  <c r="AB87" i="27" s="1"/>
  <c r="AD87" i="27" s="1"/>
  <c r="AA55" i="27"/>
  <c r="AB55" i="27" s="1"/>
  <c r="AA23" i="27"/>
  <c r="AB23" i="27" s="1"/>
  <c r="AD23" i="27" s="1"/>
  <c r="AA31" i="26"/>
  <c r="AB31" i="26" s="1"/>
  <c r="AA71" i="25"/>
  <c r="AB71" i="25" s="1"/>
  <c r="AC71" i="25" s="1"/>
  <c r="AA7" i="25"/>
  <c r="AB7" i="25" s="1"/>
  <c r="AC7" i="25" s="1"/>
  <c r="AA79" i="24"/>
  <c r="AB79" i="24" s="1"/>
  <c r="AC79" i="24" s="1"/>
  <c r="AA47" i="24"/>
  <c r="AB47" i="24" s="1"/>
  <c r="AD47" i="24" s="1"/>
  <c r="AG47" i="24" s="1"/>
  <c r="AA68" i="22"/>
  <c r="AB68" i="22" s="1"/>
  <c r="AC68" i="22" s="1"/>
  <c r="AA20" i="20"/>
  <c r="AB20" i="20" s="1"/>
  <c r="AA6" i="59"/>
  <c r="AB6" i="59" s="1"/>
  <c r="AC6" i="59" s="1"/>
  <c r="AA78" i="58"/>
  <c r="AB78" i="58" s="1"/>
  <c r="AA46" i="58"/>
  <c r="AB46" i="58" s="1"/>
  <c r="AC46" i="58" s="1"/>
  <c r="AA14" i="58"/>
  <c r="AB14" i="58" s="1"/>
  <c r="AA94" i="27"/>
  <c r="AB94" i="27" s="1"/>
  <c r="AA62" i="27"/>
  <c r="AB62" i="27" s="1"/>
  <c r="AC62" i="27" s="1"/>
  <c r="AA30" i="27"/>
  <c r="AB30" i="27" s="1"/>
  <c r="AD30" i="27" s="1"/>
  <c r="AA102" i="26"/>
  <c r="AB102" i="26" s="1"/>
  <c r="AA70" i="26"/>
  <c r="AB70" i="26" s="1"/>
  <c r="AD70" i="26" s="1"/>
  <c r="AG70" i="26" s="1"/>
  <c r="AA38" i="26"/>
  <c r="AB38" i="26" s="1"/>
  <c r="AD38" i="26" s="1"/>
  <c r="AA6" i="26"/>
  <c r="AB6" i="26" s="1"/>
  <c r="AD6" i="26" s="1"/>
  <c r="AG6" i="26" s="1"/>
  <c r="AA86" i="24"/>
  <c r="AB86" i="24" s="1"/>
  <c r="AA54" i="24"/>
  <c r="AB54" i="24" s="1"/>
  <c r="AD54" i="24" s="1"/>
  <c r="AA76" i="20"/>
  <c r="AB76" i="20" s="1"/>
  <c r="AC76" i="20" s="1"/>
  <c r="AA5" i="59"/>
  <c r="AB5" i="59" s="1"/>
  <c r="AA77" i="58"/>
  <c r="AB77" i="58" s="1"/>
  <c r="AA45" i="58"/>
  <c r="AB45" i="58" s="1"/>
  <c r="AA13" i="58"/>
  <c r="AB13" i="58" s="1"/>
  <c r="AA85" i="57"/>
  <c r="AB85" i="57" s="1"/>
  <c r="AC85" i="57" s="1"/>
  <c r="AA53" i="57"/>
  <c r="AB53" i="57" s="1"/>
  <c r="AA21" i="57"/>
  <c r="AB21" i="57" s="1"/>
  <c r="AC21" i="57" s="1"/>
  <c r="AA93" i="27"/>
  <c r="AB93" i="27" s="1"/>
  <c r="AC93" i="27" s="1"/>
  <c r="AA61" i="27"/>
  <c r="AB61" i="27" s="1"/>
  <c r="AC61" i="27" s="1"/>
  <c r="AA29" i="27"/>
  <c r="AB29" i="27" s="1"/>
  <c r="AA101" i="26"/>
  <c r="AB101" i="26" s="1"/>
  <c r="AC101" i="26" s="1"/>
  <c r="AA69" i="26"/>
  <c r="AB69" i="26" s="1"/>
  <c r="AD69" i="26" s="1"/>
  <c r="AA37" i="26"/>
  <c r="AB37" i="26" s="1"/>
  <c r="AA5" i="26"/>
  <c r="AB5" i="26" s="1"/>
  <c r="AA77" i="25"/>
  <c r="AB77" i="25" s="1"/>
  <c r="AC77" i="25" s="1"/>
  <c r="AA45" i="25"/>
  <c r="AB45" i="25" s="1"/>
  <c r="AA13" i="25"/>
  <c r="AB13" i="25" s="1"/>
  <c r="AA43" i="58"/>
  <c r="AB43" i="58" s="1"/>
  <c r="AA51" i="24"/>
  <c r="AB51" i="24" s="1"/>
  <c r="AC51" i="24" s="1"/>
  <c r="AA90" i="58"/>
  <c r="AB90" i="58" s="1"/>
  <c r="AA58" i="58"/>
  <c r="AB58" i="58" s="1"/>
  <c r="AC58" i="58" s="1"/>
  <c r="AA26" i="58"/>
  <c r="AB26" i="58" s="1"/>
  <c r="AC26" i="58" s="1"/>
  <c r="AA98" i="57"/>
  <c r="AB98" i="57" s="1"/>
  <c r="AA66" i="57"/>
  <c r="AB66" i="57" s="1"/>
  <c r="AA34" i="57"/>
  <c r="AB34" i="57" s="1"/>
  <c r="AD34" i="57" s="1"/>
  <c r="AA107" i="27"/>
  <c r="AB107" i="27" s="1"/>
  <c r="AA74" i="27"/>
  <c r="AB74" i="27" s="1"/>
  <c r="AC74" i="27" s="1"/>
  <c r="AA42" i="27"/>
  <c r="AB42" i="27" s="1"/>
  <c r="AC42" i="27" s="1"/>
  <c r="AA10" i="27"/>
  <c r="AB10" i="27" s="1"/>
  <c r="AA82" i="26"/>
  <c r="AB82" i="26" s="1"/>
  <c r="AA50" i="26"/>
  <c r="AB50" i="26" s="1"/>
  <c r="AC50" i="26" s="1"/>
  <c r="AA18" i="26"/>
  <c r="AB18" i="26" s="1"/>
  <c r="AC18" i="26" s="1"/>
  <c r="AA90" i="25"/>
  <c r="AB90" i="25" s="1"/>
  <c r="AC90" i="25" s="1"/>
  <c r="AA58" i="25"/>
  <c r="AB58" i="25" s="1"/>
  <c r="AA26" i="25"/>
  <c r="AB26" i="25" s="1"/>
  <c r="AA98" i="24"/>
  <c r="AB98" i="24" s="1"/>
  <c r="AA12" i="24"/>
  <c r="AB12" i="24" s="1"/>
  <c r="AA68" i="21"/>
  <c r="AB68" i="21" s="1"/>
  <c r="AD68" i="21" s="1"/>
  <c r="AA56" i="18"/>
  <c r="AB56" i="18" s="1"/>
  <c r="AA89" i="58"/>
  <c r="AB89" i="58" s="1"/>
  <c r="AC89" i="58" s="1"/>
  <c r="AA57" i="58"/>
  <c r="AB57" i="58" s="1"/>
  <c r="AC57" i="58" s="1"/>
  <c r="AA25" i="58"/>
  <c r="AB25" i="58" s="1"/>
  <c r="AA65" i="57"/>
  <c r="AB65" i="57" s="1"/>
  <c r="AC65" i="57" s="1"/>
  <c r="AA81" i="26"/>
  <c r="AB81" i="26" s="1"/>
  <c r="AA49" i="26"/>
  <c r="AB49" i="26" s="1"/>
  <c r="AD49" i="26" s="1"/>
  <c r="AG49" i="26" s="1"/>
  <c r="AA17" i="26"/>
  <c r="AB17" i="26" s="1"/>
  <c r="AA89" i="25"/>
  <c r="AB89" i="25" s="1"/>
  <c r="AC89" i="25" s="1"/>
  <c r="AA57" i="25"/>
  <c r="AB57" i="25" s="1"/>
  <c r="AA25" i="25"/>
  <c r="AB25" i="25" s="1"/>
  <c r="AC25" i="25" s="1"/>
  <c r="AA97" i="24"/>
  <c r="AB97" i="24" s="1"/>
  <c r="AC97" i="24" s="1"/>
  <c r="AA65" i="24"/>
  <c r="AB65" i="24" s="1"/>
  <c r="AA82" i="18"/>
  <c r="AB82" i="18" s="1"/>
  <c r="AD82" i="18" s="1"/>
  <c r="AA34" i="16"/>
  <c r="AB34" i="16" s="1"/>
  <c r="AA82" i="23"/>
  <c r="AB82" i="23" s="1"/>
  <c r="AD82" i="23" s="1"/>
  <c r="AA50" i="23"/>
  <c r="AB50" i="23" s="1"/>
  <c r="AD50" i="23" s="1"/>
  <c r="AA18" i="23"/>
  <c r="AB18" i="23" s="1"/>
  <c r="AD18" i="23" s="1"/>
  <c r="AA90" i="22"/>
  <c r="AB90" i="22" s="1"/>
  <c r="AA58" i="22"/>
  <c r="AB58" i="22" s="1"/>
  <c r="AC58" i="22" s="1"/>
  <c r="AA26" i="22"/>
  <c r="AB26" i="22" s="1"/>
  <c r="AA98" i="21"/>
  <c r="AB98" i="21" s="1"/>
  <c r="AD98" i="21" s="1"/>
  <c r="AA107" i="20"/>
  <c r="AB107" i="20" s="1"/>
  <c r="AA74" i="20"/>
  <c r="AB74" i="20" s="1"/>
  <c r="AA42" i="20"/>
  <c r="AB42" i="20" s="1"/>
  <c r="AD42" i="20" s="1"/>
  <c r="AA10" i="20"/>
  <c r="AB10" i="20" s="1"/>
  <c r="AC10" i="20" s="1"/>
  <c r="AA42" i="19"/>
  <c r="AB42" i="19" s="1"/>
  <c r="AC42" i="19" s="1"/>
  <c r="AA48" i="18"/>
  <c r="AB48" i="18" s="1"/>
  <c r="AC48" i="18" s="1"/>
  <c r="AA24" i="17"/>
  <c r="AB24" i="17" s="1"/>
  <c r="AC24" i="17" s="1"/>
  <c r="AA105" i="15"/>
  <c r="AB105" i="15" s="1"/>
  <c r="AC105" i="15" s="1"/>
  <c r="AA33" i="24"/>
  <c r="AB33" i="24" s="1"/>
  <c r="AC33" i="24" s="1"/>
  <c r="AA106" i="23"/>
  <c r="AB106" i="23" s="1"/>
  <c r="AC106" i="23" s="1"/>
  <c r="AA73" i="23"/>
  <c r="AB73" i="23" s="1"/>
  <c r="AD73" i="23" s="1"/>
  <c r="AA41" i="23"/>
  <c r="AB41" i="23" s="1"/>
  <c r="AC41" i="23" s="1"/>
  <c r="AA9" i="23"/>
  <c r="AB9" i="23" s="1"/>
  <c r="AD9" i="23" s="1"/>
  <c r="AA81" i="22"/>
  <c r="AB81" i="22" s="1"/>
  <c r="AA49" i="22"/>
  <c r="AB49" i="22" s="1"/>
  <c r="AD49" i="22" s="1"/>
  <c r="AH49" i="22" s="1"/>
  <c r="AA97" i="21"/>
  <c r="AB97" i="21" s="1"/>
  <c r="AA65" i="21"/>
  <c r="AB65" i="21" s="1"/>
  <c r="AA33" i="21"/>
  <c r="AB33" i="21" s="1"/>
  <c r="AD33" i="21" s="1"/>
  <c r="AA42" i="18"/>
  <c r="AB42" i="18" s="1"/>
  <c r="AD42" i="18" s="1"/>
  <c r="AA18" i="17"/>
  <c r="AB18" i="17" s="1"/>
  <c r="AA98" i="18"/>
  <c r="AB98" i="18" s="1"/>
  <c r="AA7" i="24"/>
  <c r="AB7" i="24" s="1"/>
  <c r="AC7" i="24" s="1"/>
  <c r="AA79" i="23"/>
  <c r="AB79" i="23" s="1"/>
  <c r="AA47" i="23"/>
  <c r="AB47" i="23" s="1"/>
  <c r="AD47" i="23" s="1"/>
  <c r="AG47" i="23" s="1"/>
  <c r="AA15" i="23"/>
  <c r="AB15" i="23" s="1"/>
  <c r="AC15" i="23" s="1"/>
  <c r="AA87" i="22"/>
  <c r="AB87" i="22" s="1"/>
  <c r="AA55" i="22"/>
  <c r="AB55" i="22" s="1"/>
  <c r="AC55" i="22" s="1"/>
  <c r="AA23" i="22"/>
  <c r="AB23" i="22" s="1"/>
  <c r="AA95" i="21"/>
  <c r="AB95" i="21" s="1"/>
  <c r="AA63" i="21"/>
  <c r="AB63" i="21" s="1"/>
  <c r="AA31" i="21"/>
  <c r="AB31" i="21" s="1"/>
  <c r="AC31" i="21" s="1"/>
  <c r="AA103" i="20"/>
  <c r="AB103" i="20" s="1"/>
  <c r="AC103" i="20" s="1"/>
  <c r="AA71" i="20"/>
  <c r="AB71" i="20" s="1"/>
  <c r="AA39" i="20"/>
  <c r="AB39" i="20" s="1"/>
  <c r="AD39" i="20" s="1"/>
  <c r="AA7" i="20"/>
  <c r="AB7" i="20" s="1"/>
  <c r="AA79" i="19"/>
  <c r="AB79" i="19" s="1"/>
  <c r="AD79" i="19" s="1"/>
  <c r="AA34" i="19"/>
  <c r="AB34" i="19" s="1"/>
  <c r="AA34" i="18"/>
  <c r="AB34" i="18" s="1"/>
  <c r="AA10" i="17"/>
  <c r="AB10" i="17" s="1"/>
  <c r="AA90" i="15"/>
  <c r="AB90" i="15" s="1"/>
  <c r="AA22" i="24"/>
  <c r="AB22" i="24" s="1"/>
  <c r="AD22" i="24" s="1"/>
  <c r="AA94" i="23"/>
  <c r="AB94" i="23" s="1"/>
  <c r="AC94" i="23" s="1"/>
  <c r="AA62" i="23"/>
  <c r="AB62" i="23" s="1"/>
  <c r="AD62" i="23" s="1"/>
  <c r="AA30" i="23"/>
  <c r="AB30" i="23" s="1"/>
  <c r="AC30" i="23" s="1"/>
  <c r="AA102" i="22"/>
  <c r="AB102" i="22" s="1"/>
  <c r="AD102" i="22" s="1"/>
  <c r="AG102" i="22" s="1"/>
  <c r="AA70" i="22"/>
  <c r="AB70" i="22" s="1"/>
  <c r="AC70" i="22" s="1"/>
  <c r="AA38" i="22"/>
  <c r="AB38" i="22" s="1"/>
  <c r="AD38" i="22" s="1"/>
  <c r="AA6" i="22"/>
  <c r="AB6" i="22" s="1"/>
  <c r="AC6" i="22" s="1"/>
  <c r="AA78" i="21"/>
  <c r="AB78" i="21" s="1"/>
  <c r="AD78" i="21" s="1"/>
  <c r="AH78" i="21" s="1"/>
  <c r="AA46" i="21"/>
  <c r="AB46" i="21" s="1"/>
  <c r="AC46" i="21" s="1"/>
  <c r="AA14" i="21"/>
  <c r="AB14" i="21" s="1"/>
  <c r="AA94" i="19"/>
  <c r="AB94" i="19" s="1"/>
  <c r="AA62" i="19"/>
  <c r="AB62" i="19" s="1"/>
  <c r="AA61" i="22"/>
  <c r="AB61" i="22" s="1"/>
  <c r="AA29" i="22"/>
  <c r="AB29" i="22" s="1"/>
  <c r="AC29" i="22" s="1"/>
  <c r="AA101" i="21"/>
  <c r="AB101" i="21" s="1"/>
  <c r="AD101" i="21" s="1"/>
  <c r="AH101" i="21" s="1"/>
  <c r="AA69" i="21"/>
  <c r="AB69" i="21" s="1"/>
  <c r="AC69" i="21" s="1"/>
  <c r="AA37" i="21"/>
  <c r="AB37" i="21" s="1"/>
  <c r="AD37" i="21" s="1"/>
  <c r="AH37" i="21" s="1"/>
  <c r="AA5" i="21"/>
  <c r="AB5" i="21" s="1"/>
  <c r="AD5" i="21" s="1"/>
  <c r="AA77" i="20"/>
  <c r="AB77" i="20" s="1"/>
  <c r="AD77" i="20" s="1"/>
  <c r="AH77" i="20" s="1"/>
  <c r="AA45" i="20"/>
  <c r="AB45" i="20" s="1"/>
  <c r="AD45" i="20" s="1"/>
  <c r="AG45" i="20" s="1"/>
  <c r="AA13" i="20"/>
  <c r="AB13" i="20" s="1"/>
  <c r="AD13" i="20" s="1"/>
  <c r="AA85" i="19"/>
  <c r="AB85" i="19" s="1"/>
  <c r="AA50" i="19"/>
  <c r="AB50" i="19" s="1"/>
  <c r="AC50" i="19" s="1"/>
  <c r="AA58" i="18"/>
  <c r="AB58" i="18" s="1"/>
  <c r="AD58" i="18" s="1"/>
  <c r="AA34" i="17"/>
  <c r="AB34" i="17" s="1"/>
  <c r="AD34" i="17" s="1"/>
  <c r="AA10" i="16"/>
  <c r="AB10" i="16" s="1"/>
  <c r="AD10" i="16" s="1"/>
  <c r="AA89" i="18"/>
  <c r="AB89" i="18" s="1"/>
  <c r="AA57" i="18"/>
  <c r="AB57" i="18" s="1"/>
  <c r="AA25" i="18"/>
  <c r="AB25" i="18" s="1"/>
  <c r="AA97" i="17"/>
  <c r="AB97" i="17" s="1"/>
  <c r="AA81" i="15"/>
  <c r="AB81" i="15" s="1"/>
  <c r="AA17" i="15"/>
  <c r="AB17" i="15" s="1"/>
  <c r="AA31" i="19"/>
  <c r="AB31" i="19" s="1"/>
  <c r="AA71" i="18"/>
  <c r="AB71" i="18" s="1"/>
  <c r="AD71" i="18" s="1"/>
  <c r="AH71" i="18" s="1"/>
  <c r="AA39" i="18"/>
  <c r="AB39" i="18" s="1"/>
  <c r="AA7" i="18"/>
  <c r="AB7" i="18" s="1"/>
  <c r="AC7" i="18" s="1"/>
  <c r="AA87" i="16"/>
  <c r="AB87" i="16" s="1"/>
  <c r="AD87" i="16" s="1"/>
  <c r="AG87" i="16" s="1"/>
  <c r="AA55" i="16"/>
  <c r="AB55" i="16" s="1"/>
  <c r="AA23" i="16"/>
  <c r="AB23" i="16" s="1"/>
  <c r="AC23" i="16" s="1"/>
  <c r="AA95" i="15"/>
  <c r="AB95" i="15" s="1"/>
  <c r="AA63" i="15"/>
  <c r="AB63" i="15" s="1"/>
  <c r="AC63" i="15" s="1"/>
  <c r="AA31" i="15"/>
  <c r="AB31" i="15" s="1"/>
  <c r="AC31" i="15" s="1"/>
  <c r="AA30" i="18"/>
  <c r="AB30" i="18" s="1"/>
  <c r="AD30" i="18" s="1"/>
  <c r="AA38" i="17"/>
  <c r="AB38" i="17" s="1"/>
  <c r="AA46" i="16"/>
  <c r="AB46" i="16" s="1"/>
  <c r="AC46" i="16" s="1"/>
  <c r="AA54" i="15"/>
  <c r="AB54" i="15" s="1"/>
  <c r="AC54" i="15" s="1"/>
  <c r="AA45" i="19"/>
  <c r="AB45" i="19" s="1"/>
  <c r="AA13" i="19"/>
  <c r="AB13" i="19" s="1"/>
  <c r="AA85" i="18"/>
  <c r="AB85" i="18" s="1"/>
  <c r="AC85" i="18" s="1"/>
  <c r="AA53" i="18"/>
  <c r="AB53" i="18" s="1"/>
  <c r="AC53" i="18" s="1"/>
  <c r="AA21" i="18"/>
  <c r="AB21" i="18" s="1"/>
  <c r="AC21" i="18" s="1"/>
  <c r="AA61" i="17"/>
  <c r="AB61" i="17" s="1"/>
  <c r="AC61" i="17" s="1"/>
  <c r="AA29" i="17"/>
  <c r="AB29" i="17" s="1"/>
  <c r="AC29" i="17" s="1"/>
  <c r="AA101" i="16"/>
  <c r="AB101" i="16" s="1"/>
  <c r="AC101" i="16" s="1"/>
  <c r="AA37" i="16"/>
  <c r="AB37" i="16" s="1"/>
  <c r="AA5" i="16"/>
  <c r="AB5" i="16" s="1"/>
  <c r="AA19" i="18"/>
  <c r="AB19" i="18" s="1"/>
  <c r="AC33" i="107"/>
  <c r="K27" i="107"/>
  <c r="K19" i="107"/>
  <c r="K13" i="107"/>
  <c r="K11" i="107"/>
  <c r="AE78" i="25"/>
  <c r="AE4" i="61"/>
  <c r="AA4" i="57"/>
  <c r="AB4" i="57" s="1"/>
  <c r="AE4" i="20"/>
  <c r="AF99" i="64"/>
  <c r="AF91" i="64"/>
  <c r="AF83" i="64"/>
  <c r="AF75" i="64"/>
  <c r="AF59" i="64"/>
  <c r="AF51" i="64"/>
  <c r="AF43" i="64"/>
  <c r="AF35" i="64"/>
  <c r="AF27" i="64"/>
  <c r="AF11" i="64"/>
  <c r="AF95" i="23"/>
  <c r="AF87" i="23"/>
  <c r="AF71" i="23"/>
  <c r="AF63" i="23"/>
  <c r="AF107" i="63"/>
  <c r="AF46" i="59"/>
  <c r="K66" i="107"/>
  <c r="K64" i="107"/>
  <c r="K62" i="107"/>
  <c r="K58" i="107"/>
  <c r="AC56" i="107"/>
  <c r="K54" i="107"/>
  <c r="K48" i="107"/>
  <c r="K46" i="107"/>
  <c r="AC44" i="107"/>
  <c r="AG108" i="14"/>
  <c r="AH108" i="14"/>
  <c r="AC109" i="14"/>
  <c r="AC108" i="14"/>
  <c r="AE109" i="11"/>
  <c r="AE108" i="11"/>
  <c r="AE106" i="11"/>
  <c r="G7" i="106"/>
  <c r="G35" i="106" s="1"/>
  <c r="G6" i="106"/>
  <c r="AG112" i="14"/>
  <c r="AG109" i="14"/>
  <c r="AD114" i="14"/>
  <c r="AH109" i="14"/>
  <c r="AG107" i="14"/>
  <c r="AH107" i="14"/>
  <c r="AG107" i="13"/>
  <c r="AH107" i="13"/>
  <c r="AC107" i="13"/>
  <c r="AG113" i="13"/>
  <c r="Q110" i="13"/>
  <c r="AD105" i="13"/>
  <c r="AD106" i="13"/>
  <c r="R110" i="13"/>
  <c r="AD109" i="13"/>
  <c r="R104" i="13"/>
  <c r="AG112" i="13"/>
  <c r="AF106" i="11"/>
  <c r="AC7" i="107"/>
  <c r="C17" i="108"/>
  <c r="C45" i="108"/>
  <c r="AF107" i="12"/>
  <c r="K5" i="107"/>
  <c r="AA109" i="11"/>
  <c r="AB109" i="11" s="1"/>
  <c r="AD109" i="11" s="1"/>
  <c r="AE107" i="11"/>
  <c r="AA106" i="11"/>
  <c r="AB106" i="11" s="1"/>
  <c r="AD106" i="11" s="1"/>
  <c r="AA105" i="11"/>
  <c r="AB105" i="11" s="1"/>
  <c r="AC105" i="11" s="1"/>
  <c r="AF108" i="11"/>
  <c r="F21" i="107"/>
  <c r="F19" i="107"/>
  <c r="Z49" i="107"/>
  <c r="AC17" i="107"/>
  <c r="F23" i="107"/>
  <c r="K4" i="107"/>
  <c r="K7" i="107"/>
  <c r="AC31" i="107"/>
  <c r="F15" i="107"/>
  <c r="F33" i="107"/>
  <c r="F25" i="107"/>
  <c r="K12" i="107"/>
  <c r="AC49" i="107"/>
  <c r="F29" i="107"/>
  <c r="F9" i="107"/>
  <c r="Z57" i="107"/>
  <c r="AA57" i="107" s="1"/>
  <c r="F17" i="107"/>
  <c r="AC28" i="66"/>
  <c r="AH72" i="68"/>
  <c r="AD74" i="68"/>
  <c r="AC44" i="68"/>
  <c r="AD48" i="67"/>
  <c r="AC72" i="68"/>
  <c r="AC15" i="60"/>
  <c r="AC48" i="63"/>
  <c r="AC106" i="63"/>
  <c r="AE4" i="69"/>
  <c r="AA4" i="69"/>
  <c r="AB4" i="69" s="1"/>
  <c r="AC4" i="69" s="1"/>
  <c r="AA4" i="65"/>
  <c r="AB4" i="65" s="1"/>
  <c r="AE4" i="65"/>
  <c r="AE100" i="69"/>
  <c r="AA100" i="69"/>
  <c r="AB100" i="69" s="1"/>
  <c r="AC100" i="69" s="1"/>
  <c r="AA92" i="69"/>
  <c r="AB92" i="69" s="1"/>
  <c r="AE92" i="69"/>
  <c r="AE84" i="69"/>
  <c r="AA84" i="69"/>
  <c r="AB84" i="69" s="1"/>
  <c r="AA52" i="68"/>
  <c r="AB52" i="68" s="1"/>
  <c r="AE52" i="68"/>
  <c r="AA24" i="66"/>
  <c r="AB24" i="66" s="1"/>
  <c r="AE24" i="66"/>
  <c r="AA64" i="65"/>
  <c r="AB64" i="65" s="1"/>
  <c r="AE64" i="65"/>
  <c r="AE20" i="64"/>
  <c r="AA20" i="64"/>
  <c r="AB20" i="64" s="1"/>
  <c r="AC20" i="64" s="1"/>
  <c r="AA68" i="63"/>
  <c r="AB68" i="63" s="1"/>
  <c r="AE68" i="63"/>
  <c r="AE76" i="61"/>
  <c r="AA76" i="61"/>
  <c r="AB76" i="61" s="1"/>
  <c r="AD76" i="61" s="1"/>
  <c r="AE72" i="61"/>
  <c r="AA72" i="61"/>
  <c r="AB72" i="61" s="1"/>
  <c r="AC72" i="61" s="1"/>
  <c r="AA20" i="61"/>
  <c r="AB20" i="61" s="1"/>
  <c r="AE20" i="61"/>
  <c r="AE16" i="61"/>
  <c r="AA16" i="61"/>
  <c r="AB16" i="61" s="1"/>
  <c r="AD16" i="61" s="1"/>
  <c r="AE84" i="59"/>
  <c r="AA84" i="59"/>
  <c r="AB84" i="59" s="1"/>
  <c r="AC84" i="59" s="1"/>
  <c r="AE84" i="57"/>
  <c r="AA84" i="57"/>
  <c r="AB84" i="57" s="1"/>
  <c r="AD84" i="57" s="1"/>
  <c r="AH84" i="57" s="1"/>
  <c r="AE20" i="57"/>
  <c r="AA20" i="57"/>
  <c r="AB20" i="57" s="1"/>
  <c r="AC20" i="57" s="1"/>
  <c r="AE76" i="25"/>
  <c r="AA76" i="25"/>
  <c r="AB76" i="25" s="1"/>
  <c r="AC76" i="25" s="1"/>
  <c r="AA48" i="25"/>
  <c r="AB48" i="25" s="1"/>
  <c r="AE48" i="25"/>
  <c r="AE56" i="19"/>
  <c r="AA56" i="19"/>
  <c r="AB56" i="19" s="1"/>
  <c r="AC56" i="19" s="1"/>
  <c r="AE92" i="17"/>
  <c r="AA92" i="17"/>
  <c r="AB92" i="17" s="1"/>
  <c r="AD92" i="17" s="1"/>
  <c r="AA80" i="66"/>
  <c r="AB80" i="66" s="1"/>
  <c r="AA8" i="69"/>
  <c r="AB8" i="69" s="1"/>
  <c r="AD8" i="69" s="1"/>
  <c r="AA88" i="25"/>
  <c r="AB88" i="25" s="1"/>
  <c r="AA40" i="25"/>
  <c r="AB40" i="25" s="1"/>
  <c r="AD40" i="25" s="1"/>
  <c r="AH40" i="25" s="1"/>
  <c r="AA52" i="69"/>
  <c r="AB52" i="69" s="1"/>
  <c r="AA20" i="69"/>
  <c r="AB20" i="69" s="1"/>
  <c r="AD20" i="69" s="1"/>
  <c r="AA92" i="68"/>
  <c r="AB92" i="68" s="1"/>
  <c r="AA60" i="68"/>
  <c r="AB60" i="68" s="1"/>
  <c r="AA28" i="68"/>
  <c r="AB28" i="68" s="1"/>
  <c r="AA100" i="67"/>
  <c r="AB100" i="67" s="1"/>
  <c r="AC100" i="67" s="1"/>
  <c r="AA68" i="67"/>
  <c r="AB68" i="67" s="1"/>
  <c r="AA36" i="67"/>
  <c r="AB36" i="67" s="1"/>
  <c r="AC36" i="67" s="1"/>
  <c r="AA109" i="66"/>
  <c r="AB109" i="66" s="1"/>
  <c r="AA76" i="66"/>
  <c r="AB76" i="66" s="1"/>
  <c r="AD76" i="66" s="1"/>
  <c r="AH76" i="66" s="1"/>
  <c r="AA44" i="66"/>
  <c r="AB44" i="66" s="1"/>
  <c r="AA12" i="66"/>
  <c r="AB12" i="66" s="1"/>
  <c r="AC12" i="66" s="1"/>
  <c r="AA84" i="65"/>
  <c r="AB84" i="65" s="1"/>
  <c r="AC84" i="65" s="1"/>
  <c r="AA52" i="65"/>
  <c r="AB52" i="65" s="1"/>
  <c r="AC52" i="65" s="1"/>
  <c r="AA20" i="65"/>
  <c r="AB20" i="65" s="1"/>
  <c r="AA92" i="64"/>
  <c r="AB92" i="64" s="1"/>
  <c r="AC92" i="64" s="1"/>
  <c r="AA72" i="58"/>
  <c r="AB72" i="58" s="1"/>
  <c r="AA64" i="24"/>
  <c r="AB64" i="24" s="1"/>
  <c r="AD64" i="24" s="1"/>
  <c r="AA8" i="58"/>
  <c r="AB8" i="58" s="1"/>
  <c r="AA52" i="21"/>
  <c r="AB52" i="21" s="1"/>
  <c r="AD52" i="21" s="1"/>
  <c r="AH52" i="21" s="1"/>
  <c r="AA56" i="64"/>
  <c r="AB56" i="64" s="1"/>
  <c r="AA24" i="64"/>
  <c r="AB24" i="64" s="1"/>
  <c r="AA96" i="63"/>
  <c r="AB96" i="63" s="1"/>
  <c r="AC96" i="63" s="1"/>
  <c r="AA64" i="63"/>
  <c r="AB64" i="63" s="1"/>
  <c r="AA32" i="63"/>
  <c r="AB32" i="63" s="1"/>
  <c r="AA105" i="62"/>
  <c r="AB105" i="62" s="1"/>
  <c r="AC105" i="62" s="1"/>
  <c r="AA72" i="62"/>
  <c r="AB72" i="62" s="1"/>
  <c r="AA40" i="62"/>
  <c r="AB40" i="62" s="1"/>
  <c r="AA8" i="62"/>
  <c r="AB8" i="62" s="1"/>
  <c r="AA80" i="61"/>
  <c r="AB80" i="61" s="1"/>
  <c r="AC80" i="61" s="1"/>
  <c r="AA48" i="61"/>
  <c r="AB48" i="61" s="1"/>
  <c r="AC48" i="61" s="1"/>
  <c r="AA88" i="60"/>
  <c r="AB88" i="60" s="1"/>
  <c r="AD88" i="60" s="1"/>
  <c r="AA56" i="60"/>
  <c r="AB56" i="60" s="1"/>
  <c r="AA24" i="60"/>
  <c r="AB24" i="60" s="1"/>
  <c r="AD24" i="60" s="1"/>
  <c r="AG24" i="60" s="1"/>
  <c r="AA64" i="58"/>
  <c r="AB64" i="58" s="1"/>
  <c r="AA72" i="24"/>
  <c r="AB72" i="24" s="1"/>
  <c r="AC72" i="24" s="1"/>
  <c r="AA105" i="58"/>
  <c r="AB105" i="58" s="1"/>
  <c r="AC105" i="58" s="1"/>
  <c r="AA64" i="27"/>
  <c r="AB64" i="27" s="1"/>
  <c r="AA16" i="25"/>
  <c r="AB16" i="25" s="1"/>
  <c r="AA80" i="57"/>
  <c r="AB80" i="57" s="1"/>
  <c r="AC80" i="57" s="1"/>
  <c r="AA32" i="26"/>
  <c r="AB32" i="26" s="1"/>
  <c r="AD32" i="26" s="1"/>
  <c r="AA52" i="64"/>
  <c r="AB52" i="64" s="1"/>
  <c r="AC52" i="64" s="1"/>
  <c r="AA92" i="63"/>
  <c r="AB92" i="63" s="1"/>
  <c r="AA68" i="62"/>
  <c r="AB68" i="62" s="1"/>
  <c r="AA36" i="62"/>
  <c r="AB36" i="62" s="1"/>
  <c r="AD36" i="62" s="1"/>
  <c r="AA109" i="61"/>
  <c r="AB109" i="61" s="1"/>
  <c r="AC109" i="61" s="1"/>
  <c r="AA44" i="61"/>
  <c r="AB44" i="61" s="1"/>
  <c r="AA12" i="61"/>
  <c r="AB12" i="61" s="1"/>
  <c r="AC12" i="61" s="1"/>
  <c r="AA84" i="60"/>
  <c r="AB84" i="60" s="1"/>
  <c r="AC84" i="60" s="1"/>
  <c r="AA52" i="60"/>
  <c r="AB52" i="60" s="1"/>
  <c r="AA20" i="60"/>
  <c r="AB20" i="60" s="1"/>
  <c r="AA92" i="59"/>
  <c r="AB92" i="59" s="1"/>
  <c r="AD92" i="59" s="1"/>
  <c r="AA60" i="59"/>
  <c r="AB60" i="59" s="1"/>
  <c r="AC60" i="59" s="1"/>
  <c r="AA28" i="59"/>
  <c r="AB28" i="59" s="1"/>
  <c r="AC28" i="59" s="1"/>
  <c r="AA32" i="58"/>
  <c r="AB32" i="58" s="1"/>
  <c r="AA88" i="26"/>
  <c r="AB88" i="26" s="1"/>
  <c r="AA40" i="24"/>
  <c r="AB40" i="24" s="1"/>
  <c r="AC40" i="24" s="1"/>
  <c r="AA88" i="58"/>
  <c r="AB88" i="58" s="1"/>
  <c r="AA96" i="24"/>
  <c r="AB96" i="24" s="1"/>
  <c r="AA56" i="57"/>
  <c r="AB56" i="57" s="1"/>
  <c r="AA8" i="26"/>
  <c r="AB8" i="26" s="1"/>
  <c r="AA48" i="15"/>
  <c r="AB48" i="15" s="1"/>
  <c r="AD48" i="15" s="1"/>
  <c r="AA44" i="21"/>
  <c r="AB44" i="21" s="1"/>
  <c r="AA64" i="17"/>
  <c r="AB64" i="17" s="1"/>
  <c r="AD64" i="17" s="1"/>
  <c r="AA100" i="21"/>
  <c r="AB100" i="21" s="1"/>
  <c r="AA52" i="22"/>
  <c r="AB52" i="22" s="1"/>
  <c r="AA109" i="19"/>
  <c r="AB109" i="19" s="1"/>
  <c r="AC109" i="19" s="1"/>
  <c r="AA109" i="58"/>
  <c r="AB109" i="58" s="1"/>
  <c r="AC109" i="58" s="1"/>
  <c r="AA76" i="58"/>
  <c r="AB76" i="58" s="1"/>
  <c r="AC76" i="58" s="1"/>
  <c r="AA12" i="58"/>
  <c r="AB12" i="58" s="1"/>
  <c r="AA52" i="57"/>
  <c r="AB52" i="57" s="1"/>
  <c r="AA92" i="27"/>
  <c r="AB92" i="27" s="1"/>
  <c r="AD92" i="27" s="1"/>
  <c r="AH92" i="27" s="1"/>
  <c r="AA60" i="27"/>
  <c r="AB60" i="27" s="1"/>
  <c r="AA28" i="27"/>
  <c r="AB28" i="27" s="1"/>
  <c r="AA109" i="25"/>
  <c r="AB109" i="25" s="1"/>
  <c r="AC109" i="25" s="1"/>
  <c r="AA44" i="25"/>
  <c r="AB44" i="25" s="1"/>
  <c r="AA12" i="25"/>
  <c r="AB12" i="25" s="1"/>
  <c r="AA84" i="24"/>
  <c r="AB84" i="24" s="1"/>
  <c r="AA52" i="24"/>
  <c r="AB52" i="24" s="1"/>
  <c r="AA109" i="22"/>
  <c r="AB109" i="22" s="1"/>
  <c r="AD109" i="22" s="1"/>
  <c r="AD114" i="22" s="1"/>
  <c r="P15" i="107" s="1"/>
  <c r="Q15" i="107" s="1"/>
  <c r="AA60" i="20"/>
  <c r="AB60" i="20" s="1"/>
  <c r="AC60" i="20" s="1"/>
  <c r="AA12" i="21"/>
  <c r="AB12" i="21" s="1"/>
  <c r="AD12" i="21" s="1"/>
  <c r="AA92" i="22"/>
  <c r="AB92" i="22" s="1"/>
  <c r="AA100" i="20"/>
  <c r="AB100" i="20" s="1"/>
  <c r="AC100" i="20" s="1"/>
  <c r="AA105" i="18"/>
  <c r="AB105" i="18" s="1"/>
  <c r="AC105" i="18" s="1"/>
  <c r="AA88" i="17"/>
  <c r="AB88" i="17" s="1"/>
  <c r="AA64" i="16"/>
  <c r="AB64" i="16" s="1"/>
  <c r="AD64" i="16" s="1"/>
  <c r="AA40" i="15"/>
  <c r="AB40" i="15" s="1"/>
  <c r="AC40" i="15" s="1"/>
  <c r="AA16" i="24"/>
  <c r="AB16" i="24" s="1"/>
  <c r="AC16" i="24" s="1"/>
  <c r="AA88" i="23"/>
  <c r="AB88" i="23" s="1"/>
  <c r="AA56" i="23"/>
  <c r="AB56" i="23" s="1"/>
  <c r="AA24" i="23"/>
  <c r="AB24" i="23" s="1"/>
  <c r="AA105" i="21"/>
  <c r="AB105" i="21" s="1"/>
  <c r="AC105" i="21" s="1"/>
  <c r="AA72" i="21"/>
  <c r="AB72" i="21" s="1"/>
  <c r="AA40" i="21"/>
  <c r="AB40" i="21" s="1"/>
  <c r="AC40" i="21" s="1"/>
  <c r="AA8" i="21"/>
  <c r="AB8" i="21" s="1"/>
  <c r="AC8" i="21" s="1"/>
  <c r="AA80" i="20"/>
  <c r="AB80" i="20" s="1"/>
  <c r="AA48" i="20"/>
  <c r="AB48" i="20" s="1"/>
  <c r="AA16" i="20"/>
  <c r="AB16" i="20" s="1"/>
  <c r="AA88" i="19"/>
  <c r="AB88" i="19" s="1"/>
  <c r="AA72" i="18"/>
  <c r="AB72" i="18" s="1"/>
  <c r="AD72" i="18" s="1"/>
  <c r="AA48" i="17"/>
  <c r="AB48" i="17" s="1"/>
  <c r="AA24" i="16"/>
  <c r="AB24" i="16" s="1"/>
  <c r="AC24" i="16" s="1"/>
  <c r="AA96" i="18"/>
  <c r="AB96" i="18" s="1"/>
  <c r="AA105" i="17"/>
  <c r="AB105" i="17" s="1"/>
  <c r="AA80" i="16"/>
  <c r="AB80" i="16" s="1"/>
  <c r="AC80" i="16" s="1"/>
  <c r="AA56" i="15"/>
  <c r="AB56" i="15" s="1"/>
  <c r="AD56" i="15" s="1"/>
  <c r="AA28" i="19"/>
  <c r="AB28" i="19" s="1"/>
  <c r="AA100" i="18"/>
  <c r="AB100" i="18" s="1"/>
  <c r="AC100" i="18" s="1"/>
  <c r="AA109" i="17"/>
  <c r="AB109" i="17" s="1"/>
  <c r="AA76" i="17"/>
  <c r="AB76" i="17" s="1"/>
  <c r="AA44" i="17"/>
  <c r="AB44" i="17" s="1"/>
  <c r="AC44" i="17" s="1"/>
  <c r="AA12" i="17"/>
  <c r="AB12" i="17" s="1"/>
  <c r="AC12" i="17" s="1"/>
  <c r="AA84" i="16"/>
  <c r="AB84" i="16" s="1"/>
  <c r="AC84" i="16" s="1"/>
  <c r="AA52" i="16"/>
  <c r="AB52" i="16" s="1"/>
  <c r="AA20" i="16"/>
  <c r="AB20" i="16" s="1"/>
  <c r="AA60" i="15"/>
  <c r="AB60" i="15" s="1"/>
  <c r="AA96" i="66"/>
  <c r="AB96" i="66" s="1"/>
  <c r="AD96" i="66" s="1"/>
  <c r="AA32" i="68"/>
  <c r="AB32" i="68" s="1"/>
  <c r="AC32" i="68" s="1"/>
  <c r="AA16" i="65"/>
  <c r="AB16" i="65" s="1"/>
  <c r="AD16" i="65" s="1"/>
  <c r="AA64" i="67"/>
  <c r="AB64" i="67" s="1"/>
  <c r="AC64" i="67" s="1"/>
  <c r="AA56" i="68"/>
  <c r="AB56" i="68" s="1"/>
  <c r="AA88" i="65"/>
  <c r="AB88" i="65" s="1"/>
  <c r="AA80" i="68"/>
  <c r="AB80" i="68" s="1"/>
  <c r="AD80" i="68" s="1"/>
  <c r="AH80" i="68" s="1"/>
  <c r="AA56" i="66"/>
  <c r="AB56" i="66" s="1"/>
  <c r="AA80" i="69"/>
  <c r="AB80" i="69" s="1"/>
  <c r="AC80" i="69" s="1"/>
  <c r="AA24" i="67"/>
  <c r="AB24" i="67" s="1"/>
  <c r="AA24" i="69"/>
  <c r="AB24" i="69" s="1"/>
  <c r="AC24" i="69" s="1"/>
  <c r="AA48" i="65"/>
  <c r="AB48" i="65" s="1"/>
  <c r="AA48" i="69"/>
  <c r="AB48" i="69" s="1"/>
  <c r="AC48" i="69" s="1"/>
  <c r="AA105" i="25"/>
  <c r="AB105" i="25" s="1"/>
  <c r="AA72" i="65"/>
  <c r="AB72" i="65" s="1"/>
  <c r="AD72" i="65" s="1"/>
  <c r="AA56" i="69"/>
  <c r="AB56" i="69" s="1"/>
  <c r="AA40" i="66"/>
  <c r="AB40" i="66" s="1"/>
  <c r="AA32" i="65"/>
  <c r="AB32" i="65" s="1"/>
  <c r="AD32" i="65" s="1"/>
  <c r="AA96" i="69"/>
  <c r="AB96" i="69" s="1"/>
  <c r="AD96" i="69" s="1"/>
  <c r="AA4" i="24"/>
  <c r="AB4" i="24" s="1"/>
  <c r="AC4" i="24" s="1"/>
  <c r="AA105" i="65"/>
  <c r="AB105" i="65" s="1"/>
  <c r="AA105" i="67"/>
  <c r="AB105" i="67" s="1"/>
  <c r="AC105" i="67" s="1"/>
  <c r="AA72" i="66"/>
  <c r="AB72" i="66" s="1"/>
  <c r="AD72" i="66" s="1"/>
  <c r="AA24" i="68"/>
  <c r="AB24" i="68" s="1"/>
  <c r="AA8" i="65"/>
  <c r="AB8" i="65" s="1"/>
  <c r="AA48" i="57"/>
  <c r="AB48" i="57" s="1"/>
  <c r="AA80" i="65"/>
  <c r="AB80" i="65" s="1"/>
  <c r="AA48" i="66"/>
  <c r="AB48" i="66" s="1"/>
  <c r="AA16" i="68"/>
  <c r="AB16" i="68" s="1"/>
  <c r="AA40" i="68"/>
  <c r="AB40" i="68" s="1"/>
  <c r="AA88" i="69"/>
  <c r="AB88" i="69" s="1"/>
  <c r="AC88" i="69" s="1"/>
  <c r="AA4" i="16"/>
  <c r="AB4" i="16" s="1"/>
  <c r="AA40" i="65"/>
  <c r="AB40" i="65" s="1"/>
  <c r="AA64" i="68"/>
  <c r="AB64" i="68" s="1"/>
  <c r="AA8" i="66"/>
  <c r="AB8" i="66" s="1"/>
  <c r="AA88" i="68"/>
  <c r="AB88" i="68" s="1"/>
  <c r="AA96" i="64"/>
  <c r="AB96" i="64" s="1"/>
  <c r="AA48" i="68"/>
  <c r="AB48" i="68" s="1"/>
  <c r="AA44" i="69"/>
  <c r="AB44" i="69" s="1"/>
  <c r="AA12" i="69"/>
  <c r="AB12" i="69" s="1"/>
  <c r="AA84" i="68"/>
  <c r="AB84" i="68" s="1"/>
  <c r="AD84" i="68" s="1"/>
  <c r="AH84" i="68" s="1"/>
  <c r="AA20" i="68"/>
  <c r="AB20" i="68" s="1"/>
  <c r="AC20" i="68" s="1"/>
  <c r="AA92" i="67"/>
  <c r="AB92" i="67" s="1"/>
  <c r="AA60" i="67"/>
  <c r="AB60" i="67" s="1"/>
  <c r="AA28" i="67"/>
  <c r="AB28" i="67" s="1"/>
  <c r="AA100" i="66"/>
  <c r="AB100" i="66" s="1"/>
  <c r="AC100" i="66" s="1"/>
  <c r="AA68" i="66"/>
  <c r="AB68" i="66" s="1"/>
  <c r="AA36" i="66"/>
  <c r="AB36" i="66" s="1"/>
  <c r="AA76" i="65"/>
  <c r="AB76" i="65" s="1"/>
  <c r="AC76" i="65" s="1"/>
  <c r="AA44" i="65"/>
  <c r="AB44" i="65" s="1"/>
  <c r="AC44" i="65" s="1"/>
  <c r="AA12" i="65"/>
  <c r="AB12" i="65" s="1"/>
  <c r="AC12" i="65" s="1"/>
  <c r="AA84" i="64"/>
  <c r="AB84" i="64" s="1"/>
  <c r="AA64" i="26"/>
  <c r="AB64" i="26" s="1"/>
  <c r="AA80" i="64"/>
  <c r="AB80" i="64" s="1"/>
  <c r="AD80" i="64" s="1"/>
  <c r="AA48" i="64"/>
  <c r="AB48" i="64" s="1"/>
  <c r="AA16" i="64"/>
  <c r="AB16" i="64" s="1"/>
  <c r="AA88" i="63"/>
  <c r="AB88" i="63" s="1"/>
  <c r="AA56" i="63"/>
  <c r="AB56" i="63" s="1"/>
  <c r="AA24" i="63"/>
  <c r="AB24" i="63" s="1"/>
  <c r="AA96" i="62"/>
  <c r="AB96" i="62" s="1"/>
  <c r="AC96" i="62" s="1"/>
  <c r="AA64" i="62"/>
  <c r="AB64" i="62" s="1"/>
  <c r="AD64" i="62" s="1"/>
  <c r="AH64" i="62" s="1"/>
  <c r="AA40" i="61"/>
  <c r="AB40" i="61" s="1"/>
  <c r="AC40" i="61" s="1"/>
  <c r="AA80" i="60"/>
  <c r="AB80" i="60" s="1"/>
  <c r="AA16" i="60"/>
  <c r="AB16" i="60" s="1"/>
  <c r="AD16" i="60" s="1"/>
  <c r="AA105" i="57"/>
  <c r="AB105" i="57" s="1"/>
  <c r="AA12" i="22"/>
  <c r="AB12" i="22" s="1"/>
  <c r="AD12" i="22" s="1"/>
  <c r="AA48" i="58"/>
  <c r="AB48" i="58" s="1"/>
  <c r="AD48" i="58" s="1"/>
  <c r="AA105" i="26"/>
  <c r="AB105" i="26" s="1"/>
  <c r="AC105" i="26" s="1"/>
  <c r="AA56" i="24"/>
  <c r="AB56" i="24" s="1"/>
  <c r="AD56" i="24" s="1"/>
  <c r="AA16" i="57"/>
  <c r="AB16" i="57" s="1"/>
  <c r="AC16" i="57" s="1"/>
  <c r="AA72" i="25"/>
  <c r="AB72" i="25" s="1"/>
  <c r="AD72" i="25" s="1"/>
  <c r="AH72" i="25" s="1"/>
  <c r="AA76" i="64"/>
  <c r="AB76" i="64" s="1"/>
  <c r="AD76" i="64" s="1"/>
  <c r="AA44" i="64"/>
  <c r="AB44" i="64" s="1"/>
  <c r="AA12" i="64"/>
  <c r="AB12" i="64" s="1"/>
  <c r="AD12" i="64" s="1"/>
  <c r="AA92" i="62"/>
  <c r="AB92" i="62" s="1"/>
  <c r="AA60" i="62"/>
  <c r="AB60" i="62" s="1"/>
  <c r="AA28" i="62"/>
  <c r="AB28" i="62" s="1"/>
  <c r="AA100" i="61"/>
  <c r="AB100" i="61" s="1"/>
  <c r="AD100" i="61" s="1"/>
  <c r="AA68" i="61"/>
  <c r="AB68" i="61" s="1"/>
  <c r="AA36" i="61"/>
  <c r="AB36" i="61" s="1"/>
  <c r="AD36" i="61" s="1"/>
  <c r="AA109" i="60"/>
  <c r="AB109" i="60" s="1"/>
  <c r="AC109" i="60" s="1"/>
  <c r="AA76" i="60"/>
  <c r="AB76" i="60" s="1"/>
  <c r="AC76" i="60" s="1"/>
  <c r="AA44" i="60"/>
  <c r="AB44" i="60" s="1"/>
  <c r="AC44" i="60" s="1"/>
  <c r="AA12" i="60"/>
  <c r="AB12" i="60" s="1"/>
  <c r="AA52" i="59"/>
  <c r="AB52" i="59" s="1"/>
  <c r="AA20" i="59"/>
  <c r="AB20" i="59" s="1"/>
  <c r="AD20" i="59" s="1"/>
  <c r="AA72" i="57"/>
  <c r="AB72" i="57" s="1"/>
  <c r="AC72" i="57" s="1"/>
  <c r="AA24" i="26"/>
  <c r="AB24" i="26" s="1"/>
  <c r="AA68" i="19"/>
  <c r="AB68" i="19" s="1"/>
  <c r="AC68" i="19" s="1"/>
  <c r="AA24" i="58"/>
  <c r="AB24" i="58" s="1"/>
  <c r="AD24" i="58" s="1"/>
  <c r="AA80" i="26"/>
  <c r="AB80" i="26" s="1"/>
  <c r="AA32" i="66"/>
  <c r="AB32" i="66" s="1"/>
  <c r="AA96" i="68"/>
  <c r="AB96" i="68" s="1"/>
  <c r="AA105" i="66"/>
  <c r="AB105" i="66" s="1"/>
  <c r="AC105" i="66" s="1"/>
  <c r="AA16" i="69"/>
  <c r="AB16" i="69" s="1"/>
  <c r="AC16" i="69" s="1"/>
  <c r="AA24" i="65"/>
  <c r="AB24" i="65" s="1"/>
  <c r="AC24" i="65" s="1"/>
  <c r="AA40" i="69"/>
  <c r="AB40" i="69" s="1"/>
  <c r="AA96" i="65"/>
  <c r="AB96" i="65" s="1"/>
  <c r="AD96" i="65" s="1"/>
  <c r="AA64" i="69"/>
  <c r="AB64" i="69" s="1"/>
  <c r="AA4" i="61"/>
  <c r="AB4" i="61" s="1"/>
  <c r="AA64" i="66"/>
  <c r="AB64" i="66" s="1"/>
  <c r="AD64" i="66" s="1"/>
  <c r="AA88" i="64"/>
  <c r="AB88" i="64" s="1"/>
  <c r="AA16" i="66"/>
  <c r="AB16" i="66" s="1"/>
  <c r="AA72" i="69"/>
  <c r="AB72" i="69" s="1"/>
  <c r="AA32" i="57"/>
  <c r="AB32" i="57" s="1"/>
  <c r="AD32" i="57" s="1"/>
  <c r="AA60" i="69"/>
  <c r="AB60" i="69" s="1"/>
  <c r="AA28" i="69"/>
  <c r="AB28" i="69" s="1"/>
  <c r="AA100" i="68"/>
  <c r="AB100" i="68" s="1"/>
  <c r="AA68" i="68"/>
  <c r="AB68" i="68" s="1"/>
  <c r="AC68" i="68" s="1"/>
  <c r="AA36" i="68"/>
  <c r="AB36" i="68" s="1"/>
  <c r="AA109" i="67"/>
  <c r="AB109" i="67" s="1"/>
  <c r="AC109" i="67" s="1"/>
  <c r="AA76" i="67"/>
  <c r="AB76" i="67" s="1"/>
  <c r="AA44" i="67"/>
  <c r="AB44" i="67" s="1"/>
  <c r="AD44" i="67" s="1"/>
  <c r="AA12" i="67"/>
  <c r="AB12" i="67" s="1"/>
  <c r="AA84" i="66"/>
  <c r="AB84" i="66" s="1"/>
  <c r="AC84" i="66" s="1"/>
  <c r="AA20" i="66"/>
  <c r="AB20" i="66" s="1"/>
  <c r="AA92" i="65"/>
  <c r="AB92" i="65" s="1"/>
  <c r="AC92" i="65" s="1"/>
  <c r="AA60" i="65"/>
  <c r="AB60" i="65" s="1"/>
  <c r="AA100" i="64"/>
  <c r="AB100" i="64" s="1"/>
  <c r="AA8" i="27"/>
  <c r="AB8" i="27" s="1"/>
  <c r="AA48" i="26"/>
  <c r="AB48" i="26" s="1"/>
  <c r="AC48" i="26" s="1"/>
  <c r="AA64" i="64"/>
  <c r="AB64" i="64" s="1"/>
  <c r="AC64" i="64" s="1"/>
  <c r="AA32" i="64"/>
  <c r="AB32" i="64" s="1"/>
  <c r="AD32" i="64" s="1"/>
  <c r="AH32" i="64" s="1"/>
  <c r="AA105" i="63"/>
  <c r="AB105" i="63" s="1"/>
  <c r="AC105" i="63" s="1"/>
  <c r="AA72" i="63"/>
  <c r="AB72" i="63" s="1"/>
  <c r="AA40" i="63"/>
  <c r="AB40" i="63" s="1"/>
  <c r="AA8" i="63"/>
  <c r="AB8" i="63" s="1"/>
  <c r="AA80" i="62"/>
  <c r="AB80" i="62" s="1"/>
  <c r="AD80" i="62" s="1"/>
  <c r="AA48" i="62"/>
  <c r="AB48" i="62" s="1"/>
  <c r="AA16" i="62"/>
  <c r="AB16" i="62" s="1"/>
  <c r="AA88" i="61"/>
  <c r="AB88" i="61" s="1"/>
  <c r="AC88" i="61" s="1"/>
  <c r="AA56" i="61"/>
  <c r="AB56" i="61" s="1"/>
  <c r="AD56" i="61" s="1"/>
  <c r="AG56" i="61" s="1"/>
  <c r="AA24" i="61"/>
  <c r="AB24" i="61" s="1"/>
  <c r="AA96" i="60"/>
  <c r="AB96" i="60" s="1"/>
  <c r="AC96" i="60" s="1"/>
  <c r="AA64" i="60"/>
  <c r="AB64" i="60" s="1"/>
  <c r="AA32" i="60"/>
  <c r="AB32" i="60" s="1"/>
  <c r="AD32" i="60" s="1"/>
  <c r="AA105" i="59"/>
  <c r="AB105" i="59" s="1"/>
  <c r="AC105" i="59" s="1"/>
  <c r="AA72" i="59"/>
  <c r="AB72" i="59" s="1"/>
  <c r="AC72" i="59" s="1"/>
  <c r="AA8" i="59"/>
  <c r="AB8" i="59" s="1"/>
  <c r="AA32" i="25"/>
  <c r="AB32" i="25" s="1"/>
  <c r="AC32" i="25" s="1"/>
  <c r="AA24" i="57"/>
  <c r="AB24" i="57" s="1"/>
  <c r="AA80" i="25"/>
  <c r="AB80" i="25" s="1"/>
  <c r="AA40" i="58"/>
  <c r="AB40" i="58" s="1"/>
  <c r="AA96" i="26"/>
  <c r="AB96" i="26" s="1"/>
  <c r="AC96" i="26" s="1"/>
  <c r="AA48" i="24"/>
  <c r="AB48" i="24" s="1"/>
  <c r="AC48" i="24" s="1"/>
  <c r="AA60" i="64"/>
  <c r="AB60" i="64" s="1"/>
  <c r="AA109" i="62"/>
  <c r="AB109" i="62" s="1"/>
  <c r="AA76" i="62"/>
  <c r="AB76" i="62" s="1"/>
  <c r="AD76" i="62" s="1"/>
  <c r="AA44" i="62"/>
  <c r="AB44" i="62" s="1"/>
  <c r="AA12" i="62"/>
  <c r="AB12" i="62" s="1"/>
  <c r="AC12" i="62" s="1"/>
  <c r="AA84" i="61"/>
  <c r="AB84" i="61" s="1"/>
  <c r="AA52" i="61"/>
  <c r="AB52" i="61" s="1"/>
  <c r="AC52" i="61" s="1"/>
  <c r="AA92" i="60"/>
  <c r="AB92" i="60" s="1"/>
  <c r="AA60" i="60"/>
  <c r="AB60" i="60" s="1"/>
  <c r="AA28" i="60"/>
  <c r="AB28" i="60" s="1"/>
  <c r="AA100" i="59"/>
  <c r="AB100" i="59" s="1"/>
  <c r="AA68" i="59"/>
  <c r="AB68" i="59" s="1"/>
  <c r="AA36" i="59"/>
  <c r="AB36" i="59" s="1"/>
  <c r="AA96" i="58"/>
  <c r="AB96" i="58" s="1"/>
  <c r="AA105" i="24"/>
  <c r="AB105" i="24" s="1"/>
  <c r="AC105" i="24" s="1"/>
  <c r="AA105" i="27"/>
  <c r="AB105" i="27" s="1"/>
  <c r="AA56" i="25"/>
  <c r="AB56" i="25" s="1"/>
  <c r="AA16" i="58"/>
  <c r="AB16" i="58" s="1"/>
  <c r="AC16" i="58" s="1"/>
  <c r="AA109" i="21"/>
  <c r="AB109" i="21" s="1"/>
  <c r="AC109" i="21" s="1"/>
  <c r="AA60" i="19"/>
  <c r="AB60" i="19" s="1"/>
  <c r="AC60" i="19" s="1"/>
  <c r="AA60" i="22"/>
  <c r="AB60" i="22" s="1"/>
  <c r="AA12" i="20"/>
  <c r="AB12" i="20" s="1"/>
  <c r="AC12" i="20" s="1"/>
  <c r="AA84" i="58"/>
  <c r="AB84" i="58" s="1"/>
  <c r="AD84" i="58" s="1"/>
  <c r="AH84" i="58" s="1"/>
  <c r="AA20" i="58"/>
  <c r="AB20" i="58" s="1"/>
  <c r="AA92" i="57"/>
  <c r="AB92" i="57" s="1"/>
  <c r="AA60" i="57"/>
  <c r="AB60" i="57" s="1"/>
  <c r="AC60" i="57" s="1"/>
  <c r="AA100" i="27"/>
  <c r="AB100" i="27" s="1"/>
  <c r="AC100" i="27" s="1"/>
  <c r="AA36" i="27"/>
  <c r="AB36" i="27" s="1"/>
  <c r="AA109" i="26"/>
  <c r="AB109" i="26" s="1"/>
  <c r="AC109" i="26" s="1"/>
  <c r="AA84" i="25"/>
  <c r="AB84" i="25" s="1"/>
  <c r="AA52" i="25"/>
  <c r="AB52" i="25" s="1"/>
  <c r="AD52" i="25" s="1"/>
  <c r="AG52" i="25" s="1"/>
  <c r="AA92" i="24"/>
  <c r="AB92" i="24" s="1"/>
  <c r="AA60" i="24"/>
  <c r="AB60" i="24" s="1"/>
  <c r="AA68" i="23"/>
  <c r="AB68" i="23" s="1"/>
  <c r="AA20" i="21"/>
  <c r="AB20" i="21" s="1"/>
  <c r="AA72" i="16"/>
  <c r="AB72" i="16" s="1"/>
  <c r="AD72" i="16" s="1"/>
  <c r="AA20" i="24"/>
  <c r="AB20" i="24" s="1"/>
  <c r="AA76" i="21"/>
  <c r="AB76" i="21" s="1"/>
  <c r="AC76" i="21" s="1"/>
  <c r="AA88" i="18"/>
  <c r="AB88" i="18" s="1"/>
  <c r="AD88" i="18" s="1"/>
  <c r="AA8" i="16"/>
  <c r="AB8" i="16" s="1"/>
  <c r="AC8" i="16" s="1"/>
  <c r="AA60" i="21"/>
  <c r="AB60" i="21" s="1"/>
  <c r="AA24" i="18"/>
  <c r="AB24" i="18" s="1"/>
  <c r="AA16" i="18"/>
  <c r="AB16" i="18" s="1"/>
  <c r="AA96" i="16"/>
  <c r="AB96" i="16" s="1"/>
  <c r="AD96" i="16" s="1"/>
  <c r="AA72" i="15"/>
  <c r="AB72" i="15" s="1"/>
  <c r="AA24" i="24"/>
  <c r="AB24" i="24" s="1"/>
  <c r="AA96" i="23"/>
  <c r="AB96" i="23" s="1"/>
  <c r="AC96" i="23" s="1"/>
  <c r="AA64" i="23"/>
  <c r="AB64" i="23" s="1"/>
  <c r="AA32" i="23"/>
  <c r="AB32" i="23" s="1"/>
  <c r="AA105" i="22"/>
  <c r="AB105" i="22" s="1"/>
  <c r="AC105" i="22" s="1"/>
  <c r="AA80" i="21"/>
  <c r="AB80" i="21" s="1"/>
  <c r="AA48" i="21"/>
  <c r="AB48" i="21" s="1"/>
  <c r="AA16" i="21"/>
  <c r="AB16" i="21" s="1"/>
  <c r="AC16" i="21" s="1"/>
  <c r="AA88" i="20"/>
  <c r="AB88" i="20" s="1"/>
  <c r="AC88" i="20" s="1"/>
  <c r="AA56" i="20"/>
  <c r="AB56" i="20" s="1"/>
  <c r="AD56" i="20" s="1"/>
  <c r="AA24" i="20"/>
  <c r="AB24" i="20" s="1"/>
  <c r="AC24" i="20" s="1"/>
  <c r="AA96" i="19"/>
  <c r="AB96" i="19" s="1"/>
  <c r="AC96" i="19" s="1"/>
  <c r="AA80" i="17"/>
  <c r="AB80" i="17" s="1"/>
  <c r="AA56" i="16"/>
  <c r="AB56" i="16" s="1"/>
  <c r="AC56" i="16" s="1"/>
  <c r="AA32" i="15"/>
  <c r="AB32" i="15" s="1"/>
  <c r="AA32" i="19"/>
  <c r="AB32" i="19" s="1"/>
  <c r="AA32" i="18"/>
  <c r="AB32" i="18" s="1"/>
  <c r="AA8" i="17"/>
  <c r="AB8" i="17" s="1"/>
  <c r="AA36" i="19"/>
  <c r="AB36" i="19" s="1"/>
  <c r="AD36" i="19" s="1"/>
  <c r="AA109" i="18"/>
  <c r="AB109" i="18" s="1"/>
  <c r="AC109" i="18" s="1"/>
  <c r="AA84" i="17"/>
  <c r="AB84" i="17" s="1"/>
  <c r="AC84" i="17" s="1"/>
  <c r="AA52" i="17"/>
  <c r="AB52" i="17" s="1"/>
  <c r="AC52" i="17" s="1"/>
  <c r="AA60" i="16"/>
  <c r="AB60" i="16" s="1"/>
  <c r="AA28" i="16"/>
  <c r="AB28" i="16" s="1"/>
  <c r="F62" i="107"/>
  <c r="F26" i="107"/>
  <c r="F54" i="107"/>
  <c r="F18" i="107"/>
  <c r="F50" i="107"/>
  <c r="F14" i="107"/>
  <c r="F42" i="107"/>
  <c r="F6" i="107"/>
  <c r="AA84" i="20"/>
  <c r="AB84" i="20" s="1"/>
  <c r="AA16" i="15"/>
  <c r="AB16" i="15" s="1"/>
  <c r="AD16" i="15" s="1"/>
  <c r="AA84" i="23"/>
  <c r="AB84" i="23" s="1"/>
  <c r="AD84" i="23" s="1"/>
  <c r="AA36" i="21"/>
  <c r="AB36" i="21" s="1"/>
  <c r="AC36" i="21" s="1"/>
  <c r="AA32" i="17"/>
  <c r="AB32" i="17" s="1"/>
  <c r="AC32" i="17" s="1"/>
  <c r="AA36" i="24"/>
  <c r="AB36" i="24" s="1"/>
  <c r="AA92" i="21"/>
  <c r="AB92" i="21" s="1"/>
  <c r="AD92" i="21" s="1"/>
  <c r="AH92" i="21" s="1"/>
  <c r="AA100" i="58"/>
  <c r="AB100" i="58" s="1"/>
  <c r="AC100" i="58" s="1"/>
  <c r="AA68" i="58"/>
  <c r="AB68" i="58" s="1"/>
  <c r="AD68" i="58" s="1"/>
  <c r="AA36" i="58"/>
  <c r="AB36" i="58" s="1"/>
  <c r="AD36" i="58" s="1"/>
  <c r="AA76" i="57"/>
  <c r="AB76" i="57" s="1"/>
  <c r="AC76" i="57" s="1"/>
  <c r="AA44" i="57"/>
  <c r="AB44" i="57" s="1"/>
  <c r="AA12" i="57"/>
  <c r="AB12" i="57" s="1"/>
  <c r="AC12" i="57" s="1"/>
  <c r="AA84" i="27"/>
  <c r="AB84" i="27" s="1"/>
  <c r="AD84" i="27" s="1"/>
  <c r="AA52" i="27"/>
  <c r="AB52" i="27" s="1"/>
  <c r="AA20" i="27"/>
  <c r="AB20" i="27" s="1"/>
  <c r="AA60" i="26"/>
  <c r="AB60" i="26" s="1"/>
  <c r="AA100" i="25"/>
  <c r="AB100" i="25" s="1"/>
  <c r="AD100" i="25" s="1"/>
  <c r="AA68" i="25"/>
  <c r="AB68" i="25" s="1"/>
  <c r="AA36" i="25"/>
  <c r="AB36" i="25" s="1"/>
  <c r="AC36" i="25" s="1"/>
  <c r="AA109" i="24"/>
  <c r="AB109" i="24" s="1"/>
  <c r="AC109" i="24" s="1"/>
  <c r="AA76" i="24"/>
  <c r="AB76" i="24" s="1"/>
  <c r="AD76" i="24" s="1"/>
  <c r="AA44" i="24"/>
  <c r="AB44" i="24" s="1"/>
  <c r="AC44" i="24" s="1"/>
  <c r="AA44" i="22"/>
  <c r="AB44" i="22" s="1"/>
  <c r="AD44" i="22" s="1"/>
  <c r="AA100" i="19"/>
  <c r="AB100" i="19" s="1"/>
  <c r="AA100" i="22"/>
  <c r="AB100" i="22" s="1"/>
  <c r="AD100" i="22" s="1"/>
  <c r="AA52" i="20"/>
  <c r="AB52" i="20" s="1"/>
  <c r="AA28" i="22"/>
  <c r="AB28" i="22" s="1"/>
  <c r="AD28" i="22" s="1"/>
  <c r="AA84" i="19"/>
  <c r="AB84" i="19" s="1"/>
  <c r="AA84" i="22"/>
  <c r="AB84" i="22" s="1"/>
  <c r="AC84" i="22" s="1"/>
  <c r="AA36" i="20"/>
  <c r="AB36" i="20" s="1"/>
  <c r="AC36" i="20" s="1"/>
  <c r="AA80" i="18"/>
  <c r="AB80" i="18" s="1"/>
  <c r="AA56" i="17"/>
  <c r="AB56" i="17" s="1"/>
  <c r="AA32" i="16"/>
  <c r="AB32" i="16" s="1"/>
  <c r="AD32" i="16" s="1"/>
  <c r="AA8" i="15"/>
  <c r="AB8" i="15" s="1"/>
  <c r="AA8" i="24"/>
  <c r="AB8" i="24" s="1"/>
  <c r="AC8" i="24" s="1"/>
  <c r="AA80" i="23"/>
  <c r="AB80" i="23" s="1"/>
  <c r="AA48" i="23"/>
  <c r="AB48" i="23" s="1"/>
  <c r="AC48" i="23" s="1"/>
  <c r="AA16" i="23"/>
  <c r="AB16" i="23" s="1"/>
  <c r="AA96" i="21"/>
  <c r="AB96" i="21" s="1"/>
  <c r="AA64" i="21"/>
  <c r="AB64" i="21" s="1"/>
  <c r="AA32" i="21"/>
  <c r="AB32" i="21" s="1"/>
  <c r="AC32" i="21" s="1"/>
  <c r="AA105" i="20"/>
  <c r="AB105" i="20" s="1"/>
  <c r="AA72" i="20"/>
  <c r="AB72" i="20" s="1"/>
  <c r="AD72" i="20" s="1"/>
  <c r="AA40" i="20"/>
  <c r="AB40" i="20" s="1"/>
  <c r="AA8" i="20"/>
  <c r="AB8" i="20" s="1"/>
  <c r="AC8" i="20" s="1"/>
  <c r="AA40" i="18"/>
  <c r="AB40" i="18" s="1"/>
  <c r="AD40" i="18" s="1"/>
  <c r="AA96" i="15"/>
  <c r="AB96" i="15" s="1"/>
  <c r="AA72" i="17"/>
  <c r="AB72" i="17" s="1"/>
  <c r="AA48" i="16"/>
  <c r="AB48" i="16" s="1"/>
  <c r="AC48" i="16" s="1"/>
  <c r="AA24" i="15"/>
  <c r="AB24" i="15" s="1"/>
  <c r="AA52" i="19"/>
  <c r="AB52" i="19" s="1"/>
  <c r="AA20" i="19"/>
  <c r="AB20" i="19" s="1"/>
  <c r="AA100" i="17"/>
  <c r="AB100" i="17" s="1"/>
  <c r="AD100" i="17" s="1"/>
  <c r="AA68" i="17"/>
  <c r="AB68" i="17" s="1"/>
  <c r="AD68" i="17" s="1"/>
  <c r="AA109" i="16"/>
  <c r="AB109" i="16" s="1"/>
  <c r="AD109" i="16" s="1"/>
  <c r="AA12" i="16"/>
  <c r="AB12" i="16" s="1"/>
  <c r="AC12" i="16" s="1"/>
  <c r="AA52" i="15"/>
  <c r="AB52" i="15" s="1"/>
  <c r="AE88" i="16"/>
  <c r="AF4" i="69"/>
  <c r="AF4" i="61"/>
  <c r="AF4" i="24"/>
  <c r="AF4" i="16"/>
  <c r="AF92" i="67"/>
  <c r="AF76" i="67"/>
  <c r="AF68" i="67"/>
  <c r="AF60" i="67"/>
  <c r="AF52" i="67"/>
  <c r="AF36" i="67"/>
  <c r="AF20" i="67"/>
  <c r="AF105" i="65"/>
  <c r="AF96" i="63"/>
  <c r="AF88" i="63"/>
  <c r="AF80" i="63"/>
  <c r="AF72" i="63"/>
  <c r="AF64" i="63"/>
  <c r="AF56" i="63"/>
  <c r="AF48" i="63"/>
  <c r="AF40" i="63"/>
  <c r="AF24" i="63"/>
  <c r="AF16" i="63"/>
  <c r="AF109" i="61"/>
  <c r="AF100" i="59"/>
  <c r="AF84" i="59"/>
  <c r="AF68" i="59"/>
  <c r="AF52" i="59"/>
  <c r="AF44" i="59"/>
  <c r="AF28" i="59"/>
  <c r="AF20" i="59"/>
  <c r="AF105" i="57"/>
  <c r="AF80" i="26"/>
  <c r="AF64" i="26"/>
  <c r="AF56" i="26"/>
  <c r="AF48" i="26"/>
  <c r="AF32" i="26"/>
  <c r="AF100" i="22"/>
  <c r="AF92" i="22"/>
  <c r="AF60" i="22"/>
  <c r="AF52" i="22"/>
  <c r="AF28" i="22"/>
  <c r="AF20" i="22"/>
  <c r="AF12" i="22"/>
  <c r="AF105" i="20"/>
  <c r="AF96" i="18"/>
  <c r="AF88" i="18"/>
  <c r="AF56" i="18"/>
  <c r="AF48" i="18"/>
  <c r="AF108" i="66"/>
  <c r="AF95" i="66"/>
  <c r="AF79" i="66"/>
  <c r="AF63" i="66"/>
  <c r="AF47" i="66"/>
  <c r="AF31" i="66"/>
  <c r="AF15" i="66"/>
  <c r="AF99" i="62"/>
  <c r="AF91" i="62"/>
  <c r="AF75" i="62"/>
  <c r="AF59" i="62"/>
  <c r="AF51" i="62"/>
  <c r="AF43" i="62"/>
  <c r="AF35" i="62"/>
  <c r="AF19" i="62"/>
  <c r="AF108" i="58"/>
  <c r="AF103" i="58"/>
  <c r="AF87" i="58"/>
  <c r="AF71" i="58"/>
  <c r="AF55" i="58"/>
  <c r="AF47" i="58"/>
  <c r="AF39" i="58"/>
  <c r="AF31" i="58"/>
  <c r="AF15" i="58"/>
  <c r="AF83" i="25"/>
  <c r="AF59" i="25"/>
  <c r="AF51" i="25"/>
  <c r="AF35" i="25"/>
  <c r="AF95" i="21"/>
  <c r="AF87" i="21"/>
  <c r="AF39" i="21"/>
  <c r="AF31" i="21"/>
  <c r="AF91" i="17"/>
  <c r="AF67" i="17"/>
  <c r="AF59" i="17"/>
  <c r="AF27" i="17"/>
  <c r="AF106" i="68"/>
  <c r="AF97" i="68"/>
  <c r="AF89" i="68"/>
  <c r="AF81" i="68"/>
  <c r="AF73" i="68"/>
  <c r="AF65" i="68"/>
  <c r="AF57" i="68"/>
  <c r="AF49" i="68"/>
  <c r="AF41" i="68"/>
  <c r="AF33" i="68"/>
  <c r="AF25" i="68"/>
  <c r="AF17" i="68"/>
  <c r="AF9" i="68"/>
  <c r="AF101" i="64"/>
  <c r="AF93" i="64"/>
  <c r="AF85" i="64"/>
  <c r="AF77" i="64"/>
  <c r="AF61" i="64"/>
  <c r="AF45" i="64"/>
  <c r="AF37" i="64"/>
  <c r="AF29" i="64"/>
  <c r="AF21" i="64"/>
  <c r="AF5" i="64"/>
  <c r="AF106" i="60"/>
  <c r="AF89" i="60"/>
  <c r="AF81" i="60"/>
  <c r="AF65" i="60"/>
  <c r="AF57" i="60"/>
  <c r="AF41" i="60"/>
  <c r="AF33" i="60"/>
  <c r="AF17" i="60"/>
  <c r="AF101" i="27"/>
  <c r="AF77" i="27"/>
  <c r="AF61" i="27"/>
  <c r="AF37" i="27"/>
  <c r="AF21" i="27"/>
  <c r="AF5" i="27"/>
  <c r="AF106" i="23"/>
  <c r="AF73" i="23"/>
  <c r="AF33" i="23"/>
  <c r="AF101" i="19"/>
  <c r="AF69" i="19"/>
  <c r="AF29" i="19"/>
  <c r="AF97" i="15"/>
  <c r="AF89" i="15"/>
  <c r="AF81" i="15"/>
  <c r="AF73" i="15"/>
  <c r="AF65" i="15"/>
  <c r="AF57" i="15"/>
  <c r="AF49" i="15"/>
  <c r="AF41" i="15"/>
  <c r="AF33" i="15"/>
  <c r="AF25" i="15"/>
  <c r="AF17" i="15"/>
  <c r="AF9" i="15"/>
  <c r="AA108" i="11"/>
  <c r="AB108" i="11" s="1"/>
  <c r="AC108" i="11" s="1"/>
  <c r="AF105" i="11"/>
  <c r="AE109" i="12"/>
  <c r="AE105" i="12"/>
  <c r="AE106" i="12"/>
  <c r="AA107" i="12"/>
  <c r="AB107" i="12" s="1"/>
  <c r="AC107" i="12" s="1"/>
  <c r="AA105" i="12"/>
  <c r="AB105" i="12" s="1"/>
  <c r="AC105" i="12" s="1"/>
  <c r="K41" i="107"/>
  <c r="Z40" i="107"/>
  <c r="AD26" i="20"/>
  <c r="AG26" i="20" s="1"/>
  <c r="AD6" i="23"/>
  <c r="AH6" i="23" s="1"/>
  <c r="AD31" i="23"/>
  <c r="AC45" i="65"/>
  <c r="AD81" i="25"/>
  <c r="AC63" i="107"/>
  <c r="AD71" i="22"/>
  <c r="AH71" i="22" s="1"/>
  <c r="AC63" i="57"/>
  <c r="AC26" i="107"/>
  <c r="Z44" i="107"/>
  <c r="AD47" i="21"/>
  <c r="AC29" i="107"/>
  <c r="AE30" i="26"/>
  <c r="AF101" i="62"/>
  <c r="AF93" i="62"/>
  <c r="AF77" i="62"/>
  <c r="AF69" i="62"/>
  <c r="AF53" i="62"/>
  <c r="Z51" i="107"/>
  <c r="Z56" i="107"/>
  <c r="AF4" i="63"/>
  <c r="AF4" i="26"/>
  <c r="AF26" i="63"/>
  <c r="AF11" i="60"/>
  <c r="Z60" i="107"/>
  <c r="AC5" i="107"/>
  <c r="AE77" i="20"/>
  <c r="AE53" i="20"/>
  <c r="AE79" i="22"/>
  <c r="AE51" i="26"/>
  <c r="AE95" i="59"/>
  <c r="AE87" i="59"/>
  <c r="AE71" i="59"/>
  <c r="AE55" i="59"/>
  <c r="AF107" i="20"/>
  <c r="AC60" i="107"/>
  <c r="AE95" i="15"/>
  <c r="AE79" i="15"/>
  <c r="AE71" i="15"/>
  <c r="AE39" i="15"/>
  <c r="AE31" i="15"/>
  <c r="AE23" i="15"/>
  <c r="AF105" i="67"/>
  <c r="AF81" i="21"/>
  <c r="AF73" i="21"/>
  <c r="AF65" i="21"/>
  <c r="AF57" i="21"/>
  <c r="AF41" i="21"/>
  <c r="AF33" i="21"/>
  <c r="AF17" i="21"/>
  <c r="AF9" i="21"/>
  <c r="Z43" i="107"/>
  <c r="Z48" i="107"/>
  <c r="AE60" i="107"/>
  <c r="AC64" i="107"/>
  <c r="AC66" i="107"/>
  <c r="K9" i="107"/>
  <c r="AF7" i="64"/>
  <c r="AF96" i="61"/>
  <c r="AF96" i="16"/>
  <c r="AF88" i="16"/>
  <c r="AF80" i="16"/>
  <c r="AF72" i="16"/>
  <c r="AC48" i="107"/>
  <c r="AE66" i="107"/>
  <c r="AF15" i="27"/>
  <c r="AF87" i="19"/>
  <c r="AF71" i="19"/>
  <c r="AF63" i="19"/>
  <c r="AF47" i="19"/>
  <c r="AF39" i="19"/>
  <c r="AC40" i="25"/>
  <c r="AD89" i="15"/>
  <c r="AD58" i="15"/>
  <c r="AD87" i="15"/>
  <c r="AH87" i="15" s="1"/>
  <c r="AC43" i="107"/>
  <c r="AC53" i="107"/>
  <c r="AE56" i="107"/>
  <c r="AC62" i="107"/>
  <c r="AE64" i="107"/>
  <c r="AE67" i="107"/>
  <c r="AC86" i="18"/>
  <c r="AE46" i="15"/>
  <c r="Z47" i="107"/>
  <c r="Z50" i="107"/>
  <c r="AD26" i="58"/>
  <c r="AH26" i="58" s="1"/>
  <c r="AD22" i="15"/>
  <c r="AD77" i="18"/>
  <c r="AC47" i="107"/>
  <c r="Z68" i="107"/>
  <c r="AD36" i="16"/>
  <c r="AH36" i="16" s="1"/>
  <c r="AE62" i="25"/>
  <c r="AE22" i="18"/>
  <c r="AE68" i="107"/>
  <c r="AD63" i="18"/>
  <c r="AG63" i="18" s="1"/>
  <c r="AC50" i="17"/>
  <c r="AC41" i="107"/>
  <c r="Z55" i="107"/>
  <c r="AC55" i="107"/>
  <c r="AC42" i="107"/>
  <c r="Z52" i="107"/>
  <c r="Z58" i="107"/>
  <c r="AE62" i="15"/>
  <c r="AE14" i="15"/>
  <c r="AE61" i="107"/>
  <c r="Z64" i="107"/>
  <c r="Z53" i="107"/>
  <c r="AE4" i="27"/>
  <c r="AE108" i="69"/>
  <c r="AE99" i="69"/>
  <c r="AE91" i="69"/>
  <c r="AE75" i="69"/>
  <c r="AE67" i="69"/>
  <c r="AE51" i="69"/>
  <c r="AE43" i="69"/>
  <c r="AE35" i="69"/>
  <c r="AE27" i="69"/>
  <c r="AE19" i="69"/>
  <c r="AE11" i="69"/>
  <c r="AE108" i="68"/>
  <c r="AE99" i="68"/>
  <c r="AE91" i="68"/>
  <c r="AE59" i="68"/>
  <c r="AE35" i="68"/>
  <c r="AE27" i="68"/>
  <c r="AE19" i="68"/>
  <c r="AE11" i="68"/>
  <c r="AE99" i="67"/>
  <c r="AE91" i="67"/>
  <c r="AE75" i="67"/>
  <c r="AE67" i="67"/>
  <c r="AE51" i="67"/>
  <c r="AE43" i="67"/>
  <c r="AE35" i="67"/>
  <c r="AE27" i="67"/>
  <c r="AE19" i="67"/>
  <c r="AE108" i="66"/>
  <c r="AE75" i="66"/>
  <c r="AE67" i="66"/>
  <c r="AE59" i="66"/>
  <c r="AE51" i="66"/>
  <c r="AE27" i="66"/>
  <c r="AE11" i="66"/>
  <c r="AE83" i="65"/>
  <c r="AE75" i="65"/>
  <c r="AC29" i="23"/>
  <c r="Z66" i="107"/>
  <c r="AE58" i="107"/>
  <c r="AA58" i="107" s="1"/>
  <c r="AE62" i="107"/>
  <c r="AE67" i="65"/>
  <c r="AE59" i="65"/>
  <c r="AE51" i="65"/>
  <c r="AE43" i="65"/>
  <c r="AE35" i="65"/>
  <c r="AE19" i="65"/>
  <c r="AE11" i="65"/>
  <c r="AE99" i="64"/>
  <c r="AE91" i="64"/>
  <c r="AE83" i="64"/>
  <c r="AE75" i="64"/>
  <c r="AE67" i="64"/>
  <c r="AE59" i="64"/>
  <c r="AE51" i="64"/>
  <c r="AE35" i="64"/>
  <c r="AE27" i="64"/>
  <c r="AE19" i="64"/>
  <c r="AE11" i="64"/>
  <c r="AE83" i="62"/>
  <c r="AE75" i="62"/>
  <c r="AE67" i="62"/>
  <c r="AE59" i="62"/>
  <c r="AE43" i="62"/>
  <c r="AE27" i="62"/>
  <c r="AE19" i="62"/>
  <c r="AE108" i="61"/>
  <c r="AE67" i="61"/>
  <c r="AE51" i="61"/>
  <c r="AE43" i="61"/>
  <c r="AE35" i="61"/>
  <c r="AE27" i="61"/>
  <c r="AE19" i="61"/>
  <c r="AE108" i="60"/>
  <c r="AE99" i="60"/>
  <c r="AE91" i="60"/>
  <c r="AE83" i="60"/>
  <c r="AE75" i="60"/>
  <c r="AE59" i="60"/>
  <c r="AE51" i="60"/>
  <c r="AE43" i="60"/>
  <c r="AE19" i="60"/>
  <c r="AE99" i="59"/>
  <c r="AE83" i="59"/>
  <c r="AE75" i="59"/>
  <c r="AE67" i="59"/>
  <c r="AE35" i="59"/>
  <c r="AE19" i="59"/>
  <c r="AE11" i="59"/>
  <c r="AE99" i="58"/>
  <c r="AE91" i="58"/>
  <c r="AE43" i="58"/>
  <c r="AE35" i="58"/>
  <c r="AE27" i="58"/>
  <c r="AE19" i="58"/>
  <c r="AE99" i="57"/>
  <c r="AE91" i="57"/>
  <c r="AE83" i="57"/>
  <c r="AE75" i="57"/>
  <c r="AE67" i="57"/>
  <c r="AE51" i="57"/>
  <c r="AE27" i="57"/>
  <c r="AE11" i="57"/>
  <c r="AE108" i="27"/>
  <c r="AE99" i="27"/>
  <c r="AE83" i="27"/>
  <c r="AE67" i="27"/>
  <c r="AE35" i="27"/>
  <c r="AE108" i="25"/>
  <c r="AE99" i="25"/>
  <c r="AE67" i="25"/>
  <c r="AE59" i="25"/>
  <c r="AE51" i="25"/>
  <c r="AE35" i="25"/>
  <c r="AE27" i="25"/>
  <c r="AE19" i="25"/>
  <c r="AD101" i="60"/>
  <c r="AC20" i="27"/>
  <c r="AD20" i="27"/>
  <c r="AD7" i="25"/>
  <c r="AD69" i="65"/>
  <c r="AC92" i="61"/>
  <c r="AD39" i="67"/>
  <c r="AH39" i="67" s="1"/>
  <c r="AC33" i="22"/>
  <c r="AC44" i="22"/>
  <c r="AC82" i="19"/>
  <c r="AC39" i="63"/>
  <c r="AC16" i="26"/>
  <c r="AC54" i="60"/>
  <c r="AD54" i="60"/>
  <c r="AD87" i="65"/>
  <c r="AC62" i="62"/>
  <c r="AG74" i="58"/>
  <c r="AD62" i="68"/>
  <c r="AC62" i="68"/>
  <c r="AC77" i="65"/>
  <c r="AD34" i="68"/>
  <c r="AD7" i="15"/>
  <c r="AD6" i="27"/>
  <c r="AC23" i="20"/>
  <c r="AD30" i="21"/>
  <c r="AG30" i="21" s="1"/>
  <c r="AC54" i="66"/>
  <c r="AC37" i="63"/>
  <c r="AD97" i="22"/>
  <c r="AC38" i="62"/>
  <c r="AD38" i="62"/>
  <c r="AH38" i="62" s="1"/>
  <c r="AD63" i="15"/>
  <c r="AH63" i="15" s="1"/>
  <c r="AD36" i="25"/>
  <c r="AH36" i="25" s="1"/>
  <c r="AC31" i="18"/>
  <c r="AC38" i="68"/>
  <c r="AD38" i="68"/>
  <c r="AC28" i="107"/>
  <c r="C4" i="107"/>
  <c r="C40" i="107"/>
  <c r="C12" i="107"/>
  <c r="C48" i="107"/>
  <c r="C20" i="107"/>
  <c r="C56" i="107"/>
  <c r="C27" i="107"/>
  <c r="C63" i="107"/>
  <c r="C5" i="107"/>
  <c r="C41" i="107"/>
  <c r="C13" i="107"/>
  <c r="C49" i="107"/>
  <c r="C21" i="107"/>
  <c r="C57" i="107"/>
  <c r="C28" i="107"/>
  <c r="C64" i="107"/>
  <c r="AE108" i="63"/>
  <c r="AE99" i="63"/>
  <c r="AE91" i="63"/>
  <c r="AE83" i="63"/>
  <c r="AE75" i="63"/>
  <c r="AE67" i="63"/>
  <c r="AE51" i="63"/>
  <c r="AE19" i="63"/>
  <c r="AE108" i="26"/>
  <c r="AE91" i="26"/>
  <c r="AE83" i="26"/>
  <c r="AE75" i="26"/>
  <c r="AE59" i="26"/>
  <c r="AE43" i="26"/>
  <c r="AE27" i="26"/>
  <c r="AE19" i="26"/>
  <c r="AA83" i="25"/>
  <c r="AB83" i="25" s="1"/>
  <c r="AE108" i="24"/>
  <c r="AE91" i="24"/>
  <c r="AE83" i="24"/>
  <c r="AE75" i="24"/>
  <c r="AE67" i="24"/>
  <c r="AE59" i="24"/>
  <c r="AE35" i="24"/>
  <c r="C6" i="107"/>
  <c r="C42" i="107"/>
  <c r="C14" i="107"/>
  <c r="C50" i="107"/>
  <c r="C22" i="107"/>
  <c r="C58" i="107"/>
  <c r="C29" i="107"/>
  <c r="C65" i="107"/>
  <c r="AE97" i="17"/>
  <c r="AE65" i="17"/>
  <c r="AE25" i="17"/>
  <c r="C7" i="107"/>
  <c r="C43" i="107"/>
  <c r="C15" i="107"/>
  <c r="C51" i="107"/>
  <c r="C23" i="107"/>
  <c r="C59" i="107"/>
  <c r="C30" i="107"/>
  <c r="C66" i="107"/>
  <c r="AD106" i="18"/>
  <c r="C8" i="107"/>
  <c r="C44" i="107"/>
  <c r="C16" i="107"/>
  <c r="C52" i="107"/>
  <c r="C24" i="107"/>
  <c r="C60" i="107"/>
  <c r="C31" i="107"/>
  <c r="C67" i="107"/>
  <c r="C9" i="107"/>
  <c r="C45" i="107"/>
  <c r="C17" i="107"/>
  <c r="C53" i="107"/>
  <c r="C25" i="107"/>
  <c r="C61" i="107"/>
  <c r="C32" i="107"/>
  <c r="C68" i="107"/>
  <c r="AE81" i="57"/>
  <c r="AE89" i="65"/>
  <c r="C10" i="107"/>
  <c r="C46" i="107"/>
  <c r="C18" i="107"/>
  <c r="C54" i="107"/>
  <c r="C26" i="107"/>
  <c r="C33" i="107"/>
  <c r="C69" i="107"/>
  <c r="C11" i="107"/>
  <c r="C47" i="107"/>
  <c r="C19" i="107"/>
  <c r="C55" i="107"/>
  <c r="AE27" i="24"/>
  <c r="AE11" i="24"/>
  <c r="AE108" i="23"/>
  <c r="AE99" i="23"/>
  <c r="AA91" i="23"/>
  <c r="AB91" i="23" s="1"/>
  <c r="AD91" i="23" s="1"/>
  <c r="AE75" i="23"/>
  <c r="AE67" i="23"/>
  <c r="AE59" i="23"/>
  <c r="AE43" i="23"/>
  <c r="AE35" i="23"/>
  <c r="AE27" i="23"/>
  <c r="AE19" i="23"/>
  <c r="AE99" i="22"/>
  <c r="AA83" i="22"/>
  <c r="AB83" i="22" s="1"/>
  <c r="AE43" i="22"/>
  <c r="AA27" i="22"/>
  <c r="AB27" i="22" s="1"/>
  <c r="AE108" i="21"/>
  <c r="AE99" i="21"/>
  <c r="AE75" i="21"/>
  <c r="AE67" i="21"/>
  <c r="AE59" i="21"/>
  <c r="AE51" i="21"/>
  <c r="AE27" i="21"/>
  <c r="AE19" i="21"/>
  <c r="AE91" i="20"/>
  <c r="AE83" i="20"/>
  <c r="AE75" i="20"/>
  <c r="AE67" i="20"/>
  <c r="AE59" i="20"/>
  <c r="AE43" i="20"/>
  <c r="AE35" i="20"/>
  <c r="AE27" i="20"/>
  <c r="AE19" i="20"/>
  <c r="AE108" i="19"/>
  <c r="AE99" i="19"/>
  <c r="AE75" i="19"/>
  <c r="AE67" i="19"/>
  <c r="AE59" i="19"/>
  <c r="AE43" i="19"/>
  <c r="AE35" i="19"/>
  <c r="AE108" i="18"/>
  <c r="AE99" i="18"/>
  <c r="AE91" i="18"/>
  <c r="AE75" i="18"/>
  <c r="AE27" i="18"/>
  <c r="AE11" i="18"/>
  <c r="AE108" i="17"/>
  <c r="AE99" i="17"/>
  <c r="AE83" i="17"/>
  <c r="AE75" i="17"/>
  <c r="AE59" i="17"/>
  <c r="AE43" i="17"/>
  <c r="AE27" i="17"/>
  <c r="AE19" i="17"/>
  <c r="AE83" i="16"/>
  <c r="AE75" i="16"/>
  <c r="AE67" i="16"/>
  <c r="AA27" i="16"/>
  <c r="AB27" i="16" s="1"/>
  <c r="AC27" i="16" s="1"/>
  <c r="AE19" i="16"/>
  <c r="AE99" i="15"/>
  <c r="AE83" i="15"/>
  <c r="AE43" i="15"/>
  <c r="AE11" i="15"/>
  <c r="AA96" i="59"/>
  <c r="AB96" i="59" s="1"/>
  <c r="AA88" i="59"/>
  <c r="AB88" i="59" s="1"/>
  <c r="AD88" i="59" s="1"/>
  <c r="AA10" i="24"/>
  <c r="AB10" i="24" s="1"/>
  <c r="AA88" i="22"/>
  <c r="AB88" i="22" s="1"/>
  <c r="AC88" i="22" s="1"/>
  <c r="AA8" i="22"/>
  <c r="AB8" i="22" s="1"/>
  <c r="AA84" i="18"/>
  <c r="AB84" i="18" s="1"/>
  <c r="AC84" i="18" s="1"/>
  <c r="AA68" i="18"/>
  <c r="AB68" i="18" s="1"/>
  <c r="AA7" i="17"/>
  <c r="AB7" i="17" s="1"/>
  <c r="AE59" i="107"/>
  <c r="AC65" i="107"/>
  <c r="AC61" i="107"/>
  <c r="AC57" i="107"/>
  <c r="AF7" i="65"/>
  <c r="Z67" i="107"/>
  <c r="C50" i="108"/>
  <c r="D50" i="108" s="1"/>
  <c r="I14" i="108"/>
  <c r="J14" i="108" s="1"/>
  <c r="K40" i="107"/>
  <c r="AC85" i="15"/>
  <c r="AA108" i="12"/>
  <c r="AB108" i="12" s="1"/>
  <c r="AC108" i="12" s="1"/>
  <c r="AE108" i="12"/>
  <c r="AA83" i="69"/>
  <c r="AB83" i="69" s="1"/>
  <c r="AD83" i="69" s="1"/>
  <c r="AE83" i="69"/>
  <c r="AA59" i="69"/>
  <c r="AB59" i="69" s="1"/>
  <c r="AC59" i="69" s="1"/>
  <c r="AE59" i="69"/>
  <c r="AA83" i="68"/>
  <c r="AB83" i="68" s="1"/>
  <c r="AE83" i="68"/>
  <c r="AE43" i="68"/>
  <c r="AA43" i="68"/>
  <c r="AB43" i="68" s="1"/>
  <c r="AC43" i="68" s="1"/>
  <c r="AA99" i="66"/>
  <c r="AB99" i="66" s="1"/>
  <c r="AE99" i="66"/>
  <c r="AE91" i="65"/>
  <c r="AA91" i="65"/>
  <c r="AB91" i="65" s="1"/>
  <c r="AE59" i="63"/>
  <c r="AA59" i="63"/>
  <c r="AB59" i="63" s="1"/>
  <c r="AD59" i="63" s="1"/>
  <c r="AA35" i="62"/>
  <c r="AB35" i="62" s="1"/>
  <c r="AD35" i="62" s="1"/>
  <c r="AE35" i="62"/>
  <c r="AE75" i="61"/>
  <c r="AA75" i="61"/>
  <c r="AB75" i="61" s="1"/>
  <c r="AC75" i="61" s="1"/>
  <c r="AA11" i="61"/>
  <c r="AB11" i="61" s="1"/>
  <c r="AC11" i="61" s="1"/>
  <c r="AE11" i="61"/>
  <c r="AA11" i="60"/>
  <c r="AB11" i="60" s="1"/>
  <c r="AC11" i="60" s="1"/>
  <c r="AE11" i="60"/>
  <c r="AE91" i="59"/>
  <c r="AA91" i="59"/>
  <c r="AB91" i="59" s="1"/>
  <c r="AC91" i="59" s="1"/>
  <c r="AA108" i="58"/>
  <c r="AB108" i="58" s="1"/>
  <c r="AC108" i="58" s="1"/>
  <c r="AE108" i="58"/>
  <c r="AE67" i="58"/>
  <c r="AA67" i="58"/>
  <c r="AB67" i="58" s="1"/>
  <c r="AA59" i="27"/>
  <c r="AB59" i="27" s="1"/>
  <c r="AE59" i="27"/>
  <c r="AA99" i="26"/>
  <c r="AB99" i="26" s="1"/>
  <c r="AE99" i="26"/>
  <c r="AE35" i="26"/>
  <c r="AA35" i="26"/>
  <c r="AB35" i="26" s="1"/>
  <c r="AC35" i="26" s="1"/>
  <c r="AA75" i="25"/>
  <c r="AB75" i="25" s="1"/>
  <c r="AD75" i="25" s="1"/>
  <c r="AE75" i="25"/>
  <c r="AA11" i="25"/>
  <c r="AB11" i="25" s="1"/>
  <c r="AC11" i="25" s="1"/>
  <c r="AE11" i="25"/>
  <c r="AA51" i="23"/>
  <c r="AB51" i="23" s="1"/>
  <c r="AD51" i="23" s="1"/>
  <c r="AE51" i="23"/>
  <c r="AA91" i="21"/>
  <c r="AB91" i="21" s="1"/>
  <c r="AC91" i="21" s="1"/>
  <c r="AE91" i="21"/>
  <c r="AE51" i="20"/>
  <c r="AA51" i="20"/>
  <c r="AB51" i="20" s="1"/>
  <c r="AC51" i="20" s="1"/>
  <c r="AA91" i="19"/>
  <c r="AB91" i="19" s="1"/>
  <c r="AE91" i="19"/>
  <c r="AE83" i="19"/>
  <c r="AA83" i="19"/>
  <c r="AB83" i="19" s="1"/>
  <c r="AC83" i="19" s="1"/>
  <c r="AA43" i="18"/>
  <c r="AB43" i="18" s="1"/>
  <c r="AC43" i="18" s="1"/>
  <c r="AE43" i="18"/>
  <c r="AA91" i="16"/>
  <c r="AB91" i="16" s="1"/>
  <c r="AD91" i="16" s="1"/>
  <c r="AE91" i="16"/>
  <c r="AA43" i="16"/>
  <c r="AB43" i="16" s="1"/>
  <c r="AC43" i="16" s="1"/>
  <c r="AE43" i="16"/>
  <c r="AE35" i="16"/>
  <c r="AA35" i="16"/>
  <c r="AB35" i="16" s="1"/>
  <c r="AE67" i="15"/>
  <c r="AA67" i="15"/>
  <c r="AB67" i="15" s="1"/>
  <c r="AC67" i="15" s="1"/>
  <c r="AA52" i="18"/>
  <c r="AB52" i="18" s="1"/>
  <c r="AC52" i="18" s="1"/>
  <c r="AA75" i="18"/>
  <c r="AB75" i="18" s="1"/>
  <c r="AA11" i="18"/>
  <c r="AB11" i="18" s="1"/>
  <c r="AD11" i="18" s="1"/>
  <c r="AA51" i="17"/>
  <c r="AB51" i="17" s="1"/>
  <c r="AC51" i="17" s="1"/>
  <c r="AA48" i="22"/>
  <c r="AB48" i="22" s="1"/>
  <c r="AA94" i="20"/>
  <c r="AB94" i="20" s="1"/>
  <c r="AA85" i="23"/>
  <c r="AB85" i="23" s="1"/>
  <c r="AD85" i="23" s="1"/>
  <c r="AG85" i="23" s="1"/>
  <c r="AA21" i="23"/>
  <c r="AB21" i="23" s="1"/>
  <c r="AC21" i="23" s="1"/>
  <c r="AA33" i="19"/>
  <c r="AB33" i="19" s="1"/>
  <c r="AC33" i="19" s="1"/>
  <c r="AA79" i="17"/>
  <c r="AB79" i="17" s="1"/>
  <c r="AC79" i="17" s="1"/>
  <c r="AA15" i="17"/>
  <c r="AB15" i="17" s="1"/>
  <c r="AC15" i="17" s="1"/>
  <c r="AA27" i="69"/>
  <c r="AB27" i="69" s="1"/>
  <c r="AD27" i="69" s="1"/>
  <c r="AA67" i="68"/>
  <c r="AB67" i="68" s="1"/>
  <c r="AC67" i="68" s="1"/>
  <c r="AA108" i="67"/>
  <c r="AB108" i="67" s="1"/>
  <c r="AC108" i="67" s="1"/>
  <c r="AA43" i="67"/>
  <c r="AB43" i="67" s="1"/>
  <c r="AC43" i="67" s="1"/>
  <c r="AA83" i="66"/>
  <c r="AB83" i="66" s="1"/>
  <c r="AD83" i="66" s="1"/>
  <c r="AA19" i="66"/>
  <c r="AB19" i="66" s="1"/>
  <c r="AA59" i="65"/>
  <c r="AB59" i="65" s="1"/>
  <c r="AC59" i="65" s="1"/>
  <c r="AA99" i="64"/>
  <c r="AB99" i="64" s="1"/>
  <c r="AA74" i="69"/>
  <c r="AB74" i="69" s="1"/>
  <c r="AA10" i="69"/>
  <c r="AB10" i="69" s="1"/>
  <c r="AA100" i="63"/>
  <c r="AB100" i="63" s="1"/>
  <c r="AD100" i="63" s="1"/>
  <c r="AH100" i="63" s="1"/>
  <c r="AA36" i="63"/>
  <c r="AB36" i="63" s="1"/>
  <c r="AC36" i="63" s="1"/>
  <c r="AA35" i="64"/>
  <c r="AB35" i="64" s="1"/>
  <c r="AD35" i="64" s="1"/>
  <c r="AH35" i="64" s="1"/>
  <c r="AA75" i="63"/>
  <c r="AB75" i="63" s="1"/>
  <c r="AC75" i="63" s="1"/>
  <c r="AA51" i="62"/>
  <c r="AB51" i="62" s="1"/>
  <c r="AD51" i="62" s="1"/>
  <c r="AA91" i="61"/>
  <c r="AB91" i="61" s="1"/>
  <c r="AC91" i="61" s="1"/>
  <c r="AA27" i="61"/>
  <c r="AB27" i="61" s="1"/>
  <c r="AC27" i="61" s="1"/>
  <c r="AA67" i="60"/>
  <c r="AB67" i="60" s="1"/>
  <c r="AC67" i="60" s="1"/>
  <c r="AA108" i="59"/>
  <c r="AB108" i="59" s="1"/>
  <c r="AC108" i="59" s="1"/>
  <c r="AA43" i="59"/>
  <c r="AB43" i="59" s="1"/>
  <c r="AA74" i="61"/>
  <c r="AB74" i="61" s="1"/>
  <c r="AC74" i="61" s="1"/>
  <c r="AA10" i="61"/>
  <c r="AB10" i="61" s="1"/>
  <c r="AC10" i="61" s="1"/>
  <c r="AA46" i="57"/>
  <c r="AB46" i="57" s="1"/>
  <c r="AA76" i="26"/>
  <c r="AB76" i="26" s="1"/>
  <c r="AA12" i="26"/>
  <c r="AB12" i="26" s="1"/>
  <c r="AC12" i="26" s="1"/>
  <c r="AA59" i="58"/>
  <c r="AB59" i="58" s="1"/>
  <c r="AC59" i="58" s="1"/>
  <c r="AA99" i="57"/>
  <c r="AB99" i="57" s="1"/>
  <c r="AD99" i="57" s="1"/>
  <c r="AA35" i="57"/>
  <c r="AB35" i="57" s="1"/>
  <c r="AA75" i="27"/>
  <c r="AB75" i="27" s="1"/>
  <c r="AC75" i="27" s="1"/>
  <c r="AA91" i="25"/>
  <c r="AB91" i="25" s="1"/>
  <c r="AC91" i="25" s="1"/>
  <c r="AA27" i="25"/>
  <c r="AB27" i="25" s="1"/>
  <c r="AA67" i="24"/>
  <c r="AB67" i="24" s="1"/>
  <c r="AD67" i="24" s="1"/>
  <c r="AA90" i="24"/>
  <c r="AB90" i="24" s="1"/>
  <c r="AA73" i="27"/>
  <c r="AB73" i="27" s="1"/>
  <c r="AA9" i="27"/>
  <c r="AB9" i="27" s="1"/>
  <c r="AA27" i="24"/>
  <c r="AB27" i="24" s="1"/>
  <c r="AA67" i="23"/>
  <c r="AB67" i="23" s="1"/>
  <c r="AC67" i="23" s="1"/>
  <c r="AA108" i="22"/>
  <c r="AB108" i="22" s="1"/>
  <c r="AC108" i="22" s="1"/>
  <c r="AA43" i="22"/>
  <c r="AB43" i="22" s="1"/>
  <c r="AD43" i="22" s="1"/>
  <c r="AA83" i="21"/>
  <c r="AB83" i="21" s="1"/>
  <c r="AC83" i="21" s="1"/>
  <c r="AA19" i="21"/>
  <c r="AB19" i="21" s="1"/>
  <c r="AD19" i="21" s="1"/>
  <c r="AH19" i="21" s="1"/>
  <c r="AA59" i="20"/>
  <c r="AB59" i="20" s="1"/>
  <c r="AD59" i="20" s="1"/>
  <c r="AA9" i="64"/>
  <c r="AB9" i="64" s="1"/>
  <c r="AA107" i="11"/>
  <c r="AB107" i="11" s="1"/>
  <c r="AA80" i="67"/>
  <c r="AB80" i="67" s="1"/>
  <c r="AC80" i="67" s="1"/>
  <c r="AA82" i="69"/>
  <c r="AB82" i="69" s="1"/>
  <c r="AA99" i="69"/>
  <c r="AB99" i="69" s="1"/>
  <c r="AA4" i="27"/>
  <c r="AB4" i="27" s="1"/>
  <c r="AA62" i="65"/>
  <c r="AB62" i="65" s="1"/>
  <c r="AA79" i="62"/>
  <c r="AB79" i="62" s="1"/>
  <c r="AA25" i="64"/>
  <c r="AB25" i="64" s="1"/>
  <c r="AC25" i="64" s="1"/>
  <c r="AA43" i="69"/>
  <c r="AB43" i="69" s="1"/>
  <c r="AA19" i="68"/>
  <c r="AB19" i="68" s="1"/>
  <c r="AC19" i="68" s="1"/>
  <c r="AA59" i="67"/>
  <c r="AB59" i="67" s="1"/>
  <c r="AA35" i="66"/>
  <c r="AB35" i="66" s="1"/>
  <c r="AD35" i="66" s="1"/>
  <c r="AA75" i="65"/>
  <c r="AB75" i="65" s="1"/>
  <c r="AC75" i="65" s="1"/>
  <c r="AA11" i="65"/>
  <c r="AB11" i="65" s="1"/>
  <c r="AA26" i="69"/>
  <c r="AB26" i="69" s="1"/>
  <c r="AA107" i="67"/>
  <c r="AB107" i="67" s="1"/>
  <c r="AC107" i="67" s="1"/>
  <c r="AA31" i="62"/>
  <c r="AB31" i="62" s="1"/>
  <c r="AA24" i="59"/>
  <c r="AB24" i="59" s="1"/>
  <c r="AA69" i="60"/>
  <c r="AB69" i="60" s="1"/>
  <c r="AD69" i="60" s="1"/>
  <c r="AA5" i="60"/>
  <c r="AB5" i="60" s="1"/>
  <c r="AC5" i="60" s="1"/>
  <c r="AA52" i="63"/>
  <c r="AB52" i="63" s="1"/>
  <c r="AA51" i="64"/>
  <c r="AB51" i="64" s="1"/>
  <c r="AA91" i="63"/>
  <c r="AB91" i="63" s="1"/>
  <c r="AC91" i="63" s="1"/>
  <c r="AA27" i="63"/>
  <c r="AB27" i="63" s="1"/>
  <c r="AA67" i="62"/>
  <c r="AB67" i="62" s="1"/>
  <c r="AA108" i="61"/>
  <c r="AB108" i="61" s="1"/>
  <c r="AA43" i="61"/>
  <c r="AB43" i="61" s="1"/>
  <c r="AC43" i="61" s="1"/>
  <c r="AA83" i="60"/>
  <c r="AB83" i="60" s="1"/>
  <c r="AC83" i="60" s="1"/>
  <c r="AA19" i="60"/>
  <c r="AB19" i="60" s="1"/>
  <c r="AD19" i="60" s="1"/>
  <c r="AA59" i="59"/>
  <c r="AB59" i="59" s="1"/>
  <c r="AA26" i="61"/>
  <c r="AB26" i="61" s="1"/>
  <c r="AD26" i="61" s="1"/>
  <c r="AA107" i="59"/>
  <c r="AB107" i="59" s="1"/>
  <c r="AC107" i="59" s="1"/>
  <c r="AA79" i="25"/>
  <c r="AB79" i="25" s="1"/>
  <c r="AA15" i="25"/>
  <c r="AB15" i="25" s="1"/>
  <c r="AA62" i="57"/>
  <c r="AB62" i="57" s="1"/>
  <c r="AC62" i="57" s="1"/>
  <c r="AA92" i="26"/>
  <c r="AB92" i="26" s="1"/>
  <c r="AA28" i="26"/>
  <c r="AB28" i="26" s="1"/>
  <c r="AD28" i="26" s="1"/>
  <c r="AA75" i="58"/>
  <c r="AB75" i="58" s="1"/>
  <c r="AC75" i="58" s="1"/>
  <c r="AA11" i="58"/>
  <c r="AB11" i="58" s="1"/>
  <c r="AD11" i="58" s="1"/>
  <c r="AA51" i="57"/>
  <c r="AB51" i="57" s="1"/>
  <c r="AD51" i="57" s="1"/>
  <c r="AA91" i="27"/>
  <c r="AB91" i="27" s="1"/>
  <c r="AA27" i="27"/>
  <c r="AB27" i="27" s="1"/>
  <c r="AA67" i="26"/>
  <c r="AB67" i="26" s="1"/>
  <c r="AC67" i="26" s="1"/>
  <c r="AA108" i="25"/>
  <c r="AB108" i="25" s="1"/>
  <c r="AA43" i="25"/>
  <c r="AB43" i="25" s="1"/>
  <c r="AC43" i="25" s="1"/>
  <c r="AA83" i="24"/>
  <c r="AB83" i="24" s="1"/>
  <c r="AA42" i="24"/>
  <c r="AB42" i="24" s="1"/>
  <c r="AA89" i="27"/>
  <c r="AB89" i="27" s="1"/>
  <c r="AA25" i="27"/>
  <c r="AB25" i="27" s="1"/>
  <c r="AC25" i="27" s="1"/>
  <c r="AA83" i="23"/>
  <c r="AB83" i="23" s="1"/>
  <c r="AD83" i="23" s="1"/>
  <c r="AA19" i="23"/>
  <c r="AB19" i="23" s="1"/>
  <c r="AD19" i="23" s="1"/>
  <c r="AA59" i="22"/>
  <c r="AB59" i="22" s="1"/>
  <c r="AA99" i="21"/>
  <c r="AB99" i="21" s="1"/>
  <c r="AD99" i="21" s="1"/>
  <c r="AA35" i="21"/>
  <c r="AB35" i="21" s="1"/>
  <c r="AC35" i="21" s="1"/>
  <c r="AA75" i="20"/>
  <c r="AB75" i="20" s="1"/>
  <c r="AC75" i="20" s="1"/>
  <c r="AA11" i="20"/>
  <c r="AB11" i="20" s="1"/>
  <c r="AA43" i="19"/>
  <c r="AB43" i="19" s="1"/>
  <c r="AD43" i="19" s="1"/>
  <c r="AA18" i="24"/>
  <c r="AB18" i="24" s="1"/>
  <c r="AC18" i="24" s="1"/>
  <c r="AA107" i="22"/>
  <c r="AB107" i="22" s="1"/>
  <c r="AA81" i="19"/>
  <c r="AB81" i="19" s="1"/>
  <c r="AC81" i="19" s="1"/>
  <c r="AA64" i="22"/>
  <c r="AB64" i="22" s="1"/>
  <c r="AC64" i="22" s="1"/>
  <c r="AA11" i="19"/>
  <c r="AB11" i="19" s="1"/>
  <c r="AA82" i="16"/>
  <c r="AB82" i="16" s="1"/>
  <c r="AA46" i="20"/>
  <c r="AB46" i="20" s="1"/>
  <c r="AD46" i="20" s="1"/>
  <c r="AA101" i="23"/>
  <c r="AB101" i="23" s="1"/>
  <c r="AA37" i="23"/>
  <c r="AB37" i="23" s="1"/>
  <c r="AC37" i="23" s="1"/>
  <c r="AA49" i="19"/>
  <c r="AB49" i="19" s="1"/>
  <c r="AA95" i="17"/>
  <c r="AB95" i="17" s="1"/>
  <c r="AA31" i="17"/>
  <c r="AB31" i="17" s="1"/>
  <c r="AD31" i="17" s="1"/>
  <c r="AA5" i="15"/>
  <c r="AB5" i="15" s="1"/>
  <c r="AC5" i="15" s="1"/>
  <c r="AA27" i="18"/>
  <c r="AB27" i="18" s="1"/>
  <c r="AA83" i="15"/>
  <c r="AB83" i="15" s="1"/>
  <c r="AA90" i="69"/>
  <c r="AB90" i="69" s="1"/>
  <c r="AA108" i="69"/>
  <c r="AB108" i="69" s="1"/>
  <c r="AC108" i="69" s="1"/>
  <c r="AA4" i="64"/>
  <c r="AB4" i="64" s="1"/>
  <c r="AD4" i="64" s="1"/>
  <c r="R115" i="64" s="1"/>
  <c r="AA54" i="65"/>
  <c r="AB54" i="65" s="1"/>
  <c r="AA101" i="68"/>
  <c r="AB101" i="68" s="1"/>
  <c r="AA37" i="68"/>
  <c r="AB37" i="68" s="1"/>
  <c r="AA35" i="69"/>
  <c r="AB35" i="69" s="1"/>
  <c r="AC35" i="69" s="1"/>
  <c r="AA75" i="68"/>
  <c r="AB75" i="68" s="1"/>
  <c r="AC75" i="68" s="1"/>
  <c r="AA11" i="68"/>
  <c r="AB11" i="68" s="1"/>
  <c r="AD11" i="68" s="1"/>
  <c r="AA51" i="67"/>
  <c r="AB51" i="67" s="1"/>
  <c r="AA91" i="66"/>
  <c r="AB91" i="66" s="1"/>
  <c r="AA27" i="66"/>
  <c r="AB27" i="66" s="1"/>
  <c r="AC27" i="66" s="1"/>
  <c r="AA67" i="65"/>
  <c r="AB67" i="65" s="1"/>
  <c r="AD67" i="65" s="1"/>
  <c r="AA108" i="64"/>
  <c r="AB108" i="64" s="1"/>
  <c r="AA18" i="69"/>
  <c r="AB18" i="69" s="1"/>
  <c r="AA80" i="59"/>
  <c r="AB80" i="59" s="1"/>
  <c r="AC80" i="59" s="1"/>
  <c r="AA16" i="59"/>
  <c r="AB16" i="59" s="1"/>
  <c r="AA61" i="60"/>
  <c r="AB61" i="60" s="1"/>
  <c r="AA44" i="63"/>
  <c r="AB44" i="63" s="1"/>
  <c r="AD44" i="63" s="1"/>
  <c r="AA43" i="64"/>
  <c r="AB43" i="64" s="1"/>
  <c r="AA83" i="63"/>
  <c r="AB83" i="63" s="1"/>
  <c r="AC83" i="63" s="1"/>
  <c r="AA19" i="63"/>
  <c r="AB19" i="63" s="1"/>
  <c r="AA59" i="62"/>
  <c r="AB59" i="62" s="1"/>
  <c r="AA99" i="61"/>
  <c r="AB99" i="61" s="1"/>
  <c r="AD99" i="61" s="1"/>
  <c r="AA35" i="61"/>
  <c r="AB35" i="61" s="1"/>
  <c r="AC35" i="61" s="1"/>
  <c r="AA75" i="60"/>
  <c r="AB75" i="60" s="1"/>
  <c r="AC75" i="60" s="1"/>
  <c r="AA51" i="59"/>
  <c r="AB51" i="59" s="1"/>
  <c r="AD51" i="59" s="1"/>
  <c r="AA18" i="61"/>
  <c r="AB18" i="61" s="1"/>
  <c r="AA54" i="57"/>
  <c r="AB54" i="57" s="1"/>
  <c r="AA84" i="26"/>
  <c r="AB84" i="26" s="1"/>
  <c r="AC84" i="26" s="1"/>
  <c r="AA108" i="18"/>
  <c r="AB108" i="18" s="1"/>
  <c r="AC108" i="18" s="1"/>
  <c r="AA43" i="57"/>
  <c r="AB43" i="57" s="1"/>
  <c r="AD43" i="57" s="1"/>
  <c r="AA59" i="26"/>
  <c r="AB59" i="26" s="1"/>
  <c r="AA99" i="25"/>
  <c r="AB99" i="25" s="1"/>
  <c r="AD99" i="25" s="1"/>
  <c r="AA35" i="25"/>
  <c r="AB35" i="25" s="1"/>
  <c r="AC35" i="25" s="1"/>
  <c r="AA75" i="24"/>
  <c r="AB75" i="24" s="1"/>
  <c r="AC75" i="24" s="1"/>
  <c r="AA81" i="27"/>
  <c r="AB81" i="27" s="1"/>
  <c r="AA17" i="27"/>
  <c r="AB17" i="27" s="1"/>
  <c r="AA35" i="24"/>
  <c r="AB35" i="24" s="1"/>
  <c r="AC35" i="24" s="1"/>
  <c r="AA75" i="23"/>
  <c r="AB75" i="23" s="1"/>
  <c r="AD75" i="23" s="1"/>
  <c r="AA11" i="23"/>
  <c r="AB11" i="23" s="1"/>
  <c r="AC11" i="23" s="1"/>
  <c r="AA51" i="22"/>
  <c r="AB51" i="22" s="1"/>
  <c r="AA27" i="21"/>
  <c r="AB27" i="21" s="1"/>
  <c r="AA67" i="20"/>
  <c r="AB67" i="20" s="1"/>
  <c r="AA108" i="19"/>
  <c r="AB108" i="19" s="1"/>
  <c r="AC108" i="19" s="1"/>
  <c r="AA98" i="16"/>
  <c r="AB98" i="16" s="1"/>
  <c r="AA56" i="22"/>
  <c r="AB56" i="22" s="1"/>
  <c r="AD56" i="22" s="1"/>
  <c r="AH56" i="22" s="1"/>
  <c r="AA35" i="19"/>
  <c r="AB35" i="19" s="1"/>
  <c r="AC35" i="19" s="1"/>
  <c r="AA50" i="16"/>
  <c r="AB50" i="16" s="1"/>
  <c r="AA102" i="20"/>
  <c r="AB102" i="20" s="1"/>
  <c r="AA38" i="20"/>
  <c r="AB38" i="20" s="1"/>
  <c r="AA93" i="23"/>
  <c r="AB93" i="23" s="1"/>
  <c r="AC93" i="23" s="1"/>
  <c r="AA41" i="19"/>
  <c r="AB41" i="19" s="1"/>
  <c r="AC41" i="19" s="1"/>
  <c r="AA23" i="17"/>
  <c r="AB23" i="17" s="1"/>
  <c r="AC23" i="17" s="1"/>
  <c r="AA60" i="18"/>
  <c r="AB60" i="18" s="1"/>
  <c r="AA83" i="18"/>
  <c r="AB83" i="18" s="1"/>
  <c r="AA59" i="17"/>
  <c r="AB59" i="17" s="1"/>
  <c r="AD59" i="17" s="1"/>
  <c r="AA99" i="16"/>
  <c r="AB99" i="16" s="1"/>
  <c r="AA11" i="15"/>
  <c r="AB11" i="15" s="1"/>
  <c r="AD11" i="15" s="1"/>
  <c r="AA41" i="64"/>
  <c r="AB41" i="64" s="1"/>
  <c r="AA40" i="67"/>
  <c r="AB40" i="67" s="1"/>
  <c r="AD40" i="67" s="1"/>
  <c r="AA38" i="65"/>
  <c r="AB38" i="65" s="1"/>
  <c r="AA65" i="64"/>
  <c r="AB65" i="64" s="1"/>
  <c r="AA85" i="68"/>
  <c r="AB85" i="68" s="1"/>
  <c r="AA19" i="69"/>
  <c r="AB19" i="69" s="1"/>
  <c r="AA59" i="68"/>
  <c r="AB59" i="68" s="1"/>
  <c r="AC59" i="68" s="1"/>
  <c r="AA99" i="67"/>
  <c r="AB99" i="67" s="1"/>
  <c r="AA35" i="67"/>
  <c r="AB35" i="67" s="1"/>
  <c r="AA75" i="66"/>
  <c r="AB75" i="66" s="1"/>
  <c r="AA11" i="66"/>
  <c r="AB11" i="66" s="1"/>
  <c r="AC11" i="66" s="1"/>
  <c r="AA51" i="65"/>
  <c r="AB51" i="65" s="1"/>
  <c r="AD51" i="65" s="1"/>
  <c r="AA91" i="64"/>
  <c r="AB91" i="64" s="1"/>
  <c r="AA71" i="62"/>
  <c r="AB71" i="62" s="1"/>
  <c r="AA66" i="69"/>
  <c r="AB66" i="69" s="1"/>
  <c r="AA49" i="64"/>
  <c r="AB49" i="64" s="1"/>
  <c r="AC49" i="64" s="1"/>
  <c r="AA64" i="59"/>
  <c r="AB64" i="59" s="1"/>
  <c r="AD64" i="59" s="1"/>
  <c r="AA45" i="60"/>
  <c r="AB45" i="60" s="1"/>
  <c r="AA28" i="63"/>
  <c r="AB28" i="63" s="1"/>
  <c r="AA27" i="64"/>
  <c r="AB27" i="64" s="1"/>
  <c r="AA67" i="63"/>
  <c r="AB67" i="63" s="1"/>
  <c r="AA108" i="62"/>
  <c r="AB108" i="62" s="1"/>
  <c r="AC108" i="62" s="1"/>
  <c r="AA43" i="62"/>
  <c r="AB43" i="62" s="1"/>
  <c r="AA83" i="61"/>
  <c r="AB83" i="61" s="1"/>
  <c r="AA19" i="61"/>
  <c r="AB19" i="61" s="1"/>
  <c r="AC19" i="61" s="1"/>
  <c r="AA59" i="60"/>
  <c r="AB59" i="60" s="1"/>
  <c r="AC59" i="60" s="1"/>
  <c r="AA99" i="59"/>
  <c r="AB99" i="59" s="1"/>
  <c r="AA35" i="59"/>
  <c r="AB35" i="59" s="1"/>
  <c r="AA66" i="61"/>
  <c r="AB66" i="61" s="1"/>
  <c r="AA55" i="25"/>
  <c r="AB55" i="25" s="1"/>
  <c r="AA102" i="57"/>
  <c r="AB102" i="57" s="1"/>
  <c r="AD102" i="57" s="1"/>
  <c r="AA38" i="57"/>
  <c r="AB38" i="57" s="1"/>
  <c r="AA68" i="26"/>
  <c r="AB68" i="26" s="1"/>
  <c r="AA51" i="58"/>
  <c r="AB51" i="58" s="1"/>
  <c r="AD51" i="58" s="1"/>
  <c r="AA91" i="57"/>
  <c r="AB91" i="57" s="1"/>
  <c r="AD91" i="57" s="1"/>
  <c r="AA67" i="27"/>
  <c r="AB67" i="27" s="1"/>
  <c r="AA108" i="26"/>
  <c r="AB108" i="26" s="1"/>
  <c r="AA43" i="26"/>
  <c r="AB43" i="26" s="1"/>
  <c r="AA19" i="25"/>
  <c r="AB19" i="25" s="1"/>
  <c r="AC19" i="25" s="1"/>
  <c r="AA59" i="24"/>
  <c r="AB59" i="24" s="1"/>
  <c r="AA82" i="24"/>
  <c r="AB82" i="24" s="1"/>
  <c r="AA65" i="27"/>
  <c r="AB65" i="27" s="1"/>
  <c r="AD65" i="27" s="1"/>
  <c r="AA19" i="24"/>
  <c r="AB19" i="24" s="1"/>
  <c r="AA59" i="23"/>
  <c r="AB59" i="23" s="1"/>
  <c r="AD59" i="23" s="1"/>
  <c r="AA75" i="21"/>
  <c r="AB75" i="21" s="1"/>
  <c r="AD75" i="21" s="1"/>
  <c r="AH75" i="21" s="1"/>
  <c r="AA11" i="21"/>
  <c r="AB11" i="21" s="1"/>
  <c r="AC11" i="21" s="1"/>
  <c r="AA57" i="19"/>
  <c r="AB57" i="19" s="1"/>
  <c r="AA40" i="22"/>
  <c r="AB40" i="22" s="1"/>
  <c r="AC40" i="22" s="1"/>
  <c r="AA86" i="20"/>
  <c r="AB86" i="20" s="1"/>
  <c r="AD86" i="20" s="1"/>
  <c r="AH86" i="20" s="1"/>
  <c r="AA77" i="23"/>
  <c r="AB77" i="23" s="1"/>
  <c r="AD77" i="23" s="1"/>
  <c r="AA13" i="23"/>
  <c r="AB13" i="23" s="1"/>
  <c r="AA25" i="19"/>
  <c r="AB25" i="19" s="1"/>
  <c r="AA44" i="18"/>
  <c r="AB44" i="18" s="1"/>
  <c r="AA67" i="18"/>
  <c r="AB67" i="18" s="1"/>
  <c r="AA108" i="17"/>
  <c r="AB108" i="17" s="1"/>
  <c r="AC108" i="17" s="1"/>
  <c r="AA43" i="17"/>
  <c r="AB43" i="17" s="1"/>
  <c r="AA83" i="16"/>
  <c r="AB83" i="16" s="1"/>
  <c r="AA19" i="16"/>
  <c r="AB19" i="16" s="1"/>
  <c r="AA59" i="15"/>
  <c r="AB59" i="15" s="1"/>
  <c r="AC59" i="15" s="1"/>
  <c r="AA8" i="67"/>
  <c r="AB8" i="67" s="1"/>
  <c r="AC8" i="67" s="1"/>
  <c r="AA88" i="67"/>
  <c r="AB88" i="67" s="1"/>
  <c r="AA94" i="65"/>
  <c r="AB94" i="65" s="1"/>
  <c r="AA30" i="65"/>
  <c r="AB30" i="65" s="1"/>
  <c r="AA33" i="64"/>
  <c r="AB33" i="64" s="1"/>
  <c r="AA77" i="68"/>
  <c r="AB77" i="68" s="1"/>
  <c r="AD77" i="68" s="1"/>
  <c r="AA75" i="69"/>
  <c r="AB75" i="69" s="1"/>
  <c r="AA11" i="69"/>
  <c r="AB11" i="69" s="1"/>
  <c r="AA51" i="68"/>
  <c r="AB51" i="68" s="1"/>
  <c r="AC51" i="68" s="1"/>
  <c r="AA91" i="67"/>
  <c r="AB91" i="67" s="1"/>
  <c r="AA27" i="67"/>
  <c r="AB27" i="67" s="1"/>
  <c r="AD27" i="67" s="1"/>
  <c r="AA67" i="66"/>
  <c r="AB67" i="66" s="1"/>
  <c r="AA108" i="65"/>
  <c r="AB108" i="65" s="1"/>
  <c r="AD108" i="65" s="1"/>
  <c r="AA43" i="65"/>
  <c r="AB43" i="65" s="1"/>
  <c r="AA83" i="64"/>
  <c r="AB83" i="64" s="1"/>
  <c r="AA39" i="62"/>
  <c r="AB39" i="62" s="1"/>
  <c r="AA58" i="69"/>
  <c r="AB58" i="69" s="1"/>
  <c r="AA17" i="64"/>
  <c r="AB17" i="64" s="1"/>
  <c r="AC17" i="64" s="1"/>
  <c r="AA105" i="61"/>
  <c r="AB105" i="61" s="1"/>
  <c r="AC105" i="61" s="1"/>
  <c r="AA56" i="59"/>
  <c r="AB56" i="59" s="1"/>
  <c r="AA37" i="60"/>
  <c r="AB37" i="60" s="1"/>
  <c r="AA84" i="63"/>
  <c r="AB84" i="63" s="1"/>
  <c r="AA20" i="63"/>
  <c r="AB20" i="63" s="1"/>
  <c r="AD20" i="63" s="1"/>
  <c r="AA19" i="64"/>
  <c r="AB19" i="64" s="1"/>
  <c r="AC19" i="64" s="1"/>
  <c r="AA99" i="62"/>
  <c r="AB99" i="62" s="1"/>
  <c r="AC99" i="62" s="1"/>
  <c r="AA51" i="60"/>
  <c r="AB51" i="60" s="1"/>
  <c r="AC51" i="60" s="1"/>
  <c r="AA58" i="61"/>
  <c r="AB58" i="61" s="1"/>
  <c r="AC58" i="61" s="1"/>
  <c r="AA30" i="57"/>
  <c r="AB30" i="57" s="1"/>
  <c r="AA109" i="57"/>
  <c r="AB109" i="57" s="1"/>
  <c r="AA83" i="57"/>
  <c r="AB83" i="57" s="1"/>
  <c r="AA19" i="57"/>
  <c r="AB19" i="57" s="1"/>
  <c r="AC19" i="57" s="1"/>
  <c r="AA74" i="24"/>
  <c r="AB74" i="24" s="1"/>
  <c r="AA57" i="27"/>
  <c r="AB57" i="27" s="1"/>
  <c r="AC57" i="27" s="1"/>
  <c r="AA67" i="21"/>
  <c r="AB67" i="21" s="1"/>
  <c r="AA43" i="20"/>
  <c r="AB43" i="20" s="1"/>
  <c r="AA96" i="22"/>
  <c r="AB96" i="22" s="1"/>
  <c r="AA32" i="22"/>
  <c r="AB32" i="22" s="1"/>
  <c r="AA14" i="20"/>
  <c r="AB14" i="20" s="1"/>
  <c r="AA69" i="23"/>
  <c r="AB69" i="23" s="1"/>
  <c r="AA5" i="23"/>
  <c r="AB5" i="23" s="1"/>
  <c r="AC5" i="23" s="1"/>
  <c r="AA17" i="19"/>
  <c r="AB17" i="19" s="1"/>
  <c r="AA92" i="18"/>
  <c r="AB92" i="18" s="1"/>
  <c r="AC92" i="18" s="1"/>
  <c r="AA36" i="18"/>
  <c r="AB36" i="18" s="1"/>
  <c r="AD36" i="18" s="1"/>
  <c r="AA59" i="18"/>
  <c r="AB59" i="18" s="1"/>
  <c r="AA99" i="17"/>
  <c r="AB99" i="17" s="1"/>
  <c r="AD99" i="17" s="1"/>
  <c r="AA75" i="16"/>
  <c r="AB75" i="16" s="1"/>
  <c r="AC75" i="16" s="1"/>
  <c r="AA11" i="16"/>
  <c r="AB11" i="16" s="1"/>
  <c r="AD11" i="16" s="1"/>
  <c r="AH11" i="16" s="1"/>
  <c r="AA51" i="15"/>
  <c r="AB51" i="15" s="1"/>
  <c r="AC51" i="15" s="1"/>
  <c r="AA72" i="67"/>
  <c r="AB72" i="67" s="1"/>
  <c r="AA105" i="69"/>
  <c r="AB105" i="69" s="1"/>
  <c r="AA32" i="67"/>
  <c r="AB32" i="67" s="1"/>
  <c r="AA87" i="62"/>
  <c r="AB87" i="62" s="1"/>
  <c r="AA86" i="65"/>
  <c r="AB86" i="65" s="1"/>
  <c r="AC86" i="65" s="1"/>
  <c r="AA22" i="65"/>
  <c r="AB22" i="65" s="1"/>
  <c r="AA69" i="68"/>
  <c r="AB69" i="68" s="1"/>
  <c r="AA67" i="69"/>
  <c r="AB67" i="69" s="1"/>
  <c r="AD67" i="69" s="1"/>
  <c r="AA108" i="68"/>
  <c r="AB108" i="68" s="1"/>
  <c r="AA83" i="67"/>
  <c r="AB83" i="67" s="1"/>
  <c r="AA19" i="67"/>
  <c r="AB19" i="67" s="1"/>
  <c r="AA59" i="66"/>
  <c r="AB59" i="66" s="1"/>
  <c r="AA99" i="65"/>
  <c r="AB99" i="65" s="1"/>
  <c r="AD99" i="65" s="1"/>
  <c r="AA35" i="65"/>
  <c r="AB35" i="65" s="1"/>
  <c r="AA7" i="62"/>
  <c r="AB7" i="62" s="1"/>
  <c r="AC7" i="62" s="1"/>
  <c r="AA50" i="69"/>
  <c r="AB50" i="69" s="1"/>
  <c r="AA106" i="64"/>
  <c r="AB106" i="64" s="1"/>
  <c r="AC106" i="64" s="1"/>
  <c r="AA48" i="59"/>
  <c r="AB48" i="59" s="1"/>
  <c r="AA93" i="60"/>
  <c r="AB93" i="60" s="1"/>
  <c r="AA29" i="60"/>
  <c r="AB29" i="60" s="1"/>
  <c r="AC29" i="60" s="1"/>
  <c r="AA76" i="63"/>
  <c r="AB76" i="63" s="1"/>
  <c r="AA12" i="63"/>
  <c r="AB12" i="63" s="1"/>
  <c r="AA75" i="64"/>
  <c r="AB75" i="64" s="1"/>
  <c r="AA11" i="64"/>
  <c r="AB11" i="64" s="1"/>
  <c r="AC11" i="64" s="1"/>
  <c r="AA51" i="63"/>
  <c r="AB51" i="63" s="1"/>
  <c r="AA91" i="62"/>
  <c r="AB91" i="62" s="1"/>
  <c r="AA27" i="62"/>
  <c r="AB27" i="62" s="1"/>
  <c r="AA67" i="61"/>
  <c r="AB67" i="61" s="1"/>
  <c r="AA108" i="60"/>
  <c r="AB108" i="60" s="1"/>
  <c r="AA43" i="60"/>
  <c r="AB43" i="60" s="1"/>
  <c r="AC43" i="60" s="1"/>
  <c r="AA83" i="59"/>
  <c r="AB83" i="59" s="1"/>
  <c r="AC83" i="59" s="1"/>
  <c r="AA19" i="59"/>
  <c r="AB19" i="59" s="1"/>
  <c r="AA50" i="61"/>
  <c r="AB50" i="61" s="1"/>
  <c r="AA103" i="25"/>
  <c r="AB103" i="25" s="1"/>
  <c r="AA39" i="25"/>
  <c r="AB39" i="25" s="1"/>
  <c r="AC39" i="25" s="1"/>
  <c r="AA86" i="57"/>
  <c r="AB86" i="57" s="1"/>
  <c r="AC86" i="57" s="1"/>
  <c r="AA22" i="57"/>
  <c r="AB22" i="57" s="1"/>
  <c r="AC22" i="57" s="1"/>
  <c r="AA105" i="16"/>
  <c r="AB105" i="16" s="1"/>
  <c r="AA52" i="26"/>
  <c r="AB52" i="26" s="1"/>
  <c r="AA99" i="58"/>
  <c r="AB99" i="58" s="1"/>
  <c r="AA35" i="58"/>
  <c r="AB35" i="58" s="1"/>
  <c r="AD35" i="58" s="1"/>
  <c r="AA75" i="57"/>
  <c r="AB75" i="57" s="1"/>
  <c r="AC75" i="57" s="1"/>
  <c r="AA11" i="57"/>
  <c r="AB11" i="57" s="1"/>
  <c r="AD11" i="57" s="1"/>
  <c r="AA51" i="27"/>
  <c r="AB51" i="27" s="1"/>
  <c r="AA91" i="26"/>
  <c r="AB91" i="26" s="1"/>
  <c r="AD91" i="26" s="1"/>
  <c r="AH91" i="26" s="1"/>
  <c r="AA27" i="26"/>
  <c r="AB27" i="26" s="1"/>
  <c r="AD27" i="26" s="1"/>
  <c r="AA67" i="25"/>
  <c r="AB67" i="25" s="1"/>
  <c r="AC67" i="25" s="1"/>
  <c r="AA108" i="24"/>
  <c r="AB108" i="24" s="1"/>
  <c r="AC108" i="24" s="1"/>
  <c r="AA43" i="24"/>
  <c r="AB43" i="24" s="1"/>
  <c r="AA66" i="24"/>
  <c r="AB66" i="24" s="1"/>
  <c r="AC66" i="24" s="1"/>
  <c r="AA49" i="27"/>
  <c r="AB49" i="27" s="1"/>
  <c r="AC49" i="27" s="1"/>
  <c r="AA108" i="23"/>
  <c r="AB108" i="23" s="1"/>
  <c r="AC108" i="23" s="1"/>
  <c r="AA43" i="23"/>
  <c r="AB43" i="23" s="1"/>
  <c r="AD43" i="23" s="1"/>
  <c r="AA19" i="22"/>
  <c r="AB19" i="22" s="1"/>
  <c r="AA59" i="21"/>
  <c r="AB59" i="21" s="1"/>
  <c r="AA99" i="20"/>
  <c r="AB99" i="20" s="1"/>
  <c r="AD99" i="20" s="1"/>
  <c r="AA35" i="20"/>
  <c r="AB35" i="20" s="1"/>
  <c r="AD35" i="20" s="1"/>
  <c r="AA75" i="19"/>
  <c r="AB75" i="19" s="1"/>
  <c r="AD75" i="19" s="1"/>
  <c r="AA90" i="16"/>
  <c r="AB90" i="16" s="1"/>
  <c r="AA24" i="22"/>
  <c r="AB24" i="22" s="1"/>
  <c r="AA70" i="20"/>
  <c r="AB70" i="20" s="1"/>
  <c r="AC70" i="20" s="1"/>
  <c r="AA6" i="20"/>
  <c r="AB6" i="20" s="1"/>
  <c r="AA61" i="23"/>
  <c r="AB61" i="23" s="1"/>
  <c r="AA9" i="19"/>
  <c r="AB9" i="19" s="1"/>
  <c r="AC9" i="19" s="1"/>
  <c r="AA55" i="17"/>
  <c r="AB55" i="17" s="1"/>
  <c r="AA93" i="15"/>
  <c r="AB93" i="15" s="1"/>
  <c r="AC93" i="15" s="1"/>
  <c r="AA29" i="15"/>
  <c r="AB29" i="15" s="1"/>
  <c r="AA28" i="18"/>
  <c r="AB28" i="18" s="1"/>
  <c r="AA51" i="18"/>
  <c r="AB51" i="18" s="1"/>
  <c r="AA91" i="17"/>
  <c r="AB91" i="17" s="1"/>
  <c r="AA27" i="17"/>
  <c r="AB27" i="17" s="1"/>
  <c r="AA67" i="16"/>
  <c r="AB67" i="16" s="1"/>
  <c r="AD67" i="16" s="1"/>
  <c r="AA108" i="15"/>
  <c r="AB108" i="15" s="1"/>
  <c r="AC108" i="15" s="1"/>
  <c r="AA43" i="15"/>
  <c r="AB43" i="15" s="1"/>
  <c r="AC43" i="15" s="1"/>
  <c r="AA73" i="64"/>
  <c r="AB73" i="64" s="1"/>
  <c r="AA55" i="62"/>
  <c r="AB55" i="62" s="1"/>
  <c r="AA78" i="65"/>
  <c r="AB78" i="65" s="1"/>
  <c r="AC78" i="65" s="1"/>
  <c r="AA14" i="65"/>
  <c r="AB14" i="65" s="1"/>
  <c r="AA61" i="68"/>
  <c r="AB61" i="68" s="1"/>
  <c r="AA109" i="65"/>
  <c r="AB109" i="65" s="1"/>
  <c r="AC109" i="65" s="1"/>
  <c r="AA35" i="68"/>
  <c r="AB35" i="68" s="1"/>
  <c r="AC35" i="68" s="1"/>
  <c r="AA75" i="67"/>
  <c r="AB75" i="67" s="1"/>
  <c r="AA11" i="67"/>
  <c r="AB11" i="67" s="1"/>
  <c r="AD11" i="67" s="1"/>
  <c r="AG11" i="67" s="1"/>
  <c r="AA51" i="66"/>
  <c r="AB51" i="66" s="1"/>
  <c r="AA42" i="69"/>
  <c r="AB42" i="69" s="1"/>
  <c r="AC42" i="69" s="1"/>
  <c r="AA97" i="64"/>
  <c r="AB97" i="64" s="1"/>
  <c r="AA95" i="62"/>
  <c r="AB95" i="62" s="1"/>
  <c r="AA40" i="59"/>
  <c r="AB40" i="59" s="1"/>
  <c r="AA85" i="60"/>
  <c r="AB85" i="60" s="1"/>
  <c r="AA21" i="60"/>
  <c r="AB21" i="60" s="1"/>
  <c r="AA67" i="64"/>
  <c r="AB67" i="64" s="1"/>
  <c r="AA108" i="63"/>
  <c r="AB108" i="63" s="1"/>
  <c r="AD108" i="63" s="1"/>
  <c r="AA43" i="63"/>
  <c r="AB43" i="63" s="1"/>
  <c r="AD43" i="63" s="1"/>
  <c r="AA83" i="62"/>
  <c r="AB83" i="62" s="1"/>
  <c r="AA19" i="62"/>
  <c r="AB19" i="62" s="1"/>
  <c r="AD19" i="62" s="1"/>
  <c r="AA59" i="61"/>
  <c r="AB59" i="61" s="1"/>
  <c r="AC59" i="61" s="1"/>
  <c r="AA99" i="60"/>
  <c r="AB99" i="60" s="1"/>
  <c r="AA35" i="60"/>
  <c r="AB35" i="60" s="1"/>
  <c r="AA75" i="59"/>
  <c r="AB75" i="59" s="1"/>
  <c r="AD75" i="59" s="1"/>
  <c r="AA11" i="59"/>
  <c r="AB11" i="59" s="1"/>
  <c r="AA42" i="61"/>
  <c r="AB42" i="61" s="1"/>
  <c r="AA95" i="25"/>
  <c r="AB95" i="25" s="1"/>
  <c r="AA31" i="25"/>
  <c r="AB31" i="25" s="1"/>
  <c r="AD31" i="25" s="1"/>
  <c r="AG31" i="25" s="1"/>
  <c r="AA78" i="57"/>
  <c r="AB78" i="57" s="1"/>
  <c r="AC78" i="57" s="1"/>
  <c r="AA14" i="57"/>
  <c r="AB14" i="57" s="1"/>
  <c r="AA44" i="26"/>
  <c r="AB44" i="26" s="1"/>
  <c r="AA91" i="58"/>
  <c r="AB91" i="58" s="1"/>
  <c r="AC91" i="58" s="1"/>
  <c r="AA27" i="58"/>
  <c r="AB27" i="58" s="1"/>
  <c r="AA67" i="57"/>
  <c r="AB67" i="57" s="1"/>
  <c r="AA108" i="27"/>
  <c r="AB108" i="27" s="1"/>
  <c r="AC108" i="27" s="1"/>
  <c r="AA43" i="27"/>
  <c r="AB43" i="27" s="1"/>
  <c r="AA83" i="26"/>
  <c r="AB83" i="26" s="1"/>
  <c r="AA19" i="26"/>
  <c r="AB19" i="26" s="1"/>
  <c r="AA59" i="25"/>
  <c r="AB59" i="25" s="1"/>
  <c r="AA99" i="24"/>
  <c r="AB99" i="24" s="1"/>
  <c r="AC99" i="24" s="1"/>
  <c r="AA58" i="24"/>
  <c r="AB58" i="24" s="1"/>
  <c r="AD58" i="24" s="1"/>
  <c r="AA109" i="20"/>
  <c r="AB109" i="20" s="1"/>
  <c r="AC109" i="20" s="1"/>
  <c r="AA106" i="27"/>
  <c r="AB106" i="27" s="1"/>
  <c r="AA41" i="27"/>
  <c r="AB41" i="27" s="1"/>
  <c r="AC41" i="27" s="1"/>
  <c r="AA99" i="23"/>
  <c r="AB99" i="23" s="1"/>
  <c r="AC99" i="23" s="1"/>
  <c r="AA35" i="23"/>
  <c r="AB35" i="23" s="1"/>
  <c r="AD35" i="23" s="1"/>
  <c r="AA11" i="22"/>
  <c r="AB11" i="22" s="1"/>
  <c r="AA27" i="20"/>
  <c r="AB27" i="20" s="1"/>
  <c r="AD27" i="20" s="1"/>
  <c r="AA67" i="19"/>
  <c r="AB67" i="19" s="1"/>
  <c r="AC67" i="19" s="1"/>
  <c r="AA34" i="24"/>
  <c r="AB34" i="24" s="1"/>
  <c r="AD34" i="24" s="1"/>
  <c r="AG34" i="24" s="1"/>
  <c r="AA97" i="19"/>
  <c r="AB97" i="19" s="1"/>
  <c r="AA99" i="18"/>
  <c r="AB99" i="18" s="1"/>
  <c r="AC99" i="18" s="1"/>
  <c r="AA80" i="22"/>
  <c r="AB80" i="22" s="1"/>
  <c r="AA62" i="20"/>
  <c r="AB62" i="20" s="1"/>
  <c r="AA53" i="23"/>
  <c r="AB53" i="23" s="1"/>
  <c r="AA47" i="17"/>
  <c r="AB47" i="17" s="1"/>
  <c r="AA21" i="15"/>
  <c r="AB21" i="15" s="1"/>
  <c r="AA83" i="17"/>
  <c r="AB83" i="17" s="1"/>
  <c r="AA59" i="16"/>
  <c r="AB59" i="16" s="1"/>
  <c r="AA99" i="15"/>
  <c r="AB99" i="15" s="1"/>
  <c r="AC99" i="15" s="1"/>
  <c r="AA35" i="15"/>
  <c r="AB35" i="15" s="1"/>
  <c r="AC35" i="15" s="1"/>
  <c r="AA56" i="67"/>
  <c r="AB56" i="67" s="1"/>
  <c r="AA16" i="67"/>
  <c r="AB16" i="67" s="1"/>
  <c r="AD16" i="67" s="1"/>
  <c r="AA91" i="69"/>
  <c r="AB91" i="69" s="1"/>
  <c r="AA23" i="62"/>
  <c r="AB23" i="62" s="1"/>
  <c r="AA6" i="65"/>
  <c r="AB6" i="65" s="1"/>
  <c r="AA53" i="68"/>
  <c r="AB53" i="68" s="1"/>
  <c r="AA57" i="64"/>
  <c r="AB57" i="64" s="1"/>
  <c r="AA51" i="69"/>
  <c r="AB51" i="69" s="1"/>
  <c r="AA91" i="68"/>
  <c r="AB91" i="68" s="1"/>
  <c r="AC91" i="68" s="1"/>
  <c r="AA27" i="68"/>
  <c r="AB27" i="68" s="1"/>
  <c r="AA67" i="67"/>
  <c r="AB67" i="67" s="1"/>
  <c r="AA108" i="66"/>
  <c r="AB108" i="66" s="1"/>
  <c r="AC108" i="66" s="1"/>
  <c r="AA43" i="66"/>
  <c r="AB43" i="66" s="1"/>
  <c r="AA83" i="65"/>
  <c r="AB83" i="65" s="1"/>
  <c r="AD83" i="65" s="1"/>
  <c r="AA19" i="65"/>
  <c r="AB19" i="65" s="1"/>
  <c r="AC19" i="65" s="1"/>
  <c r="AA34" i="69"/>
  <c r="AB34" i="69" s="1"/>
  <c r="AA89" i="64"/>
  <c r="AB89" i="64" s="1"/>
  <c r="AA63" i="62"/>
  <c r="AB63" i="62" s="1"/>
  <c r="AA32" i="59"/>
  <c r="AB32" i="59" s="1"/>
  <c r="AA77" i="60"/>
  <c r="AB77" i="60" s="1"/>
  <c r="AA13" i="60"/>
  <c r="AB13" i="60" s="1"/>
  <c r="AC13" i="60" s="1"/>
  <c r="AA60" i="63"/>
  <c r="AB60" i="63" s="1"/>
  <c r="AA59" i="64"/>
  <c r="AB59" i="64" s="1"/>
  <c r="AC59" i="64" s="1"/>
  <c r="AA99" i="63"/>
  <c r="AB99" i="63" s="1"/>
  <c r="AC99" i="63" s="1"/>
  <c r="AA35" i="63"/>
  <c r="AB35" i="63" s="1"/>
  <c r="AC35" i="63" s="1"/>
  <c r="AA75" i="62"/>
  <c r="AB75" i="62" s="1"/>
  <c r="AA11" i="62"/>
  <c r="AB11" i="62" s="1"/>
  <c r="AC11" i="62" s="1"/>
  <c r="AA51" i="61"/>
  <c r="AB51" i="61" s="1"/>
  <c r="AC51" i="61" s="1"/>
  <c r="AA91" i="60"/>
  <c r="AB91" i="60" s="1"/>
  <c r="AC91" i="60" s="1"/>
  <c r="AA27" i="60"/>
  <c r="AB27" i="60" s="1"/>
  <c r="AD27" i="60" s="1"/>
  <c r="AA67" i="59"/>
  <c r="AB67" i="59" s="1"/>
  <c r="AD67" i="59" s="1"/>
  <c r="AA98" i="61"/>
  <c r="AB98" i="61" s="1"/>
  <c r="AA34" i="61"/>
  <c r="AB34" i="61" s="1"/>
  <c r="AC34" i="61" s="1"/>
  <c r="AA87" i="25"/>
  <c r="AB87" i="25" s="1"/>
  <c r="AC87" i="25" s="1"/>
  <c r="AA70" i="57"/>
  <c r="AB70" i="57" s="1"/>
  <c r="AA6" i="57"/>
  <c r="AB6" i="57" s="1"/>
  <c r="AA100" i="26"/>
  <c r="AB100" i="26" s="1"/>
  <c r="AA36" i="26"/>
  <c r="AB36" i="26" s="1"/>
  <c r="AD36" i="26" s="1"/>
  <c r="AA19" i="58"/>
  <c r="AB19" i="58" s="1"/>
  <c r="AA59" i="57"/>
  <c r="AB59" i="57" s="1"/>
  <c r="AA99" i="27"/>
  <c r="AB99" i="27" s="1"/>
  <c r="AC99" i="27" s="1"/>
  <c r="AA35" i="27"/>
  <c r="AB35" i="27" s="1"/>
  <c r="AA75" i="26"/>
  <c r="AB75" i="26" s="1"/>
  <c r="AA11" i="26"/>
  <c r="AB11" i="26" s="1"/>
  <c r="AA51" i="25"/>
  <c r="AB51" i="25" s="1"/>
  <c r="AA91" i="24"/>
  <c r="AB91" i="24" s="1"/>
  <c r="AA50" i="24"/>
  <c r="AB50" i="24" s="1"/>
  <c r="AA97" i="27"/>
  <c r="AB97" i="27" s="1"/>
  <c r="AA33" i="27"/>
  <c r="AB33" i="27" s="1"/>
  <c r="AA27" i="23"/>
  <c r="AB27" i="23" s="1"/>
  <c r="AC27" i="23" s="1"/>
  <c r="AA108" i="21"/>
  <c r="AB108" i="21" s="1"/>
  <c r="AC108" i="21" s="1"/>
  <c r="AA83" i="20"/>
  <c r="AB83" i="20" s="1"/>
  <c r="AD83" i="20" s="1"/>
  <c r="AA19" i="20"/>
  <c r="AB19" i="20" s="1"/>
  <c r="AA59" i="19"/>
  <c r="AB59" i="19" s="1"/>
  <c r="AA89" i="19"/>
  <c r="AB89" i="19" s="1"/>
  <c r="AC89" i="19" s="1"/>
  <c r="AA26" i="16"/>
  <c r="AB26" i="16" s="1"/>
  <c r="AD26" i="16" s="1"/>
  <c r="AH26" i="16" s="1"/>
  <c r="AA54" i="20"/>
  <c r="AB54" i="20" s="1"/>
  <c r="AA91" i="18"/>
  <c r="AB91" i="18" s="1"/>
  <c r="AD91" i="18" s="1"/>
  <c r="AA45" i="23"/>
  <c r="AB45" i="23" s="1"/>
  <c r="AA103" i="17"/>
  <c r="AB103" i="17" s="1"/>
  <c r="AA39" i="17"/>
  <c r="AB39" i="17" s="1"/>
  <c r="AC39" i="17" s="1"/>
  <c r="AA77" i="15"/>
  <c r="AB77" i="15" s="1"/>
  <c r="AA13" i="15"/>
  <c r="AB13" i="15" s="1"/>
  <c r="AD13" i="15" s="1"/>
  <c r="AA76" i="18"/>
  <c r="AB76" i="18" s="1"/>
  <c r="AD76" i="18" s="1"/>
  <c r="AA12" i="18"/>
  <c r="AB12" i="18" s="1"/>
  <c r="AA35" i="18"/>
  <c r="AB35" i="18" s="1"/>
  <c r="AA75" i="17"/>
  <c r="AB75" i="17" s="1"/>
  <c r="AA11" i="17"/>
  <c r="AB11" i="17" s="1"/>
  <c r="AC11" i="17" s="1"/>
  <c r="AA51" i="16"/>
  <c r="AB51" i="16" s="1"/>
  <c r="AA91" i="15"/>
  <c r="AB91" i="15" s="1"/>
  <c r="AC91" i="15" s="1"/>
  <c r="AA27" i="15"/>
  <c r="AB27" i="15" s="1"/>
  <c r="AD27" i="15" s="1"/>
  <c r="AD8" i="64"/>
  <c r="AG86" i="18"/>
  <c r="AD81" i="64"/>
  <c r="AD102" i="16"/>
  <c r="AC36" i="69"/>
  <c r="AD85" i="57"/>
  <c r="AG85" i="57" s="1"/>
  <c r="AC76" i="15"/>
  <c r="AH50" i="17"/>
  <c r="F46" i="107"/>
  <c r="AF62" i="68"/>
  <c r="AF103" i="65"/>
  <c r="AF95" i="65"/>
  <c r="AF87" i="65"/>
  <c r="AF79" i="65"/>
  <c r="AF71" i="65"/>
  <c r="AF55" i="65"/>
  <c r="AF47" i="65"/>
  <c r="AF39" i="65"/>
  <c r="AF31" i="65"/>
  <c r="AF23" i="65"/>
  <c r="AF15" i="65"/>
  <c r="F40" i="107"/>
  <c r="F52" i="107"/>
  <c r="F44" i="107"/>
  <c r="AF109" i="12"/>
  <c r="AF108" i="67"/>
  <c r="F49" i="107"/>
  <c r="F41" i="107"/>
  <c r="F56" i="107"/>
  <c r="F48" i="107"/>
  <c r="AF105" i="66"/>
  <c r="F47" i="107"/>
  <c r="M22" i="108"/>
  <c r="N22" i="108"/>
  <c r="I33" i="108"/>
  <c r="J38" i="108"/>
  <c r="I38" i="108"/>
  <c r="H38" i="108"/>
  <c r="M44" i="108"/>
  <c r="N44" i="108"/>
  <c r="AE65" i="107"/>
  <c r="K67" i="107"/>
  <c r="AC67" i="107"/>
  <c r="AE63" i="107"/>
  <c r="Z59" i="107"/>
  <c r="K65" i="107"/>
  <c r="Z65" i="107"/>
  <c r="AC59" i="107"/>
  <c r="Z45" i="107"/>
  <c r="AC50" i="107"/>
  <c r="K56" i="107"/>
  <c r="AC58" i="107"/>
  <c r="Z63" i="107"/>
  <c r="Z46" i="107"/>
  <c r="Z54" i="107"/>
  <c r="Z62" i="107"/>
  <c r="Z69" i="107"/>
  <c r="AA69" i="107" s="1"/>
  <c r="K45" i="107"/>
  <c r="K53" i="107"/>
  <c r="K61" i="107"/>
  <c r="K69" i="107"/>
  <c r="Z61" i="107"/>
  <c r="K44" i="107"/>
  <c r="AC46" i="107"/>
  <c r="K52" i="107"/>
  <c r="AC54" i="107"/>
  <c r="K60" i="107"/>
  <c r="K68" i="107"/>
  <c r="K43" i="107"/>
  <c r="AC45" i="107"/>
  <c r="K51" i="107"/>
  <c r="K59" i="107"/>
  <c r="AC69" i="107"/>
  <c r="Z41" i="107"/>
  <c r="K50" i="107"/>
  <c r="AC52" i="107"/>
  <c r="AC68" i="107"/>
  <c r="Y70" i="107"/>
  <c r="D49" i="108"/>
  <c r="C23" i="108"/>
  <c r="D23" i="108" s="1"/>
  <c r="AC84" i="23"/>
  <c r="AD20" i="18"/>
  <c r="AC20" i="18"/>
  <c r="AD54" i="19"/>
  <c r="AG54" i="19" s="1"/>
  <c r="AC54" i="19"/>
  <c r="AC55" i="69"/>
  <c r="AD55" i="69"/>
  <c r="AD23" i="21"/>
  <c r="AC23" i="21"/>
  <c r="AC33" i="18"/>
  <c r="AD100" i="58"/>
  <c r="AH100" i="58" s="1"/>
  <c r="AB4" i="107"/>
  <c r="AC4" i="107" s="1"/>
  <c r="R110" i="11"/>
  <c r="R105" i="20"/>
  <c r="Q110" i="20" s="1"/>
  <c r="AC105" i="20"/>
  <c r="R108" i="23"/>
  <c r="R110" i="23" s="1"/>
  <c r="R109" i="26"/>
  <c r="AG113" i="26" s="1"/>
  <c r="R106" i="65"/>
  <c r="AC38" i="61"/>
  <c r="AD60" i="61"/>
  <c r="AC64" i="57"/>
  <c r="AC49" i="62"/>
  <c r="AD90" i="67"/>
  <c r="AG90" i="67" s="1"/>
  <c r="AC90" i="67"/>
  <c r="AC66" i="66"/>
  <c r="AD66" i="66"/>
  <c r="AH66" i="66" s="1"/>
  <c r="AC89" i="59"/>
  <c r="AD72" i="59"/>
  <c r="AH41" i="17"/>
  <c r="AD33" i="65"/>
  <c r="AH33" i="65" s="1"/>
  <c r="AC5" i="63"/>
  <c r="AD86" i="64"/>
  <c r="AC86" i="64"/>
  <c r="AC93" i="65"/>
  <c r="AD69" i="16"/>
  <c r="AH69" i="16" s="1"/>
  <c r="AD74" i="62"/>
  <c r="AC54" i="24"/>
  <c r="AC65" i="25"/>
  <c r="AC92" i="59"/>
  <c r="AF100" i="69"/>
  <c r="AF92" i="69"/>
  <c r="AF84" i="69"/>
  <c r="AF68" i="69"/>
  <c r="AF60" i="69"/>
  <c r="AF44" i="69"/>
  <c r="AF36" i="69"/>
  <c r="AF20" i="69"/>
  <c r="AF12" i="69"/>
  <c r="AF53" i="66"/>
  <c r="AF45" i="66"/>
  <c r="AF29" i="66"/>
  <c r="AF21" i="66"/>
  <c r="AF5" i="66"/>
  <c r="AF89" i="62"/>
  <c r="AF81" i="62"/>
  <c r="AF73" i="62"/>
  <c r="AF65" i="62"/>
  <c r="AF57" i="62"/>
  <c r="AF41" i="62"/>
  <c r="AF33" i="62"/>
  <c r="AF17" i="62"/>
  <c r="AF9" i="62"/>
  <c r="AF98" i="59"/>
  <c r="AF90" i="59"/>
  <c r="AF74" i="59"/>
  <c r="AF66" i="59"/>
  <c r="AF50" i="59"/>
  <c r="AF42" i="59"/>
  <c r="AF26" i="59"/>
  <c r="AF18" i="59"/>
  <c r="AF19" i="27"/>
  <c r="AF11" i="27"/>
  <c r="T11" i="108"/>
  <c r="U11" i="108" s="1"/>
  <c r="AF107" i="69"/>
  <c r="AF98" i="67"/>
  <c r="AF90" i="67"/>
  <c r="AF74" i="67"/>
  <c r="AF66" i="67"/>
  <c r="AF58" i="67"/>
  <c r="AF50" i="67"/>
  <c r="AF42" i="67"/>
  <c r="AF26" i="67"/>
  <c r="AF18" i="67"/>
  <c r="AF10" i="67"/>
  <c r="AF102" i="63"/>
  <c r="AF86" i="63"/>
  <c r="AF78" i="63"/>
  <c r="AF62" i="63"/>
  <c r="AF54" i="63"/>
  <c r="AF38" i="63"/>
  <c r="AH38" i="63" s="1"/>
  <c r="AF30" i="63"/>
  <c r="AF103" i="60"/>
  <c r="AF95" i="60"/>
  <c r="AF87" i="60"/>
  <c r="AF71" i="60"/>
  <c r="AF63" i="60"/>
  <c r="AF47" i="60"/>
  <c r="AF39" i="60"/>
  <c r="AF31" i="60"/>
  <c r="AF23" i="60"/>
  <c r="AF96" i="57"/>
  <c r="AF88" i="57"/>
  <c r="AF80" i="57"/>
  <c r="AF72" i="57"/>
  <c r="AF56" i="57"/>
  <c r="AF48" i="57"/>
  <c r="AF32" i="57"/>
  <c r="AF24" i="57"/>
  <c r="AF8" i="57"/>
  <c r="AF97" i="25"/>
  <c r="AF89" i="25"/>
  <c r="AF81" i="25"/>
  <c r="AF65" i="25"/>
  <c r="AF57" i="25"/>
  <c r="AF49" i="25"/>
  <c r="AF41" i="25"/>
  <c r="AF33" i="25"/>
  <c r="AF17" i="25"/>
  <c r="AF9" i="25"/>
  <c r="AF106" i="21"/>
  <c r="AE82" i="17"/>
  <c r="AE10" i="17"/>
  <c r="AF109" i="11"/>
  <c r="AF106" i="66"/>
  <c r="AF14" i="63"/>
  <c r="AF6" i="63"/>
  <c r="AF15" i="60"/>
  <c r="AF105" i="26"/>
  <c r="AF89" i="17"/>
  <c r="AF81" i="17"/>
  <c r="AF65" i="17"/>
  <c r="AF57" i="17"/>
  <c r="AF33" i="17"/>
  <c r="AF9" i="17"/>
  <c r="T7" i="108"/>
  <c r="U7" i="108" s="1"/>
  <c r="AF95" i="68"/>
  <c r="AF87" i="68"/>
  <c r="AF71" i="68"/>
  <c r="AF63" i="68"/>
  <c r="AF55" i="68"/>
  <c r="AF47" i="68"/>
  <c r="AF39" i="68"/>
  <c r="AF31" i="68"/>
  <c r="AF23" i="68"/>
  <c r="AF15" i="68"/>
  <c r="AF96" i="65"/>
  <c r="AF80" i="65"/>
  <c r="AF72" i="65"/>
  <c r="AF92" i="61"/>
  <c r="AF84" i="61"/>
  <c r="AF68" i="61"/>
  <c r="AF60" i="61"/>
  <c r="AF52" i="61"/>
  <c r="AF44" i="61"/>
  <c r="AF36" i="61"/>
  <c r="AF20" i="61"/>
  <c r="AF12" i="61"/>
  <c r="AF101" i="58"/>
  <c r="AF93" i="58"/>
  <c r="AF77" i="58"/>
  <c r="AF69" i="58"/>
  <c r="AF53" i="58"/>
  <c r="AF45" i="58"/>
  <c r="AF29" i="58"/>
  <c r="AF21" i="58"/>
  <c r="AF13" i="58"/>
  <c r="AF5" i="58"/>
  <c r="AF102" i="26"/>
  <c r="AF86" i="26"/>
  <c r="AF78" i="26"/>
  <c r="AF62" i="26"/>
  <c r="AF54" i="26"/>
  <c r="AF30" i="26"/>
  <c r="AF14" i="26"/>
  <c r="AF6" i="26"/>
  <c r="AF95" i="15"/>
  <c r="AF79" i="15"/>
  <c r="AF47" i="15"/>
  <c r="AF23" i="15"/>
  <c r="AF15" i="15"/>
  <c r="T8" i="108"/>
  <c r="U8" i="108" s="1"/>
  <c r="AF4" i="67"/>
  <c r="AF4" i="22"/>
  <c r="AF64" i="65"/>
  <c r="AF56" i="65"/>
  <c r="AF48" i="65"/>
  <c r="AF32" i="65"/>
  <c r="AF24" i="65"/>
  <c r="AF8" i="65"/>
  <c r="AF109" i="59"/>
  <c r="AA106" i="12"/>
  <c r="AB106" i="12" s="1"/>
  <c r="AC106" i="12" s="1"/>
  <c r="AE109" i="15"/>
  <c r="AE100" i="15"/>
  <c r="AA103" i="18"/>
  <c r="AB103" i="18" s="1"/>
  <c r="AC103" i="18" s="1"/>
  <c r="AE98" i="21"/>
  <c r="AE34" i="21"/>
  <c r="AE26" i="21"/>
  <c r="AE10" i="21"/>
  <c r="AF101" i="66"/>
  <c r="AF93" i="66"/>
  <c r="AF77" i="66"/>
  <c r="AF69" i="66"/>
  <c r="AF107" i="61"/>
  <c r="AF108" i="27"/>
  <c r="AF99" i="27"/>
  <c r="AF91" i="27"/>
  <c r="AF83" i="27"/>
  <c r="AF75" i="27"/>
  <c r="AF67" i="27"/>
  <c r="AF59" i="27"/>
  <c r="AF51" i="27"/>
  <c r="AF43" i="27"/>
  <c r="AF35" i="27"/>
  <c r="AF27" i="27"/>
  <c r="AF100" i="24"/>
  <c r="AF92" i="24"/>
  <c r="AF84" i="24"/>
  <c r="AF68" i="24"/>
  <c r="AF60" i="24"/>
  <c r="AF44" i="24"/>
  <c r="AF36" i="24"/>
  <c r="AF20" i="24"/>
  <c r="AF12" i="24"/>
  <c r="AF109" i="22"/>
  <c r="T10" i="108"/>
  <c r="U10" i="108" s="1"/>
  <c r="AF6" i="67"/>
  <c r="AF65" i="66"/>
  <c r="AF20" i="65"/>
  <c r="AF13" i="62"/>
  <c r="AF109" i="63"/>
  <c r="AF13" i="67"/>
  <c r="AF80" i="66"/>
  <c r="AF25" i="63"/>
  <c r="AF76" i="62"/>
  <c r="AF88" i="58"/>
  <c r="AF94" i="19"/>
  <c r="AF105" i="62"/>
  <c r="AF108" i="18"/>
  <c r="AD86" i="66"/>
  <c r="AC37" i="58"/>
  <c r="AC90" i="19"/>
  <c r="AC47" i="18"/>
  <c r="AD8" i="68"/>
  <c r="AG8" i="68" s="1"/>
  <c r="S5" i="109"/>
  <c r="F7" i="109"/>
  <c r="T9" i="108"/>
  <c r="U9" i="108" s="1"/>
  <c r="R6" i="109"/>
  <c r="S6" i="109"/>
  <c r="R12" i="109"/>
  <c r="R15" i="109"/>
  <c r="R13" i="109"/>
  <c r="F15" i="109"/>
  <c r="AC109" i="16"/>
  <c r="AD26" i="66"/>
  <c r="AH26" i="66" s="1"/>
  <c r="AC76" i="22"/>
  <c r="AD78" i="17"/>
  <c r="AH78" i="17" s="1"/>
  <c r="AD58" i="66"/>
  <c r="AH58" i="66" s="1"/>
  <c r="AC88" i="60"/>
  <c r="AC53" i="63"/>
  <c r="AD12" i="62"/>
  <c r="AG12" i="62" s="1"/>
  <c r="AC102" i="66"/>
  <c r="AD102" i="66"/>
  <c r="AG102" i="66" s="1"/>
  <c r="AD68" i="60"/>
  <c r="AH68" i="60" s="1"/>
  <c r="R105" i="61"/>
  <c r="AG113" i="61" s="1"/>
  <c r="R108" i="15"/>
  <c r="R110" i="15" s="1"/>
  <c r="AD107" i="64"/>
  <c r="AH107" i="64" s="1"/>
  <c r="AD96" i="60"/>
  <c r="AG96" i="60" s="1"/>
  <c r="AD97" i="24"/>
  <c r="AH97" i="24" s="1"/>
  <c r="AC10" i="107"/>
  <c r="AC14" i="107"/>
  <c r="AC22" i="107"/>
  <c r="AA109" i="15"/>
  <c r="AB109" i="15" s="1"/>
  <c r="AA17" i="20"/>
  <c r="AB17" i="20" s="1"/>
  <c r="AD17" i="20" s="1"/>
  <c r="AA105" i="19"/>
  <c r="AB105" i="19" s="1"/>
  <c r="AA21" i="16"/>
  <c r="AB21" i="16" s="1"/>
  <c r="AE58" i="67"/>
  <c r="AA57" i="20"/>
  <c r="AB57" i="20" s="1"/>
  <c r="AA80" i="19"/>
  <c r="AB80" i="19" s="1"/>
  <c r="AA61" i="16"/>
  <c r="AB61" i="16" s="1"/>
  <c r="AA100" i="15"/>
  <c r="AB100" i="15" s="1"/>
  <c r="AA36" i="15"/>
  <c r="AB36" i="15" s="1"/>
  <c r="AA55" i="18"/>
  <c r="AB55" i="18" s="1"/>
  <c r="AC55" i="18" s="1"/>
  <c r="AA22" i="17"/>
  <c r="AB22" i="17" s="1"/>
  <c r="AC22" i="17" s="1"/>
  <c r="AA28" i="15"/>
  <c r="AB28" i="15" s="1"/>
  <c r="AA14" i="17"/>
  <c r="AB14" i="17" s="1"/>
  <c r="AA20" i="15"/>
  <c r="AB20" i="15" s="1"/>
  <c r="AE35" i="63"/>
  <c r="AE103" i="67"/>
  <c r="AE39" i="67"/>
  <c r="AE15" i="67"/>
  <c r="AE85" i="69"/>
  <c r="AE61" i="69"/>
  <c r="AE29" i="69"/>
  <c r="AE13" i="69"/>
  <c r="AE69" i="68"/>
  <c r="AE61" i="68"/>
  <c r="AE53" i="68"/>
  <c r="AE89" i="67"/>
  <c r="AE81" i="67"/>
  <c r="AE73" i="67"/>
  <c r="AE49" i="67"/>
  <c r="AE41" i="67"/>
  <c r="AE25" i="67"/>
  <c r="AE17" i="67"/>
  <c r="AE106" i="66"/>
  <c r="AE101" i="66"/>
  <c r="AE61" i="66"/>
  <c r="AE45" i="66"/>
  <c r="AE97" i="65"/>
  <c r="AE57" i="65"/>
  <c r="AE49" i="65"/>
  <c r="AE33" i="65"/>
  <c r="AE106" i="64"/>
  <c r="AE65" i="64"/>
  <c r="AE57" i="64"/>
  <c r="AE49" i="64"/>
  <c r="AE41" i="64"/>
  <c r="AE37" i="64"/>
  <c r="AE17" i="64"/>
  <c r="AE9" i="64"/>
  <c r="AE85" i="63"/>
  <c r="AE61" i="63"/>
  <c r="AE53" i="63"/>
  <c r="AE37" i="63"/>
  <c r="AE29" i="63"/>
  <c r="AE13" i="63"/>
  <c r="AE5" i="63"/>
  <c r="AE106" i="62"/>
  <c r="AE93" i="62"/>
  <c r="AE89" i="62"/>
  <c r="AE73" i="62"/>
  <c r="AE49" i="62"/>
  <c r="AE25" i="62"/>
  <c r="AE21" i="62"/>
  <c r="AE17" i="62"/>
  <c r="AE5" i="62"/>
  <c r="AE101" i="61"/>
  <c r="AE77" i="61"/>
  <c r="AE61" i="61"/>
  <c r="AE53" i="61"/>
  <c r="AE29" i="61"/>
  <c r="AE106" i="60"/>
  <c r="AE93" i="60"/>
  <c r="AE69" i="60"/>
  <c r="AA62" i="17"/>
  <c r="AB62" i="17" s="1"/>
  <c r="AA29" i="16"/>
  <c r="AB29" i="16" s="1"/>
  <c r="AC29" i="16" s="1"/>
  <c r="AA68" i="15"/>
  <c r="AB68" i="15" s="1"/>
  <c r="K26" i="107"/>
  <c r="AE109" i="66"/>
  <c r="AE45" i="60"/>
  <c r="AE37" i="60"/>
  <c r="AE29" i="60"/>
  <c r="AE13" i="60"/>
  <c r="AE89" i="59"/>
  <c r="AE65" i="59"/>
  <c r="AE49" i="59"/>
  <c r="AE33" i="59"/>
  <c r="AE25" i="59"/>
  <c r="AE9" i="59"/>
  <c r="AE97" i="58"/>
  <c r="AE69" i="58"/>
  <c r="AE57" i="58"/>
  <c r="AE37" i="58"/>
  <c r="AG37" i="58" s="1"/>
  <c r="AE5" i="58"/>
  <c r="AE73" i="57"/>
  <c r="AE89" i="27"/>
  <c r="AE57" i="27"/>
  <c r="AE41" i="27"/>
  <c r="AE33" i="27"/>
  <c r="AE25" i="27"/>
  <c r="AE17" i="27"/>
  <c r="AE9" i="27"/>
  <c r="AE101" i="26"/>
  <c r="AE85" i="26"/>
  <c r="AE53" i="26"/>
  <c r="AE37" i="26"/>
  <c r="AE13" i="26"/>
  <c r="AE5" i="26"/>
  <c r="AE97" i="25"/>
  <c r="AE81" i="25"/>
  <c r="AE65" i="25"/>
  <c r="AE49" i="25"/>
  <c r="AE29" i="25"/>
  <c r="AE29" i="24"/>
  <c r="AE77" i="23"/>
  <c r="AE69" i="23"/>
  <c r="AE61" i="23"/>
  <c r="AE53" i="23"/>
  <c r="AE49" i="23"/>
  <c r="AE45" i="23"/>
  <c r="AE37" i="23"/>
  <c r="AE25" i="23"/>
  <c r="AE21" i="23"/>
  <c r="AE13" i="23"/>
  <c r="AE89" i="22"/>
  <c r="AE65" i="22"/>
  <c r="AE49" i="22"/>
  <c r="AE41" i="22"/>
  <c r="AE29" i="22"/>
  <c r="AE25" i="22"/>
  <c r="AE101" i="21"/>
  <c r="AE81" i="21"/>
  <c r="AE77" i="21"/>
  <c r="AE69" i="21"/>
  <c r="AE61" i="21"/>
  <c r="AE53" i="21"/>
  <c r="AE41" i="21"/>
  <c r="AE9" i="21"/>
  <c r="AE81" i="19"/>
  <c r="AE57" i="19"/>
  <c r="AE93" i="18"/>
  <c r="AE77" i="18"/>
  <c r="AE69" i="18"/>
  <c r="AE45" i="18"/>
  <c r="AE69" i="15"/>
  <c r="AE13" i="15"/>
  <c r="AF107" i="60"/>
  <c r="AF98" i="60"/>
  <c r="AF82" i="60"/>
  <c r="AF74" i="60"/>
  <c r="AF58" i="60"/>
  <c r="AF50" i="60"/>
  <c r="AF42" i="60"/>
  <c r="AF34" i="60"/>
  <c r="AF26" i="60"/>
  <c r="AF34" i="15"/>
  <c r="AF26" i="15"/>
  <c r="AF10" i="15"/>
  <c r="AF101" i="67"/>
  <c r="AE79" i="19"/>
  <c r="AF5" i="67"/>
  <c r="AF97" i="63"/>
  <c r="AF89" i="63"/>
  <c r="AF73" i="63"/>
  <c r="AF65" i="63"/>
  <c r="AF49" i="63"/>
  <c r="AF41" i="63"/>
  <c r="AF100" i="62"/>
  <c r="AF92" i="62"/>
  <c r="AF84" i="62"/>
  <c r="AF95" i="61"/>
  <c r="AF109" i="66"/>
  <c r="AF33" i="63"/>
  <c r="AF78" i="19"/>
  <c r="AF62" i="19"/>
  <c r="AF54" i="19"/>
  <c r="AH54" i="19" s="1"/>
  <c r="AF22" i="19"/>
  <c r="AF4" i="62"/>
  <c r="AF4" i="25"/>
  <c r="AF82" i="68"/>
  <c r="AF30" i="64"/>
  <c r="AF22" i="64"/>
  <c r="AF14" i="64"/>
  <c r="AF102" i="27"/>
  <c r="AF94" i="27"/>
  <c r="AF70" i="27"/>
  <c r="AF95" i="24"/>
  <c r="AF79" i="24"/>
  <c r="AF71" i="24"/>
  <c r="AF47" i="24"/>
  <c r="AF23" i="24"/>
  <c r="AF88" i="21"/>
  <c r="AF91" i="20"/>
  <c r="AF83" i="20"/>
  <c r="AF75" i="20"/>
  <c r="AF32" i="21"/>
  <c r="AF43" i="20"/>
  <c r="AF19" i="65"/>
  <c r="AF11" i="65"/>
  <c r="AF109" i="58"/>
  <c r="AF96" i="69"/>
  <c r="AF80" i="69"/>
  <c r="AF72" i="69"/>
  <c r="AF56" i="69"/>
  <c r="AF48" i="69"/>
  <c r="AF75" i="68"/>
  <c r="AF59" i="68"/>
  <c r="AF51" i="68"/>
  <c r="AF35" i="68"/>
  <c r="AF27" i="68"/>
  <c r="AF86" i="67"/>
  <c r="AF78" i="67"/>
  <c r="AF70" i="67"/>
  <c r="AF62" i="67"/>
  <c r="AF54" i="67"/>
  <c r="AF46" i="67"/>
  <c r="AF38" i="67"/>
  <c r="AF30" i="67"/>
  <c r="AF14" i="67"/>
  <c r="AH14" i="67" s="1"/>
  <c r="AF96" i="66"/>
  <c r="AF88" i="66"/>
  <c r="AF99" i="65"/>
  <c r="AF91" i="65"/>
  <c r="AF83" i="65"/>
  <c r="AF68" i="65"/>
  <c r="AF60" i="65"/>
  <c r="AF95" i="64"/>
  <c r="AF87" i="64"/>
  <c r="AF71" i="64"/>
  <c r="AF63" i="64"/>
  <c r="AF108" i="63"/>
  <c r="AF12" i="62"/>
  <c r="AF102" i="59"/>
  <c r="AF86" i="59"/>
  <c r="AF78" i="59"/>
  <c r="AF62" i="59"/>
  <c r="AF54" i="59"/>
  <c r="AF80" i="58"/>
  <c r="AF64" i="58"/>
  <c r="AF56" i="58"/>
  <c r="AF40" i="58"/>
  <c r="AF32" i="58"/>
  <c r="AF16" i="58"/>
  <c r="AF8" i="58"/>
  <c r="AF98" i="26"/>
  <c r="AF90" i="26"/>
  <c r="AF82" i="26"/>
  <c r="AF74" i="26"/>
  <c r="AF50" i="26"/>
  <c r="AF42" i="26"/>
  <c r="AF26" i="26"/>
  <c r="AF18" i="26"/>
  <c r="AF10" i="26"/>
  <c r="AF108" i="23"/>
  <c r="AF99" i="23"/>
  <c r="AF83" i="23"/>
  <c r="AF75" i="23"/>
  <c r="AF59" i="23"/>
  <c r="AF51" i="23"/>
  <c r="AF84" i="17"/>
  <c r="AF68" i="17"/>
  <c r="AF52" i="17"/>
  <c r="AF28" i="17"/>
  <c r="AF20" i="17"/>
  <c r="AF103" i="69"/>
  <c r="AF95" i="69"/>
  <c r="AF79" i="69"/>
  <c r="AF71" i="69"/>
  <c r="AF55" i="69"/>
  <c r="AF47" i="69"/>
  <c r="AF39" i="69"/>
  <c r="AF32" i="69"/>
  <c r="AF24" i="69"/>
  <c r="AF8" i="69"/>
  <c r="AF74" i="68"/>
  <c r="AF66" i="68"/>
  <c r="AF58" i="68"/>
  <c r="AF50" i="68"/>
  <c r="AF34" i="68"/>
  <c r="AF26" i="68"/>
  <c r="AF11" i="68"/>
  <c r="AF85" i="67"/>
  <c r="AF77" i="67"/>
  <c r="AF61" i="67"/>
  <c r="AF53" i="67"/>
  <c r="AF37" i="67"/>
  <c r="AF29" i="67"/>
  <c r="AF21" i="67"/>
  <c r="AF67" i="65"/>
  <c r="AF59" i="65"/>
  <c r="AF51" i="65"/>
  <c r="AF44" i="65"/>
  <c r="AF36" i="65"/>
  <c r="AF94" i="64"/>
  <c r="AF86" i="64"/>
  <c r="AF70" i="64"/>
  <c r="AF62" i="64"/>
  <c r="AF55" i="64"/>
  <c r="AF47" i="64"/>
  <c r="AF39" i="64"/>
  <c r="AF101" i="59"/>
  <c r="AF85" i="59"/>
  <c r="AF77" i="59"/>
  <c r="AF69" i="59"/>
  <c r="AF61" i="59"/>
  <c r="AF53" i="59"/>
  <c r="AF38" i="59"/>
  <c r="AF30" i="59"/>
  <c r="AF14" i="59"/>
  <c r="AF6" i="59"/>
  <c r="AF73" i="26"/>
  <c r="AF17" i="26"/>
  <c r="AF106" i="25"/>
  <c r="AF107" i="23"/>
  <c r="AF98" i="23"/>
  <c r="AF66" i="23"/>
  <c r="AF34" i="23"/>
  <c r="AF26" i="23"/>
  <c r="AF98" i="18"/>
  <c r="AF90" i="18"/>
  <c r="AF74" i="18"/>
  <c r="AF66" i="18"/>
  <c r="AF50" i="18"/>
  <c r="AF42" i="18"/>
  <c r="AF108" i="15"/>
  <c r="AF77" i="68"/>
  <c r="AF80" i="67"/>
  <c r="AF56" i="67"/>
  <c r="AF33" i="64"/>
  <c r="AF84" i="63"/>
  <c r="AF61" i="60"/>
  <c r="AF48" i="59"/>
  <c r="AF94" i="57"/>
  <c r="AF36" i="26"/>
  <c r="AF12" i="26"/>
  <c r="AF79" i="25"/>
  <c r="AF74" i="24"/>
  <c r="AF31" i="69"/>
  <c r="AF23" i="69"/>
  <c r="AF15" i="69"/>
  <c r="AF7" i="69"/>
  <c r="AF10" i="68"/>
  <c r="AF64" i="66"/>
  <c r="AF57" i="66"/>
  <c r="AF41" i="66"/>
  <c r="AF33" i="66"/>
  <c r="AF17" i="66"/>
  <c r="AF9" i="66"/>
  <c r="AF106" i="65"/>
  <c r="AF43" i="65"/>
  <c r="AF35" i="65"/>
  <c r="AF12" i="65"/>
  <c r="AF54" i="64"/>
  <c r="AF46" i="64"/>
  <c r="AF38" i="64"/>
  <c r="AF23" i="64"/>
  <c r="AF15" i="64"/>
  <c r="AF98" i="63"/>
  <c r="AF90" i="63"/>
  <c r="AF74" i="63"/>
  <c r="AF66" i="63"/>
  <c r="AF50" i="63"/>
  <c r="AF42" i="63"/>
  <c r="AF99" i="60"/>
  <c r="AF83" i="60"/>
  <c r="AF75" i="60"/>
  <c r="AF59" i="60"/>
  <c r="AF51" i="60"/>
  <c r="AF35" i="60"/>
  <c r="AF27" i="60"/>
  <c r="AF19" i="60"/>
  <c r="AF37" i="59"/>
  <c r="AF29" i="59"/>
  <c r="AF13" i="59"/>
  <c r="AF5" i="59"/>
  <c r="AF103" i="27"/>
  <c r="AF95" i="27"/>
  <c r="AF87" i="27"/>
  <c r="AF71" i="27"/>
  <c r="AF63" i="27"/>
  <c r="AF47" i="27"/>
  <c r="AF39" i="27"/>
  <c r="AF31" i="27"/>
  <c r="AF23" i="27"/>
  <c r="AF105" i="25"/>
  <c r="AF96" i="24"/>
  <c r="AF80" i="24"/>
  <c r="AF72" i="24"/>
  <c r="AF56" i="24"/>
  <c r="AF48" i="24"/>
  <c r="AF32" i="24"/>
  <c r="AF24" i="24"/>
  <c r="AF8" i="24"/>
  <c r="AF89" i="21"/>
  <c r="AF92" i="20"/>
  <c r="AF84" i="20"/>
  <c r="AF95" i="19"/>
  <c r="AF97" i="18"/>
  <c r="AF89" i="18"/>
  <c r="AF26" i="18"/>
  <c r="AF18" i="18"/>
  <c r="AF107" i="15"/>
  <c r="AF90" i="15"/>
  <c r="AF82" i="15"/>
  <c r="AF74" i="15"/>
  <c r="AF66" i="15"/>
  <c r="AF58" i="15"/>
  <c r="AF50" i="15"/>
  <c r="AF42" i="15"/>
  <c r="M41" i="106"/>
  <c r="AF10" i="63"/>
  <c r="AF68" i="62"/>
  <c r="AF45" i="62"/>
  <c r="AF103" i="61"/>
  <c r="AF80" i="61"/>
  <c r="AF72" i="61"/>
  <c r="AF56" i="61"/>
  <c r="AF48" i="61"/>
  <c r="AF40" i="61"/>
  <c r="AF32" i="61"/>
  <c r="AF24" i="61"/>
  <c r="AF8" i="61"/>
  <c r="AF99" i="57"/>
  <c r="AF83" i="57"/>
  <c r="AF59" i="57"/>
  <c r="AF43" i="57"/>
  <c r="AF28" i="57"/>
  <c r="AF20" i="57"/>
  <c r="AF12" i="57"/>
  <c r="AF101" i="25"/>
  <c r="AF93" i="25"/>
  <c r="AF77" i="25"/>
  <c r="AF69" i="25"/>
  <c r="AF61" i="25"/>
  <c r="AF53" i="25"/>
  <c r="AF45" i="25"/>
  <c r="AF37" i="25"/>
  <c r="AF29" i="25"/>
  <c r="AF21" i="25"/>
  <c r="AF5" i="25"/>
  <c r="AF30" i="22"/>
  <c r="AF14" i="22"/>
  <c r="AF6" i="22"/>
  <c r="AF106" i="20"/>
  <c r="AF36" i="20"/>
  <c r="AF20" i="20"/>
  <c r="AF12" i="20"/>
  <c r="AF103" i="16"/>
  <c r="AF79" i="16"/>
  <c r="AF108" i="68"/>
  <c r="AF99" i="68"/>
  <c r="AF91" i="68"/>
  <c r="AF102" i="67"/>
  <c r="AF17" i="63"/>
  <c r="AF9" i="63"/>
  <c r="AF106" i="62"/>
  <c r="AF52" i="62"/>
  <c r="AF44" i="62"/>
  <c r="AF29" i="62"/>
  <c r="AF21" i="62"/>
  <c r="AF79" i="61"/>
  <c r="AF71" i="61"/>
  <c r="AF63" i="61"/>
  <c r="AF55" i="61"/>
  <c r="AF47" i="61"/>
  <c r="AF39" i="61"/>
  <c r="AF31" i="61"/>
  <c r="AF23" i="61"/>
  <c r="AF7" i="61"/>
  <c r="AF105" i="59"/>
  <c r="AF89" i="58"/>
  <c r="AF107" i="57"/>
  <c r="AF11" i="57"/>
  <c r="AF109" i="26"/>
  <c r="AF92" i="25"/>
  <c r="AF52" i="25"/>
  <c r="AF44" i="25"/>
  <c r="AF28" i="25"/>
  <c r="AF85" i="22"/>
  <c r="AF53" i="22"/>
  <c r="AF5" i="22"/>
  <c r="AF11" i="20"/>
  <c r="AF109" i="18"/>
  <c r="AF96" i="68"/>
  <c r="AF99" i="67"/>
  <c r="AF78" i="66"/>
  <c r="AF24" i="23"/>
  <c r="AF59" i="22"/>
  <c r="AF107" i="68"/>
  <c r="AF98" i="68"/>
  <c r="AF83" i="68"/>
  <c r="AF89" i="66"/>
  <c r="AF81" i="66"/>
  <c r="AF92" i="65"/>
  <c r="AF84" i="65"/>
  <c r="AF28" i="62"/>
  <c r="AF20" i="62"/>
  <c r="AF5" i="62"/>
  <c r="AF81" i="58"/>
  <c r="AF65" i="58"/>
  <c r="AF57" i="58"/>
  <c r="AF49" i="58"/>
  <c r="AF41" i="58"/>
  <c r="AF33" i="58"/>
  <c r="AF25" i="58"/>
  <c r="AF17" i="58"/>
  <c r="AF9" i="58"/>
  <c r="AF106" i="57"/>
  <c r="AF108" i="26"/>
  <c r="AF101" i="17"/>
  <c r="AF93" i="17"/>
  <c r="AF77" i="17"/>
  <c r="AF69" i="17"/>
  <c r="AF45" i="17"/>
  <c r="AF29" i="17"/>
  <c r="AF21" i="17"/>
  <c r="AF5" i="17"/>
  <c r="AC57" i="24"/>
  <c r="AC14" i="66"/>
  <c r="AD14" i="66"/>
  <c r="AD6" i="19"/>
  <c r="AC46" i="15"/>
  <c r="AD46" i="15"/>
  <c r="AC68" i="17"/>
  <c r="AD86" i="58"/>
  <c r="AG86" i="58" s="1"/>
  <c r="AC65" i="68"/>
  <c r="AC41" i="67"/>
  <c r="AD40" i="57"/>
  <c r="AC78" i="64"/>
  <c r="AD78" i="64"/>
  <c r="AG78" i="64" s="1"/>
  <c r="AC53" i="26"/>
  <c r="AD53" i="26"/>
  <c r="AC92" i="21"/>
  <c r="AC58" i="27"/>
  <c r="AC21" i="27"/>
  <c r="AD50" i="58"/>
  <c r="AH50" i="58" s="1"/>
  <c r="AC50" i="58"/>
  <c r="AC92" i="58"/>
  <c r="AC89" i="26"/>
  <c r="AD10" i="15"/>
  <c r="AD15" i="16"/>
  <c r="AD82" i="25"/>
  <c r="AH82" i="25" s="1"/>
  <c r="AD92" i="64"/>
  <c r="AC88" i="57"/>
  <c r="AD15" i="67"/>
  <c r="AC15" i="67"/>
  <c r="AD78" i="63"/>
  <c r="AC78" i="63"/>
  <c r="AD13" i="61"/>
  <c r="AG13" i="61" s="1"/>
  <c r="AD44" i="27"/>
  <c r="AE101" i="65"/>
  <c r="AE77" i="65"/>
  <c r="AE61" i="65"/>
  <c r="AE89" i="61"/>
  <c r="AE81" i="61"/>
  <c r="AE73" i="61"/>
  <c r="AE57" i="61"/>
  <c r="AE33" i="61"/>
  <c r="AE101" i="57"/>
  <c r="AE93" i="57"/>
  <c r="AE69" i="57"/>
  <c r="AE45" i="57"/>
  <c r="AE13" i="57"/>
  <c r="AE106" i="24"/>
  <c r="AE81" i="24"/>
  <c r="AE73" i="24"/>
  <c r="AE65" i="24"/>
  <c r="AE49" i="24"/>
  <c r="AE17" i="24"/>
  <c r="AD46" i="63"/>
  <c r="AG46" i="63" s="1"/>
  <c r="AD81" i="62"/>
  <c r="AD67" i="68"/>
  <c r="AH67" i="68" s="1"/>
  <c r="AD86" i="67"/>
  <c r="AG86" i="67" s="1"/>
  <c r="AD54" i="67"/>
  <c r="AD14" i="19"/>
  <c r="AG14" i="19" s="1"/>
  <c r="AD92" i="20"/>
  <c r="AE21" i="21"/>
  <c r="AF75" i="67"/>
  <c r="AF100" i="64"/>
  <c r="AF10" i="62"/>
  <c r="AF108" i="61"/>
  <c r="AF53" i="61"/>
  <c r="AF45" i="61"/>
  <c r="AF21" i="61"/>
  <c r="AF24" i="60"/>
  <c r="AF30" i="58"/>
  <c r="AF6" i="58"/>
  <c r="AF66" i="25"/>
  <c r="AF50" i="25"/>
  <c r="AF42" i="25"/>
  <c r="AF34" i="25"/>
  <c r="AF18" i="25"/>
  <c r="AD4" i="17"/>
  <c r="K14" i="107"/>
  <c r="K22" i="107"/>
  <c r="AE29" i="15"/>
  <c r="AE45" i="22"/>
  <c r="AE69" i="59"/>
  <c r="AE29" i="67"/>
  <c r="AF51" i="67"/>
  <c r="AF102" i="66"/>
  <c r="AF60" i="64"/>
  <c r="AF36" i="64"/>
  <c r="AF16" i="60"/>
  <c r="AF97" i="20"/>
  <c r="AF81" i="20"/>
  <c r="AF63" i="18"/>
  <c r="AE13" i="16"/>
  <c r="AF93" i="69"/>
  <c r="AF85" i="69"/>
  <c r="AF45" i="69"/>
  <c r="AF27" i="67"/>
  <c r="AF19" i="67"/>
  <c r="AF28" i="64"/>
  <c r="AF12" i="64"/>
  <c r="AF63" i="26"/>
  <c r="AF99" i="22"/>
  <c r="AF83" i="22"/>
  <c r="AF75" i="22"/>
  <c r="AF31" i="18"/>
  <c r="AF15" i="18"/>
  <c r="AF7" i="18"/>
  <c r="AF23" i="62"/>
  <c r="AF65" i="27"/>
  <c r="AF45" i="23"/>
  <c r="AE53" i="17"/>
  <c r="AE21" i="17"/>
  <c r="AE103" i="19"/>
  <c r="AE95" i="19"/>
  <c r="AE87" i="19"/>
  <c r="AE108" i="22"/>
  <c r="AE83" i="22"/>
  <c r="AE75" i="22"/>
  <c r="AE67" i="22"/>
  <c r="AE59" i="22"/>
  <c r="AE27" i="22"/>
  <c r="AE11" i="22"/>
  <c r="AE77" i="24"/>
  <c r="AG77" i="24" s="1"/>
  <c r="AE61" i="24"/>
  <c r="AE45" i="24"/>
  <c r="AE37" i="24"/>
  <c r="AE21" i="24"/>
  <c r="AE13" i="24"/>
  <c r="AE103" i="63"/>
  <c r="AF70" i="66"/>
  <c r="AF97" i="65"/>
  <c r="AF95" i="63"/>
  <c r="AF87" i="63"/>
  <c r="AF63" i="63"/>
  <c r="AF109" i="27"/>
  <c r="AF100" i="27"/>
  <c r="AF84" i="27"/>
  <c r="AF87" i="25"/>
  <c r="AF51" i="22"/>
  <c r="AF43" i="22"/>
  <c r="AF27" i="22"/>
  <c r="AF19" i="22"/>
  <c r="AC18" i="107"/>
  <c r="K30" i="107"/>
  <c r="AE53" i="18"/>
  <c r="AE37" i="18"/>
  <c r="AE29" i="18"/>
  <c r="AE13" i="18"/>
  <c r="AF5" i="69"/>
  <c r="AF81" i="65"/>
  <c r="AF39" i="63"/>
  <c r="AF36" i="27"/>
  <c r="AF105" i="23"/>
  <c r="AF96" i="23"/>
  <c r="AF64" i="23"/>
  <c r="AF105" i="15"/>
  <c r="AF48" i="15"/>
  <c r="AE93" i="26"/>
  <c r="AE69" i="26"/>
  <c r="AE21" i="26"/>
  <c r="AE93" i="63"/>
  <c r="AE69" i="63"/>
  <c r="AE45" i="63"/>
  <c r="AE21" i="63"/>
  <c r="AF107" i="66"/>
  <c r="AF54" i="66"/>
  <c r="AF30" i="66"/>
  <c r="AH30" i="66" s="1"/>
  <c r="AF22" i="66"/>
  <c r="AF6" i="66"/>
  <c r="AH6" i="66" s="1"/>
  <c r="AF74" i="62"/>
  <c r="AF58" i="62"/>
  <c r="AF105" i="60"/>
  <c r="AF102" i="58"/>
  <c r="AF94" i="58"/>
  <c r="AF81" i="57"/>
  <c r="AF73" i="57"/>
  <c r="AF57" i="57"/>
  <c r="AF33" i="57"/>
  <c r="AF20" i="27"/>
  <c r="AF93" i="24"/>
  <c r="AF85" i="24"/>
  <c r="AF9" i="20"/>
  <c r="AE69" i="19"/>
  <c r="AF40" i="68"/>
  <c r="AF24" i="68"/>
  <c r="AF49" i="65"/>
  <c r="AF42" i="62"/>
  <c r="AF99" i="59"/>
  <c r="AF75" i="59"/>
  <c r="AF25" i="57"/>
  <c r="AF9" i="57"/>
  <c r="AF45" i="24"/>
  <c r="AF21" i="24"/>
  <c r="AC42" i="63"/>
  <c r="AD80" i="61"/>
  <c r="AD94" i="59"/>
  <c r="AD68" i="57"/>
  <c r="AD101" i="25"/>
  <c r="AD13" i="25"/>
  <c r="AG13" i="25" s="1"/>
  <c r="AD5" i="25"/>
  <c r="AD80" i="24"/>
  <c r="AD73" i="21"/>
  <c r="AC92" i="20"/>
  <c r="AD36" i="20"/>
  <c r="AG36" i="20" s="1"/>
  <c r="AC69" i="17"/>
  <c r="AD37" i="17"/>
  <c r="AG37" i="17" s="1"/>
  <c r="AD40" i="16"/>
  <c r="AD16" i="16"/>
  <c r="AD26" i="18"/>
  <c r="AC26" i="18"/>
  <c r="AC97" i="66"/>
  <c r="AD24" i="61"/>
  <c r="AC24" i="61"/>
  <c r="AD14" i="59"/>
  <c r="AC53" i="25"/>
  <c r="AC41" i="21"/>
  <c r="AG6" i="66"/>
  <c r="AD42" i="26"/>
  <c r="AD94" i="22"/>
  <c r="AG94" i="22" s="1"/>
  <c r="AC94" i="22"/>
  <c r="AD81" i="21"/>
  <c r="AC81" i="21"/>
  <c r="AD55" i="19"/>
  <c r="AC34" i="18"/>
  <c r="AD100" i="65"/>
  <c r="AC100" i="65"/>
  <c r="AD15" i="64"/>
  <c r="AC15" i="64"/>
  <c r="AC74" i="63"/>
  <c r="AC37" i="62"/>
  <c r="AD40" i="61"/>
  <c r="AD72" i="24"/>
  <c r="AG72" i="24" s="1"/>
  <c r="AC80" i="24"/>
  <c r="AC39" i="64"/>
  <c r="AC64" i="16"/>
  <c r="AD29" i="62"/>
  <c r="AD11" i="60"/>
  <c r="AH11" i="60" s="1"/>
  <c r="AD36" i="57"/>
  <c r="AC36" i="57"/>
  <c r="AD34" i="26"/>
  <c r="AG34" i="26" s="1"/>
  <c r="AC34" i="26"/>
  <c r="AC63" i="19"/>
  <c r="AC37" i="17"/>
  <c r="AD70" i="67"/>
  <c r="AG70" i="67" s="1"/>
  <c r="AC70" i="67"/>
  <c r="AD90" i="63"/>
  <c r="AC90" i="63"/>
  <c r="AC8" i="61"/>
  <c r="AD79" i="27"/>
  <c r="AG79" i="27" s="1"/>
  <c r="AC79" i="27"/>
  <c r="AD86" i="22"/>
  <c r="AD20" i="20"/>
  <c r="AC20" i="20"/>
  <c r="AD53" i="17"/>
  <c r="AC53" i="17"/>
  <c r="AG38" i="63"/>
  <c r="AC31" i="27"/>
  <c r="AD30" i="67"/>
  <c r="AC30" i="67"/>
  <c r="AC86" i="59"/>
  <c r="AD86" i="59"/>
  <c r="AC97" i="58"/>
  <c r="AD92" i="57"/>
  <c r="AC92" i="57"/>
  <c r="AD63" i="27"/>
  <c r="AC63" i="27"/>
  <c r="AD26" i="26"/>
  <c r="AC45" i="17"/>
  <c r="AC14" i="67"/>
  <c r="AC75" i="15"/>
  <c r="AC86" i="67"/>
  <c r="AC94" i="59"/>
  <c r="AC5" i="17"/>
  <c r="AC16" i="16"/>
  <c r="AD45" i="61"/>
  <c r="AD51" i="60"/>
  <c r="AD101" i="27"/>
  <c r="AC66" i="26"/>
  <c r="AC101" i="25"/>
  <c r="AD102" i="17"/>
  <c r="AC40" i="16"/>
  <c r="AC54" i="67"/>
  <c r="AC30" i="22"/>
  <c r="AD60" i="58"/>
  <c r="AD49" i="60"/>
  <c r="AC13" i="25"/>
  <c r="AC73" i="21"/>
  <c r="AD4" i="59"/>
  <c r="R115" i="59" s="1"/>
  <c r="AH48" i="60"/>
  <c r="AG30" i="66"/>
  <c r="AC98" i="63"/>
  <c r="AD98" i="63"/>
  <c r="AC66" i="58"/>
  <c r="AD65" i="23"/>
  <c r="AC9" i="17"/>
  <c r="AD9" i="17"/>
  <c r="AD90" i="17"/>
  <c r="AG90" i="17" s="1"/>
  <c r="AC73" i="16"/>
  <c r="AD73" i="16"/>
  <c r="AD57" i="15"/>
  <c r="AC57" i="15"/>
  <c r="AC72" i="20"/>
  <c r="AD58" i="22"/>
  <c r="AG58" i="22" s="1"/>
  <c r="AC26" i="19"/>
  <c r="AD62" i="64"/>
  <c r="AC62" i="64"/>
  <c r="AC42" i="25"/>
  <c r="AD96" i="15"/>
  <c r="AH96" i="15" s="1"/>
  <c r="AC96" i="15"/>
  <c r="AC70" i="59"/>
  <c r="AD70" i="59"/>
  <c r="AC13" i="63"/>
  <c r="AD13" i="63"/>
  <c r="AD98" i="25"/>
  <c r="AD42" i="19"/>
  <c r="AD5" i="17"/>
  <c r="AC84" i="62"/>
  <c r="AD84" i="62"/>
  <c r="AC76" i="16"/>
  <c r="AD76" i="16"/>
  <c r="AC6" i="62"/>
  <c r="AD6" i="62"/>
  <c r="AC74" i="20"/>
  <c r="AD74" i="20"/>
  <c r="AG74" i="20" s="1"/>
  <c r="AD49" i="21"/>
  <c r="AC49" i="21"/>
  <c r="AD94" i="60"/>
  <c r="AH94" i="60" s="1"/>
  <c r="AC94" i="60"/>
  <c r="AD62" i="58"/>
  <c r="AC62" i="58"/>
  <c r="AC82" i="23"/>
  <c r="AD71" i="23"/>
  <c r="AD73" i="60"/>
  <c r="AC73" i="60"/>
  <c r="AD19" i="15"/>
  <c r="AG19" i="15" s="1"/>
  <c r="AC96" i="16"/>
  <c r="AD65" i="62"/>
  <c r="AC46" i="69"/>
  <c r="AC90" i="65"/>
  <c r="AC26" i="62"/>
  <c r="AD26" i="62"/>
  <c r="AG26" i="62" s="1"/>
  <c r="AG89" i="26"/>
  <c r="AF96" i="67"/>
  <c r="AF9" i="27"/>
  <c r="AE49" i="19"/>
  <c r="AE33" i="19"/>
  <c r="AE25" i="19"/>
  <c r="AF89" i="64"/>
  <c r="AF101" i="65"/>
  <c r="AA72" i="19"/>
  <c r="AB72" i="19" s="1"/>
  <c r="AA64" i="19"/>
  <c r="AB64" i="19" s="1"/>
  <c r="AE48" i="19"/>
  <c r="AE40" i="19"/>
  <c r="AA24" i="19"/>
  <c r="AB24" i="19" s="1"/>
  <c r="AC24" i="19" s="1"/>
  <c r="AE16" i="19"/>
  <c r="AA8" i="19"/>
  <c r="AB8" i="19" s="1"/>
  <c r="AE41" i="20"/>
  <c r="AA35" i="22"/>
  <c r="AB35" i="22" s="1"/>
  <c r="AA100" i="23"/>
  <c r="AB100" i="23" s="1"/>
  <c r="AE68" i="23"/>
  <c r="AE60" i="23"/>
  <c r="AE52" i="23"/>
  <c r="AE44" i="23"/>
  <c r="AE36" i="23"/>
  <c r="AE28" i="23"/>
  <c r="AA20" i="23"/>
  <c r="AB20" i="23" s="1"/>
  <c r="AC20" i="23" s="1"/>
  <c r="AE12" i="23"/>
  <c r="AA102" i="25"/>
  <c r="AB102" i="25" s="1"/>
  <c r="AA70" i="25"/>
  <c r="AB70" i="25" s="1"/>
  <c r="AA30" i="25"/>
  <c r="AB30" i="25" s="1"/>
  <c r="AA72" i="27"/>
  <c r="AB72" i="27" s="1"/>
  <c r="AE89" i="57"/>
  <c r="AE51" i="16"/>
  <c r="AF57" i="64"/>
  <c r="AF49" i="64"/>
  <c r="AE54" i="65"/>
  <c r="AE30" i="65"/>
  <c r="AE14" i="61"/>
  <c r="AE107" i="60"/>
  <c r="AE54" i="18"/>
  <c r="AE26" i="18"/>
  <c r="AF6" i="65"/>
  <c r="AF21" i="15"/>
  <c r="AE97" i="22"/>
  <c r="AE81" i="22"/>
  <c r="AE57" i="22"/>
  <c r="AE33" i="22"/>
  <c r="AE9" i="22"/>
  <c r="AE60" i="25"/>
  <c r="AE106" i="59"/>
  <c r="AE81" i="59"/>
  <c r="AF11" i="66"/>
  <c r="AF86" i="65"/>
  <c r="AF78" i="65"/>
  <c r="AF70" i="65"/>
  <c r="K28" i="107"/>
  <c r="AE8" i="15"/>
  <c r="AE57" i="16"/>
  <c r="AF26" i="69"/>
  <c r="AF18" i="69"/>
  <c r="AF10" i="69"/>
  <c r="AF93" i="68"/>
  <c r="AF103" i="62"/>
  <c r="AF37" i="60"/>
  <c r="AF29" i="60"/>
  <c r="AF21" i="60"/>
  <c r="AF56" i="59"/>
  <c r="AF99" i="58"/>
  <c r="AF85" i="23"/>
  <c r="AF77" i="23"/>
  <c r="AF69" i="23"/>
  <c r="AF61" i="23"/>
  <c r="AF53" i="23"/>
  <c r="AF16" i="22"/>
  <c r="AF100" i="18"/>
  <c r="AF68" i="18"/>
  <c r="AF55" i="17"/>
  <c r="AF47" i="17"/>
  <c r="AF40" i="67"/>
  <c r="AF32" i="67"/>
  <c r="AF24" i="67"/>
  <c r="AF16" i="67"/>
  <c r="AF99" i="66"/>
  <c r="AF70" i="57"/>
  <c r="AF20" i="26"/>
  <c r="AF39" i="25"/>
  <c r="AE96" i="17"/>
  <c r="AE81" i="18"/>
  <c r="AE65" i="18"/>
  <c r="AF75" i="58"/>
  <c r="AC33" i="67"/>
  <c r="AD16" i="21"/>
  <c r="AD96" i="19"/>
  <c r="AC53" i="22"/>
  <c r="AD53" i="22"/>
  <c r="R108" i="22"/>
  <c r="Q110" i="22" s="1"/>
  <c r="AD9" i="66"/>
  <c r="AC66" i="23"/>
  <c r="AD66" i="23"/>
  <c r="AC32" i="19"/>
  <c r="AD32" i="19"/>
  <c r="AD18" i="64"/>
  <c r="AH18" i="64" s="1"/>
  <c r="AC18" i="64"/>
  <c r="AD46" i="66"/>
  <c r="AG46" i="66" s="1"/>
  <c r="AC46" i="66"/>
  <c r="AD55" i="18"/>
  <c r="AD106" i="57"/>
  <c r="AD64" i="64"/>
  <c r="AC55" i="20"/>
  <c r="AD103" i="21"/>
  <c r="AG103" i="21" s="1"/>
  <c r="AA81" i="20"/>
  <c r="AB81" i="20" s="1"/>
  <c r="AA66" i="21"/>
  <c r="AB66" i="21" s="1"/>
  <c r="AA76" i="23"/>
  <c r="AB76" i="23" s="1"/>
  <c r="AA23" i="26"/>
  <c r="AB23" i="26" s="1"/>
  <c r="AA96" i="27"/>
  <c r="AB96" i="27" s="1"/>
  <c r="AD95" i="24"/>
  <c r="AD13" i="57"/>
  <c r="AC13" i="21"/>
  <c r="AD40" i="21"/>
  <c r="AD66" i="26"/>
  <c r="AA88" i="27"/>
  <c r="AB88" i="27" s="1"/>
  <c r="AA48" i="27"/>
  <c r="AB48" i="27" s="1"/>
  <c r="AA40" i="27"/>
  <c r="AB40" i="27" s="1"/>
  <c r="AA15" i="26"/>
  <c r="AB15" i="26" s="1"/>
  <c r="AD15" i="26" s="1"/>
  <c r="AA54" i="25"/>
  <c r="AB54" i="25" s="1"/>
  <c r="AA12" i="23"/>
  <c r="AB12" i="23" s="1"/>
  <c r="AC12" i="23" s="1"/>
  <c r="AA60" i="23"/>
  <c r="AB60" i="23" s="1"/>
  <c r="AA52" i="23"/>
  <c r="AB52" i="23" s="1"/>
  <c r="AA58" i="21"/>
  <c r="AB58" i="21" s="1"/>
  <c r="AD58" i="21" s="1"/>
  <c r="AA73" i="20"/>
  <c r="AB73" i="20" s="1"/>
  <c r="AC73" i="20" s="1"/>
  <c r="AA9" i="20"/>
  <c r="AB9" i="20" s="1"/>
  <c r="AA40" i="19"/>
  <c r="AB40" i="19" s="1"/>
  <c r="AA29" i="24"/>
  <c r="AB29" i="24" s="1"/>
  <c r="AA6" i="18"/>
  <c r="AB6" i="18" s="1"/>
  <c r="AE72" i="19"/>
  <c r="AE20" i="23"/>
  <c r="AA63" i="26"/>
  <c r="AB63" i="26" s="1"/>
  <c r="AA46" i="25"/>
  <c r="AB46" i="25" s="1"/>
  <c r="AA69" i="24"/>
  <c r="AB69" i="24" s="1"/>
  <c r="AA50" i="21"/>
  <c r="AB50" i="21" s="1"/>
  <c r="AA65" i="20"/>
  <c r="AB65" i="20" s="1"/>
  <c r="AA95" i="19"/>
  <c r="AB95" i="19" s="1"/>
  <c r="AA21" i="24"/>
  <c r="AB21" i="24" s="1"/>
  <c r="AE76" i="23"/>
  <c r="AE72" i="27"/>
  <c r="AA22" i="18"/>
  <c r="AB22" i="18" s="1"/>
  <c r="AD22" i="18" s="1"/>
  <c r="AE24" i="19"/>
  <c r="AA80" i="27"/>
  <c r="AB80" i="27" s="1"/>
  <c r="AA47" i="26"/>
  <c r="AB47" i="26" s="1"/>
  <c r="AA92" i="23"/>
  <c r="AB92" i="23" s="1"/>
  <c r="AD92" i="23" s="1"/>
  <c r="AA86" i="25"/>
  <c r="AB86" i="25" s="1"/>
  <c r="AA48" i="19"/>
  <c r="AB48" i="19" s="1"/>
  <c r="AA53" i="24"/>
  <c r="AB53" i="24" s="1"/>
  <c r="AA97" i="57"/>
  <c r="AB97" i="57" s="1"/>
  <c r="AA99" i="22"/>
  <c r="AB99" i="22" s="1"/>
  <c r="AA90" i="21"/>
  <c r="AB90" i="21" s="1"/>
  <c r="AA34" i="21"/>
  <c r="AB34" i="21" s="1"/>
  <c r="AD34" i="21" s="1"/>
  <c r="AA49" i="20"/>
  <c r="AB49" i="20" s="1"/>
  <c r="AA87" i="19"/>
  <c r="AB87" i="19" s="1"/>
  <c r="AA13" i="24"/>
  <c r="AB13" i="24" s="1"/>
  <c r="AA24" i="27"/>
  <c r="AB24" i="27" s="1"/>
  <c r="AA16" i="27"/>
  <c r="AB16" i="27" s="1"/>
  <c r="AA28" i="23"/>
  <c r="AB28" i="23" s="1"/>
  <c r="AA78" i="25"/>
  <c r="AB78" i="25" s="1"/>
  <c r="AA45" i="24"/>
  <c r="AB45" i="24" s="1"/>
  <c r="AA109" i="23"/>
  <c r="AB109" i="23" s="1"/>
  <c r="AC109" i="23" s="1"/>
  <c r="AA91" i="22"/>
  <c r="AB91" i="22" s="1"/>
  <c r="AA26" i="21"/>
  <c r="AB26" i="21" s="1"/>
  <c r="AA106" i="20"/>
  <c r="AB106" i="20" s="1"/>
  <c r="AC106" i="20" s="1"/>
  <c r="AA41" i="20"/>
  <c r="AB41" i="20" s="1"/>
  <c r="AE23" i="26"/>
  <c r="AE64" i="19"/>
  <c r="AA56" i="27"/>
  <c r="AB56" i="27" s="1"/>
  <c r="AA36" i="23"/>
  <c r="AB36" i="23" s="1"/>
  <c r="AA95" i="26"/>
  <c r="AB95" i="26" s="1"/>
  <c r="AA22" i="25"/>
  <c r="AB22" i="25" s="1"/>
  <c r="AA93" i="24"/>
  <c r="AB93" i="24" s="1"/>
  <c r="AA44" i="23"/>
  <c r="AB44" i="23" s="1"/>
  <c r="AA74" i="21"/>
  <c r="AB74" i="21" s="1"/>
  <c r="AA97" i="20"/>
  <c r="AB97" i="20" s="1"/>
  <c r="AA33" i="20"/>
  <c r="AB33" i="20" s="1"/>
  <c r="AA5" i="24"/>
  <c r="AB5" i="24" s="1"/>
  <c r="AC5" i="24" s="1"/>
  <c r="AA16" i="19"/>
  <c r="AB16" i="19" s="1"/>
  <c r="AA87" i="26"/>
  <c r="AB87" i="26" s="1"/>
  <c r="AC87" i="26" s="1"/>
  <c r="AA14" i="25"/>
  <c r="AB14" i="25" s="1"/>
  <c r="AA85" i="24"/>
  <c r="AB85" i="24" s="1"/>
  <c r="AD85" i="24" s="1"/>
  <c r="AA75" i="22"/>
  <c r="AB75" i="22" s="1"/>
  <c r="AA18" i="21"/>
  <c r="AB18" i="21" s="1"/>
  <c r="AA89" i="20"/>
  <c r="AB89" i="20" s="1"/>
  <c r="AA25" i="20"/>
  <c r="AB25" i="20" s="1"/>
  <c r="AC12" i="107"/>
  <c r="AE66" i="16"/>
  <c r="AE46" i="18"/>
  <c r="AE38" i="18"/>
  <c r="AE58" i="20"/>
  <c r="AE10" i="20"/>
  <c r="AE22" i="24"/>
  <c r="AE30" i="69"/>
  <c r="AF4" i="57"/>
  <c r="AF4" i="20"/>
  <c r="AF81" i="69"/>
  <c r="AF49" i="69"/>
  <c r="AF34" i="69"/>
  <c r="AF101" i="68"/>
  <c r="AF88" i="67"/>
  <c r="AF27" i="66"/>
  <c r="AF19" i="66"/>
  <c r="AF94" i="65"/>
  <c r="AF81" i="64"/>
  <c r="AF73" i="64"/>
  <c r="AF65" i="64"/>
  <c r="AF45" i="60"/>
  <c r="AF96" i="59"/>
  <c r="AF88" i="59"/>
  <c r="AF80" i="59"/>
  <c r="AF72" i="59"/>
  <c r="AF64" i="59"/>
  <c r="AF28" i="26"/>
  <c r="AF103" i="25"/>
  <c r="AF95" i="25"/>
  <c r="AF42" i="24"/>
  <c r="AF34" i="24"/>
  <c r="AF26" i="24"/>
  <c r="AF101" i="23"/>
  <c r="AF93" i="23"/>
  <c r="AF80" i="22"/>
  <c r="AF43" i="21"/>
  <c r="AF11" i="21"/>
  <c r="AF66" i="16"/>
  <c r="AF10" i="16"/>
  <c r="AH10" i="16" s="1"/>
  <c r="K8" i="107"/>
  <c r="AE63" i="15"/>
  <c r="AG63" i="15" s="1"/>
  <c r="AE15" i="15"/>
  <c r="AE31" i="19"/>
  <c r="AF85" i="68"/>
  <c r="AF8" i="67"/>
  <c r="AF91" i="66"/>
  <c r="AF83" i="66"/>
  <c r="AF12" i="63"/>
  <c r="AF87" i="62"/>
  <c r="AF79" i="62"/>
  <c r="AF15" i="62"/>
  <c r="AF98" i="61"/>
  <c r="AF13" i="60"/>
  <c r="AF5" i="60"/>
  <c r="AF91" i="58"/>
  <c r="AF62" i="57"/>
  <c r="AF54" i="57"/>
  <c r="AF97" i="27"/>
  <c r="AF89" i="27"/>
  <c r="AF73" i="27"/>
  <c r="AF18" i="24"/>
  <c r="AF10" i="24"/>
  <c r="AF37" i="23"/>
  <c r="AF97" i="19"/>
  <c r="AF44" i="18"/>
  <c r="AF7" i="17"/>
  <c r="AC8" i="107"/>
  <c r="AC16" i="107"/>
  <c r="AE66" i="18"/>
  <c r="AE30" i="19"/>
  <c r="AE55" i="20"/>
  <c r="AE15" i="20"/>
  <c r="AE6" i="27"/>
  <c r="AE87" i="57"/>
  <c r="AE102" i="64"/>
  <c r="AE54" i="64"/>
  <c r="AE87" i="65"/>
  <c r="AE63" i="65"/>
  <c r="AE39" i="65"/>
  <c r="AE15" i="65"/>
  <c r="AF62" i="65"/>
  <c r="AF54" i="65"/>
  <c r="AF17" i="64"/>
  <c r="AF71" i="62"/>
  <c r="AF63" i="62"/>
  <c r="AF90" i="61"/>
  <c r="AF74" i="61"/>
  <c r="AF83" i="58"/>
  <c r="AF38" i="57"/>
  <c r="AF71" i="25"/>
  <c r="AF63" i="25"/>
  <c r="AF98" i="24"/>
  <c r="AF21" i="23"/>
  <c r="AF46" i="20"/>
  <c r="AF89" i="19"/>
  <c r="AF81" i="19"/>
  <c r="AF33" i="19"/>
  <c r="AF28" i="18"/>
  <c r="AF20" i="18"/>
  <c r="AF49" i="66"/>
  <c r="AF28" i="65"/>
  <c r="AF34" i="63"/>
  <c r="AF70" i="59"/>
  <c r="AF22" i="59"/>
  <c r="AF34" i="26"/>
  <c r="AF22" i="22"/>
  <c r="AF7" i="19"/>
  <c r="AF58" i="18"/>
  <c r="AF106" i="12"/>
  <c r="AF108" i="60"/>
  <c r="AE54" i="16"/>
  <c r="AE34" i="18"/>
  <c r="AE46" i="20"/>
  <c r="AE22" i="20"/>
  <c r="AF64" i="67"/>
  <c r="AF46" i="65"/>
  <c r="AF30" i="65"/>
  <c r="AF9" i="64"/>
  <c r="AF7" i="62"/>
  <c r="AF66" i="61"/>
  <c r="AF58" i="61"/>
  <c r="AF101" i="60"/>
  <c r="AF40" i="59"/>
  <c r="AF32" i="59"/>
  <c r="AF24" i="59"/>
  <c r="AF16" i="59"/>
  <c r="AF8" i="59"/>
  <c r="AF67" i="58"/>
  <c r="AF59" i="58"/>
  <c r="AF102" i="57"/>
  <c r="AF30" i="57"/>
  <c r="AF49" i="27"/>
  <c r="AF55" i="25"/>
  <c r="AF47" i="25"/>
  <c r="AF90" i="24"/>
  <c r="AF82" i="24"/>
  <c r="AC32" i="107"/>
  <c r="AE14" i="16"/>
  <c r="AE71" i="17"/>
  <c r="AE10" i="18"/>
  <c r="AE22" i="21"/>
  <c r="AE90" i="25"/>
  <c r="AE50" i="25"/>
  <c r="AF69" i="68"/>
  <c r="AF61" i="68"/>
  <c r="AF53" i="68"/>
  <c r="AF37" i="68"/>
  <c r="AF29" i="68"/>
  <c r="AF63" i="67"/>
  <c r="AF75" i="66"/>
  <c r="AF67" i="66"/>
  <c r="AF22" i="65"/>
  <c r="AF47" i="62"/>
  <c r="AF42" i="61"/>
  <c r="AF93" i="60"/>
  <c r="AF77" i="60"/>
  <c r="AF69" i="60"/>
  <c r="AF43" i="58"/>
  <c r="AF35" i="58"/>
  <c r="AF14" i="57"/>
  <c r="AF6" i="57"/>
  <c r="AF41" i="27"/>
  <c r="AF33" i="27"/>
  <c r="AF25" i="27"/>
  <c r="AF100" i="26"/>
  <c r="AF92" i="26"/>
  <c r="AF31" i="25"/>
  <c r="AE27" i="15"/>
  <c r="AE70" i="17"/>
  <c r="AE22" i="17"/>
  <c r="AE95" i="18"/>
  <c r="AE71" i="18"/>
  <c r="AG71" i="18" s="1"/>
  <c r="AE86" i="22"/>
  <c r="AE62" i="22"/>
  <c r="AE54" i="22"/>
  <c r="AE38" i="22"/>
  <c r="AE14" i="22"/>
  <c r="AE6" i="22"/>
  <c r="AE66" i="26"/>
  <c r="AE18" i="26"/>
  <c r="AE102" i="67"/>
  <c r="AE46" i="67"/>
  <c r="AE84" i="68"/>
  <c r="AE60" i="68"/>
  <c r="AE105" i="67"/>
  <c r="AF4" i="65"/>
  <c r="AF98" i="69"/>
  <c r="AF68" i="63"/>
  <c r="AF52" i="63"/>
  <c r="AF31" i="62"/>
  <c r="AF26" i="61"/>
  <c r="AF10" i="61"/>
  <c r="AF109" i="57"/>
  <c r="AF86" i="57"/>
  <c r="AF17" i="27"/>
  <c r="AF84" i="26"/>
  <c r="AF76" i="26"/>
  <c r="AF68" i="26"/>
  <c r="AF60" i="26"/>
  <c r="AF52" i="26"/>
  <c r="AF44" i="26"/>
  <c r="AF23" i="25"/>
  <c r="AF15" i="25"/>
  <c r="AF7" i="25"/>
  <c r="AF66" i="24"/>
  <c r="AF58" i="24"/>
  <c r="AF99" i="21"/>
  <c r="AF85" i="15"/>
  <c r="AF77" i="15"/>
  <c r="AF11" i="67"/>
  <c r="AF62" i="66"/>
  <c r="AF14" i="66"/>
  <c r="AF65" i="65"/>
  <c r="AF23" i="63"/>
  <c r="AF26" i="62"/>
  <c r="AF56" i="60"/>
  <c r="AF11" i="22"/>
  <c r="AF108" i="24"/>
  <c r="AC20" i="107"/>
  <c r="AE50" i="15"/>
  <c r="AE4" i="22"/>
  <c r="AE6" i="23"/>
  <c r="AE15" i="24"/>
  <c r="AE63" i="61"/>
  <c r="AF107" i="11"/>
  <c r="AF90" i="69"/>
  <c r="AF82" i="69"/>
  <c r="AF74" i="69"/>
  <c r="AF66" i="69"/>
  <c r="AF58" i="69"/>
  <c r="AF50" i="69"/>
  <c r="AF42" i="69"/>
  <c r="AF13" i="68"/>
  <c r="AF48" i="67"/>
  <c r="AH48" i="67" s="1"/>
  <c r="AF59" i="66"/>
  <c r="AF51" i="66"/>
  <c r="AF43" i="66"/>
  <c r="AF35" i="66"/>
  <c r="AF102" i="65"/>
  <c r="AF28" i="63"/>
  <c r="AF53" i="60"/>
  <c r="AF27" i="58"/>
  <c r="AF19" i="58"/>
  <c r="AF11" i="58"/>
  <c r="AF50" i="24"/>
  <c r="AF98" i="16"/>
  <c r="AF103" i="68"/>
  <c r="AF82" i="67"/>
  <c r="AF34" i="67"/>
  <c r="AF16" i="65"/>
  <c r="AF19" i="64"/>
  <c r="AF25" i="62"/>
  <c r="AF10" i="59"/>
  <c r="AF85" i="58"/>
  <c r="AF64" i="57"/>
  <c r="AF16" i="57"/>
  <c r="AF40" i="20"/>
  <c r="AC93" i="17"/>
  <c r="AD93" i="17"/>
  <c r="AD63" i="61"/>
  <c r="AD59" i="64"/>
  <c r="AC4" i="64"/>
  <c r="AD34" i="66"/>
  <c r="AH34" i="66" s="1"/>
  <c r="AC90" i="59"/>
  <c r="AC33" i="21"/>
  <c r="AD13" i="62"/>
  <c r="AC13" i="62"/>
  <c r="AC84" i="69"/>
  <c r="AD84" i="69"/>
  <c r="AD44" i="59"/>
  <c r="AC18" i="63"/>
  <c r="AD18" i="63"/>
  <c r="AD21" i="57"/>
  <c r="AG21" i="57" s="1"/>
  <c r="AD29" i="27"/>
  <c r="AC29" i="27"/>
  <c r="AC106" i="26"/>
  <c r="AD106" i="26"/>
  <c r="AD41" i="25"/>
  <c r="AC41" i="25"/>
  <c r="AC60" i="64"/>
  <c r="AD60" i="64"/>
  <c r="AD14" i="60"/>
  <c r="AH14" i="60" s="1"/>
  <c r="AC14" i="60"/>
  <c r="AD80" i="57"/>
  <c r="AC10" i="58"/>
  <c r="AD66" i="24"/>
  <c r="AC4" i="15"/>
  <c r="AD24" i="62"/>
  <c r="AH24" i="62" s="1"/>
  <c r="AC24" i="62"/>
  <c r="AH86" i="61"/>
  <c r="AD98" i="15"/>
  <c r="AG98" i="15" s="1"/>
  <c r="AD65" i="66"/>
  <c r="AD96" i="61"/>
  <c r="AC96" i="61"/>
  <c r="AC14" i="27"/>
  <c r="AD14" i="27"/>
  <c r="AD36" i="27"/>
  <c r="AC36" i="27"/>
  <c r="AD30" i="63"/>
  <c r="AC30" i="63"/>
  <c r="AC40" i="63"/>
  <c r="AD40" i="63"/>
  <c r="AD90" i="57"/>
  <c r="AC90" i="57"/>
  <c r="AD89" i="60"/>
  <c r="AC89" i="60"/>
  <c r="AC72" i="16"/>
  <c r="AC82" i="22"/>
  <c r="AD82" i="22"/>
  <c r="AG82" i="22" s="1"/>
  <c r="AC4" i="20"/>
  <c r="AC40" i="17"/>
  <c r="AC42" i="68"/>
  <c r="AD42" i="68"/>
  <c r="AG42" i="68" s="1"/>
  <c r="AC73" i="61"/>
  <c r="AD73" i="61"/>
  <c r="AC72" i="60"/>
  <c r="AD72" i="60"/>
  <c r="AD96" i="21"/>
  <c r="AC96" i="21"/>
  <c r="AC66" i="18"/>
  <c r="AD66" i="18"/>
  <c r="R110" i="66"/>
  <c r="AE94" i="67"/>
  <c r="AA94" i="67"/>
  <c r="AB94" i="67" s="1"/>
  <c r="AE102" i="27"/>
  <c r="AE78" i="27"/>
  <c r="AE30" i="27"/>
  <c r="AA81" i="17"/>
  <c r="AB81" i="17" s="1"/>
  <c r="AE78" i="18"/>
  <c r="AA78" i="18"/>
  <c r="AB78" i="18" s="1"/>
  <c r="AE107" i="22"/>
  <c r="AE71" i="63"/>
  <c r="AE37" i="21"/>
  <c r="AG37" i="21" s="1"/>
  <c r="AE41" i="19"/>
  <c r="AE19" i="18"/>
  <c r="AF4" i="18"/>
  <c r="AF101" i="69"/>
  <c r="AF85" i="66"/>
  <c r="AF13" i="66"/>
  <c r="AF107" i="65"/>
  <c r="AF44" i="64"/>
  <c r="AF22" i="63"/>
  <c r="AF43" i="60"/>
  <c r="AF59" i="59"/>
  <c r="AF37" i="58"/>
  <c r="AH37" i="58" s="1"/>
  <c r="AF89" i="57"/>
  <c r="AF5" i="57"/>
  <c r="AF55" i="27"/>
  <c r="AF73" i="25"/>
  <c r="AF101" i="24"/>
  <c r="AE105" i="17"/>
  <c r="AE42" i="18"/>
  <c r="AE62" i="20"/>
  <c r="AA54" i="68"/>
  <c r="AB54" i="68" s="1"/>
  <c r="AF77" i="69"/>
  <c r="AF35" i="22"/>
  <c r="AE34" i="16"/>
  <c r="AE6" i="18"/>
  <c r="AF88" i="69"/>
  <c r="AF76" i="69"/>
  <c r="AF52" i="65"/>
  <c r="AF61" i="62"/>
  <c r="AF29" i="61"/>
  <c r="AF97" i="58"/>
  <c r="AF95" i="26"/>
  <c r="AF88" i="24"/>
  <c r="AF76" i="24"/>
  <c r="AF105" i="22"/>
  <c r="AF49" i="21"/>
  <c r="AF25" i="21"/>
  <c r="AF88" i="20"/>
  <c r="AF76" i="20"/>
  <c r="AF85" i="17"/>
  <c r="AF45" i="67"/>
  <c r="AF72" i="66"/>
  <c r="AF48" i="66"/>
  <c r="AF75" i="65"/>
  <c r="AF6" i="64"/>
  <c r="AF81" i="63"/>
  <c r="AF60" i="62"/>
  <c r="AF66" i="60"/>
  <c r="AF93" i="59"/>
  <c r="AF87" i="57"/>
  <c r="AF51" i="57"/>
  <c r="AF39" i="57"/>
  <c r="AF27" i="57"/>
  <c r="AF6" i="27"/>
  <c r="AH6" i="27" s="1"/>
  <c r="AF9" i="26"/>
  <c r="AF84" i="25"/>
  <c r="AF87" i="24"/>
  <c r="AF42" i="23"/>
  <c r="AF18" i="23"/>
  <c r="AF45" i="22"/>
  <c r="AF96" i="21"/>
  <c r="AF99" i="20"/>
  <c r="AF27" i="20"/>
  <c r="AF81" i="18"/>
  <c r="AF33" i="18"/>
  <c r="AF9" i="18"/>
  <c r="AF64" i="69"/>
  <c r="AF53" i="69"/>
  <c r="AF43" i="68"/>
  <c r="AF32" i="68"/>
  <c r="AF94" i="67"/>
  <c r="AF73" i="66"/>
  <c r="AF40" i="65"/>
  <c r="AF31" i="64"/>
  <c r="AF106" i="63"/>
  <c r="AF50" i="62"/>
  <c r="AF28" i="61"/>
  <c r="AF16" i="61"/>
  <c r="AF91" i="60"/>
  <c r="AF8" i="60"/>
  <c r="AF65" i="57"/>
  <c r="AF94" i="26"/>
  <c r="AF103" i="23"/>
  <c r="AF91" i="23"/>
  <c r="AF65" i="20"/>
  <c r="AF103" i="19"/>
  <c r="AF94" i="18"/>
  <c r="AF82" i="18"/>
  <c r="AF106" i="17"/>
  <c r="AF73" i="17"/>
  <c r="AF61" i="17"/>
  <c r="AF43" i="15"/>
  <c r="AE26" i="23"/>
  <c r="AE17" i="59"/>
  <c r="AF52" i="69"/>
  <c r="AF105" i="68"/>
  <c r="AF92" i="64"/>
  <c r="AF105" i="63"/>
  <c r="AF94" i="63"/>
  <c r="AF49" i="62"/>
  <c r="AF37" i="62"/>
  <c r="AF7" i="60"/>
  <c r="AF34" i="59"/>
  <c r="AF107" i="58"/>
  <c r="AF86" i="58"/>
  <c r="AF26" i="25"/>
  <c r="AF64" i="24"/>
  <c r="AF53" i="24"/>
  <c r="AF79" i="23"/>
  <c r="AF67" i="23"/>
  <c r="AF56" i="23"/>
  <c r="AF64" i="20"/>
  <c r="AF49" i="17"/>
  <c r="AF4" i="15"/>
  <c r="AF61" i="69"/>
  <c r="AF46" i="66"/>
  <c r="AF73" i="65"/>
  <c r="AF76" i="64"/>
  <c r="AF85" i="61"/>
  <c r="AF31" i="26"/>
  <c r="AF17" i="65"/>
  <c r="AF103" i="64"/>
  <c r="AF71" i="63"/>
  <c r="AF79" i="60"/>
  <c r="AF67" i="60"/>
  <c r="AF106" i="58"/>
  <c r="AF98" i="25"/>
  <c r="AF25" i="25"/>
  <c r="AF13" i="25"/>
  <c r="AF52" i="24"/>
  <c r="AF52" i="20"/>
  <c r="AF79" i="19"/>
  <c r="AF37" i="17"/>
  <c r="AF64" i="16"/>
  <c r="AF52" i="16"/>
  <c r="AA93" i="22"/>
  <c r="AB93" i="22" s="1"/>
  <c r="AA21" i="17"/>
  <c r="AB21" i="17" s="1"/>
  <c r="AA108" i="16"/>
  <c r="AB108" i="16" s="1"/>
  <c r="AC108" i="16" s="1"/>
  <c r="AE102" i="21"/>
  <c r="AE90" i="21"/>
  <c r="AE18" i="21"/>
  <c r="AE82" i="69"/>
  <c r="AE10" i="69"/>
  <c r="AF40" i="69"/>
  <c r="AF19" i="68"/>
  <c r="AF8" i="68"/>
  <c r="AF100" i="65"/>
  <c r="AF82" i="63"/>
  <c r="AF70" i="63"/>
  <c r="AF47" i="63"/>
  <c r="AF5" i="61"/>
  <c r="AH5" i="61" s="1"/>
  <c r="AF52" i="57"/>
  <c r="AF41" i="57"/>
  <c r="AF70" i="26"/>
  <c r="AF58" i="26"/>
  <c r="AF46" i="26"/>
  <c r="AF40" i="24"/>
  <c r="AF28" i="24"/>
  <c r="AF8" i="23"/>
  <c r="AF41" i="20"/>
  <c r="AF55" i="19"/>
  <c r="AF31" i="19"/>
  <c r="AF34" i="18"/>
  <c r="AF10" i="18"/>
  <c r="AE74" i="17"/>
  <c r="AE62" i="17"/>
  <c r="AE38" i="17"/>
  <c r="AE26" i="17"/>
  <c r="AE38" i="26"/>
  <c r="AF29" i="69"/>
  <c r="AF7" i="68"/>
  <c r="AF35" i="67"/>
  <c r="AF61" i="66"/>
  <c r="AF38" i="66"/>
  <c r="AF89" i="65"/>
  <c r="AF58" i="63"/>
  <c r="AF46" i="63"/>
  <c r="AF40" i="57"/>
  <c r="AF7" i="27"/>
  <c r="AF29" i="20"/>
  <c r="AF19" i="19"/>
  <c r="AF13" i="17"/>
  <c r="AE88" i="25"/>
  <c r="AE62" i="67"/>
  <c r="AF28" i="69"/>
  <c r="AF17" i="69"/>
  <c r="AF37" i="66"/>
  <c r="AF88" i="65"/>
  <c r="AF79" i="64"/>
  <c r="AF68" i="64"/>
  <c r="AF98" i="62"/>
  <c r="AF100" i="61"/>
  <c r="AF62" i="58"/>
  <c r="AF79" i="27"/>
  <c r="AF68" i="27"/>
  <c r="AF28" i="20"/>
  <c r="AH28" i="20" s="1"/>
  <c r="AF4" i="60"/>
  <c r="AF16" i="69"/>
  <c r="AF22" i="67"/>
  <c r="AF97" i="66"/>
  <c r="AF25" i="66"/>
  <c r="AF76" i="65"/>
  <c r="AF67" i="64"/>
  <c r="AF97" i="62"/>
  <c r="AF88" i="61"/>
  <c r="AF76" i="61"/>
  <c r="AF55" i="60"/>
  <c r="AF83" i="59"/>
  <c r="AF73" i="58"/>
  <c r="AF61" i="58"/>
  <c r="AF17" i="57"/>
  <c r="AF23" i="26"/>
  <c r="AF16" i="24"/>
  <c r="AF97" i="21"/>
  <c r="AF16" i="20"/>
  <c r="AF5" i="20"/>
  <c r="AC27" i="107"/>
  <c r="AF4" i="59"/>
  <c r="AF79" i="68"/>
  <c r="AF109" i="67"/>
  <c r="AF86" i="66"/>
  <c r="AF85" i="62"/>
  <c r="AF64" i="61"/>
  <c r="AF94" i="59"/>
  <c r="AF82" i="59"/>
  <c r="AH82" i="59" s="1"/>
  <c r="AF22" i="26"/>
  <c r="AF85" i="25"/>
  <c r="AF101" i="20"/>
  <c r="AC22" i="24"/>
  <c r="AD64" i="69"/>
  <c r="AC64" i="69"/>
  <c r="AC65" i="63"/>
  <c r="AD65" i="63"/>
  <c r="AC41" i="61"/>
  <c r="AD41" i="61"/>
  <c r="AH41" i="61" s="1"/>
  <c r="AD54" i="63"/>
  <c r="AC54" i="63"/>
  <c r="AD60" i="60"/>
  <c r="AC60" i="60"/>
  <c r="AD78" i="24"/>
  <c r="AC78" i="24"/>
  <c r="AC25" i="58"/>
  <c r="AD25" i="58"/>
  <c r="AD24" i="20"/>
  <c r="AH39" i="20"/>
  <c r="AC79" i="18"/>
  <c r="AC38" i="18"/>
  <c r="AD38" i="18"/>
  <c r="AD52" i="18"/>
  <c r="AH52" i="18" s="1"/>
  <c r="AH94" i="25"/>
  <c r="AG94" i="25"/>
  <c r="AD75" i="58"/>
  <c r="AG75" i="58" s="1"/>
  <c r="AD35" i="26"/>
  <c r="AC6" i="68"/>
  <c r="AD6" i="68"/>
  <c r="AD76" i="57"/>
  <c r="AC64" i="59"/>
  <c r="AD43" i="21"/>
  <c r="AC43" i="21"/>
  <c r="AD69" i="27"/>
  <c r="AG69" i="27" s="1"/>
  <c r="AC99" i="25"/>
  <c r="AD19" i="61"/>
  <c r="AD32" i="23"/>
  <c r="AC32" i="23"/>
  <c r="AD85" i="17"/>
  <c r="AG85" i="17" s="1"/>
  <c r="AC25" i="68"/>
  <c r="AD24" i="16"/>
  <c r="AC57" i="17"/>
  <c r="AC22" i="63"/>
  <c r="AD89" i="66"/>
  <c r="AD16" i="62"/>
  <c r="AH16" i="62" s="1"/>
  <c r="AC16" i="62"/>
  <c r="AD70" i="19"/>
  <c r="AC7" i="69"/>
  <c r="AD84" i="15"/>
  <c r="AC4" i="57"/>
  <c r="AD4" i="57"/>
  <c r="R115" i="57" s="1"/>
  <c r="AC78" i="19"/>
  <c r="AD78" i="19"/>
  <c r="AD75" i="16"/>
  <c r="AG49" i="17"/>
  <c r="AG18" i="68"/>
  <c r="AE44" i="58"/>
  <c r="AE20" i="58"/>
  <c r="AE109" i="18"/>
  <c r="AE40" i="16"/>
  <c r="AE79" i="18"/>
  <c r="AE11" i="19"/>
  <c r="AE31" i="18"/>
  <c r="AE55" i="15"/>
  <c r="AE20" i="25"/>
  <c r="AE16" i="24"/>
  <c r="AE100" i="21"/>
  <c r="AE76" i="21"/>
  <c r="AE36" i="17"/>
  <c r="AE39" i="20"/>
  <c r="AG39" i="20" s="1"/>
  <c r="AE29" i="66"/>
  <c r="AE105" i="11"/>
  <c r="AE85" i="18"/>
  <c r="AE17" i="19"/>
  <c r="AE15" i="58"/>
  <c r="AE100" i="58"/>
  <c r="AE52" i="58"/>
  <c r="AE18" i="61"/>
  <c r="K32" i="107"/>
  <c r="AE97" i="62"/>
  <c r="AE98" i="26"/>
  <c r="AE66" i="21"/>
  <c r="AE50" i="20"/>
  <c r="AE90" i="18"/>
  <c r="AF18" i="68"/>
  <c r="AH18" i="68" s="1"/>
  <c r="AF102" i="64"/>
  <c r="AF57" i="63"/>
  <c r="AF88" i="60"/>
  <c r="AF19" i="59"/>
  <c r="AF24" i="58"/>
  <c r="AF52" i="27"/>
  <c r="AF37" i="24"/>
  <c r="AF24" i="21"/>
  <c r="AF87" i="20"/>
  <c r="AF50" i="57"/>
  <c r="AF26" i="57"/>
  <c r="AF53" i="27"/>
  <c r="AF29" i="27"/>
  <c r="AF38" i="24"/>
  <c r="AF14" i="24"/>
  <c r="AF17" i="23"/>
  <c r="AF53" i="19"/>
  <c r="AF5" i="19"/>
  <c r="AF83" i="17"/>
  <c r="AF35" i="17"/>
  <c r="AF107" i="67"/>
  <c r="AF105" i="24"/>
  <c r="AF106" i="19"/>
  <c r="AF4" i="17"/>
  <c r="AF93" i="67"/>
  <c r="AF94" i="66"/>
  <c r="AF55" i="63"/>
  <c r="AF36" i="62"/>
  <c r="AF87" i="61"/>
  <c r="AF30" i="60"/>
  <c r="AF67" i="59"/>
  <c r="AF22" i="58"/>
  <c r="AF57" i="26"/>
  <c r="AF15" i="24"/>
  <c r="AF85" i="20"/>
  <c r="AF25" i="20"/>
  <c r="AF99" i="15"/>
  <c r="AF63" i="69"/>
  <c r="AF16" i="68"/>
  <c r="AF82" i="62"/>
  <c r="AF48" i="58"/>
  <c r="AH48" i="58" s="1"/>
  <c r="AF63" i="20"/>
  <c r="AF87" i="16"/>
  <c r="AH87" i="16" s="1"/>
  <c r="AF35" i="57"/>
  <c r="AF86" i="27"/>
  <c r="AF62" i="27"/>
  <c r="AF14" i="27"/>
  <c r="AF65" i="26"/>
  <c r="AF74" i="23"/>
  <c r="AF101" i="22"/>
  <c r="AF77" i="22"/>
  <c r="AF8" i="21"/>
  <c r="AF35" i="20"/>
  <c r="AF86" i="19"/>
  <c r="AF14" i="19"/>
  <c r="AF65" i="18"/>
  <c r="AF44" i="17"/>
  <c r="AF47" i="16"/>
  <c r="AF98" i="15"/>
  <c r="AF105" i="12"/>
  <c r="AF64" i="68"/>
  <c r="AF103" i="63"/>
  <c r="AF45" i="59"/>
  <c r="AF97" i="57"/>
  <c r="AF13" i="57"/>
  <c r="AF13" i="24"/>
  <c r="AF93" i="22"/>
  <c r="AF7" i="58"/>
  <c r="AF82" i="57"/>
  <c r="AF10" i="57"/>
  <c r="AF91" i="25"/>
  <c r="AF67" i="25"/>
  <c r="AF43" i="25"/>
  <c r="AF19" i="25"/>
  <c r="AF61" i="19"/>
  <c r="AF37" i="19"/>
  <c r="AF40" i="18"/>
  <c r="AH40" i="18" s="1"/>
  <c r="AF43" i="17"/>
  <c r="AF94" i="16"/>
  <c r="AF105" i="69"/>
  <c r="AF108" i="25"/>
  <c r="AF42" i="68"/>
  <c r="AF91" i="67"/>
  <c r="AF24" i="66"/>
  <c r="AF109" i="64"/>
  <c r="AF109" i="21"/>
  <c r="AF13" i="20"/>
  <c r="AF30" i="19"/>
  <c r="AF37" i="61"/>
  <c r="AF18" i="60"/>
  <c r="AF46" i="58"/>
  <c r="AF33" i="26"/>
  <c r="AF10" i="25"/>
  <c r="AF91" i="22"/>
  <c r="AF59" i="15"/>
  <c r="AF35" i="15"/>
  <c r="AF90" i="68"/>
  <c r="AF78" i="64"/>
  <c r="AF15" i="61"/>
  <c r="AF43" i="59"/>
  <c r="AF72" i="58"/>
  <c r="AF49" i="57"/>
  <c r="AF48" i="25"/>
  <c r="AF79" i="18"/>
  <c r="AF94" i="17"/>
  <c r="AF18" i="15"/>
  <c r="AF91" i="57"/>
  <c r="AF67" i="57"/>
  <c r="AF46" i="27"/>
  <c r="AF22" i="27"/>
  <c r="AF97" i="26"/>
  <c r="AF25" i="26"/>
  <c r="AF100" i="25"/>
  <c r="AF55" i="24"/>
  <c r="AF82" i="23"/>
  <c r="AF10" i="23"/>
  <c r="AF61" i="22"/>
  <c r="AF40" i="21"/>
  <c r="AF70" i="19"/>
  <c r="AF46" i="19"/>
  <c r="AF73" i="18"/>
  <c r="AF25" i="18"/>
  <c r="AF76" i="17"/>
  <c r="AF7" i="16"/>
  <c r="AE58" i="21"/>
  <c r="AF87" i="69"/>
  <c r="AF27" i="65"/>
  <c r="AF91" i="59"/>
  <c r="AF106" i="26"/>
  <c r="AF67" i="22"/>
  <c r="AF49" i="20"/>
  <c r="AF55" i="18"/>
  <c r="AF42" i="57"/>
  <c r="AF18" i="57"/>
  <c r="AF93" i="27"/>
  <c r="AF69" i="27"/>
  <c r="AF72" i="26"/>
  <c r="AF24" i="26"/>
  <c r="AF99" i="25"/>
  <c r="AF57" i="23"/>
  <c r="AF9" i="23"/>
  <c r="AF84" i="22"/>
  <c r="AF36" i="22"/>
  <c r="AF63" i="21"/>
  <c r="AF15" i="21"/>
  <c r="AF90" i="20"/>
  <c r="AF42" i="20"/>
  <c r="AF21" i="19"/>
  <c r="AF99" i="17"/>
  <c r="AF75" i="17"/>
  <c r="AF51" i="17"/>
  <c r="AF109" i="65"/>
  <c r="AF108" i="69"/>
  <c r="AF21" i="59"/>
  <c r="AF69" i="67"/>
  <c r="AF63" i="65"/>
  <c r="AF79" i="63"/>
  <c r="AF13" i="61"/>
  <c r="AF90" i="60"/>
  <c r="AF96" i="58"/>
  <c r="AF54" i="27"/>
  <c r="AF90" i="23"/>
  <c r="AH90" i="23" s="1"/>
  <c r="AF102" i="19"/>
  <c r="AF40" i="16"/>
  <c r="AF67" i="15"/>
  <c r="AD49" i="15"/>
  <c r="AC49" i="15"/>
  <c r="AC64" i="17"/>
  <c r="AC94" i="66"/>
  <c r="AD94" i="66"/>
  <c r="AC44" i="57"/>
  <c r="AD44" i="57"/>
  <c r="AD86" i="21"/>
  <c r="AC86" i="21"/>
  <c r="AG112" i="16"/>
  <c r="AH31" i="22"/>
  <c r="AD6" i="58"/>
  <c r="AD48" i="61"/>
  <c r="AC62" i="63"/>
  <c r="AD62" i="63"/>
  <c r="AC51" i="19"/>
  <c r="AD51" i="19"/>
  <c r="AD21" i="20"/>
  <c r="AD32" i="24"/>
  <c r="AC32" i="24"/>
  <c r="AC43" i="58"/>
  <c r="AD43" i="58"/>
  <c r="AC58" i="67"/>
  <c r="AD58" i="67"/>
  <c r="AD92" i="22"/>
  <c r="AC92" i="22"/>
  <c r="AC90" i="64"/>
  <c r="AD90" i="64"/>
  <c r="AC57" i="63"/>
  <c r="AD13" i="22"/>
  <c r="AD43" i="16"/>
  <c r="AC46" i="17"/>
  <c r="AD46" i="17"/>
  <c r="AG46" i="17" s="1"/>
  <c r="AD86" i="15"/>
  <c r="AC86" i="15"/>
  <c r="AC82" i="68"/>
  <c r="AD30" i="16"/>
  <c r="AC30" i="16"/>
  <c r="AC97" i="16"/>
  <c r="AD97" i="16"/>
  <c r="AH97" i="16" s="1"/>
  <c r="AD17" i="66"/>
  <c r="AC17" i="66"/>
  <c r="AD92" i="62"/>
  <c r="AC92" i="62"/>
  <c r="AC62" i="16"/>
  <c r="AC41" i="16"/>
  <c r="AD41" i="16"/>
  <c r="AD22" i="23"/>
  <c r="AH22" i="23" s="1"/>
  <c r="AC22" i="23"/>
  <c r="AD88" i="16"/>
  <c r="AC53" i="15"/>
  <c r="R110" i="59"/>
  <c r="AC29" i="19"/>
  <c r="AC91" i="23"/>
  <c r="AC32" i="15"/>
  <c r="AD32" i="15"/>
  <c r="R110" i="67"/>
  <c r="AG63" i="67"/>
  <c r="AD100" i="69"/>
  <c r="AD86" i="24"/>
  <c r="AC86" i="24"/>
  <c r="AD48" i="26"/>
  <c r="AC72" i="63"/>
  <c r="AD72" i="63"/>
  <c r="AC101" i="57"/>
  <c r="AD101" i="57"/>
  <c r="AD54" i="64"/>
  <c r="AC7" i="59"/>
  <c r="AD7" i="59"/>
  <c r="AH7" i="59" s="1"/>
  <c r="AD101" i="69"/>
  <c r="AC86" i="60"/>
  <c r="AD86" i="60"/>
  <c r="AD49" i="61"/>
  <c r="AG49" i="61" s="1"/>
  <c r="AD55" i="24"/>
  <c r="AC55" i="24"/>
  <c r="AC59" i="63"/>
  <c r="AC100" i="62"/>
  <c r="AD100" i="62"/>
  <c r="AD84" i="26"/>
  <c r="AD79" i="61"/>
  <c r="AC79" i="61"/>
  <c r="AC101" i="59"/>
  <c r="AD101" i="59"/>
  <c r="AC101" i="24"/>
  <c r="AC70" i="65"/>
  <c r="AC31" i="69"/>
  <c r="AD31" i="69"/>
  <c r="AD5" i="22"/>
  <c r="AC5" i="22"/>
  <c r="AC43" i="19"/>
  <c r="AC93" i="57"/>
  <c r="AD6" i="60"/>
  <c r="AC14" i="16"/>
  <c r="AC36" i="19"/>
  <c r="AC12" i="59"/>
  <c r="AC6" i="63"/>
  <c r="AD30" i="24"/>
  <c r="AG30" i="24" s="1"/>
  <c r="AC41" i="24"/>
  <c r="AG74" i="64"/>
  <c r="AC94" i="24"/>
  <c r="AD58" i="23"/>
  <c r="AD30" i="22"/>
  <c r="AC92" i="17"/>
  <c r="AD106" i="19"/>
  <c r="AG31" i="67"/>
  <c r="AD107" i="58"/>
  <c r="AG107" i="58" s="1"/>
  <c r="AC107" i="60"/>
  <c r="AD106" i="58"/>
  <c r="AE16" i="17"/>
  <c r="AD107" i="66"/>
  <c r="AE98" i="18"/>
  <c r="AE40" i="25"/>
  <c r="K33" i="107"/>
  <c r="K29" i="107"/>
  <c r="K17" i="107"/>
  <c r="AE96" i="16"/>
  <c r="AE82" i="18"/>
  <c r="AE18" i="18"/>
  <c r="AE42" i="20"/>
  <c r="AE66" i="24"/>
  <c r="AE42" i="24"/>
  <c r="AF106" i="64"/>
  <c r="AE50" i="16"/>
  <c r="AE80" i="17"/>
  <c r="AE42" i="21"/>
  <c r="AE50" i="26"/>
  <c r="AE58" i="69"/>
  <c r="AE34" i="69"/>
  <c r="AE15" i="63"/>
  <c r="AE27" i="59"/>
  <c r="AE96" i="15"/>
  <c r="AE12" i="15"/>
  <c r="AE74" i="18"/>
  <c r="AE18" i="20"/>
  <c r="AE74" i="22"/>
  <c r="AE30" i="67"/>
  <c r="AE26" i="67"/>
  <c r="AE18" i="67"/>
  <c r="AG18" i="67" s="1"/>
  <c r="AE14" i="67"/>
  <c r="AG14" i="67" s="1"/>
  <c r="AE6" i="67"/>
  <c r="AE107" i="66"/>
  <c r="AE98" i="66"/>
  <c r="AG98" i="66" s="1"/>
  <c r="AE90" i="66"/>
  <c r="AE86" i="66"/>
  <c r="AE82" i="66"/>
  <c r="AE78" i="66"/>
  <c r="AE74" i="66"/>
  <c r="AE66" i="66"/>
  <c r="AE58" i="66"/>
  <c r="AE54" i="66"/>
  <c r="AE50" i="66"/>
  <c r="AE42" i="66"/>
  <c r="AE34" i="66"/>
  <c r="AE26" i="66"/>
  <c r="AE38" i="65"/>
  <c r="AE34" i="65"/>
  <c r="AE22" i="64"/>
  <c r="AE14" i="64"/>
  <c r="AE90" i="63"/>
  <c r="AE82" i="63"/>
  <c r="AE34" i="63"/>
  <c r="AE22" i="63"/>
  <c r="AE10" i="63"/>
  <c r="AE6" i="63"/>
  <c r="AG6" i="63" s="1"/>
  <c r="AE102" i="62"/>
  <c r="AG102" i="62" s="1"/>
  <c r="AE94" i="62"/>
  <c r="AE90" i="62"/>
  <c r="AE86" i="62"/>
  <c r="AE82" i="62"/>
  <c r="AE66" i="62"/>
  <c r="AG66" i="62" s="1"/>
  <c r="AE54" i="62"/>
  <c r="AE50" i="62"/>
  <c r="AE42" i="62"/>
  <c r="AE38" i="62"/>
  <c r="AE14" i="62"/>
  <c r="AE10" i="62"/>
  <c r="AE102" i="61"/>
  <c r="AG102" i="61" s="1"/>
  <c r="AE50" i="61"/>
  <c r="AE34" i="61"/>
  <c r="AE30" i="61"/>
  <c r="AE94" i="60"/>
  <c r="AE86" i="60"/>
  <c r="AE62" i="60"/>
  <c r="AE46" i="60"/>
  <c r="AE30" i="60"/>
  <c r="AE22" i="60"/>
  <c r="AE14" i="60"/>
  <c r="AE6" i="60"/>
  <c r="AE107" i="59"/>
  <c r="AE102" i="59"/>
  <c r="AE94" i="59"/>
  <c r="AE90" i="59"/>
  <c r="AE86" i="59"/>
  <c r="AE78" i="59"/>
  <c r="AE74" i="59"/>
  <c r="AE70" i="59"/>
  <c r="AE62" i="59"/>
  <c r="AE54" i="59"/>
  <c r="AE50" i="59"/>
  <c r="AE46" i="59"/>
  <c r="AE38" i="59"/>
  <c r="AE34" i="59"/>
  <c r="AE30" i="59"/>
  <c r="AE62" i="58"/>
  <c r="AE50" i="58"/>
  <c r="AE78" i="57"/>
  <c r="AF108" i="62"/>
  <c r="AE100" i="17"/>
  <c r="AE48" i="17"/>
  <c r="AE40" i="17"/>
  <c r="AE58" i="18"/>
  <c r="AE33" i="67"/>
  <c r="K31" i="107"/>
  <c r="K23" i="107"/>
  <c r="AE100" i="16"/>
  <c r="AE50" i="18"/>
  <c r="AE82" i="20"/>
  <c r="AE92" i="21"/>
  <c r="AF105" i="61"/>
  <c r="AF107" i="59"/>
  <c r="AE107" i="12"/>
  <c r="AE56" i="22"/>
  <c r="AE45" i="64"/>
  <c r="AE57" i="57"/>
  <c r="AF108" i="12"/>
  <c r="AF81" i="26"/>
  <c r="AF31" i="16"/>
  <c r="AF70" i="69"/>
  <c r="AF100" i="67"/>
  <c r="AF84" i="67"/>
  <c r="AF44" i="67"/>
  <c r="AF28" i="67"/>
  <c r="AF12" i="67"/>
  <c r="AF103" i="66"/>
  <c r="AF87" i="66"/>
  <c r="AF71" i="66"/>
  <c r="AF55" i="66"/>
  <c r="AF39" i="66"/>
  <c r="AF23" i="66"/>
  <c r="AF7" i="66"/>
  <c r="AF58" i="65"/>
  <c r="AF18" i="65"/>
  <c r="AF69" i="64"/>
  <c r="AF53" i="64"/>
  <c r="AF13" i="64"/>
  <c r="AF32" i="63"/>
  <c r="AF8" i="63"/>
  <c r="AF83" i="62"/>
  <c r="AF67" i="62"/>
  <c r="AF27" i="62"/>
  <c r="AF11" i="62"/>
  <c r="AF94" i="61"/>
  <c r="AF70" i="61"/>
  <c r="AF97" i="60"/>
  <c r="AF73" i="60"/>
  <c r="AF49" i="60"/>
  <c r="AF25" i="60"/>
  <c r="AF9" i="60"/>
  <c r="AF92" i="59"/>
  <c r="AF76" i="59"/>
  <c r="AF60" i="59"/>
  <c r="AF36" i="59"/>
  <c r="AF12" i="59"/>
  <c r="AH12" i="59" s="1"/>
  <c r="AF95" i="58"/>
  <c r="AF79" i="58"/>
  <c r="AF63" i="58"/>
  <c r="AF90" i="57"/>
  <c r="AF88" i="26"/>
  <c r="AF11" i="25"/>
  <c r="AF103" i="24"/>
  <c r="AF41" i="23"/>
  <c r="AF68" i="22"/>
  <c r="AF13" i="22"/>
  <c r="AF51" i="20"/>
  <c r="AF18" i="20"/>
  <c r="AF77" i="19"/>
  <c r="AF49" i="18"/>
  <c r="AF92" i="17"/>
  <c r="AH92" i="17" s="1"/>
  <c r="AF60" i="17"/>
  <c r="AF39" i="16"/>
  <c r="AF19" i="23"/>
  <c r="AF11" i="23"/>
  <c r="AF86" i="22"/>
  <c r="AF58" i="57"/>
  <c r="AF76" i="25"/>
  <c r="AF94" i="24"/>
  <c r="AH94" i="24" s="1"/>
  <c r="AF70" i="24"/>
  <c r="AF97" i="23"/>
  <c r="AF89" i="23"/>
  <c r="AF65" i="23"/>
  <c r="AF25" i="23"/>
  <c r="AF44" i="22"/>
  <c r="AH44" i="22" s="1"/>
  <c r="AF37" i="22"/>
  <c r="AF80" i="21"/>
  <c r="AF72" i="21"/>
  <c r="AF23" i="21"/>
  <c r="AF16" i="21"/>
  <c r="AF80" i="18"/>
  <c r="AF12" i="17"/>
  <c r="AF71" i="16"/>
  <c r="AF30" i="27"/>
  <c r="AF16" i="26"/>
  <c r="AF75" i="25"/>
  <c r="AF27" i="25"/>
  <c r="AF63" i="24"/>
  <c r="AF46" i="24"/>
  <c r="AF39" i="24"/>
  <c r="AF6" i="24"/>
  <c r="AF58" i="23"/>
  <c r="AF79" i="21"/>
  <c r="AF71" i="21"/>
  <c r="AF64" i="21"/>
  <c r="AF74" i="20"/>
  <c r="AF67" i="20"/>
  <c r="AF93" i="19"/>
  <c r="AF19" i="17"/>
  <c r="AF11" i="17"/>
  <c r="AF95" i="16"/>
  <c r="AF38" i="26"/>
  <c r="AF39" i="23"/>
  <c r="AF7" i="23"/>
  <c r="AF49" i="26"/>
  <c r="AF20" i="25"/>
  <c r="AF86" i="24"/>
  <c r="AF62" i="24"/>
  <c r="AF50" i="23"/>
  <c r="AF29" i="22"/>
  <c r="AF66" i="20"/>
  <c r="AF26" i="20"/>
  <c r="AF72" i="18"/>
  <c r="AF32" i="18"/>
  <c r="AF56" i="16"/>
  <c r="AF91" i="15"/>
  <c r="AF72" i="15"/>
  <c r="AF40" i="15"/>
  <c r="AF16" i="15"/>
  <c r="AF8" i="15"/>
  <c r="AF107" i="26"/>
  <c r="AF106" i="15"/>
  <c r="AF19" i="57"/>
  <c r="AF85" i="27"/>
  <c r="AF13" i="27"/>
  <c r="AF96" i="26"/>
  <c r="AF41" i="26"/>
  <c r="AF31" i="24"/>
  <c r="AF81" i="23"/>
  <c r="AF49" i="23"/>
  <c r="AF56" i="21"/>
  <c r="AF48" i="21"/>
  <c r="AF59" i="20"/>
  <c r="AF85" i="19"/>
  <c r="AF45" i="19"/>
  <c r="AF38" i="19"/>
  <c r="AF13" i="19"/>
  <c r="AF6" i="19"/>
  <c r="AF64" i="18"/>
  <c r="AF57" i="18"/>
  <c r="AF36" i="17"/>
  <c r="AF63" i="16"/>
  <c r="AF48" i="16"/>
  <c r="AF21" i="68"/>
  <c r="AF5" i="68"/>
  <c r="AF72" i="67"/>
  <c r="AF38" i="65"/>
  <c r="AF14" i="65"/>
  <c r="AF97" i="64"/>
  <c r="AF41" i="64"/>
  <c r="AF25" i="64"/>
  <c r="AF92" i="63"/>
  <c r="AF76" i="63"/>
  <c r="AF60" i="63"/>
  <c r="AF44" i="63"/>
  <c r="AF20" i="63"/>
  <c r="AF95" i="62"/>
  <c r="AF55" i="62"/>
  <c r="AF39" i="62"/>
  <c r="AF82" i="61"/>
  <c r="AF34" i="61"/>
  <c r="AF18" i="61"/>
  <c r="AF85" i="60"/>
  <c r="AF51" i="58"/>
  <c r="AF78" i="57"/>
  <c r="AF46" i="57"/>
  <c r="AF22" i="57"/>
  <c r="AF81" i="27"/>
  <c r="AF57" i="27"/>
  <c r="AF71" i="15"/>
  <c r="AF75" i="57"/>
  <c r="AF34" i="57"/>
  <c r="AF78" i="27"/>
  <c r="AF45" i="27"/>
  <c r="AF89" i="26"/>
  <c r="AH89" i="26" s="1"/>
  <c r="AF40" i="26"/>
  <c r="AF8" i="26"/>
  <c r="AF60" i="25"/>
  <c r="AF12" i="25"/>
  <c r="AF30" i="24"/>
  <c r="AF76" i="22"/>
  <c r="AF69" i="22"/>
  <c r="AF21" i="22"/>
  <c r="AF103" i="21"/>
  <c r="AF55" i="21"/>
  <c r="AF47" i="21"/>
  <c r="AF7" i="21"/>
  <c r="AF58" i="20"/>
  <c r="AF19" i="20"/>
  <c r="AF17" i="18"/>
  <c r="AF100" i="17"/>
  <c r="AB24" i="107"/>
  <c r="AC24" i="107" s="1"/>
  <c r="AD109" i="60"/>
  <c r="AB25" i="107"/>
  <c r="AC25" i="107" s="1"/>
  <c r="Q110" i="57"/>
  <c r="AB21" i="107"/>
  <c r="AC21" i="107" s="1"/>
  <c r="AB23" i="107"/>
  <c r="AC23" i="107" s="1"/>
  <c r="AG113" i="59"/>
  <c r="Q110" i="59"/>
  <c r="AC6" i="107"/>
  <c r="AB11" i="107"/>
  <c r="AC11" i="107" s="1"/>
  <c r="Q110" i="18"/>
  <c r="AG113" i="18"/>
  <c r="AD109" i="18"/>
  <c r="AB13" i="107"/>
  <c r="AC13" i="107" s="1"/>
  <c r="AD109" i="19"/>
  <c r="AD109" i="25"/>
  <c r="AD109" i="59"/>
  <c r="R110" i="16"/>
  <c r="Q110" i="25"/>
  <c r="AG113" i="25"/>
  <c r="R110" i="25"/>
  <c r="R110" i="58"/>
  <c r="AD108" i="19"/>
  <c r="R110" i="19"/>
  <c r="R110" i="69"/>
  <c r="R110" i="21"/>
  <c r="AD108" i="21"/>
  <c r="AG108" i="21" s="1"/>
  <c r="R110" i="62"/>
  <c r="AG113" i="19"/>
  <c r="AG113" i="21"/>
  <c r="AD107" i="21"/>
  <c r="AG107" i="21" s="1"/>
  <c r="AC107" i="24"/>
  <c r="R107" i="24"/>
  <c r="AD107" i="24" s="1"/>
  <c r="R107" i="27"/>
  <c r="AC107" i="27"/>
  <c r="AG113" i="67"/>
  <c r="AC107" i="21"/>
  <c r="Q110" i="19"/>
  <c r="AD107" i="19"/>
  <c r="R107" i="60"/>
  <c r="AG113" i="60" s="1"/>
  <c r="Q110" i="67"/>
  <c r="Q110" i="64"/>
  <c r="AD106" i="64"/>
  <c r="AG113" i="64"/>
  <c r="AD106" i="69"/>
  <c r="Q110" i="69"/>
  <c r="AC106" i="15"/>
  <c r="R106" i="15"/>
  <c r="AC106" i="69"/>
  <c r="AC106" i="68"/>
  <c r="Q110" i="62"/>
  <c r="AG113" i="68"/>
  <c r="Q110" i="68"/>
  <c r="R105" i="65"/>
  <c r="AC105" i="65"/>
  <c r="R105" i="58"/>
  <c r="Q110" i="58" s="1"/>
  <c r="R105" i="24"/>
  <c r="AG113" i="66"/>
  <c r="Q110" i="66"/>
  <c r="AD105" i="66"/>
  <c r="AC58" i="59"/>
  <c r="AD58" i="59"/>
  <c r="AD92" i="16"/>
  <c r="AC53" i="16"/>
  <c r="AC45" i="16"/>
  <c r="AD45" i="16"/>
  <c r="AC45" i="26"/>
  <c r="AD36" i="63"/>
  <c r="AH12" i="68"/>
  <c r="AG113" i="63"/>
  <c r="Q110" i="63"/>
  <c r="AC62" i="15"/>
  <c r="AD62" i="15"/>
  <c r="AD30" i="19"/>
  <c r="AC30" i="19"/>
  <c r="AG113" i="11"/>
  <c r="Q110" i="11"/>
  <c r="AG113" i="62"/>
  <c r="AD90" i="68"/>
  <c r="AC94" i="21"/>
  <c r="AD94" i="21"/>
  <c r="AC86" i="69"/>
  <c r="AC87" i="22"/>
  <c r="AD87" i="22"/>
  <c r="AC15" i="25"/>
  <c r="AD15" i="25"/>
  <c r="AC77" i="17"/>
  <c r="AD77" i="17"/>
  <c r="AC68" i="25"/>
  <c r="AD68" i="25"/>
  <c r="AD50" i="27"/>
  <c r="AC23" i="15"/>
  <c r="AD101" i="16"/>
  <c r="R110" i="17"/>
  <c r="Q110" i="17"/>
  <c r="AC29" i="68"/>
  <c r="AD19" i="18"/>
  <c r="AC19" i="18"/>
  <c r="Q110" i="21"/>
  <c r="AD75" i="15"/>
  <c r="AD97" i="15"/>
  <c r="AC97" i="15"/>
  <c r="AD107" i="15"/>
  <c r="AH45" i="20"/>
  <c r="AG113" i="16"/>
  <c r="Q110" i="16"/>
  <c r="AG113" i="17"/>
  <c r="AD107" i="17"/>
  <c r="AC71" i="58"/>
  <c r="AH77" i="57"/>
  <c r="AC14" i="64"/>
  <c r="AC108" i="65"/>
  <c r="AD108" i="57"/>
  <c r="AD23" i="17"/>
  <c r="AD62" i="18"/>
  <c r="AC62" i="18"/>
  <c r="AC109" i="17"/>
  <c r="AD109" i="17"/>
  <c r="AD9" i="16"/>
  <c r="AC9" i="16"/>
  <c r="AC19" i="15"/>
  <c r="AD94" i="17"/>
  <c r="AC94" i="17"/>
  <c r="AC51" i="26"/>
  <c r="AD77" i="26"/>
  <c r="AC77" i="26"/>
  <c r="AD94" i="58"/>
  <c r="AC108" i="63"/>
  <c r="AD108" i="64"/>
  <c r="AC108" i="64"/>
  <c r="AC85" i="16"/>
  <c r="AD85" i="16"/>
  <c r="AD65" i="17"/>
  <c r="AC65" i="17"/>
  <c r="AH51" i="26"/>
  <c r="AG51" i="26"/>
  <c r="AC94" i="15"/>
  <c r="AD94" i="15"/>
  <c r="AG91" i="20"/>
  <c r="AD28" i="25"/>
  <c r="AC28" i="25"/>
  <c r="AD26" i="24"/>
  <c r="AC26" i="24"/>
  <c r="AD28" i="65"/>
  <c r="AC23" i="18"/>
  <c r="AD23" i="18"/>
  <c r="Q110" i="12"/>
  <c r="AG113" i="12"/>
  <c r="AC10" i="17"/>
  <c r="AD10" i="17"/>
  <c r="AD20" i="65"/>
  <c r="AC20" i="65"/>
  <c r="AH82" i="19"/>
  <c r="AG82" i="19"/>
  <c r="AD82" i="61"/>
  <c r="AC5" i="19"/>
  <c r="AD87" i="60"/>
  <c r="AC100" i="24"/>
  <c r="AD100" i="24"/>
  <c r="AC66" i="64"/>
  <c r="AD66" i="64"/>
  <c r="AG94" i="24"/>
  <c r="AC78" i="26"/>
  <c r="AG113" i="69"/>
  <c r="AG113" i="57"/>
  <c r="AD13" i="68"/>
  <c r="AC33" i="57"/>
  <c r="AD33" i="57"/>
  <c r="AC94" i="57"/>
  <c r="AD94" i="57"/>
  <c r="AD38" i="24"/>
  <c r="AC38" i="24"/>
  <c r="AD62" i="21"/>
  <c r="AC62" i="21"/>
  <c r="AC36" i="18"/>
  <c r="AD44" i="24"/>
  <c r="AC88" i="66"/>
  <c r="AD88" i="66"/>
  <c r="AC71" i="67"/>
  <c r="AD71" i="67"/>
  <c r="AC38" i="67"/>
  <c r="AD38" i="67"/>
  <c r="AC103" i="59"/>
  <c r="AD109" i="64"/>
  <c r="AC109" i="64"/>
  <c r="AD97" i="59"/>
  <c r="AD27" i="66"/>
  <c r="AE26" i="61"/>
  <c r="AC15" i="107"/>
  <c r="K15" i="107"/>
  <c r="K25" i="107"/>
  <c r="AA109" i="12"/>
  <c r="AB109" i="12" s="1"/>
  <c r="AE18" i="66"/>
  <c r="AE70" i="65"/>
  <c r="AE22" i="65"/>
  <c r="AF23" i="23"/>
  <c r="AF102" i="22"/>
  <c r="AF62" i="22"/>
  <c r="AE13" i="65"/>
  <c r="AG13" i="65" s="1"/>
  <c r="AA17" i="63"/>
  <c r="AB17" i="63" s="1"/>
  <c r="AF47" i="23"/>
  <c r="AF35" i="23"/>
  <c r="AF38" i="27"/>
  <c r="AF43" i="23"/>
  <c r="AF27" i="23"/>
  <c r="AF15" i="23"/>
  <c r="AF78" i="22"/>
  <c r="AF46" i="22"/>
  <c r="AF108" i="21"/>
  <c r="AF109" i="20"/>
  <c r="AF107" i="18"/>
  <c r="AF109" i="16"/>
  <c r="AF32" i="16"/>
  <c r="AF107" i="22"/>
  <c r="AF20" i="16"/>
  <c r="AF66" i="26"/>
  <c r="AF31" i="23"/>
  <c r="AF94" i="22"/>
  <c r="AF70" i="22"/>
  <c r="AF54" i="22"/>
  <c r="AF38" i="22"/>
  <c r="AF8" i="18"/>
  <c r="AF55" i="16"/>
  <c r="AF19" i="15"/>
  <c r="AF109" i="24"/>
  <c r="AF24" i="18"/>
  <c r="AF23" i="16"/>
  <c r="AF80" i="15"/>
  <c r="AF31" i="15"/>
  <c r="AF16" i="18"/>
  <c r="AF87" i="17"/>
  <c r="AF15" i="16"/>
  <c r="B41" i="106"/>
  <c r="E41" i="106" s="1"/>
  <c r="AF103" i="17"/>
  <c r="AF83" i="15"/>
  <c r="AF51" i="15"/>
  <c r="Q12" i="106" l="1"/>
  <c r="AG107" i="64"/>
  <c r="AD13" i="19"/>
  <c r="AG13" i="19" s="1"/>
  <c r="AC13" i="19"/>
  <c r="AC95" i="15"/>
  <c r="AD95" i="15"/>
  <c r="AG95" i="15" s="1"/>
  <c r="AD71" i="20"/>
  <c r="AC71" i="20"/>
  <c r="AD65" i="21"/>
  <c r="AC65" i="21"/>
  <c r="AC107" i="20"/>
  <c r="AD107" i="20"/>
  <c r="AC34" i="16"/>
  <c r="AD34" i="16"/>
  <c r="AH34" i="16" s="1"/>
  <c r="AD10" i="27"/>
  <c r="AC10" i="27"/>
  <c r="AC66" i="59"/>
  <c r="AD66" i="59"/>
  <c r="AG66" i="59" s="1"/>
  <c r="AD21" i="61"/>
  <c r="AG21" i="61" s="1"/>
  <c r="AC21" i="61"/>
  <c r="AD21" i="64"/>
  <c r="AC21" i="64"/>
  <c r="AC107" i="57"/>
  <c r="AD107" i="57"/>
  <c r="AH107" i="57" s="1"/>
  <c r="AC29" i="57"/>
  <c r="AD29" i="57"/>
  <c r="AG29" i="57" s="1"/>
  <c r="AC15" i="58"/>
  <c r="AD15" i="58"/>
  <c r="AH15" i="58" s="1"/>
  <c r="AC54" i="22"/>
  <c r="AD54" i="22"/>
  <c r="AC63" i="23"/>
  <c r="AD63" i="23"/>
  <c r="AD81" i="65"/>
  <c r="AG81" i="65" s="1"/>
  <c r="AC81" i="65"/>
  <c r="AC100" i="57"/>
  <c r="AD100" i="57"/>
  <c r="AD18" i="25"/>
  <c r="AH18" i="25" s="1"/>
  <c r="AC18" i="25"/>
  <c r="AC26" i="63"/>
  <c r="AD26" i="63"/>
  <c r="AC72" i="64"/>
  <c r="AD72" i="64"/>
  <c r="AH72" i="64" s="1"/>
  <c r="AC36" i="65"/>
  <c r="AD36" i="65"/>
  <c r="AC6" i="17"/>
  <c r="AD6" i="17"/>
  <c r="AH6" i="17" s="1"/>
  <c r="AC94" i="18"/>
  <c r="AD94" i="18"/>
  <c r="AG94" i="18" s="1"/>
  <c r="AG57" i="17"/>
  <c r="AD5" i="27"/>
  <c r="AH5" i="27" s="1"/>
  <c r="AD106" i="16"/>
  <c r="AD96" i="67"/>
  <c r="AD93" i="23"/>
  <c r="AH93" i="23" s="1"/>
  <c r="AD7" i="18"/>
  <c r="AG7" i="18" s="1"/>
  <c r="AG88" i="15"/>
  <c r="AD107" i="62"/>
  <c r="AG107" i="62" s="1"/>
  <c r="AC88" i="15"/>
  <c r="AD49" i="16"/>
  <c r="AG49" i="16" s="1"/>
  <c r="AD109" i="63"/>
  <c r="AD54" i="23"/>
  <c r="AH91" i="57"/>
  <c r="AD33" i="16"/>
  <c r="AH33" i="16" s="1"/>
  <c r="AC82" i="58"/>
  <c r="AD60" i="17"/>
  <c r="AG60" i="17" s="1"/>
  <c r="AC30" i="27"/>
  <c r="AC39" i="65"/>
  <c r="AD57" i="58"/>
  <c r="AC6" i="26"/>
  <c r="AC58" i="26"/>
  <c r="AD23" i="19"/>
  <c r="AH23" i="19" s="1"/>
  <c r="AD25" i="24"/>
  <c r="AH25" i="24" s="1"/>
  <c r="AD61" i="17"/>
  <c r="AG61" i="17" s="1"/>
  <c r="AD69" i="62"/>
  <c r="AG69" i="62" s="1"/>
  <c r="AD27" i="23"/>
  <c r="AG27" i="23" s="1"/>
  <c r="AD61" i="15"/>
  <c r="AD71" i="25"/>
  <c r="AH93" i="66"/>
  <c r="AH57" i="17"/>
  <c r="AC78" i="21"/>
  <c r="AD25" i="25"/>
  <c r="AD61" i="27"/>
  <c r="AG61" i="27" s="1"/>
  <c r="AD69" i="21"/>
  <c r="AH69" i="21" s="1"/>
  <c r="AC56" i="62"/>
  <c r="AC20" i="16"/>
  <c r="AD20" i="16"/>
  <c r="AH20" i="16" s="1"/>
  <c r="AC28" i="19"/>
  <c r="AD28" i="19"/>
  <c r="AC68" i="62"/>
  <c r="AD68" i="62"/>
  <c r="AG68" i="62" s="1"/>
  <c r="AD60" i="68"/>
  <c r="AH60" i="68" s="1"/>
  <c r="AC60" i="68"/>
  <c r="AG30" i="18"/>
  <c r="AG70" i="27"/>
  <c r="AD67" i="22"/>
  <c r="AH67" i="22" s="1"/>
  <c r="AC67" i="22"/>
  <c r="AC74" i="16"/>
  <c r="AD74" i="16"/>
  <c r="AD85" i="69"/>
  <c r="AH85" i="69" s="1"/>
  <c r="AC85" i="69"/>
  <c r="AD87" i="63"/>
  <c r="AG87" i="63" s="1"/>
  <c r="AC87" i="63"/>
  <c r="AC22" i="66"/>
  <c r="AC21" i="65"/>
  <c r="AD21" i="65"/>
  <c r="AD78" i="67"/>
  <c r="AG78" i="67" s="1"/>
  <c r="AC78" i="67"/>
  <c r="AD58" i="17"/>
  <c r="AC58" i="17"/>
  <c r="AD16" i="63"/>
  <c r="AC29" i="65"/>
  <c r="AC67" i="17"/>
  <c r="AD29" i="67"/>
  <c r="AC44" i="15"/>
  <c r="AD89" i="16"/>
  <c r="AH89" i="16" s="1"/>
  <c r="AC92" i="15"/>
  <c r="AC107" i="16"/>
  <c r="AH5" i="68"/>
  <c r="AH92" i="59"/>
  <c r="AG22" i="60"/>
  <c r="AH7" i="58"/>
  <c r="AH55" i="63"/>
  <c r="AD83" i="27"/>
  <c r="AH83" i="27" s="1"/>
  <c r="AD75" i="24"/>
  <c r="AD46" i="58"/>
  <c r="AC35" i="66"/>
  <c r="AC86" i="19"/>
  <c r="AD63" i="22"/>
  <c r="AC87" i="67"/>
  <c r="AD5" i="60"/>
  <c r="AH5" i="60" s="1"/>
  <c r="AG73" i="16"/>
  <c r="AC87" i="27"/>
  <c r="AC88" i="24"/>
  <c r="AC28" i="20"/>
  <c r="AC102" i="22"/>
  <c r="AD68" i="20"/>
  <c r="AG80" i="24"/>
  <c r="AH87" i="63"/>
  <c r="AD4" i="69"/>
  <c r="R115" i="69" s="1"/>
  <c r="AD57" i="68"/>
  <c r="AC69" i="58"/>
  <c r="AC74" i="25"/>
  <c r="AC52" i="21"/>
  <c r="AC41" i="17"/>
  <c r="AH6" i="26"/>
  <c r="AC34" i="57"/>
  <c r="AD99" i="19"/>
  <c r="AD54" i="21"/>
  <c r="AH54" i="21" s="1"/>
  <c r="AD60" i="25"/>
  <c r="AH60" i="25" s="1"/>
  <c r="AC28" i="16"/>
  <c r="AD28" i="16"/>
  <c r="AC56" i="25"/>
  <c r="AD56" i="25"/>
  <c r="AC60" i="65"/>
  <c r="AD60" i="65"/>
  <c r="AG60" i="65" s="1"/>
  <c r="AC80" i="26"/>
  <c r="AD80" i="26"/>
  <c r="AH80" i="26" s="1"/>
  <c r="AD48" i="64"/>
  <c r="AC48" i="64"/>
  <c r="AC44" i="69"/>
  <c r="AD44" i="69"/>
  <c r="AC52" i="16"/>
  <c r="AD52" i="16"/>
  <c r="AC52" i="57"/>
  <c r="AD52" i="57"/>
  <c r="AG52" i="57" s="1"/>
  <c r="AC44" i="21"/>
  <c r="AD44" i="21"/>
  <c r="AG44" i="21" s="1"/>
  <c r="AC107" i="65"/>
  <c r="AD107" i="65"/>
  <c r="AH107" i="65" s="1"/>
  <c r="AC99" i="68"/>
  <c r="AD99" i="68"/>
  <c r="AG99" i="68" s="1"/>
  <c r="AD93" i="66"/>
  <c r="AG93" i="66" s="1"/>
  <c r="AC93" i="66"/>
  <c r="AC41" i="59"/>
  <c r="AD41" i="59"/>
  <c r="AG41" i="59" s="1"/>
  <c r="AC47" i="59"/>
  <c r="AD47" i="59"/>
  <c r="AC57" i="23"/>
  <c r="AD57" i="23"/>
  <c r="AH57" i="23" s="1"/>
  <c r="AC58" i="20"/>
  <c r="AD58" i="20"/>
  <c r="AG69" i="61"/>
  <c r="AG46" i="65"/>
  <c r="AD38" i="17"/>
  <c r="AH38" i="17" s="1"/>
  <c r="AC38" i="17"/>
  <c r="AC62" i="19"/>
  <c r="AD62" i="19"/>
  <c r="AD34" i="19"/>
  <c r="AH34" i="19" s="1"/>
  <c r="AC34" i="19"/>
  <c r="AC95" i="21"/>
  <c r="AD95" i="21"/>
  <c r="AC98" i="18"/>
  <c r="AD98" i="18"/>
  <c r="AG98" i="18" s="1"/>
  <c r="AD90" i="22"/>
  <c r="AH90" i="22" s="1"/>
  <c r="AC90" i="22"/>
  <c r="AC98" i="58"/>
  <c r="AD98" i="58"/>
  <c r="AH98" i="58" s="1"/>
  <c r="AC95" i="16"/>
  <c r="AD95" i="16"/>
  <c r="AD73" i="24"/>
  <c r="AH73" i="24" s="1"/>
  <c r="AC73" i="24"/>
  <c r="AD38" i="27"/>
  <c r="AG38" i="27" s="1"/>
  <c r="AC38" i="27"/>
  <c r="AC71" i="26"/>
  <c r="AD71" i="26"/>
  <c r="AH71" i="26" s="1"/>
  <c r="AC46" i="62"/>
  <c r="AD46" i="62"/>
  <c r="AH46" i="62" s="1"/>
  <c r="AC19" i="19"/>
  <c r="AD19" i="19"/>
  <c r="AG19" i="19" s="1"/>
  <c r="AC25" i="57"/>
  <c r="AD25" i="57"/>
  <c r="AG25" i="57" s="1"/>
  <c r="AC36" i="22"/>
  <c r="AD36" i="22"/>
  <c r="AC87" i="69"/>
  <c r="AD87" i="69"/>
  <c r="AG87" i="69" s="1"/>
  <c r="AC72" i="22"/>
  <c r="AD72" i="22"/>
  <c r="AG72" i="22" s="1"/>
  <c r="AD98" i="26"/>
  <c r="AC98" i="26"/>
  <c r="AC82" i="63"/>
  <c r="AD82" i="63"/>
  <c r="AG82" i="63" s="1"/>
  <c r="AC18" i="60"/>
  <c r="AD18" i="60"/>
  <c r="AD78" i="23"/>
  <c r="AG78" i="23" s="1"/>
  <c r="AC78" i="23"/>
  <c r="AD39" i="25"/>
  <c r="AD102" i="15"/>
  <c r="AD107" i="68"/>
  <c r="AH107" i="68" s="1"/>
  <c r="AH49" i="26"/>
  <c r="AH18" i="65"/>
  <c r="AC14" i="68"/>
  <c r="AD11" i="24"/>
  <c r="AG11" i="24" s="1"/>
  <c r="AH9" i="23"/>
  <c r="AD52" i="58"/>
  <c r="AH52" i="58" s="1"/>
  <c r="AC38" i="25"/>
  <c r="AC65" i="59"/>
  <c r="AD68" i="27"/>
  <c r="AD90" i="18"/>
  <c r="AD81" i="58"/>
  <c r="AC58" i="18"/>
  <c r="AD53" i="60"/>
  <c r="AG53" i="60" s="1"/>
  <c r="AD9" i="57"/>
  <c r="AG9" i="57" s="1"/>
  <c r="AC56" i="21"/>
  <c r="AC45" i="20"/>
  <c r="AG31" i="17"/>
  <c r="AD83" i="68"/>
  <c r="AC83" i="68"/>
  <c r="AC5" i="68"/>
  <c r="AD66" i="22"/>
  <c r="AH66" i="22" s="1"/>
  <c r="AG58" i="15"/>
  <c r="AC39" i="59"/>
  <c r="AG92" i="15"/>
  <c r="AG90" i="19"/>
  <c r="AC33" i="15"/>
  <c r="AD33" i="15"/>
  <c r="AD103" i="19"/>
  <c r="AG103" i="19" s="1"/>
  <c r="AC103" i="19"/>
  <c r="AC47" i="22"/>
  <c r="AD47" i="22"/>
  <c r="AD14" i="61"/>
  <c r="AH14" i="61" s="1"/>
  <c r="AC14" i="61"/>
  <c r="AG49" i="66"/>
  <c r="AG73" i="58"/>
  <c r="AD69" i="57"/>
  <c r="AH69" i="57" s="1"/>
  <c r="AC69" i="57"/>
  <c r="AC55" i="63"/>
  <c r="AD55" i="63"/>
  <c r="AG33" i="22"/>
  <c r="AG16" i="16"/>
  <c r="AG51" i="59"/>
  <c r="AG62" i="68"/>
  <c r="AG23" i="15"/>
  <c r="AH48" i="63"/>
  <c r="AG44" i="67"/>
  <c r="AG10" i="16"/>
  <c r="AG39" i="60"/>
  <c r="AG66" i="20"/>
  <c r="AG22" i="62"/>
  <c r="AG55" i="18"/>
  <c r="AG100" i="65"/>
  <c r="AH39" i="63"/>
  <c r="AG81" i="25"/>
  <c r="AG102" i="16"/>
  <c r="AG34" i="68"/>
  <c r="AG22" i="15"/>
  <c r="AG76" i="24"/>
  <c r="AG100" i="25"/>
  <c r="AG32" i="60"/>
  <c r="AG13" i="20"/>
  <c r="AG7" i="65"/>
  <c r="AG41" i="62"/>
  <c r="AG71" i="27"/>
  <c r="AG42" i="22"/>
  <c r="AG10" i="67"/>
  <c r="AC4" i="58"/>
  <c r="AC4" i="63"/>
  <c r="AG4" i="62"/>
  <c r="R115" i="62"/>
  <c r="AG4" i="17"/>
  <c r="R115" i="17"/>
  <c r="AC4" i="60"/>
  <c r="AG4" i="21"/>
  <c r="R115" i="21"/>
  <c r="AC99" i="20"/>
  <c r="AC59" i="23"/>
  <c r="AD51" i="17"/>
  <c r="AG51" i="17" s="1"/>
  <c r="AD74" i="61"/>
  <c r="AG74" i="61" s="1"/>
  <c r="AD77" i="59"/>
  <c r="AG77" i="59" s="1"/>
  <c r="AG87" i="18"/>
  <c r="AH47" i="21"/>
  <c r="AC34" i="21"/>
  <c r="AD40" i="22"/>
  <c r="AG40" i="22" s="1"/>
  <c r="AD42" i="57"/>
  <c r="AG42" i="57" s="1"/>
  <c r="AD6" i="59"/>
  <c r="AH6" i="59" s="1"/>
  <c r="AG93" i="57"/>
  <c r="AG72" i="59"/>
  <c r="AD93" i="18"/>
  <c r="AG93" i="18" s="1"/>
  <c r="AD53" i="18"/>
  <c r="AD68" i="22"/>
  <c r="AH68" i="22" s="1"/>
  <c r="AD58" i="58"/>
  <c r="AD65" i="18"/>
  <c r="AG65" i="18" s="1"/>
  <c r="AC70" i="18"/>
  <c r="AD97" i="26"/>
  <c r="AG97" i="26" s="1"/>
  <c r="AD103" i="15"/>
  <c r="AD103" i="16"/>
  <c r="AC80" i="64"/>
  <c r="AD31" i="21"/>
  <c r="AH31" i="21" s="1"/>
  <c r="AC50" i="23"/>
  <c r="AC67" i="69"/>
  <c r="AC56" i="15"/>
  <c r="AC19" i="60"/>
  <c r="AC67" i="16"/>
  <c r="AG102" i="27"/>
  <c r="AD11" i="62"/>
  <c r="AH11" i="62" s="1"/>
  <c r="AG4" i="20"/>
  <c r="AD90" i="25"/>
  <c r="AC77" i="68"/>
  <c r="AD15" i="23"/>
  <c r="AG15" i="23" s="1"/>
  <c r="AC27" i="26"/>
  <c r="AD33" i="25"/>
  <c r="AG33" i="25" s="1"/>
  <c r="AC42" i="18"/>
  <c r="AC39" i="19"/>
  <c r="AD38" i="59"/>
  <c r="AH38" i="59" s="1"/>
  <c r="AG28" i="20"/>
  <c r="AC101" i="18"/>
  <c r="AD60" i="19"/>
  <c r="AG60" i="19" s="1"/>
  <c r="AD37" i="22"/>
  <c r="AG37" i="22" s="1"/>
  <c r="AD73" i="57"/>
  <c r="AD26" i="60"/>
  <c r="AG26" i="60" s="1"/>
  <c r="AC102" i="27"/>
  <c r="AC49" i="26"/>
  <c r="AC22" i="61"/>
  <c r="AD13" i="59"/>
  <c r="AD82" i="62"/>
  <c r="AG82" i="62" s="1"/>
  <c r="AD97" i="25"/>
  <c r="AH97" i="25" s="1"/>
  <c r="AC103" i="61"/>
  <c r="AG54" i="60"/>
  <c r="AC7" i="58"/>
  <c r="AD81" i="16"/>
  <c r="AG81" i="16" s="1"/>
  <c r="AC86" i="61"/>
  <c r="AD33" i="24"/>
  <c r="AG33" i="24" s="1"/>
  <c r="AC9" i="23"/>
  <c r="AC23" i="61"/>
  <c r="AG16" i="26"/>
  <c r="AH22" i="62"/>
  <c r="AG41" i="69"/>
  <c r="AG23" i="60"/>
  <c r="AC68" i="69"/>
  <c r="AD4" i="25"/>
  <c r="AG74" i="25"/>
  <c r="AG18" i="25"/>
  <c r="AG82" i="58"/>
  <c r="AG41" i="17"/>
  <c r="AH31" i="23"/>
  <c r="AD94" i="63"/>
  <c r="AG94" i="63" s="1"/>
  <c r="AD73" i="18"/>
  <c r="AC63" i="17"/>
  <c r="AG17" i="17"/>
  <c r="AD80" i="16"/>
  <c r="AH80" i="16" s="1"/>
  <c r="AD7" i="16"/>
  <c r="AG7" i="16" s="1"/>
  <c r="AC73" i="25"/>
  <c r="AC4" i="19"/>
  <c r="AG68" i="27"/>
  <c r="AC38" i="58"/>
  <c r="AG40" i="57"/>
  <c r="AD71" i="61"/>
  <c r="AG71" i="61" s="1"/>
  <c r="AC7" i="68"/>
  <c r="AG32" i="26"/>
  <c r="AG50" i="23"/>
  <c r="AG40" i="21"/>
  <c r="AD88" i="69"/>
  <c r="AG88" i="69" s="1"/>
  <c r="AD45" i="69"/>
  <c r="AG45" i="69" s="1"/>
  <c r="AD70" i="24"/>
  <c r="AG70" i="24" s="1"/>
  <c r="AG68" i="22"/>
  <c r="AD80" i="63"/>
  <c r="AG80" i="63" s="1"/>
  <c r="AC41" i="62"/>
  <c r="AD37" i="65"/>
  <c r="AH37" i="65" s="1"/>
  <c r="AC70" i="15"/>
  <c r="AC23" i="25"/>
  <c r="AD48" i="16"/>
  <c r="AH48" i="16" s="1"/>
  <c r="AD84" i="16"/>
  <c r="AG84" i="16" s="1"/>
  <c r="AG100" i="17"/>
  <c r="AD9" i="58"/>
  <c r="AH9" i="58" s="1"/>
  <c r="AC49" i="59"/>
  <c r="AH22" i="15"/>
  <c r="AC12" i="21"/>
  <c r="AD93" i="15"/>
  <c r="AH93" i="15" s="1"/>
  <c r="AD91" i="60"/>
  <c r="AH91" i="60" s="1"/>
  <c r="AC9" i="63"/>
  <c r="AD11" i="27"/>
  <c r="AH11" i="27" s="1"/>
  <c r="AH31" i="61"/>
  <c r="AD25" i="23"/>
  <c r="AG25" i="23" s="1"/>
  <c r="AG88" i="59"/>
  <c r="AG62" i="19"/>
  <c r="AG40" i="18"/>
  <c r="AG26" i="66"/>
  <c r="AG5" i="68"/>
  <c r="AH77" i="18"/>
  <c r="AH33" i="22"/>
  <c r="AH90" i="19"/>
  <c r="AG53" i="16"/>
  <c r="AG77" i="67"/>
  <c r="AH44" i="68"/>
  <c r="AC25" i="62"/>
  <c r="AH25" i="62"/>
  <c r="AG21" i="27"/>
  <c r="AD25" i="63"/>
  <c r="AG25" i="63" s="1"/>
  <c r="AC19" i="17"/>
  <c r="AD6" i="67"/>
  <c r="AH6" i="67" s="1"/>
  <c r="AD19" i="25"/>
  <c r="AG19" i="25" s="1"/>
  <c r="AG14" i="27"/>
  <c r="AD11" i="66"/>
  <c r="AG11" i="66" s="1"/>
  <c r="AD4" i="67"/>
  <c r="R115" i="67" s="1"/>
  <c r="AC20" i="25"/>
  <c r="AH13" i="61"/>
  <c r="AC11" i="67"/>
  <c r="AG20" i="27"/>
  <c r="AG12" i="22"/>
  <c r="AD13" i="60"/>
  <c r="AG13" i="60" s="1"/>
  <c r="AG20" i="18"/>
  <c r="AC5" i="61"/>
  <c r="AD28" i="60"/>
  <c r="AH28" i="60" s="1"/>
  <c r="AC28" i="60"/>
  <c r="AD8" i="62"/>
  <c r="AH8" i="62" s="1"/>
  <c r="AC8" i="62"/>
  <c r="AD46" i="24"/>
  <c r="AG46" i="24" s="1"/>
  <c r="AC46" i="24"/>
  <c r="AD70" i="61"/>
  <c r="AG70" i="61" s="1"/>
  <c r="AC70" i="61"/>
  <c r="AD9" i="62"/>
  <c r="AG9" i="62" s="1"/>
  <c r="AC9" i="62"/>
  <c r="AC102" i="60"/>
  <c r="AD102" i="60"/>
  <c r="AH102" i="60" s="1"/>
  <c r="AC50" i="18"/>
  <c r="AD50" i="18"/>
  <c r="AH50" i="18" s="1"/>
  <c r="AC107" i="26"/>
  <c r="AD107" i="26"/>
  <c r="AH107" i="26" s="1"/>
  <c r="AC64" i="61"/>
  <c r="AD64" i="61"/>
  <c r="AG64" i="61" s="1"/>
  <c r="AC54" i="18"/>
  <c r="AD54" i="18"/>
  <c r="AH54" i="18" s="1"/>
  <c r="AC65" i="16"/>
  <c r="AD65" i="16"/>
  <c r="AG65" i="16" s="1"/>
  <c r="AD14" i="23"/>
  <c r="AG14" i="23" s="1"/>
  <c r="AC14" i="23"/>
  <c r="AC66" i="17"/>
  <c r="AD66" i="17"/>
  <c r="AG66" i="17" s="1"/>
  <c r="AC39" i="15"/>
  <c r="AD39" i="15"/>
  <c r="AG39" i="15" s="1"/>
  <c r="AD80" i="17"/>
  <c r="AC80" i="17"/>
  <c r="AC72" i="58"/>
  <c r="AD72" i="58"/>
  <c r="AG72" i="58" s="1"/>
  <c r="AC42" i="59"/>
  <c r="AD42" i="59"/>
  <c r="AH42" i="59" s="1"/>
  <c r="AD74" i="19"/>
  <c r="AH74" i="19" s="1"/>
  <c r="AC74" i="19"/>
  <c r="AD11" i="63"/>
  <c r="AH11" i="63" s="1"/>
  <c r="AC11" i="63"/>
  <c r="AD17" i="65"/>
  <c r="AG17" i="65" s="1"/>
  <c r="AC17" i="65"/>
  <c r="AC50" i="59"/>
  <c r="AD50" i="59"/>
  <c r="AG50" i="59" s="1"/>
  <c r="AD10" i="64"/>
  <c r="AC10" i="64"/>
  <c r="AD18" i="22"/>
  <c r="AG18" i="22" s="1"/>
  <c r="AC18" i="22"/>
  <c r="AD92" i="19"/>
  <c r="AG92" i="19" s="1"/>
  <c r="AC92" i="19"/>
  <c r="AD44" i="58"/>
  <c r="AH44" i="58" s="1"/>
  <c r="AC44" i="58"/>
  <c r="AC38" i="69"/>
  <c r="AD38" i="69"/>
  <c r="AH38" i="69" s="1"/>
  <c r="AD33" i="23"/>
  <c r="AC33" i="23"/>
  <c r="AC93" i="16"/>
  <c r="AD10" i="57"/>
  <c r="AG10" i="57" s="1"/>
  <c r="AC22" i="19"/>
  <c r="AC47" i="25"/>
  <c r="AC101" i="17"/>
  <c r="AD41" i="23"/>
  <c r="AH41" i="23" s="1"/>
  <c r="AC86" i="17"/>
  <c r="AD26" i="67"/>
  <c r="AH26" i="67" s="1"/>
  <c r="AC36" i="62"/>
  <c r="AG93" i="15"/>
  <c r="AG30" i="63"/>
  <c r="AD95" i="58"/>
  <c r="AG95" i="58" s="1"/>
  <c r="AG106" i="26"/>
  <c r="AD49" i="63"/>
  <c r="AH49" i="63" s="1"/>
  <c r="AC78" i="60"/>
  <c r="AC78" i="59"/>
  <c r="AD96" i="62"/>
  <c r="AG96" i="62" s="1"/>
  <c r="AG68" i="20"/>
  <c r="AC34" i="65"/>
  <c r="AD36" i="66"/>
  <c r="AG36" i="66" s="1"/>
  <c r="AC36" i="66"/>
  <c r="AD56" i="66"/>
  <c r="AH56" i="66" s="1"/>
  <c r="AC56" i="66"/>
  <c r="AC98" i="22"/>
  <c r="AD98" i="22"/>
  <c r="AD53" i="27"/>
  <c r="AH53" i="27" s="1"/>
  <c r="AC53" i="27"/>
  <c r="AD41" i="66"/>
  <c r="AG41" i="66" s="1"/>
  <c r="AC41" i="66"/>
  <c r="AC57" i="59"/>
  <c r="AD57" i="59"/>
  <c r="AC34" i="23"/>
  <c r="AD34" i="23"/>
  <c r="AG34" i="23" s="1"/>
  <c r="AC26" i="27"/>
  <c r="AD26" i="27"/>
  <c r="AD52" i="66"/>
  <c r="AH52" i="66" s="1"/>
  <c r="AC52" i="66"/>
  <c r="AC22" i="64"/>
  <c r="AD22" i="64"/>
  <c r="AD70" i="62"/>
  <c r="AH70" i="62" s="1"/>
  <c r="AC70" i="62"/>
  <c r="AD46" i="67"/>
  <c r="AH46" i="67" s="1"/>
  <c r="AC46" i="67"/>
  <c r="AD84" i="66"/>
  <c r="AG84" i="66" s="1"/>
  <c r="AC82" i="15"/>
  <c r="AC93" i="63"/>
  <c r="AD107" i="25"/>
  <c r="AH107" i="25" s="1"/>
  <c r="AD88" i="62"/>
  <c r="AH88" i="62" s="1"/>
  <c r="AC4" i="62"/>
  <c r="AD24" i="69"/>
  <c r="AH24" i="69" s="1"/>
  <c r="AD89" i="68"/>
  <c r="AG89" i="68" s="1"/>
  <c r="AG49" i="21"/>
  <c r="AD50" i="66"/>
  <c r="AH50" i="66" s="1"/>
  <c r="AD54" i="59"/>
  <c r="AG54" i="59" s="1"/>
  <c r="AD47" i="66"/>
  <c r="AG47" i="66" s="1"/>
  <c r="AG6" i="19"/>
  <c r="AC106" i="27"/>
  <c r="AD106" i="27"/>
  <c r="AD35" i="60"/>
  <c r="AG35" i="60" s="1"/>
  <c r="AC35" i="60"/>
  <c r="AH27" i="26"/>
  <c r="AD59" i="18"/>
  <c r="AG59" i="18" s="1"/>
  <c r="AC59" i="18"/>
  <c r="AD49" i="19"/>
  <c r="AG49" i="19" s="1"/>
  <c r="AC49" i="19"/>
  <c r="AC107" i="22"/>
  <c r="AD107" i="22"/>
  <c r="AG107" i="22" s="1"/>
  <c r="AD75" i="18"/>
  <c r="AC75" i="18"/>
  <c r="AD53" i="64"/>
  <c r="AG53" i="64" s="1"/>
  <c r="AD100" i="15"/>
  <c r="AH100" i="15" s="1"/>
  <c r="AC100" i="15"/>
  <c r="AC84" i="20"/>
  <c r="AD84" i="20"/>
  <c r="AH84" i="20" s="1"/>
  <c r="AC24" i="24"/>
  <c r="AD24" i="24"/>
  <c r="AG24" i="24" s="1"/>
  <c r="AC105" i="25"/>
  <c r="AD105" i="25"/>
  <c r="AG105" i="25" s="1"/>
  <c r="AC64" i="20"/>
  <c r="AD64" i="20"/>
  <c r="AG64" i="20" s="1"/>
  <c r="AC98" i="60"/>
  <c r="AD98" i="60"/>
  <c r="AH98" i="60" s="1"/>
  <c r="AC79" i="69"/>
  <c r="AD79" i="69"/>
  <c r="AH79" i="69" s="1"/>
  <c r="AD58" i="57"/>
  <c r="AG58" i="57" s="1"/>
  <c r="AC58" i="57"/>
  <c r="AD65" i="67"/>
  <c r="AC65" i="67"/>
  <c r="AC47" i="61"/>
  <c r="AD47" i="61"/>
  <c r="AG47" i="61" s="1"/>
  <c r="AC30" i="58"/>
  <c r="AD30" i="58"/>
  <c r="AG30" i="58" s="1"/>
  <c r="AC74" i="67"/>
  <c r="AD74" i="67"/>
  <c r="AH74" i="67" s="1"/>
  <c r="AD109" i="68"/>
  <c r="AG109" i="68" s="1"/>
  <c r="AC109" i="68"/>
  <c r="AC20" i="17"/>
  <c r="AD20" i="17"/>
  <c r="AH20" i="17" s="1"/>
  <c r="AC30" i="68"/>
  <c r="AD30" i="68"/>
  <c r="AG30" i="68" s="1"/>
  <c r="AH66" i="20"/>
  <c r="AD33" i="17"/>
  <c r="AG33" i="17" s="1"/>
  <c r="AC95" i="18"/>
  <c r="AD105" i="15"/>
  <c r="AG105" i="15" s="1"/>
  <c r="AC28" i="17"/>
  <c r="AC62" i="22"/>
  <c r="AC22" i="16"/>
  <c r="AC46" i="64"/>
  <c r="AC31" i="64"/>
  <c r="AD82" i="17"/>
  <c r="AH82" i="17" s="1"/>
  <c r="AG63" i="27"/>
  <c r="AG15" i="16"/>
  <c r="AD92" i="25"/>
  <c r="AD34" i="15"/>
  <c r="AG34" i="15" s="1"/>
  <c r="AC34" i="15"/>
  <c r="AG65" i="67"/>
  <c r="AD65" i="15"/>
  <c r="AC65" i="15"/>
  <c r="AC17" i="21"/>
  <c r="AD17" i="21"/>
  <c r="AH17" i="21" s="1"/>
  <c r="AD9" i="25"/>
  <c r="AC9" i="25"/>
  <c r="AD31" i="57"/>
  <c r="AG31" i="57" s="1"/>
  <c r="AC31" i="57"/>
  <c r="AC85" i="59"/>
  <c r="AD85" i="59"/>
  <c r="AG85" i="59" s="1"/>
  <c r="AC94" i="61"/>
  <c r="AD94" i="61"/>
  <c r="AC58" i="65"/>
  <c r="AD58" i="65"/>
  <c r="AG58" i="65" s="1"/>
  <c r="AC93" i="64"/>
  <c r="AD93" i="64"/>
  <c r="AH93" i="64" s="1"/>
  <c r="AC70" i="69"/>
  <c r="AD70" i="69"/>
  <c r="AH70" i="69" s="1"/>
  <c r="AD93" i="61"/>
  <c r="AG93" i="61" s="1"/>
  <c r="AC93" i="61"/>
  <c r="AD101" i="66"/>
  <c r="AC101" i="66"/>
  <c r="AD87" i="64"/>
  <c r="AG87" i="64" s="1"/>
  <c r="AC87" i="64"/>
  <c r="AC95" i="69"/>
  <c r="AD95" i="69"/>
  <c r="AG95" i="69" s="1"/>
  <c r="AG74" i="62"/>
  <c r="AG75" i="21"/>
  <c r="AG74" i="68"/>
  <c r="AH46" i="24"/>
  <c r="AG58" i="66"/>
  <c r="AG31" i="69"/>
  <c r="AG18" i="63"/>
  <c r="AH33" i="67"/>
  <c r="AH57" i="15"/>
  <c r="AG51" i="21"/>
  <c r="AG12" i="59"/>
  <c r="AG33" i="18"/>
  <c r="AH30" i="61"/>
  <c r="AG47" i="62"/>
  <c r="AC51" i="21"/>
  <c r="AH22" i="69"/>
  <c r="AG68" i="69"/>
  <c r="AH70" i="61"/>
  <c r="AG86" i="66"/>
  <c r="AG95" i="18"/>
  <c r="AH92" i="23"/>
  <c r="AG95" i="16"/>
  <c r="AD33" i="19"/>
  <c r="AG33" i="19" s="1"/>
  <c r="AG98" i="25"/>
  <c r="AD47" i="27"/>
  <c r="AH47" i="27" s="1"/>
  <c r="AG54" i="67"/>
  <c r="AG14" i="66"/>
  <c r="AH58" i="15"/>
  <c r="AH62" i="19"/>
  <c r="AG75" i="59"/>
  <c r="AH33" i="15"/>
  <c r="AG101" i="18"/>
  <c r="AG56" i="26"/>
  <c r="AG81" i="68"/>
  <c r="AG77" i="57"/>
  <c r="AG44" i="15"/>
  <c r="AH102" i="16"/>
  <c r="AH17" i="65"/>
  <c r="AH16" i="26"/>
  <c r="AH49" i="17"/>
  <c r="AG30" i="62"/>
  <c r="AH87" i="17"/>
  <c r="AH18" i="22"/>
  <c r="AH13" i="19"/>
  <c r="AH4" i="21"/>
  <c r="AG50" i="15"/>
  <c r="AH6" i="63"/>
  <c r="AG22" i="69"/>
  <c r="AH10" i="25"/>
  <c r="AG25" i="62"/>
  <c r="AH17" i="18"/>
  <c r="AG29" i="23"/>
  <c r="AG29" i="27"/>
  <c r="AG4" i="59"/>
  <c r="AG49" i="60"/>
  <c r="AH56" i="26"/>
  <c r="AC48" i="65"/>
  <c r="AD48" i="65"/>
  <c r="AC21" i="26"/>
  <c r="AD21" i="26"/>
  <c r="AH21" i="26" s="1"/>
  <c r="AC45" i="27"/>
  <c r="AD45" i="27"/>
  <c r="AD93" i="58"/>
  <c r="AG93" i="58" s="1"/>
  <c r="AC93" i="58"/>
  <c r="AC63" i="24"/>
  <c r="AD63" i="24"/>
  <c r="AG63" i="24" s="1"/>
  <c r="AC101" i="61"/>
  <c r="AD101" i="61"/>
  <c r="AH101" i="61" s="1"/>
  <c r="AC21" i="63"/>
  <c r="AD21" i="63"/>
  <c r="AG21" i="63" s="1"/>
  <c r="AC7" i="61"/>
  <c r="AD7" i="61"/>
  <c r="AG7" i="61" s="1"/>
  <c r="AC89" i="67"/>
  <c r="AD89" i="67"/>
  <c r="AD9" i="69"/>
  <c r="AC9" i="69"/>
  <c r="AD94" i="69"/>
  <c r="AG94" i="69" s="1"/>
  <c r="AC94" i="69"/>
  <c r="AC31" i="63"/>
  <c r="AD31" i="63"/>
  <c r="AC73" i="62"/>
  <c r="AD73" i="62"/>
  <c r="AC57" i="62"/>
  <c r="AD57" i="62"/>
  <c r="AH57" i="62" s="1"/>
  <c r="AC18" i="16"/>
  <c r="AD18" i="16"/>
  <c r="AD53" i="66"/>
  <c r="AG53" i="66" s="1"/>
  <c r="AC53" i="66"/>
  <c r="AC63" i="68"/>
  <c r="AD63" i="68"/>
  <c r="AC82" i="21"/>
  <c r="AD82" i="21"/>
  <c r="AG82" i="21" s="1"/>
  <c r="AD109" i="27"/>
  <c r="AH109" i="27" s="1"/>
  <c r="AC109" i="27"/>
  <c r="AC28" i="58"/>
  <c r="AD28" i="58"/>
  <c r="AH28" i="58" s="1"/>
  <c r="AD74" i="60"/>
  <c r="AH74" i="60" s="1"/>
  <c r="AC74" i="60"/>
  <c r="AC90" i="62"/>
  <c r="AD90" i="62"/>
  <c r="AH90" i="62" s="1"/>
  <c r="AC14" i="63"/>
  <c r="AD14" i="63"/>
  <c r="AH14" i="63" s="1"/>
  <c r="AC98" i="17"/>
  <c r="AD98" i="17"/>
  <c r="AD17" i="25"/>
  <c r="AG17" i="25" s="1"/>
  <c r="AC17" i="25"/>
  <c r="AC50" i="25"/>
  <c r="AD50" i="25"/>
  <c r="AG50" i="25" s="1"/>
  <c r="AC69" i="25"/>
  <c r="AD69" i="25"/>
  <c r="AD26" i="59"/>
  <c r="AH26" i="59" s="1"/>
  <c r="AC26" i="59"/>
  <c r="AC34" i="62"/>
  <c r="AD34" i="62"/>
  <c r="AD82" i="64"/>
  <c r="AH82" i="64" s="1"/>
  <c r="AC82" i="64"/>
  <c r="AC40" i="60"/>
  <c r="AD40" i="60"/>
  <c r="AG40" i="60" s="1"/>
  <c r="AC96" i="57"/>
  <c r="AD96" i="57"/>
  <c r="AH96" i="57" s="1"/>
  <c r="AD90" i="66"/>
  <c r="AH90" i="66" s="1"/>
  <c r="AC90" i="66"/>
  <c r="AC10" i="68"/>
  <c r="AD10" i="68"/>
  <c r="AG10" i="68" s="1"/>
  <c r="AC56" i="58"/>
  <c r="AD56" i="58"/>
  <c r="AC92" i="66"/>
  <c r="AD92" i="66"/>
  <c r="AH92" i="66" s="1"/>
  <c r="AC55" i="15"/>
  <c r="AD55" i="15"/>
  <c r="AH55" i="15" s="1"/>
  <c r="AC94" i="64"/>
  <c r="AD94" i="64"/>
  <c r="AG94" i="64" s="1"/>
  <c r="AD10" i="26"/>
  <c r="AG10" i="26" s="1"/>
  <c r="AC10" i="26"/>
  <c r="AD58" i="60"/>
  <c r="AG58" i="60" s="1"/>
  <c r="AC58" i="60"/>
  <c r="AD78" i="15"/>
  <c r="AC78" i="15"/>
  <c r="AC62" i="69"/>
  <c r="AD24" i="25"/>
  <c r="AH30" i="27"/>
  <c r="AD73" i="26"/>
  <c r="AG87" i="65"/>
  <c r="AG6" i="27"/>
  <c r="AD88" i="22"/>
  <c r="AH88" i="22" s="1"/>
  <c r="AC41" i="63"/>
  <c r="AH87" i="65"/>
  <c r="AD31" i="19"/>
  <c r="AC31" i="19"/>
  <c r="AD61" i="22"/>
  <c r="AC61" i="22"/>
  <c r="AC63" i="21"/>
  <c r="AD63" i="21"/>
  <c r="AH63" i="21" s="1"/>
  <c r="AD81" i="22"/>
  <c r="AC81" i="22"/>
  <c r="AD58" i="25"/>
  <c r="AG58" i="25" s="1"/>
  <c r="AC58" i="25"/>
  <c r="AD82" i="26"/>
  <c r="AG82" i="26" s="1"/>
  <c r="AC82" i="26"/>
  <c r="AC102" i="26"/>
  <c r="AD102" i="26"/>
  <c r="AH102" i="26" s="1"/>
  <c r="AD14" i="58"/>
  <c r="AC14" i="58"/>
  <c r="AD55" i="27"/>
  <c r="AG55" i="27" s="1"/>
  <c r="AC55" i="27"/>
  <c r="AD34" i="59"/>
  <c r="AG34" i="59" s="1"/>
  <c r="AC34" i="59"/>
  <c r="AC90" i="60"/>
  <c r="AD90" i="60"/>
  <c r="AG90" i="60" s="1"/>
  <c r="AD36" i="60"/>
  <c r="AC36" i="60"/>
  <c r="AC8" i="25"/>
  <c r="AD8" i="25"/>
  <c r="AG8" i="25" s="1"/>
  <c r="AC61" i="63"/>
  <c r="AD61" i="63"/>
  <c r="AH61" i="63" s="1"/>
  <c r="AC7" i="19"/>
  <c r="AD7" i="19"/>
  <c r="AG7" i="19" s="1"/>
  <c r="AD42" i="16"/>
  <c r="AH42" i="16" s="1"/>
  <c r="AC42" i="16"/>
  <c r="AC102" i="19"/>
  <c r="AD102" i="19"/>
  <c r="AG102" i="19" s="1"/>
  <c r="AC79" i="20"/>
  <c r="AD79" i="20"/>
  <c r="AH79" i="20" s="1"/>
  <c r="AD8" i="18"/>
  <c r="AH8" i="18" s="1"/>
  <c r="AC8" i="18"/>
  <c r="AC24" i="21"/>
  <c r="AD24" i="21"/>
  <c r="AG24" i="21" s="1"/>
  <c r="AC8" i="23"/>
  <c r="AD8" i="23"/>
  <c r="AG8" i="23" s="1"/>
  <c r="AC82" i="20"/>
  <c r="AD82" i="20"/>
  <c r="AH82" i="20" s="1"/>
  <c r="AD27" i="57"/>
  <c r="AC27" i="57"/>
  <c r="AD21" i="58"/>
  <c r="AG21" i="58" s="1"/>
  <c r="AC21" i="58"/>
  <c r="AD87" i="57"/>
  <c r="AH87" i="57" s="1"/>
  <c r="AC87" i="57"/>
  <c r="AC34" i="60"/>
  <c r="AD34" i="60"/>
  <c r="AG34" i="60" s="1"/>
  <c r="AD50" i="62"/>
  <c r="AH50" i="62" s="1"/>
  <c r="AC50" i="62"/>
  <c r="AD27" i="59"/>
  <c r="AH27" i="59" s="1"/>
  <c r="AC27" i="59"/>
  <c r="AC61" i="64"/>
  <c r="AD61" i="64"/>
  <c r="AG61" i="64" s="1"/>
  <c r="AD70" i="63"/>
  <c r="AG70" i="63" s="1"/>
  <c r="AC70" i="63"/>
  <c r="AD17" i="67"/>
  <c r="AC17" i="67"/>
  <c r="AC10" i="66"/>
  <c r="AD10" i="66"/>
  <c r="AH10" i="66" s="1"/>
  <c r="AD39" i="69"/>
  <c r="AG39" i="69" s="1"/>
  <c r="AC39" i="69"/>
  <c r="AD108" i="20"/>
  <c r="AC108" i="20"/>
  <c r="AG39" i="57"/>
  <c r="AC82" i="60"/>
  <c r="AD82" i="60"/>
  <c r="AC96" i="25"/>
  <c r="AD96" i="25"/>
  <c r="AH96" i="25" s="1"/>
  <c r="AD65" i="26"/>
  <c r="AG65" i="26" s="1"/>
  <c r="AC65" i="26"/>
  <c r="AC81" i="57"/>
  <c r="AD81" i="57"/>
  <c r="AH81" i="57" s="1"/>
  <c r="AG81" i="22"/>
  <c r="AC45" i="68"/>
  <c r="AD45" i="68"/>
  <c r="AH45" i="68" s="1"/>
  <c r="AC63" i="58"/>
  <c r="AD63" i="58"/>
  <c r="AH63" i="58" s="1"/>
  <c r="AD105" i="64"/>
  <c r="AH45" i="27"/>
  <c r="AH46" i="66"/>
  <c r="AG66" i="23"/>
  <c r="AG65" i="23"/>
  <c r="Y21" i="107"/>
  <c r="Z21" i="107" s="1"/>
  <c r="AD95" i="25"/>
  <c r="AG95" i="25" s="1"/>
  <c r="AC95" i="25"/>
  <c r="AC83" i="62"/>
  <c r="AD83" i="62"/>
  <c r="AG83" i="62" s="1"/>
  <c r="AC21" i="60"/>
  <c r="AD21" i="60"/>
  <c r="AG21" i="60" s="1"/>
  <c r="AD22" i="65"/>
  <c r="AG22" i="65" s="1"/>
  <c r="AC22" i="65"/>
  <c r="AG99" i="19"/>
  <c r="AD103" i="58"/>
  <c r="AH103" i="58" s="1"/>
  <c r="AG95" i="67"/>
  <c r="AD89" i="57"/>
  <c r="AH89" i="57" s="1"/>
  <c r="AC6" i="24"/>
  <c r="AD6" i="24"/>
  <c r="AG6" i="24" s="1"/>
  <c r="AD103" i="22"/>
  <c r="AH103" i="22" s="1"/>
  <c r="AC103" i="22"/>
  <c r="AD77" i="19"/>
  <c r="AH77" i="19" s="1"/>
  <c r="AC77" i="19"/>
  <c r="AC73" i="19"/>
  <c r="AD73" i="19"/>
  <c r="AG73" i="19" s="1"/>
  <c r="AC89" i="21"/>
  <c r="AD89" i="21"/>
  <c r="AH89" i="21" s="1"/>
  <c r="AC9" i="67"/>
  <c r="AD9" i="67"/>
  <c r="AG9" i="67" s="1"/>
  <c r="AD55" i="60"/>
  <c r="AG55" i="60" s="1"/>
  <c r="AC55" i="60"/>
  <c r="AC15" i="62"/>
  <c r="AD15" i="62"/>
  <c r="AD61" i="66"/>
  <c r="AH61" i="66" s="1"/>
  <c r="AC61" i="66"/>
  <c r="AD6" i="61"/>
  <c r="AC6" i="61"/>
  <c r="AC98" i="65"/>
  <c r="AD98" i="65"/>
  <c r="AH98" i="65" s="1"/>
  <c r="AD52" i="67"/>
  <c r="AG52" i="67" s="1"/>
  <c r="AC52" i="67"/>
  <c r="AC21" i="66"/>
  <c r="AD21" i="66"/>
  <c r="AG21" i="66" s="1"/>
  <c r="AD33" i="60"/>
  <c r="AH33" i="60" s="1"/>
  <c r="AC33" i="60"/>
  <c r="AD71" i="68"/>
  <c r="AC71" i="68"/>
  <c r="AC79" i="68"/>
  <c r="AD79" i="68"/>
  <c r="AG79" i="68" s="1"/>
  <c r="AC83" i="58"/>
  <c r="AD83" i="58"/>
  <c r="AH83" i="58" s="1"/>
  <c r="AC45" i="15"/>
  <c r="AD45" i="15"/>
  <c r="AH45" i="15" s="1"/>
  <c r="AH36" i="57"/>
  <c r="AD69" i="17"/>
  <c r="AH69" i="17" s="1"/>
  <c r="AD74" i="63"/>
  <c r="AD95" i="64"/>
  <c r="AG95" i="64" s="1"/>
  <c r="AD7" i="27"/>
  <c r="AG7" i="27" s="1"/>
  <c r="AD68" i="65"/>
  <c r="AG68" i="65" s="1"/>
  <c r="AH26" i="63"/>
  <c r="AG10" i="15"/>
  <c r="AH71" i="61"/>
  <c r="AH95" i="69"/>
  <c r="AG89" i="67"/>
  <c r="AG71" i="25"/>
  <c r="AH93" i="65"/>
  <c r="AG73" i="23"/>
  <c r="AG55" i="66"/>
  <c r="AG79" i="63"/>
  <c r="AH91" i="20"/>
  <c r="AG15" i="60"/>
  <c r="AG81" i="60"/>
  <c r="AH81" i="22"/>
  <c r="AH89" i="67"/>
  <c r="AD29" i="17"/>
  <c r="AH29" i="17" s="1"/>
  <c r="AD37" i="62"/>
  <c r="AH37" i="62" s="1"/>
  <c r="AD53" i="25"/>
  <c r="AG53" i="25" s="1"/>
  <c r="AD58" i="63"/>
  <c r="AG58" i="63" s="1"/>
  <c r="AH44" i="27"/>
  <c r="AH34" i="60"/>
  <c r="AG47" i="21"/>
  <c r="AH52" i="67"/>
  <c r="AG17" i="18"/>
  <c r="AG63" i="60"/>
  <c r="AG55" i="65"/>
  <c r="AG87" i="67"/>
  <c r="AD18" i="18"/>
  <c r="AH18" i="18" s="1"/>
  <c r="AD43" i="15"/>
  <c r="AD71" i="64"/>
  <c r="Y19" i="107"/>
  <c r="Z19" i="107" s="1"/>
  <c r="AD14" i="22"/>
  <c r="AG14" i="22" s="1"/>
  <c r="AH25" i="63"/>
  <c r="AG34" i="57"/>
  <c r="AH76" i="19"/>
  <c r="AG37" i="61"/>
  <c r="AG87" i="17"/>
  <c r="AD8" i="24"/>
  <c r="AG8" i="24" s="1"/>
  <c r="AD56" i="69"/>
  <c r="AH56" i="69" s="1"/>
  <c r="AC56" i="69"/>
  <c r="AC33" i="26"/>
  <c r="AD33" i="26"/>
  <c r="AG33" i="26" s="1"/>
  <c r="AC79" i="26"/>
  <c r="AD79" i="26"/>
  <c r="AH79" i="26" s="1"/>
  <c r="AC13" i="64"/>
  <c r="AD13" i="64"/>
  <c r="AG13" i="64" s="1"/>
  <c r="AC57" i="67"/>
  <c r="AD57" i="67"/>
  <c r="AD25" i="59"/>
  <c r="AG25" i="59" s="1"/>
  <c r="AC25" i="59"/>
  <c r="AD103" i="63"/>
  <c r="AG103" i="63" s="1"/>
  <c r="AC103" i="63"/>
  <c r="AD57" i="66"/>
  <c r="AG57" i="66" s="1"/>
  <c r="AC57" i="66"/>
  <c r="AC71" i="63"/>
  <c r="AD71" i="63"/>
  <c r="AC97" i="60"/>
  <c r="AD97" i="60"/>
  <c r="AD95" i="66"/>
  <c r="AH95" i="66" s="1"/>
  <c r="AC95" i="66"/>
  <c r="AD97" i="61"/>
  <c r="AH97" i="61" s="1"/>
  <c r="AC97" i="61"/>
  <c r="AC79" i="65"/>
  <c r="AD79" i="65"/>
  <c r="AD41" i="60"/>
  <c r="AH41" i="60" s="1"/>
  <c r="AC41" i="60"/>
  <c r="AD73" i="68"/>
  <c r="AG73" i="68" s="1"/>
  <c r="AH93" i="17"/>
  <c r="AD4" i="23"/>
  <c r="AD8" i="61"/>
  <c r="AH8" i="61" s="1"/>
  <c r="Y14" i="107"/>
  <c r="Z14" i="107" s="1"/>
  <c r="Y11" i="107"/>
  <c r="Z11" i="107" s="1"/>
  <c r="AC19" i="21"/>
  <c r="AC55" i="59"/>
  <c r="AC81" i="61"/>
  <c r="AC23" i="58"/>
  <c r="AC79" i="63"/>
  <c r="AD33" i="61"/>
  <c r="AH33" i="61" s="1"/>
  <c r="AH18" i="16"/>
  <c r="AG18" i="16"/>
  <c r="AC20" i="66"/>
  <c r="AD20" i="66"/>
  <c r="AG20" i="66" s="1"/>
  <c r="AC72" i="69"/>
  <c r="AD72" i="69"/>
  <c r="AC64" i="26"/>
  <c r="AD64" i="26"/>
  <c r="AH64" i="26" s="1"/>
  <c r="AH57" i="59"/>
  <c r="AG57" i="59"/>
  <c r="AC34" i="20"/>
  <c r="AD34" i="20"/>
  <c r="AH34" i="20" s="1"/>
  <c r="AC45" i="57"/>
  <c r="AD45" i="57"/>
  <c r="AH45" i="57" s="1"/>
  <c r="AD31" i="58"/>
  <c r="AC31" i="58"/>
  <c r="AC73" i="66"/>
  <c r="AD73" i="66"/>
  <c r="AG73" i="66" s="1"/>
  <c r="AD17" i="69"/>
  <c r="AG17" i="69" s="1"/>
  <c r="AC17" i="69"/>
  <c r="AD66" i="65"/>
  <c r="AH66" i="65" s="1"/>
  <c r="AC66" i="65"/>
  <c r="AC61" i="65"/>
  <c r="AD61" i="65"/>
  <c r="AH61" i="65" s="1"/>
  <c r="AC29" i="69"/>
  <c r="AD29" i="69"/>
  <c r="AG29" i="69" s="1"/>
  <c r="AC102" i="69"/>
  <c r="AD102" i="69"/>
  <c r="AG102" i="69" s="1"/>
  <c r="AC46" i="23"/>
  <c r="AD46" i="23"/>
  <c r="AG46" i="23" s="1"/>
  <c r="AC41" i="22"/>
  <c r="AD41" i="22"/>
  <c r="AG41" i="22" s="1"/>
  <c r="AD61" i="26"/>
  <c r="AC61" i="26"/>
  <c r="AC27" i="19"/>
  <c r="AD27" i="19"/>
  <c r="AG27" i="19" s="1"/>
  <c r="AD5" i="65"/>
  <c r="AH5" i="65" s="1"/>
  <c r="AC5" i="65"/>
  <c r="AC93" i="25"/>
  <c r="AD93" i="25"/>
  <c r="AG93" i="25" s="1"/>
  <c r="AC53" i="59"/>
  <c r="AD53" i="59"/>
  <c r="AH53" i="59" s="1"/>
  <c r="AD69" i="67"/>
  <c r="AG69" i="67" s="1"/>
  <c r="AC69" i="67"/>
  <c r="AD47" i="63"/>
  <c r="AG47" i="63" s="1"/>
  <c r="AC47" i="63"/>
  <c r="AC17" i="59"/>
  <c r="AD17" i="59"/>
  <c r="AH17" i="59" s="1"/>
  <c r="AC103" i="66"/>
  <c r="AD103" i="66"/>
  <c r="AH103" i="66" s="1"/>
  <c r="AH97" i="60"/>
  <c r="AD69" i="66"/>
  <c r="AH69" i="66" s="1"/>
  <c r="AC91" i="20"/>
  <c r="AD85" i="62"/>
  <c r="AH85" i="62" s="1"/>
  <c r="AD20" i="23"/>
  <c r="AG20" i="23" s="1"/>
  <c r="Y29" i="107"/>
  <c r="Z29" i="107" s="1"/>
  <c r="AD50" i="60"/>
  <c r="AC61" i="61"/>
  <c r="AC56" i="60"/>
  <c r="AD56" i="60"/>
  <c r="AH56" i="60" s="1"/>
  <c r="AC32" i="63"/>
  <c r="AD32" i="63"/>
  <c r="AG32" i="63" s="1"/>
  <c r="AC28" i="68"/>
  <c r="AD28" i="68"/>
  <c r="AH28" i="68" s="1"/>
  <c r="AC64" i="65"/>
  <c r="AD64" i="65"/>
  <c r="AG64" i="65" s="1"/>
  <c r="AC46" i="18"/>
  <c r="AD46" i="18"/>
  <c r="AH46" i="18" s="1"/>
  <c r="AD69" i="19"/>
  <c r="AC69" i="19"/>
  <c r="AD22" i="22"/>
  <c r="AG22" i="22" s="1"/>
  <c r="AC22" i="22"/>
  <c r="AC7" i="22"/>
  <c r="AD7" i="22"/>
  <c r="AG7" i="22" s="1"/>
  <c r="AD65" i="19"/>
  <c r="AH65" i="19" s="1"/>
  <c r="AC65" i="19"/>
  <c r="AC7" i="64"/>
  <c r="AD7" i="64"/>
  <c r="AG7" i="64" s="1"/>
  <c r="AC81" i="69"/>
  <c r="AD81" i="69"/>
  <c r="AG81" i="69" s="1"/>
  <c r="AC98" i="19"/>
  <c r="AD98" i="19"/>
  <c r="AH98" i="19" s="1"/>
  <c r="AC74" i="22"/>
  <c r="AD74" i="22"/>
  <c r="AH74" i="22" s="1"/>
  <c r="AC74" i="15"/>
  <c r="AD74" i="15"/>
  <c r="AG74" i="15" s="1"/>
  <c r="AC28" i="24"/>
  <c r="AD28" i="24"/>
  <c r="AG28" i="24" s="1"/>
  <c r="AD76" i="27"/>
  <c r="AC76" i="27"/>
  <c r="AC54" i="26"/>
  <c r="AD54" i="26"/>
  <c r="AG54" i="26" s="1"/>
  <c r="AD18" i="59"/>
  <c r="AG18" i="59" s="1"/>
  <c r="AC18" i="59"/>
  <c r="AC42" i="60"/>
  <c r="AD42" i="60"/>
  <c r="AG42" i="60" s="1"/>
  <c r="AC58" i="62"/>
  <c r="AD58" i="62"/>
  <c r="AG58" i="62" s="1"/>
  <c r="AC70" i="60"/>
  <c r="AD70" i="60"/>
  <c r="AG70" i="60" s="1"/>
  <c r="AC18" i="66"/>
  <c r="AD18" i="66"/>
  <c r="AH18" i="66" s="1"/>
  <c r="AC42" i="67"/>
  <c r="AD42" i="67"/>
  <c r="AH42" i="67" s="1"/>
  <c r="AC98" i="68"/>
  <c r="AD98" i="68"/>
  <c r="AG98" i="68" s="1"/>
  <c r="AC54" i="17"/>
  <c r="AD54" i="17"/>
  <c r="AG54" i="17" s="1"/>
  <c r="AC74" i="17"/>
  <c r="AD74" i="17"/>
  <c r="AH74" i="17" s="1"/>
  <c r="AC26" i="17"/>
  <c r="AD26" i="17"/>
  <c r="AH26" i="17" s="1"/>
  <c r="AC89" i="24"/>
  <c r="AD89" i="24"/>
  <c r="AH89" i="24" s="1"/>
  <c r="AC74" i="26"/>
  <c r="AD74" i="26"/>
  <c r="AG74" i="26" s="1"/>
  <c r="AC37" i="25"/>
  <c r="AD37" i="25"/>
  <c r="AG37" i="25" s="1"/>
  <c r="AC50" i="64"/>
  <c r="AD50" i="64"/>
  <c r="AD46" i="60"/>
  <c r="AH46" i="60" s="1"/>
  <c r="AC46" i="60"/>
  <c r="AD94" i="62"/>
  <c r="AH94" i="62" s="1"/>
  <c r="AC94" i="62"/>
  <c r="AC8" i="60"/>
  <c r="AD8" i="60"/>
  <c r="AH8" i="60" s="1"/>
  <c r="AC82" i="67"/>
  <c r="AD82" i="67"/>
  <c r="AG82" i="67" s="1"/>
  <c r="AD60" i="66"/>
  <c r="AH60" i="66" s="1"/>
  <c r="AC60" i="66"/>
  <c r="AC76" i="68"/>
  <c r="AD76" i="68"/>
  <c r="AC13" i="18"/>
  <c r="AD13" i="18"/>
  <c r="AH13" i="18" s="1"/>
  <c r="AC30" i="17"/>
  <c r="AD30" i="17"/>
  <c r="AD47" i="16"/>
  <c r="AG47" i="16" s="1"/>
  <c r="AC47" i="16"/>
  <c r="AD81" i="18"/>
  <c r="AG81" i="18" s="1"/>
  <c r="AC81" i="18"/>
  <c r="AG86" i="19"/>
  <c r="AC22" i="68"/>
  <c r="AD22" i="68"/>
  <c r="AG22" i="68" s="1"/>
  <c r="AC78" i="68"/>
  <c r="AD78" i="68"/>
  <c r="AC62" i="67"/>
  <c r="AD62" i="67"/>
  <c r="AH62" i="67" s="1"/>
  <c r="AC42" i="64"/>
  <c r="AD42" i="64"/>
  <c r="AD78" i="66"/>
  <c r="AG78" i="66" s="1"/>
  <c r="AC78" i="66"/>
  <c r="AC56" i="65"/>
  <c r="AD56" i="65"/>
  <c r="AG56" i="65" s="1"/>
  <c r="AH45" i="65"/>
  <c r="AH51" i="17"/>
  <c r="AC89" i="23"/>
  <c r="AD19" i="68"/>
  <c r="AG19" i="68" s="1"/>
  <c r="Y32" i="107"/>
  <c r="Z32" i="107" s="1"/>
  <c r="AH81" i="62"/>
  <c r="AD85" i="68"/>
  <c r="AH85" i="68" s="1"/>
  <c r="AC85" i="68"/>
  <c r="AC37" i="68"/>
  <c r="AD37" i="68"/>
  <c r="AG37" i="68" s="1"/>
  <c r="AC83" i="24"/>
  <c r="AD83" i="24"/>
  <c r="AG83" i="24" s="1"/>
  <c r="AD27" i="27"/>
  <c r="AH27" i="27" s="1"/>
  <c r="AC27" i="27"/>
  <c r="AC108" i="61"/>
  <c r="AD108" i="61"/>
  <c r="AC10" i="69"/>
  <c r="AD10" i="69"/>
  <c r="AG10" i="69" s="1"/>
  <c r="AC19" i="66"/>
  <c r="AD19" i="66"/>
  <c r="AG19" i="66" s="1"/>
  <c r="AG31" i="23"/>
  <c r="AD97" i="21"/>
  <c r="AG97" i="21" s="1"/>
  <c r="AC97" i="21"/>
  <c r="AC32" i="27"/>
  <c r="AD32" i="27"/>
  <c r="AH77" i="16"/>
  <c r="AG77" i="16"/>
  <c r="AD15" i="18"/>
  <c r="AH15" i="18" s="1"/>
  <c r="AC15" i="18"/>
  <c r="AC77" i="21"/>
  <c r="AD77" i="21"/>
  <c r="AH77" i="21" s="1"/>
  <c r="AD90" i="26"/>
  <c r="AC90" i="26"/>
  <c r="AC30" i="64"/>
  <c r="AD30" i="64"/>
  <c r="AG30" i="64" s="1"/>
  <c r="AG33" i="60"/>
  <c r="AC61" i="67"/>
  <c r="AD61" i="67"/>
  <c r="AG61" i="67" s="1"/>
  <c r="AD62" i="66"/>
  <c r="AG62" i="66" s="1"/>
  <c r="Y12" i="107"/>
  <c r="Z12" i="107" s="1"/>
  <c r="AG25" i="68"/>
  <c r="AD46" i="59"/>
  <c r="AG46" i="59" s="1"/>
  <c r="AD40" i="24"/>
  <c r="AG40" i="24" s="1"/>
  <c r="AD63" i="19"/>
  <c r="Y30" i="107"/>
  <c r="Z30" i="107" s="1"/>
  <c r="AG63" i="23"/>
  <c r="AG65" i="68"/>
  <c r="AG81" i="64"/>
  <c r="AG35" i="64"/>
  <c r="AG60" i="66"/>
  <c r="AH34" i="59"/>
  <c r="AH94" i="18"/>
  <c r="AH106" i="63"/>
  <c r="AG11" i="62"/>
  <c r="AG60" i="25"/>
  <c r="AD9" i="21"/>
  <c r="AD32" i="61"/>
  <c r="AH32" i="61" s="1"/>
  <c r="AD22" i="59"/>
  <c r="AG22" i="59" s="1"/>
  <c r="AD93" i="62"/>
  <c r="AG93" i="62" s="1"/>
  <c r="AD22" i="67"/>
  <c r="AG22" i="67" s="1"/>
  <c r="AG45" i="57"/>
  <c r="AH78" i="63"/>
  <c r="AG61" i="61"/>
  <c r="AG49" i="65"/>
  <c r="AG102" i="57"/>
  <c r="AG7" i="25"/>
  <c r="AH81" i="68"/>
  <c r="AH63" i="57"/>
  <c r="AH53" i="63"/>
  <c r="Y20" i="107"/>
  <c r="Z20" i="107" s="1"/>
  <c r="AH68" i="27"/>
  <c r="AG14" i="16"/>
  <c r="AD18" i="26"/>
  <c r="AH18" i="26" s="1"/>
  <c r="AG5" i="25"/>
  <c r="AH56" i="65"/>
  <c r="AG99" i="57"/>
  <c r="AH53" i="18"/>
  <c r="AG56" i="62"/>
  <c r="AH55" i="20"/>
  <c r="Y28" i="107"/>
  <c r="Z28" i="107" s="1"/>
  <c r="AG105" i="14"/>
  <c r="AD106" i="12"/>
  <c r="AH106" i="12" s="1"/>
  <c r="AD110" i="14"/>
  <c r="H7" i="70" s="1"/>
  <c r="AG109" i="11"/>
  <c r="AD113" i="14"/>
  <c r="AG114" i="14"/>
  <c r="AG113" i="20"/>
  <c r="P51" i="107"/>
  <c r="Q51" i="107" s="1"/>
  <c r="R115" i="13"/>
  <c r="AG48" i="58"/>
  <c r="AH33" i="23"/>
  <c r="AH31" i="67"/>
  <c r="AH65" i="67"/>
  <c r="AH90" i="26"/>
  <c r="AG49" i="59"/>
  <c r="AD64" i="21"/>
  <c r="AG64" i="21" s="1"/>
  <c r="AC64" i="21"/>
  <c r="AC68" i="23"/>
  <c r="AD68" i="23"/>
  <c r="AD32" i="66"/>
  <c r="AG32" i="66" s="1"/>
  <c r="AC32" i="66"/>
  <c r="AC103" i="64"/>
  <c r="AD103" i="64"/>
  <c r="AG103" i="64" s="1"/>
  <c r="AC47" i="67"/>
  <c r="AD47" i="67"/>
  <c r="AH47" i="67" s="1"/>
  <c r="AG78" i="21"/>
  <c r="AC76" i="64"/>
  <c r="AD24" i="65"/>
  <c r="AG24" i="65" s="1"/>
  <c r="AD105" i="26"/>
  <c r="AH105" i="26" s="1"/>
  <c r="AH103" i="23"/>
  <c r="AD51" i="20"/>
  <c r="AH51" i="20" s="1"/>
  <c r="AC49" i="66"/>
  <c r="AD12" i="20"/>
  <c r="AG12" i="20" s="1"/>
  <c r="AD109" i="67"/>
  <c r="AH109" i="67" s="1"/>
  <c r="AH34" i="62"/>
  <c r="AG34" i="62"/>
  <c r="AH38" i="68"/>
  <c r="AG38" i="68"/>
  <c r="AD80" i="23"/>
  <c r="AC80" i="23"/>
  <c r="AC84" i="19"/>
  <c r="AD84" i="19"/>
  <c r="AC8" i="63"/>
  <c r="AD8" i="63"/>
  <c r="AG8" i="63" s="1"/>
  <c r="AD60" i="62"/>
  <c r="AH60" i="62" s="1"/>
  <c r="AC60" i="62"/>
  <c r="AD40" i="68"/>
  <c r="AC40" i="68"/>
  <c r="AC31" i="20"/>
  <c r="AD31" i="20"/>
  <c r="AC25" i="65"/>
  <c r="AD25" i="65"/>
  <c r="AG25" i="65" s="1"/>
  <c r="AD63" i="64"/>
  <c r="AH63" i="64" s="1"/>
  <c r="AH42" i="17"/>
  <c r="AD83" i="19"/>
  <c r="AG83" i="19" s="1"/>
  <c r="AC16" i="60"/>
  <c r="AH72" i="66"/>
  <c r="AD44" i="20"/>
  <c r="AG44" i="20" s="1"/>
  <c r="AC96" i="69"/>
  <c r="AD43" i="68"/>
  <c r="AD32" i="17"/>
  <c r="AH32" i="17" s="1"/>
  <c r="AD109" i="24"/>
  <c r="AD35" i="18"/>
  <c r="AC35" i="18"/>
  <c r="AC19" i="67"/>
  <c r="AD19" i="67"/>
  <c r="AH19" i="67" s="1"/>
  <c r="AC109" i="57"/>
  <c r="AD109" i="57"/>
  <c r="AD114" i="57" s="1"/>
  <c r="AC54" i="65"/>
  <c r="AD54" i="65"/>
  <c r="AD83" i="15"/>
  <c r="AG83" i="15" s="1"/>
  <c r="AC83" i="15"/>
  <c r="AC108" i="25"/>
  <c r="AD108" i="25"/>
  <c r="AG108" i="25" s="1"/>
  <c r="AD92" i="26"/>
  <c r="AG92" i="26" s="1"/>
  <c r="AC92" i="26"/>
  <c r="AC4" i="27"/>
  <c r="AD4" i="27"/>
  <c r="R115" i="27" s="1"/>
  <c r="AC103" i="23"/>
  <c r="AD66" i="27"/>
  <c r="AH66" i="27" s="1"/>
  <c r="AC66" i="27"/>
  <c r="AC29" i="20"/>
  <c r="AD29" i="20"/>
  <c r="AH29" i="20" s="1"/>
  <c r="AC95" i="23"/>
  <c r="AD95" i="23"/>
  <c r="AC91" i="65"/>
  <c r="AD91" i="65"/>
  <c r="AH91" i="65" s="1"/>
  <c r="AH78" i="68"/>
  <c r="AG78" i="68"/>
  <c r="AD20" i="19"/>
  <c r="AG20" i="19" s="1"/>
  <c r="AC20" i="19"/>
  <c r="AC40" i="20"/>
  <c r="AD40" i="20"/>
  <c r="AC56" i="17"/>
  <c r="AD56" i="17"/>
  <c r="AH56" i="17" s="1"/>
  <c r="AC100" i="19"/>
  <c r="AD100" i="19"/>
  <c r="AH68" i="58"/>
  <c r="AG68" i="58"/>
  <c r="AD96" i="58"/>
  <c r="AH96" i="58" s="1"/>
  <c r="AC96" i="58"/>
  <c r="AD40" i="58"/>
  <c r="AG40" i="58" s="1"/>
  <c r="AC40" i="58"/>
  <c r="AC100" i="64"/>
  <c r="AD100" i="64"/>
  <c r="AG100" i="64" s="1"/>
  <c r="AC28" i="69"/>
  <c r="AD28" i="69"/>
  <c r="AG28" i="69" s="1"/>
  <c r="AD12" i="60"/>
  <c r="AC12" i="60"/>
  <c r="AC60" i="67"/>
  <c r="AD60" i="67"/>
  <c r="AG60" i="67" s="1"/>
  <c r="AD85" i="22"/>
  <c r="AG85" i="22" s="1"/>
  <c r="AC85" i="22"/>
  <c r="AD71" i="60"/>
  <c r="AG71" i="60" s="1"/>
  <c r="AC71" i="60"/>
  <c r="AD5" i="69"/>
  <c r="AH5" i="69" s="1"/>
  <c r="AH107" i="66"/>
  <c r="AC36" i="61"/>
  <c r="AD76" i="21"/>
  <c r="AH76" i="21" s="1"/>
  <c r="AH89" i="60"/>
  <c r="AD16" i="58"/>
  <c r="AH16" i="58" s="1"/>
  <c r="AC4" i="26"/>
  <c r="AC32" i="64"/>
  <c r="AD88" i="20"/>
  <c r="AG98" i="58"/>
  <c r="AH89" i="15"/>
  <c r="AG89" i="15"/>
  <c r="AC12" i="25"/>
  <c r="AD12" i="25"/>
  <c r="AG12" i="25" s="1"/>
  <c r="AC8" i="26"/>
  <c r="AD8" i="26"/>
  <c r="AC56" i="64"/>
  <c r="AD56" i="64"/>
  <c r="AG56" i="64" s="1"/>
  <c r="AD109" i="66"/>
  <c r="AD114" i="66" s="1"/>
  <c r="AC109" i="66"/>
  <c r="AC52" i="69"/>
  <c r="AD52" i="69"/>
  <c r="AG52" i="69" s="1"/>
  <c r="AD80" i="66"/>
  <c r="AC80" i="66"/>
  <c r="AD52" i="68"/>
  <c r="AH52" i="68" s="1"/>
  <c r="AC52" i="68"/>
  <c r="AC89" i="18"/>
  <c r="AD89" i="18"/>
  <c r="AH89" i="18" s="1"/>
  <c r="AC90" i="15"/>
  <c r="AD90" i="15"/>
  <c r="AG90" i="15" s="1"/>
  <c r="AC81" i="26"/>
  <c r="AD81" i="26"/>
  <c r="AG81" i="26" s="1"/>
  <c r="AD98" i="24"/>
  <c r="AC98" i="24"/>
  <c r="AC34" i="63"/>
  <c r="AD34" i="63"/>
  <c r="AG34" i="63" s="1"/>
  <c r="AC58" i="64"/>
  <c r="AD58" i="64"/>
  <c r="AG58" i="64" s="1"/>
  <c r="AD76" i="59"/>
  <c r="AG76" i="59" s="1"/>
  <c r="AC76" i="59"/>
  <c r="AD85" i="58"/>
  <c r="AG85" i="58" s="1"/>
  <c r="AC85" i="58"/>
  <c r="AD46" i="26"/>
  <c r="AG46" i="26" s="1"/>
  <c r="AC46" i="26"/>
  <c r="AC98" i="67"/>
  <c r="AD98" i="67"/>
  <c r="AH98" i="67" s="1"/>
  <c r="AC45" i="22"/>
  <c r="AD45" i="22"/>
  <c r="AC36" i="17"/>
  <c r="AD36" i="17"/>
  <c r="AG36" i="17" s="1"/>
  <c r="AC17" i="57"/>
  <c r="AD17" i="57"/>
  <c r="AG109" i="60"/>
  <c r="AD49" i="68"/>
  <c r="AH49" i="68" s="1"/>
  <c r="AC71" i="69"/>
  <c r="AC89" i="62"/>
  <c r="AD47" i="15"/>
  <c r="AG47" i="15" s="1"/>
  <c r="AG73" i="60"/>
  <c r="AD109" i="69"/>
  <c r="AG109" i="69" s="1"/>
  <c r="AG9" i="17"/>
  <c r="AD50" i="63"/>
  <c r="AG50" i="63" s="1"/>
  <c r="AD45" i="17"/>
  <c r="AG45" i="17" s="1"/>
  <c r="AD16" i="24"/>
  <c r="AG16" i="24" s="1"/>
  <c r="AD83" i="60"/>
  <c r="AG83" i="60" s="1"/>
  <c r="AD88" i="61"/>
  <c r="AH88" i="61" s="1"/>
  <c r="AD84" i="65"/>
  <c r="AG84" i="65" s="1"/>
  <c r="AG73" i="21"/>
  <c r="AG87" i="27"/>
  <c r="AH22" i="66"/>
  <c r="AD102" i="67"/>
  <c r="AC7" i="67"/>
  <c r="AH81" i="61"/>
  <c r="AH94" i="64"/>
  <c r="AG76" i="22"/>
  <c r="AH63" i="60"/>
  <c r="AH10" i="67"/>
  <c r="AD50" i="68"/>
  <c r="AG50" i="68" s="1"/>
  <c r="AH47" i="22"/>
  <c r="AG41" i="63"/>
  <c r="AC42" i="22"/>
  <c r="AD98" i="62"/>
  <c r="AG98" i="62" s="1"/>
  <c r="AG50" i="60"/>
  <c r="AD5" i="66"/>
  <c r="AG5" i="66" s="1"/>
  <c r="AD57" i="61"/>
  <c r="AH57" i="61" s="1"/>
  <c r="AD23" i="65"/>
  <c r="AC38" i="21"/>
  <c r="AC95" i="68"/>
  <c r="AD84" i="21"/>
  <c r="AG84" i="21" s="1"/>
  <c r="AC22" i="69"/>
  <c r="AD76" i="69"/>
  <c r="AG76" i="69" s="1"/>
  <c r="AD90" i="27"/>
  <c r="AH90" i="27" s="1"/>
  <c r="AG72" i="65"/>
  <c r="AD23" i="68"/>
  <c r="AG23" i="68" s="1"/>
  <c r="AH62" i="23"/>
  <c r="AG23" i="27"/>
  <c r="AG52" i="62"/>
  <c r="AH22" i="60"/>
  <c r="AC98" i="23"/>
  <c r="AD102" i="58"/>
  <c r="AG102" i="58" s="1"/>
  <c r="AH102" i="24"/>
  <c r="AD105" i="60"/>
  <c r="AG105" i="60" s="1"/>
  <c r="AD94" i="26"/>
  <c r="AG94" i="26" s="1"/>
  <c r="AD40" i="64"/>
  <c r="AH34" i="57"/>
  <c r="AH64" i="21"/>
  <c r="AH49" i="62"/>
  <c r="AG6" i="23"/>
  <c r="AG70" i="17"/>
  <c r="AG22" i="21"/>
  <c r="AH47" i="25"/>
  <c r="AC77" i="57"/>
  <c r="AG89" i="57"/>
  <c r="AG52" i="16"/>
  <c r="AC71" i="27"/>
  <c r="AD60" i="57"/>
  <c r="AH60" i="57" s="1"/>
  <c r="AD6" i="22"/>
  <c r="AH6" i="22" s="1"/>
  <c r="AG37" i="62"/>
  <c r="AD28" i="57"/>
  <c r="AG28" i="57" s="1"/>
  <c r="AH95" i="21"/>
  <c r="AG7" i="67"/>
  <c r="AG71" i="26"/>
  <c r="AC42" i="17"/>
  <c r="AG66" i="19"/>
  <c r="AG8" i="60"/>
  <c r="AG101" i="21"/>
  <c r="AC49" i="65"/>
  <c r="AH68" i="69"/>
  <c r="AH10" i="27"/>
  <c r="AC70" i="66"/>
  <c r="AG25" i="25"/>
  <c r="AD86" i="23"/>
  <c r="AG83" i="20"/>
  <c r="AD86" i="68"/>
  <c r="AH86" i="68" s="1"/>
  <c r="AD40" i="26"/>
  <c r="AG40" i="26" s="1"/>
  <c r="AH97" i="22"/>
  <c r="AD66" i="15"/>
  <c r="AG66" i="15" s="1"/>
  <c r="AD57" i="57"/>
  <c r="AG57" i="57" s="1"/>
  <c r="AD61" i="19"/>
  <c r="AH61" i="19" s="1"/>
  <c r="AD85" i="66"/>
  <c r="AG85" i="66" s="1"/>
  <c r="AC66" i="19"/>
  <c r="AG96" i="65"/>
  <c r="AG100" i="61"/>
  <c r="AG12" i="64"/>
  <c r="AD22" i="26"/>
  <c r="AG22" i="26" s="1"/>
  <c r="AG28" i="66"/>
  <c r="AH92" i="19"/>
  <c r="AD89" i="17"/>
  <c r="AD39" i="16"/>
  <c r="AG39" i="16" s="1"/>
  <c r="AH95" i="20"/>
  <c r="AC66" i="20"/>
  <c r="AD50" i="67"/>
  <c r="AG50" i="67" s="1"/>
  <c r="AG54" i="69"/>
  <c r="AD44" i="16"/>
  <c r="AG57" i="62"/>
  <c r="AG47" i="18"/>
  <c r="AH50" i="15"/>
  <c r="AD94" i="68"/>
  <c r="AG94" i="68" s="1"/>
  <c r="AC31" i="61"/>
  <c r="AD70" i="68"/>
  <c r="AH70" i="68" s="1"/>
  <c r="AC102" i="61"/>
  <c r="AD57" i="16"/>
  <c r="AH57" i="16" s="1"/>
  <c r="AG94" i="61"/>
  <c r="AG28" i="26"/>
  <c r="AH27" i="69"/>
  <c r="AH106" i="18"/>
  <c r="AC50" i="15"/>
  <c r="AG55" i="63"/>
  <c r="AC10" i="67"/>
  <c r="AD18" i="19"/>
  <c r="AH18" i="19" s="1"/>
  <c r="AD79" i="16"/>
  <c r="AG79" i="16" s="1"/>
  <c r="AC77" i="67"/>
  <c r="AG32" i="16"/>
  <c r="AG36" i="58"/>
  <c r="AG88" i="18"/>
  <c r="AD86" i="63"/>
  <c r="AD6" i="21"/>
  <c r="AG22" i="58"/>
  <c r="AG48" i="60"/>
  <c r="AG44" i="68"/>
  <c r="AD45" i="18"/>
  <c r="AH45" i="18" s="1"/>
  <c r="AD71" i="66"/>
  <c r="AC81" i="60"/>
  <c r="AD95" i="63"/>
  <c r="AG95" i="63" s="1"/>
  <c r="AD6" i="25"/>
  <c r="AG82" i="59"/>
  <c r="AH74" i="64"/>
  <c r="AH78" i="23"/>
  <c r="AH108" i="13"/>
  <c r="AH15" i="16"/>
  <c r="AC27" i="15"/>
  <c r="AH89" i="66"/>
  <c r="AH20" i="18"/>
  <c r="AD108" i="24"/>
  <c r="AH26" i="26"/>
  <c r="Y16" i="107"/>
  <c r="Z16" i="107" s="1"/>
  <c r="AD8" i="67"/>
  <c r="AG8" i="67" s="1"/>
  <c r="AC99" i="21"/>
  <c r="AG33" i="15"/>
  <c r="AH42" i="57"/>
  <c r="AG55" i="15"/>
  <c r="AC16" i="65"/>
  <c r="AH7" i="68"/>
  <c r="AH25" i="25"/>
  <c r="AC56" i="24"/>
  <c r="AH101" i="60"/>
  <c r="AC34" i="17"/>
  <c r="AC13" i="20"/>
  <c r="AH99" i="19"/>
  <c r="AC84" i="57"/>
  <c r="AD34" i="18"/>
  <c r="AG34" i="18" s="1"/>
  <c r="AD70" i="22"/>
  <c r="AG70" i="22" s="1"/>
  <c r="AD76" i="65"/>
  <c r="AD83" i="21"/>
  <c r="AG83" i="21" s="1"/>
  <c r="AC68" i="21"/>
  <c r="AD19" i="65"/>
  <c r="AD85" i="18"/>
  <c r="AA59" i="107"/>
  <c r="AD7" i="24"/>
  <c r="AH7" i="24" s="1"/>
  <c r="AG19" i="23"/>
  <c r="AC87" i="16"/>
  <c r="AD46" i="21"/>
  <c r="AG34" i="65"/>
  <c r="AD41" i="19"/>
  <c r="AD92" i="18"/>
  <c r="AG92" i="18" s="1"/>
  <c r="Q110" i="26"/>
  <c r="AH73" i="60"/>
  <c r="AG54" i="66"/>
  <c r="AD35" i="61"/>
  <c r="AH35" i="61" s="1"/>
  <c r="AH42" i="68"/>
  <c r="AH88" i="60"/>
  <c r="AG85" i="18"/>
  <c r="AH98" i="25"/>
  <c r="AG27" i="69"/>
  <c r="AH83" i="66"/>
  <c r="AD4" i="24"/>
  <c r="AD67" i="19"/>
  <c r="AH67" i="19" s="1"/>
  <c r="AC16" i="61"/>
  <c r="AD106" i="23"/>
  <c r="AD48" i="18"/>
  <c r="AH48" i="18" s="1"/>
  <c r="AC37" i="21"/>
  <c r="AC35" i="64"/>
  <c r="AC64" i="62"/>
  <c r="AD9" i="19"/>
  <c r="AH9" i="19" s="1"/>
  <c r="AH55" i="69"/>
  <c r="AG65" i="25"/>
  <c r="AC83" i="66"/>
  <c r="AD94" i="23"/>
  <c r="AH94" i="23" s="1"/>
  <c r="AD27" i="61"/>
  <c r="AG27" i="61" s="1"/>
  <c r="AC80" i="68"/>
  <c r="AG99" i="17"/>
  <c r="AC39" i="20"/>
  <c r="AG18" i="23"/>
  <c r="AH17" i="68"/>
  <c r="AG87" i="23"/>
  <c r="AG41" i="24"/>
  <c r="AG76" i="61"/>
  <c r="AG9" i="23"/>
  <c r="AC83" i="25"/>
  <c r="AD83" i="25"/>
  <c r="AH83" i="25" s="1"/>
  <c r="AD47" i="19"/>
  <c r="AH47" i="19" s="1"/>
  <c r="AC47" i="19"/>
  <c r="AD79" i="21"/>
  <c r="AG79" i="21" s="1"/>
  <c r="AC79" i="21"/>
  <c r="AC43" i="24"/>
  <c r="AD43" i="24"/>
  <c r="AG43" i="24" s="1"/>
  <c r="AC82" i="24"/>
  <c r="AD82" i="24"/>
  <c r="AG82" i="24" s="1"/>
  <c r="AC102" i="20"/>
  <c r="AD102" i="20"/>
  <c r="AH102" i="20" s="1"/>
  <c r="AC103" i="17"/>
  <c r="AD103" i="17"/>
  <c r="AG103" i="17" s="1"/>
  <c r="AC19" i="26"/>
  <c r="AD19" i="26"/>
  <c r="AG19" i="26" s="1"/>
  <c r="AD99" i="60"/>
  <c r="AG99" i="60" s="1"/>
  <c r="AC99" i="60"/>
  <c r="AG62" i="58"/>
  <c r="AG101" i="57"/>
  <c r="AH62" i="58"/>
  <c r="AC19" i="23"/>
  <c r="AC84" i="68"/>
  <c r="AD68" i="19"/>
  <c r="AH68" i="19" s="1"/>
  <c r="AD79" i="24"/>
  <c r="AG79" i="24" s="1"/>
  <c r="AC96" i="24"/>
  <c r="AD96" i="24"/>
  <c r="AG96" i="24" s="1"/>
  <c r="AD32" i="58"/>
  <c r="AG32" i="58" s="1"/>
  <c r="AC32" i="58"/>
  <c r="AC44" i="61"/>
  <c r="AD44" i="61"/>
  <c r="AH44" i="61" s="1"/>
  <c r="AC72" i="62"/>
  <c r="AD72" i="62"/>
  <c r="AG72" i="62" s="1"/>
  <c r="AD78" i="20"/>
  <c r="AC49" i="24"/>
  <c r="AD49" i="24"/>
  <c r="AH49" i="24" s="1"/>
  <c r="AD77" i="27"/>
  <c r="AG77" i="27" s="1"/>
  <c r="AC77" i="27"/>
  <c r="AD39" i="27"/>
  <c r="AC39" i="27"/>
  <c r="AC87" i="58"/>
  <c r="AD87" i="58"/>
  <c r="AG87" i="58" s="1"/>
  <c r="AD77" i="64"/>
  <c r="AC77" i="64"/>
  <c r="AD73" i="65"/>
  <c r="AG73" i="65" s="1"/>
  <c r="AC73" i="65"/>
  <c r="AG70" i="64"/>
  <c r="AH46" i="63"/>
  <c r="AD43" i="59"/>
  <c r="AG43" i="59" s="1"/>
  <c r="AC43" i="59"/>
  <c r="AD76" i="67"/>
  <c r="AG76" i="67" s="1"/>
  <c r="AC76" i="67"/>
  <c r="AC40" i="69"/>
  <c r="AD40" i="69"/>
  <c r="AG40" i="69" s="1"/>
  <c r="AD96" i="68"/>
  <c r="AG96" i="68" s="1"/>
  <c r="AC96" i="68"/>
  <c r="AC52" i="59"/>
  <c r="AD52" i="59"/>
  <c r="AH52" i="59" s="1"/>
  <c r="AD44" i="64"/>
  <c r="AG44" i="64" s="1"/>
  <c r="AC44" i="64"/>
  <c r="AD105" i="57"/>
  <c r="AG105" i="57" s="1"/>
  <c r="AC105" i="57"/>
  <c r="AC88" i="63"/>
  <c r="AD88" i="63"/>
  <c r="AG88" i="63" s="1"/>
  <c r="AC24" i="68"/>
  <c r="AD24" i="68"/>
  <c r="AC40" i="66"/>
  <c r="AD40" i="66"/>
  <c r="AH40" i="66" s="1"/>
  <c r="AC48" i="17"/>
  <c r="AD48" i="17"/>
  <c r="AH48" i="17" s="1"/>
  <c r="AD52" i="22"/>
  <c r="AC52" i="22"/>
  <c r="AC85" i="19"/>
  <c r="AD85" i="19"/>
  <c r="AG85" i="19" s="1"/>
  <c r="AD7" i="20"/>
  <c r="AG7" i="20" s="1"/>
  <c r="AC7" i="20"/>
  <c r="AC65" i="24"/>
  <c r="AD65" i="24"/>
  <c r="AH65" i="24" s="1"/>
  <c r="AD56" i="18"/>
  <c r="AH56" i="18" s="1"/>
  <c r="AC56" i="18"/>
  <c r="AD26" i="25"/>
  <c r="AC26" i="25"/>
  <c r="AD98" i="57"/>
  <c r="AC98" i="57"/>
  <c r="AD80" i="58"/>
  <c r="AG80" i="58" s="1"/>
  <c r="AC80" i="58"/>
  <c r="AC8" i="57"/>
  <c r="AD8" i="57"/>
  <c r="AG8" i="57" s="1"/>
  <c r="AD86" i="16"/>
  <c r="AC86" i="16"/>
  <c r="AD47" i="20"/>
  <c r="AC47" i="20"/>
  <c r="AD23" i="23"/>
  <c r="AC23" i="23"/>
  <c r="AC64" i="15"/>
  <c r="AD64" i="15"/>
  <c r="AD96" i="20"/>
  <c r="AC96" i="20"/>
  <c r="AC16" i="22"/>
  <c r="AD16" i="22"/>
  <c r="AG16" i="22" s="1"/>
  <c r="AC105" i="23"/>
  <c r="AD105" i="23"/>
  <c r="AC57" i="26"/>
  <c r="AD57" i="26"/>
  <c r="AG57" i="26" s="1"/>
  <c r="AC18" i="27"/>
  <c r="AD18" i="27"/>
  <c r="AH18" i="27" s="1"/>
  <c r="AD21" i="25"/>
  <c r="AG21" i="25" s="1"/>
  <c r="AC21" i="25"/>
  <c r="AC62" i="24"/>
  <c r="AD62" i="24"/>
  <c r="AG62" i="24" s="1"/>
  <c r="AD55" i="57"/>
  <c r="AH55" i="57" s="1"/>
  <c r="AC55" i="57"/>
  <c r="AD79" i="58"/>
  <c r="AG79" i="58" s="1"/>
  <c r="AC79" i="58"/>
  <c r="AD74" i="59"/>
  <c r="AC74" i="59"/>
  <c r="AC18" i="62"/>
  <c r="AD18" i="62"/>
  <c r="AC62" i="60"/>
  <c r="AD62" i="60"/>
  <c r="AH62" i="60" s="1"/>
  <c r="AD89" i="63"/>
  <c r="AG89" i="63" s="1"/>
  <c r="AC89" i="63"/>
  <c r="AD82" i="65"/>
  <c r="AC82" i="65"/>
  <c r="AD26" i="68"/>
  <c r="AC26" i="68"/>
  <c r="AC81" i="59"/>
  <c r="AD81" i="59"/>
  <c r="AH81" i="59" s="1"/>
  <c r="AC87" i="20"/>
  <c r="AD87" i="20"/>
  <c r="AH87" i="20" s="1"/>
  <c r="AD41" i="26"/>
  <c r="AG41" i="26" s="1"/>
  <c r="AC41" i="26"/>
  <c r="AD98" i="27"/>
  <c r="AC98" i="27"/>
  <c r="AD86" i="27"/>
  <c r="AH86" i="27" s="1"/>
  <c r="AC86" i="27"/>
  <c r="AC93" i="59"/>
  <c r="AD93" i="59"/>
  <c r="AG93" i="59" s="1"/>
  <c r="AD37" i="15"/>
  <c r="AC37" i="15"/>
  <c r="AC37" i="19"/>
  <c r="AD37" i="19"/>
  <c r="AG37" i="19" s="1"/>
  <c r="AC41" i="15"/>
  <c r="AD41" i="15"/>
  <c r="AH41" i="15" s="1"/>
  <c r="AD37" i="20"/>
  <c r="AC37" i="20"/>
  <c r="AC61" i="21"/>
  <c r="AD61" i="21"/>
  <c r="AG61" i="21" s="1"/>
  <c r="AD79" i="22"/>
  <c r="AC79" i="22"/>
  <c r="AD46" i="61"/>
  <c r="AC46" i="61"/>
  <c r="AC23" i="59"/>
  <c r="AD23" i="59"/>
  <c r="AD73" i="67"/>
  <c r="AH73" i="67" s="1"/>
  <c r="AC73" i="67"/>
  <c r="AC97" i="68"/>
  <c r="AD97" i="68"/>
  <c r="AC10" i="65"/>
  <c r="AD10" i="65"/>
  <c r="AG10" i="65" s="1"/>
  <c r="AD103" i="62"/>
  <c r="AC103" i="62"/>
  <c r="AD71" i="59"/>
  <c r="AH71" i="59" s="1"/>
  <c r="AC71" i="59"/>
  <c r="AD101" i="65"/>
  <c r="AH101" i="65" s="1"/>
  <c r="AC101" i="65"/>
  <c r="AC21" i="67"/>
  <c r="AD21" i="67"/>
  <c r="AD65" i="60"/>
  <c r="AC65" i="60"/>
  <c r="AD23" i="66"/>
  <c r="AH23" i="66" s="1"/>
  <c r="AC23" i="66"/>
  <c r="AC65" i="22"/>
  <c r="AD65" i="22"/>
  <c r="AH65" i="22" s="1"/>
  <c r="AC90" i="20"/>
  <c r="AD90" i="20"/>
  <c r="AH90" i="20" s="1"/>
  <c r="AD82" i="66"/>
  <c r="AH82" i="66" s="1"/>
  <c r="AC82" i="66"/>
  <c r="AD49" i="25"/>
  <c r="AH49" i="25" s="1"/>
  <c r="AC49" i="25"/>
  <c r="AC49" i="18"/>
  <c r="AD49" i="18"/>
  <c r="AG49" i="18" s="1"/>
  <c r="AC4" i="66"/>
  <c r="AD4" i="66"/>
  <c r="R115" i="66" s="1"/>
  <c r="AG61" i="22"/>
  <c r="AC97" i="67"/>
  <c r="AD93" i="69"/>
  <c r="AG93" i="69" s="1"/>
  <c r="AH95" i="68"/>
  <c r="AH71" i="60"/>
  <c r="AH18" i="67"/>
  <c r="AG92" i="59"/>
  <c r="AG76" i="27"/>
  <c r="AD70" i="58"/>
  <c r="AG70" i="58" s="1"/>
  <c r="AC6" i="66"/>
  <c r="AC41" i="69"/>
  <c r="AC17" i="68"/>
  <c r="AD61" i="69"/>
  <c r="AH61" i="69" s="1"/>
  <c r="AD106" i="62"/>
  <c r="AC39" i="60"/>
  <c r="AC74" i="64"/>
  <c r="AC94" i="25"/>
  <c r="AC95" i="67"/>
  <c r="AC5" i="64"/>
  <c r="AG72" i="66"/>
  <c r="AG72" i="18"/>
  <c r="AD33" i="63"/>
  <c r="AG33" i="63" s="1"/>
  <c r="AC12" i="68"/>
  <c r="AG13" i="21"/>
  <c r="AD25" i="17"/>
  <c r="AH25" i="17" s="1"/>
  <c r="AG36" i="16"/>
  <c r="AG96" i="57"/>
  <c r="AG56" i="66"/>
  <c r="AD90" i="61"/>
  <c r="AG90" i="61" s="1"/>
  <c r="AD7" i="66"/>
  <c r="AG7" i="66" s="1"/>
  <c r="AD10" i="22"/>
  <c r="AG10" i="22" s="1"/>
  <c r="AH77" i="65"/>
  <c r="AG103" i="69"/>
  <c r="AD87" i="61"/>
  <c r="AG87" i="61" s="1"/>
  <c r="AG65" i="19"/>
  <c r="AC30" i="66"/>
  <c r="AD50" i="22"/>
  <c r="AC46" i="27"/>
  <c r="AD46" i="27"/>
  <c r="AG46" i="27" s="1"/>
  <c r="AC38" i="60"/>
  <c r="AD38" i="60"/>
  <c r="AC98" i="64"/>
  <c r="AD98" i="64"/>
  <c r="AD66" i="68"/>
  <c r="AG66" i="68" s="1"/>
  <c r="AC66" i="68"/>
  <c r="AC38" i="66"/>
  <c r="AD38" i="66"/>
  <c r="AG38" i="66" s="1"/>
  <c r="AD46" i="68"/>
  <c r="AC46" i="68"/>
  <c r="AH39" i="65"/>
  <c r="AH46" i="65"/>
  <c r="AG16" i="21"/>
  <c r="AH5" i="17"/>
  <c r="AH98" i="63"/>
  <c r="AD77" i="25"/>
  <c r="AG77" i="25" s="1"/>
  <c r="AD41" i="21"/>
  <c r="AH41" i="21" s="1"/>
  <c r="AD97" i="66"/>
  <c r="AH49" i="65"/>
  <c r="AD15" i="66"/>
  <c r="AG15" i="66" s="1"/>
  <c r="AC79" i="60"/>
  <c r="AG68" i="17"/>
  <c r="AC25" i="16"/>
  <c r="AC66" i="62"/>
  <c r="AD63" i="25"/>
  <c r="AG63" i="25" s="1"/>
  <c r="AC15" i="69"/>
  <c r="AC46" i="65"/>
  <c r="AH23" i="15"/>
  <c r="AH62" i="26"/>
  <c r="AH15" i="60"/>
  <c r="AH39" i="60"/>
  <c r="AH36" i="69"/>
  <c r="AD80" i="15"/>
  <c r="AG80" i="15" s="1"/>
  <c r="AC13" i="15"/>
  <c r="AG23" i="21"/>
  <c r="AH18" i="58"/>
  <c r="AD53" i="69"/>
  <c r="AG53" i="69" s="1"/>
  <c r="AC22" i="62"/>
  <c r="AG36" i="26"/>
  <c r="AC55" i="65"/>
  <c r="AH7" i="15"/>
  <c r="AC54" i="69"/>
  <c r="AC30" i="62"/>
  <c r="AG18" i="19"/>
  <c r="AG102" i="68"/>
  <c r="AD39" i="68"/>
  <c r="AC82" i="59"/>
  <c r="AC101" i="58"/>
  <c r="AC18" i="67"/>
  <c r="AG90" i="23"/>
  <c r="AD102" i="21"/>
  <c r="AH102" i="21" s="1"/>
  <c r="AC31" i="67"/>
  <c r="AG12" i="68"/>
  <c r="AG36" i="69"/>
  <c r="AH42" i="22"/>
  <c r="AG45" i="26"/>
  <c r="AD78" i="27"/>
  <c r="AH78" i="27" s="1"/>
  <c r="AC78" i="27"/>
  <c r="AD86" i="62"/>
  <c r="AH86" i="62" s="1"/>
  <c r="AC86" i="62"/>
  <c r="AC55" i="26"/>
  <c r="AD55" i="26"/>
  <c r="AD89" i="69"/>
  <c r="AG89" i="69" s="1"/>
  <c r="AD29" i="25"/>
  <c r="AH29" i="25" s="1"/>
  <c r="AD97" i="58"/>
  <c r="AG97" i="58" s="1"/>
  <c r="AD25" i="21"/>
  <c r="AG36" i="65"/>
  <c r="AG63" i="19"/>
  <c r="AG11" i="60"/>
  <c r="AD75" i="60"/>
  <c r="AH75" i="60" s="1"/>
  <c r="AG68" i="57"/>
  <c r="AD77" i="66"/>
  <c r="AG77" i="66" s="1"/>
  <c r="AG56" i="69"/>
  <c r="AH23" i="61"/>
  <c r="AH70" i="64"/>
  <c r="AH101" i="58"/>
  <c r="AG92" i="25"/>
  <c r="AH85" i="18"/>
  <c r="AC62" i="26"/>
  <c r="AG11" i="15"/>
  <c r="AG83" i="66"/>
  <c r="AD65" i="65"/>
  <c r="AC13" i="65"/>
  <c r="AG101" i="60"/>
  <c r="AC102" i="68"/>
  <c r="AC49" i="17"/>
  <c r="AC31" i="22"/>
  <c r="AD46" i="19"/>
  <c r="AG46" i="19" s="1"/>
  <c r="AC74" i="58"/>
  <c r="AH5" i="64"/>
  <c r="AG56" i="15"/>
  <c r="AG88" i="21"/>
  <c r="AG37" i="27"/>
  <c r="AC70" i="64"/>
  <c r="AD53" i="21"/>
  <c r="AH53" i="21" s="1"/>
  <c r="AG95" i="68"/>
  <c r="AD26" i="57"/>
  <c r="AH26" i="57" s="1"/>
  <c r="AG7" i="58"/>
  <c r="AG102" i="65"/>
  <c r="AD107" i="61"/>
  <c r="AC63" i="60"/>
  <c r="AG93" i="19"/>
  <c r="AG31" i="22"/>
  <c r="AG103" i="23"/>
  <c r="AC42" i="58"/>
  <c r="AD42" i="58"/>
  <c r="AD68" i="24"/>
  <c r="AG68" i="24" s="1"/>
  <c r="AC68" i="24"/>
  <c r="AD62" i="25"/>
  <c r="AC62" i="25"/>
  <c r="AC86" i="26"/>
  <c r="AD86" i="26"/>
  <c r="AG86" i="26" s="1"/>
  <c r="AC38" i="64"/>
  <c r="AD38" i="64"/>
  <c r="AG38" i="64" s="1"/>
  <c r="AC30" i="26"/>
  <c r="AD30" i="26"/>
  <c r="AH30" i="26" s="1"/>
  <c r="AD6" i="64"/>
  <c r="AG6" i="64" s="1"/>
  <c r="AD99" i="64"/>
  <c r="AH99" i="64" s="1"/>
  <c r="AC99" i="64"/>
  <c r="AD73" i="15"/>
  <c r="AH73" i="15" s="1"/>
  <c r="AC73" i="15"/>
  <c r="AD87" i="21"/>
  <c r="AH87" i="21" s="1"/>
  <c r="AC87" i="21"/>
  <c r="AC31" i="24"/>
  <c r="AD31" i="24"/>
  <c r="AG31" i="24" s="1"/>
  <c r="AD33" i="62"/>
  <c r="AG33" i="62" s="1"/>
  <c r="AC33" i="62"/>
  <c r="AC37" i="69"/>
  <c r="AD37" i="69"/>
  <c r="AC95" i="61"/>
  <c r="AD95" i="61"/>
  <c r="AG95" i="61" s="1"/>
  <c r="AD98" i="69"/>
  <c r="AG98" i="69" s="1"/>
  <c r="AC98" i="69"/>
  <c r="AC106" i="25"/>
  <c r="AD106" i="25"/>
  <c r="AG106" i="25" s="1"/>
  <c r="AD95" i="57"/>
  <c r="AC95" i="57"/>
  <c r="AC79" i="64"/>
  <c r="AD79" i="64"/>
  <c r="AG79" i="64" s="1"/>
  <c r="AC53" i="65"/>
  <c r="AD53" i="65"/>
  <c r="AD37" i="64"/>
  <c r="AG37" i="64" s="1"/>
  <c r="AC37" i="64"/>
  <c r="AD55" i="67"/>
  <c r="AH55" i="67" s="1"/>
  <c r="AC55" i="67"/>
  <c r="AD31" i="59"/>
  <c r="AG31" i="59" s="1"/>
  <c r="AC71" i="17"/>
  <c r="AC17" i="24"/>
  <c r="AC53" i="67"/>
  <c r="AD41" i="58"/>
  <c r="AG41" i="58" s="1"/>
  <c r="AC51" i="23"/>
  <c r="AG97" i="22"/>
  <c r="AD57" i="21"/>
  <c r="AG57" i="21" s="1"/>
  <c r="AC55" i="66"/>
  <c r="AD57" i="65"/>
  <c r="AH57" i="65" s="1"/>
  <c r="AD100" i="18"/>
  <c r="AG100" i="18" s="1"/>
  <c r="AD32" i="68"/>
  <c r="AG32" i="68" s="1"/>
  <c r="AD31" i="60"/>
  <c r="AG31" i="60" s="1"/>
  <c r="AD62" i="65"/>
  <c r="AG62" i="65" s="1"/>
  <c r="AC62" i="65"/>
  <c r="AD27" i="25"/>
  <c r="AG27" i="25" s="1"/>
  <c r="AC27" i="25"/>
  <c r="AG51" i="62"/>
  <c r="AH51" i="62"/>
  <c r="AC89" i="61"/>
  <c r="AD78" i="61"/>
  <c r="AA67" i="107"/>
  <c r="AD36" i="68"/>
  <c r="AC36" i="68"/>
  <c r="AC60" i="69"/>
  <c r="AD60" i="69"/>
  <c r="AG60" i="69" s="1"/>
  <c r="AD88" i="64"/>
  <c r="AG88" i="64" s="1"/>
  <c r="AC88" i="64"/>
  <c r="AC80" i="60"/>
  <c r="AD80" i="60"/>
  <c r="AG80" i="60" s="1"/>
  <c r="AD24" i="63"/>
  <c r="AH24" i="63" s="1"/>
  <c r="AC24" i="63"/>
  <c r="AH48" i="64"/>
  <c r="AG48" i="64"/>
  <c r="R111" i="13"/>
  <c r="AD6" i="107" s="1"/>
  <c r="AE6" i="107" s="1"/>
  <c r="Y6" i="107"/>
  <c r="Z6" i="107" s="1"/>
  <c r="AC9" i="22"/>
  <c r="AD9" i="22"/>
  <c r="AH9" i="22" s="1"/>
  <c r="AD29" i="26"/>
  <c r="AC29" i="26"/>
  <c r="AD103" i="24"/>
  <c r="AG103" i="24" s="1"/>
  <c r="AC103" i="24"/>
  <c r="AC61" i="59"/>
  <c r="AD61" i="59"/>
  <c r="AD10" i="23"/>
  <c r="AG10" i="23" s="1"/>
  <c r="AC10" i="23"/>
  <c r="AD14" i="15"/>
  <c r="AC14" i="15"/>
  <c r="AC21" i="21"/>
  <c r="AD21" i="21"/>
  <c r="AG21" i="21" s="1"/>
  <c r="AC39" i="22"/>
  <c r="AD39" i="22"/>
  <c r="AC19" i="27"/>
  <c r="AD19" i="27"/>
  <c r="AG19" i="27" s="1"/>
  <c r="AC85" i="27"/>
  <c r="AD85" i="27"/>
  <c r="AG85" i="27" s="1"/>
  <c r="AC20" i="67"/>
  <c r="AD20" i="67"/>
  <c r="AH20" i="67" s="1"/>
  <c r="AC101" i="64"/>
  <c r="AD101" i="64"/>
  <c r="AG101" i="64" s="1"/>
  <c r="AD13" i="67"/>
  <c r="AH13" i="67" s="1"/>
  <c r="AC13" i="67"/>
  <c r="AC9" i="59"/>
  <c r="AD9" i="59"/>
  <c r="AH9" i="59" s="1"/>
  <c r="AD79" i="66"/>
  <c r="AH79" i="66" s="1"/>
  <c r="AC79" i="66"/>
  <c r="AC49" i="58"/>
  <c r="AD49" i="58"/>
  <c r="AG49" i="58" s="1"/>
  <c r="AC5" i="58"/>
  <c r="AD5" i="58"/>
  <c r="AH5" i="58" s="1"/>
  <c r="AD15" i="27"/>
  <c r="AC15" i="27"/>
  <c r="AD39" i="61"/>
  <c r="AG39" i="61" s="1"/>
  <c r="AC39" i="61"/>
  <c r="AC106" i="66"/>
  <c r="AD106" i="66"/>
  <c r="AH106" i="66" s="1"/>
  <c r="AC49" i="69"/>
  <c r="AD49" i="69"/>
  <c r="AG49" i="69" s="1"/>
  <c r="AC106" i="61"/>
  <c r="AD106" i="61"/>
  <c r="AH106" i="61" s="1"/>
  <c r="AC45" i="67"/>
  <c r="AD45" i="67"/>
  <c r="AG45" i="67" s="1"/>
  <c r="AC15" i="59"/>
  <c r="AD15" i="59"/>
  <c r="AD6" i="69"/>
  <c r="AH6" i="69" s="1"/>
  <c r="AC6" i="69"/>
  <c r="AC22" i="20"/>
  <c r="AD22" i="20"/>
  <c r="AH22" i="20" s="1"/>
  <c r="AD88" i="65"/>
  <c r="AH88" i="65" s="1"/>
  <c r="AC88" i="65"/>
  <c r="AC7" i="23"/>
  <c r="AD7" i="23"/>
  <c r="AG7" i="23" s="1"/>
  <c r="AD25" i="69"/>
  <c r="AH25" i="69" s="1"/>
  <c r="AC25" i="69"/>
  <c r="AC95" i="60"/>
  <c r="AD95" i="60"/>
  <c r="AG95" i="60" s="1"/>
  <c r="AC31" i="65"/>
  <c r="AD31" i="65"/>
  <c r="AG31" i="65" s="1"/>
  <c r="AD81" i="24"/>
  <c r="AC81" i="24"/>
  <c r="AC85" i="26"/>
  <c r="AD85" i="26"/>
  <c r="AH85" i="26" s="1"/>
  <c r="AC25" i="67"/>
  <c r="AD25" i="67"/>
  <c r="AH25" i="67" s="1"/>
  <c r="AC33" i="69"/>
  <c r="AD33" i="69"/>
  <c r="AG25" i="61"/>
  <c r="AH25" i="61"/>
  <c r="AD39" i="66"/>
  <c r="AG39" i="66" s="1"/>
  <c r="AC39" i="66"/>
  <c r="AD103" i="67"/>
  <c r="AH103" i="67" s="1"/>
  <c r="AC103" i="67"/>
  <c r="AH103" i="61"/>
  <c r="AG89" i="66"/>
  <c r="AG52" i="18"/>
  <c r="AC77" i="69"/>
  <c r="AC18" i="57"/>
  <c r="AD108" i="12"/>
  <c r="AG108" i="12" s="1"/>
  <c r="AH4" i="59"/>
  <c r="AD42" i="65"/>
  <c r="AG42" i="65" s="1"/>
  <c r="AD61" i="25"/>
  <c r="AH61" i="25" s="1"/>
  <c r="AH63" i="67"/>
  <c r="AD7" i="60"/>
  <c r="AG7" i="60" s="1"/>
  <c r="AD37" i="24"/>
  <c r="AC103" i="69"/>
  <c r="AC37" i="61"/>
  <c r="AD55" i="64"/>
  <c r="AH55" i="64" s="1"/>
  <c r="AD10" i="18"/>
  <c r="AD21" i="62"/>
  <c r="AH21" i="62" s="1"/>
  <c r="AD69" i="15"/>
  <c r="AH69" i="15" s="1"/>
  <c r="AD81" i="66"/>
  <c r="AG89" i="61"/>
  <c r="AH7" i="61"/>
  <c r="AH105" i="25"/>
  <c r="AD106" i="59"/>
  <c r="AH106" i="59" s="1"/>
  <c r="AG83" i="65"/>
  <c r="AD43" i="64"/>
  <c r="AC43" i="64"/>
  <c r="AD29" i="58"/>
  <c r="AG29" i="58" s="1"/>
  <c r="AD14" i="24"/>
  <c r="AG14" i="24" s="1"/>
  <c r="AD16" i="23"/>
  <c r="AH16" i="23" s="1"/>
  <c r="AC16" i="23"/>
  <c r="AC8" i="15"/>
  <c r="AD8" i="15"/>
  <c r="AC52" i="20"/>
  <c r="AD52" i="20"/>
  <c r="AG52" i="20" s="1"/>
  <c r="AD52" i="27"/>
  <c r="AG52" i="27" s="1"/>
  <c r="AC52" i="27"/>
  <c r="AH36" i="19"/>
  <c r="AG36" i="19"/>
  <c r="AD105" i="27"/>
  <c r="AH105" i="27" s="1"/>
  <c r="AC105" i="27"/>
  <c r="AD68" i="59"/>
  <c r="AG68" i="59" s="1"/>
  <c r="AC68" i="59"/>
  <c r="AC92" i="60"/>
  <c r="AD92" i="60"/>
  <c r="AG92" i="60" s="1"/>
  <c r="AD24" i="57"/>
  <c r="AH24" i="57" s="1"/>
  <c r="AC24" i="57"/>
  <c r="AD97" i="62"/>
  <c r="AG97" i="62" s="1"/>
  <c r="AD47" i="60"/>
  <c r="AG47" i="60" s="1"/>
  <c r="AH10" i="60"/>
  <c r="AG10" i="60"/>
  <c r="AC78" i="16"/>
  <c r="AD78" i="16"/>
  <c r="AH78" i="16" s="1"/>
  <c r="AD97" i="23"/>
  <c r="AG97" i="23" s="1"/>
  <c r="AC60" i="15"/>
  <c r="AD60" i="15"/>
  <c r="AG60" i="15" s="1"/>
  <c r="AC6" i="16"/>
  <c r="AD6" i="16"/>
  <c r="AG6" i="16" s="1"/>
  <c r="AC93" i="21"/>
  <c r="AD93" i="21"/>
  <c r="AG93" i="21" s="1"/>
  <c r="AC17" i="61"/>
  <c r="AD17" i="61"/>
  <c r="AC5" i="57"/>
  <c r="AD5" i="57"/>
  <c r="AG5" i="57" s="1"/>
  <c r="AC21" i="59"/>
  <c r="AD21" i="59"/>
  <c r="AG21" i="59" s="1"/>
  <c r="AD5" i="67"/>
  <c r="AG5" i="67" s="1"/>
  <c r="AC5" i="67"/>
  <c r="AC23" i="63"/>
  <c r="AD23" i="63"/>
  <c r="AC20" i="26"/>
  <c r="AG54" i="62"/>
  <c r="AG5" i="65"/>
  <c r="AH45" i="67"/>
  <c r="AD106" i="67"/>
  <c r="AH106" i="67" s="1"/>
  <c r="AG66" i="18"/>
  <c r="AH74" i="25"/>
  <c r="AD12" i="17"/>
  <c r="AG12" i="17" s="1"/>
  <c r="AD23" i="64"/>
  <c r="AH23" i="64" s="1"/>
  <c r="AD69" i="20"/>
  <c r="AC29" i="66"/>
  <c r="AC30" i="61"/>
  <c r="AG47" i="59"/>
  <c r="AH47" i="59"/>
  <c r="AC97" i="65"/>
  <c r="AD106" i="65"/>
  <c r="AG106" i="65" s="1"/>
  <c r="AD87" i="68"/>
  <c r="AG87" i="68" s="1"/>
  <c r="AC72" i="21"/>
  <c r="AD72" i="21"/>
  <c r="AG72" i="21" s="1"/>
  <c r="AC88" i="17"/>
  <c r="AD88" i="17"/>
  <c r="AG88" i="17" s="1"/>
  <c r="AD84" i="24"/>
  <c r="AC84" i="24"/>
  <c r="AC28" i="27"/>
  <c r="AD28" i="27"/>
  <c r="AG28" i="27" s="1"/>
  <c r="AC12" i="58"/>
  <c r="AD12" i="58"/>
  <c r="AD20" i="60"/>
  <c r="AC20" i="60"/>
  <c r="AD92" i="63"/>
  <c r="AH92" i="63" s="1"/>
  <c r="AC92" i="63"/>
  <c r="AD16" i="25"/>
  <c r="AH16" i="25" s="1"/>
  <c r="AC16" i="25"/>
  <c r="AC64" i="58"/>
  <c r="AD64" i="58"/>
  <c r="AH64" i="58" s="1"/>
  <c r="AC44" i="66"/>
  <c r="AD44" i="66"/>
  <c r="AH44" i="66" s="1"/>
  <c r="AD68" i="67"/>
  <c r="AH68" i="67" s="1"/>
  <c r="AC68" i="67"/>
  <c r="AD92" i="68"/>
  <c r="AC92" i="68"/>
  <c r="AC48" i="25"/>
  <c r="AD48" i="25"/>
  <c r="AH48" i="25" s="1"/>
  <c r="AC20" i="61"/>
  <c r="AD20" i="61"/>
  <c r="AG20" i="61" s="1"/>
  <c r="AD24" i="66"/>
  <c r="AG24" i="66" s="1"/>
  <c r="AC24" i="66"/>
  <c r="AD37" i="16"/>
  <c r="AH37" i="16" s="1"/>
  <c r="AC37" i="16"/>
  <c r="AC45" i="19"/>
  <c r="AD45" i="19"/>
  <c r="AG45" i="19" s="1"/>
  <c r="AC39" i="18"/>
  <c r="AD39" i="18"/>
  <c r="AH39" i="18" s="1"/>
  <c r="AD81" i="15"/>
  <c r="AG81" i="15" s="1"/>
  <c r="AC81" i="15"/>
  <c r="AC23" i="22"/>
  <c r="AD23" i="22"/>
  <c r="AD45" i="25"/>
  <c r="AH45" i="25" s="1"/>
  <c r="AC45" i="25"/>
  <c r="AC78" i="58"/>
  <c r="AD78" i="58"/>
  <c r="AH78" i="58" s="1"/>
  <c r="AC31" i="26"/>
  <c r="AD31" i="26"/>
  <c r="AG31" i="26" s="1"/>
  <c r="AD15" i="57"/>
  <c r="AG15" i="57" s="1"/>
  <c r="AC15" i="57"/>
  <c r="AD10" i="62"/>
  <c r="AG10" i="62" s="1"/>
  <c r="AC10" i="62"/>
  <c r="AD100" i="60"/>
  <c r="AH100" i="60" s="1"/>
  <c r="AC100" i="60"/>
  <c r="AD42" i="21"/>
  <c r="AH42" i="21" s="1"/>
  <c r="AC42" i="21"/>
  <c r="AD42" i="15"/>
  <c r="AH42" i="15" s="1"/>
  <c r="AC42" i="15"/>
  <c r="AC23" i="57"/>
  <c r="AD23" i="57"/>
  <c r="AH23" i="57" s="1"/>
  <c r="AC45" i="59"/>
  <c r="AD45" i="59"/>
  <c r="AG45" i="59" s="1"/>
  <c r="AD101" i="63"/>
  <c r="AH101" i="63" s="1"/>
  <c r="AC101" i="63"/>
  <c r="AD30" i="60"/>
  <c r="AH30" i="60" s="1"/>
  <c r="AC30" i="60"/>
  <c r="AC81" i="67"/>
  <c r="AD81" i="67"/>
  <c r="AG81" i="67" s="1"/>
  <c r="AC50" i="65"/>
  <c r="AD50" i="65"/>
  <c r="AH50" i="65" s="1"/>
  <c r="AD74" i="66"/>
  <c r="AC74" i="66"/>
  <c r="AD97" i="63"/>
  <c r="AG97" i="63" s="1"/>
  <c r="AC97" i="63"/>
  <c r="AD71" i="65"/>
  <c r="AH71" i="65" s="1"/>
  <c r="AC71" i="65"/>
  <c r="AD97" i="69"/>
  <c r="AH70" i="21"/>
  <c r="AG70" i="21"/>
  <c r="AH70" i="27"/>
  <c r="AG60" i="61"/>
  <c r="AG51" i="58"/>
  <c r="AG13" i="59"/>
  <c r="AG47" i="20"/>
  <c r="AG45" i="27"/>
  <c r="AH81" i="60"/>
  <c r="AG16" i="15"/>
  <c r="AG80" i="62"/>
  <c r="AG32" i="57"/>
  <c r="AD60" i="20"/>
  <c r="AH60" i="20" s="1"/>
  <c r="AH8" i="69"/>
  <c r="AG16" i="61"/>
  <c r="R111" i="14"/>
  <c r="AD7" i="107" s="1"/>
  <c r="Y7" i="107"/>
  <c r="Z7" i="107" s="1"/>
  <c r="AG5" i="21"/>
  <c r="AH41" i="68"/>
  <c r="AH89" i="62"/>
  <c r="AC84" i="67"/>
  <c r="AD84" i="67"/>
  <c r="AG84" i="67" s="1"/>
  <c r="AH88" i="59"/>
  <c r="AH75" i="58"/>
  <c r="AG36" i="22"/>
  <c r="AD67" i="23"/>
  <c r="AG67" i="23" s="1"/>
  <c r="AG112" i="59"/>
  <c r="AD8" i="16"/>
  <c r="AG8" i="16" s="1"/>
  <c r="AG55" i="19"/>
  <c r="AD16" i="69"/>
  <c r="AG16" i="69" s="1"/>
  <c r="AH54" i="66"/>
  <c r="AH63" i="18"/>
  <c r="AG57" i="61"/>
  <c r="AH57" i="68"/>
  <c r="AG15" i="62"/>
  <c r="AG18" i="60"/>
  <c r="AA61" i="107"/>
  <c r="AG57" i="23"/>
  <c r="AH69" i="65"/>
  <c r="AH7" i="65"/>
  <c r="AD79" i="59"/>
  <c r="AD85" i="20"/>
  <c r="AG85" i="20" s="1"/>
  <c r="AD9" i="61"/>
  <c r="AG9" i="61" s="1"/>
  <c r="AG63" i="21"/>
  <c r="AD48" i="69"/>
  <c r="AH48" i="69" s="1"/>
  <c r="AD48" i="24"/>
  <c r="AG48" i="24" s="1"/>
  <c r="AH66" i="25"/>
  <c r="AG48" i="18"/>
  <c r="AG8" i="64"/>
  <c r="AG27" i="26"/>
  <c r="AH66" i="67"/>
  <c r="AD98" i="20"/>
  <c r="AH98" i="20" s="1"/>
  <c r="AC98" i="20"/>
  <c r="AD105" i="11"/>
  <c r="AH105" i="11" s="1"/>
  <c r="AD108" i="11"/>
  <c r="AG108" i="11" s="1"/>
  <c r="AG64" i="18"/>
  <c r="AH23" i="20"/>
  <c r="AG23" i="20"/>
  <c r="AH61" i="20"/>
  <c r="AG61" i="20"/>
  <c r="AG29" i="19"/>
  <c r="AH29" i="19"/>
  <c r="AG37" i="57"/>
  <c r="AH37" i="57"/>
  <c r="AG26" i="65"/>
  <c r="AH26" i="65"/>
  <c r="AH79" i="21"/>
  <c r="AD14" i="18"/>
  <c r="AC14" i="18"/>
  <c r="AC15" i="63"/>
  <c r="AD15" i="63"/>
  <c r="AH15" i="63" s="1"/>
  <c r="AC85" i="65"/>
  <c r="AD85" i="65"/>
  <c r="AD47" i="68"/>
  <c r="AG47" i="68" s="1"/>
  <c r="AC47" i="68"/>
  <c r="AC63" i="66"/>
  <c r="AD35" i="25"/>
  <c r="AD37" i="59"/>
  <c r="AG37" i="59" s="1"/>
  <c r="AD105" i="58"/>
  <c r="AH105" i="58" s="1"/>
  <c r="AD9" i="65"/>
  <c r="AG9" i="65" s="1"/>
  <c r="AC16" i="17"/>
  <c r="AD85" i="25"/>
  <c r="AG85" i="25" s="1"/>
  <c r="AG45" i="68"/>
  <c r="AD107" i="63"/>
  <c r="AC105" i="68"/>
  <c r="AD109" i="20"/>
  <c r="AD114" i="20" s="1"/>
  <c r="P13" i="107" s="1"/>
  <c r="Q13" i="107" s="1"/>
  <c r="AH58" i="20"/>
  <c r="AG70" i="59"/>
  <c r="AC47" i="23"/>
  <c r="AC35" i="62"/>
  <c r="AH68" i="20"/>
  <c r="AD70" i="16"/>
  <c r="AH70" i="16" s="1"/>
  <c r="AD4" i="18"/>
  <c r="AH101" i="22"/>
  <c r="AH22" i="58"/>
  <c r="AG100" i="58"/>
  <c r="AG31" i="18"/>
  <c r="AC27" i="67"/>
  <c r="AG89" i="23"/>
  <c r="AH18" i="23"/>
  <c r="AG84" i="57"/>
  <c r="AH66" i="24"/>
  <c r="AC64" i="25"/>
  <c r="AC88" i="18"/>
  <c r="AH102" i="65"/>
  <c r="AG102" i="64"/>
  <c r="AD93" i="68"/>
  <c r="AG93" i="68" s="1"/>
  <c r="AC35" i="58"/>
  <c r="AC63" i="65"/>
  <c r="AD45" i="21"/>
  <c r="AH45" i="21" s="1"/>
  <c r="AC18" i="23"/>
  <c r="AC34" i="24"/>
  <c r="AD53" i="62"/>
  <c r="AH53" i="62" s="1"/>
  <c r="AD42" i="69"/>
  <c r="AG42" i="69" s="1"/>
  <c r="AC30" i="20"/>
  <c r="AG112" i="69"/>
  <c r="AD41" i="18"/>
  <c r="AH41" i="18" s="1"/>
  <c r="AC45" i="62"/>
  <c r="AC82" i="18"/>
  <c r="AG64" i="16"/>
  <c r="AD71" i="19"/>
  <c r="AD76" i="20"/>
  <c r="AG76" i="20" s="1"/>
  <c r="AD46" i="22"/>
  <c r="AG46" i="22" s="1"/>
  <c r="AD102" i="59"/>
  <c r="AH102" i="59" s="1"/>
  <c r="AC33" i="66"/>
  <c r="Y8" i="107"/>
  <c r="Z8" i="107" s="1"/>
  <c r="AD101" i="62"/>
  <c r="AG101" i="62" s="1"/>
  <c r="AD52" i="65"/>
  <c r="AG52" i="65" s="1"/>
  <c r="AD74" i="18"/>
  <c r="AG74" i="18" s="1"/>
  <c r="AD89" i="58"/>
  <c r="AH89" i="58" s="1"/>
  <c r="Y33" i="107"/>
  <c r="Z33" i="107" s="1"/>
  <c r="AC35" i="23"/>
  <c r="AC25" i="66"/>
  <c r="AH20" i="27"/>
  <c r="AD93" i="27"/>
  <c r="AG93" i="27" s="1"/>
  <c r="AC8" i="69"/>
  <c r="AD80" i="69"/>
  <c r="AG80" i="69" s="1"/>
  <c r="AC93" i="19"/>
  <c r="AH55" i="61"/>
  <c r="AH5" i="25"/>
  <c r="AG23" i="58"/>
  <c r="AH33" i="25"/>
  <c r="AH98" i="59"/>
  <c r="AH41" i="62"/>
  <c r="AD28" i="59"/>
  <c r="AG28" i="59" s="1"/>
  <c r="AG76" i="66"/>
  <c r="AC64" i="18"/>
  <c r="AC12" i="64"/>
  <c r="AC41" i="68"/>
  <c r="AD100" i="66"/>
  <c r="AH100" i="66" s="1"/>
  <c r="AC37" i="57"/>
  <c r="AC17" i="22"/>
  <c r="AD105" i="18"/>
  <c r="AC22" i="58"/>
  <c r="AD61" i="58"/>
  <c r="AG61" i="58" s="1"/>
  <c r="AD13" i="27"/>
  <c r="AD49" i="57"/>
  <c r="AG49" i="57" s="1"/>
  <c r="AD33" i="68"/>
  <c r="AG33" i="68" s="1"/>
  <c r="AC22" i="27"/>
  <c r="AD71" i="57"/>
  <c r="AG58" i="24"/>
  <c r="AD56" i="19"/>
  <c r="AC76" i="24"/>
  <c r="AC87" i="66"/>
  <c r="AC17" i="17"/>
  <c r="AD7" i="63"/>
  <c r="AD49" i="67"/>
  <c r="AD42" i="66"/>
  <c r="AH42" i="66" s="1"/>
  <c r="AC26" i="65"/>
  <c r="AD38" i="15"/>
  <c r="AC16" i="15"/>
  <c r="AG35" i="58"/>
  <c r="AD65" i="69"/>
  <c r="AH65" i="69" s="1"/>
  <c r="AC98" i="59"/>
  <c r="AD102" i="63"/>
  <c r="AG102" i="63" s="1"/>
  <c r="AD45" i="63"/>
  <c r="AH45" i="63" s="1"/>
  <c r="AD50" i="57"/>
  <c r="AG50" i="57" s="1"/>
  <c r="AC7" i="65"/>
  <c r="AD46" i="16"/>
  <c r="AC30" i="18"/>
  <c r="AD28" i="21"/>
  <c r="AH28" i="21" s="1"/>
  <c r="AD65" i="58"/>
  <c r="AG65" i="58" s="1"/>
  <c r="AD62" i="59"/>
  <c r="AG62" i="59" s="1"/>
  <c r="AD63" i="59"/>
  <c r="AG63" i="59" s="1"/>
  <c r="AG12" i="27"/>
  <c r="AG64" i="62"/>
  <c r="AG80" i="68"/>
  <c r="AD47" i="69"/>
  <c r="AG47" i="69" s="1"/>
  <c r="AD107" i="23"/>
  <c r="AG107" i="23" s="1"/>
  <c r="AD95" i="59"/>
  <c r="AH95" i="59" s="1"/>
  <c r="AD37" i="67"/>
  <c r="AD63" i="16"/>
  <c r="AG63" i="16" s="1"/>
  <c r="AD93" i="20"/>
  <c r="AC93" i="20"/>
  <c r="AD55" i="21"/>
  <c r="AG55" i="21" s="1"/>
  <c r="AC29" i="21"/>
  <c r="AD29" i="21"/>
  <c r="AD95" i="65"/>
  <c r="AC95" i="65"/>
  <c r="AC82" i="57"/>
  <c r="AD82" i="57"/>
  <c r="AG82" i="57" s="1"/>
  <c r="AC55" i="58"/>
  <c r="AD55" i="58"/>
  <c r="AC45" i="64"/>
  <c r="AD45" i="64"/>
  <c r="AG45" i="64" s="1"/>
  <c r="AC41" i="65"/>
  <c r="AD41" i="65"/>
  <c r="AD15" i="61"/>
  <c r="AG15" i="61" s="1"/>
  <c r="AC15" i="61"/>
  <c r="AD45" i="66"/>
  <c r="AG45" i="66" s="1"/>
  <c r="AC45" i="66"/>
  <c r="AC21" i="69"/>
  <c r="AD21" i="69"/>
  <c r="AC65" i="61"/>
  <c r="AD65" i="61"/>
  <c r="AD17" i="60"/>
  <c r="AG17" i="60" s="1"/>
  <c r="AC17" i="60"/>
  <c r="AC47" i="65"/>
  <c r="AD47" i="65"/>
  <c r="AG47" i="65" s="1"/>
  <c r="AD15" i="15"/>
  <c r="AH15" i="15" s="1"/>
  <c r="AD21" i="68"/>
  <c r="AG21" i="68" s="1"/>
  <c r="AC21" i="68"/>
  <c r="AH64" i="18"/>
  <c r="AC62" i="61"/>
  <c r="AD62" i="61"/>
  <c r="AC103" i="68"/>
  <c r="AD103" i="68"/>
  <c r="AG103" i="68" s="1"/>
  <c r="AD78" i="69"/>
  <c r="AC78" i="69"/>
  <c r="AD58" i="19"/>
  <c r="AH58" i="19" s="1"/>
  <c r="AH21" i="58"/>
  <c r="AD13" i="66"/>
  <c r="AG13" i="66" s="1"/>
  <c r="AC101" i="15"/>
  <c r="AD109" i="61"/>
  <c r="AD114" i="61" s="1"/>
  <c r="AH51" i="58"/>
  <c r="AH72" i="18"/>
  <c r="AD23" i="16"/>
  <c r="AG23" i="16" s="1"/>
  <c r="AD21" i="22"/>
  <c r="AH21" i="22" s="1"/>
  <c r="AD50" i="19"/>
  <c r="AG50" i="19" s="1"/>
  <c r="AG112" i="62"/>
  <c r="AD91" i="25"/>
  <c r="AC66" i="67"/>
  <c r="AC96" i="66"/>
  <c r="AG112" i="15"/>
  <c r="AC100" i="22"/>
  <c r="AC47" i="24"/>
  <c r="AH22" i="27"/>
  <c r="AH102" i="64"/>
  <c r="AD105" i="21"/>
  <c r="AH105" i="21" s="1"/>
  <c r="AG84" i="15"/>
  <c r="AH72" i="65"/>
  <c r="AC86" i="20"/>
  <c r="AH73" i="58"/>
  <c r="AC35" i="17"/>
  <c r="AD32" i="69"/>
  <c r="AG32" i="69" s="1"/>
  <c r="AD51" i="61"/>
  <c r="AH51" i="61" s="1"/>
  <c r="AC64" i="66"/>
  <c r="AD85" i="64"/>
  <c r="AH85" i="64" s="1"/>
  <c r="AH35" i="58"/>
  <c r="AH30" i="18"/>
  <c r="AD34" i="25"/>
  <c r="AH34" i="25" s="1"/>
  <c r="AD59" i="58"/>
  <c r="AD28" i="64"/>
  <c r="AH28" i="64" s="1"/>
  <c r="AG26" i="58"/>
  <c r="AD82" i="27"/>
  <c r="AH82" i="27" s="1"/>
  <c r="AG82" i="23"/>
  <c r="AC65" i="27"/>
  <c r="AC69" i="26"/>
  <c r="AD106" i="22"/>
  <c r="AC32" i="60"/>
  <c r="AC98" i="21"/>
  <c r="AC20" i="59"/>
  <c r="AD66" i="60"/>
  <c r="AG66" i="60" s="1"/>
  <c r="AG40" i="20"/>
  <c r="AD32" i="21"/>
  <c r="AG32" i="21" s="1"/>
  <c r="AG112" i="19"/>
  <c r="AC95" i="27"/>
  <c r="AC11" i="15"/>
  <c r="AD81" i="63"/>
  <c r="AG81" i="63" s="1"/>
  <c r="AD14" i="26"/>
  <c r="AH14" i="26" s="1"/>
  <c r="AC64" i="24"/>
  <c r="AD72" i="61"/>
  <c r="Y26" i="107"/>
  <c r="Z26" i="107" s="1"/>
  <c r="AD13" i="17"/>
  <c r="AG13" i="17" s="1"/>
  <c r="AG92" i="20"/>
  <c r="AC46" i="20"/>
  <c r="AD32" i="20"/>
  <c r="AH32" i="20" s="1"/>
  <c r="AC29" i="18"/>
  <c r="AG39" i="59"/>
  <c r="AD30" i="23"/>
  <c r="AH30" i="23" s="1"/>
  <c r="AC37" i="18"/>
  <c r="AH98" i="23"/>
  <c r="AH74" i="68"/>
  <c r="AG39" i="67"/>
  <c r="AD21" i="18"/>
  <c r="AG21" i="18" s="1"/>
  <c r="AD15" i="65"/>
  <c r="AG15" i="65" s="1"/>
  <c r="AG68" i="60"/>
  <c r="AC29" i="59"/>
  <c r="AC69" i="61"/>
  <c r="AD58" i="16"/>
  <c r="AH58" i="16" s="1"/>
  <c r="AD31" i="68"/>
  <c r="AG31" i="68" s="1"/>
  <c r="AH23" i="60"/>
  <c r="AH50" i="67"/>
  <c r="AC38" i="26"/>
  <c r="AG86" i="64"/>
  <c r="AD101" i="20"/>
  <c r="AG101" i="20" s="1"/>
  <c r="AD89" i="65"/>
  <c r="AG89" i="65" s="1"/>
  <c r="AC77" i="61"/>
  <c r="AG55" i="69"/>
  <c r="AC18" i="65"/>
  <c r="AD107" i="18"/>
  <c r="AG107" i="18" s="1"/>
  <c r="AD76" i="25"/>
  <c r="AG76" i="25" s="1"/>
  <c r="AC96" i="65"/>
  <c r="AC37" i="66"/>
  <c r="AC101" i="22"/>
  <c r="AD70" i="23"/>
  <c r="AG70" i="23" s="1"/>
  <c r="AC12" i="22"/>
  <c r="AD42" i="27"/>
  <c r="AH42" i="27" s="1"/>
  <c r="AC39" i="58"/>
  <c r="AC47" i="62"/>
  <c r="AC87" i="23"/>
  <c r="AD87" i="24"/>
  <c r="AG87" i="24" s="1"/>
  <c r="AC20" i="69"/>
  <c r="AD38" i="16"/>
  <c r="AD25" i="60"/>
  <c r="AG25" i="60" s="1"/>
  <c r="AG77" i="20"/>
  <c r="AD57" i="69"/>
  <c r="AC72" i="18"/>
  <c r="AH44" i="69"/>
  <c r="AD27" i="65"/>
  <c r="AG27" i="65" s="1"/>
  <c r="AD38" i="19"/>
  <c r="AG38" i="19" s="1"/>
  <c r="AC61" i="20"/>
  <c r="AD57" i="60"/>
  <c r="AD39" i="23"/>
  <c r="AG39" i="23" s="1"/>
  <c r="AD74" i="65"/>
  <c r="AD85" i="67"/>
  <c r="AD101" i="19"/>
  <c r="AG101" i="19" s="1"/>
  <c r="AC101" i="19"/>
  <c r="AD15" i="21"/>
  <c r="AG15" i="21" s="1"/>
  <c r="AC15" i="21"/>
  <c r="AD63" i="63"/>
  <c r="AG63" i="63" s="1"/>
  <c r="AC63" i="63"/>
  <c r="AC101" i="67"/>
  <c r="AD101" i="67"/>
  <c r="AG101" i="67" s="1"/>
  <c r="AD17" i="62"/>
  <c r="AG17" i="62" s="1"/>
  <c r="AC17" i="62"/>
  <c r="AC23" i="67"/>
  <c r="AD23" i="67"/>
  <c r="AC4" i="22"/>
  <c r="AD4" i="22"/>
  <c r="AC73" i="63"/>
  <c r="AD73" i="63"/>
  <c r="AG73" i="63" s="1"/>
  <c r="AC9" i="60"/>
  <c r="AD9" i="60"/>
  <c r="AG9" i="60" s="1"/>
  <c r="AC55" i="68"/>
  <c r="AD55" i="68"/>
  <c r="AG55" i="68" s="1"/>
  <c r="AC25" i="61"/>
  <c r="AG102" i="24"/>
  <c r="AD31" i="66"/>
  <c r="AG31" i="66" s="1"/>
  <c r="AH56" i="21"/>
  <c r="AG82" i="18"/>
  <c r="AH82" i="18"/>
  <c r="AH9" i="57"/>
  <c r="AC85" i="21"/>
  <c r="AD85" i="21"/>
  <c r="AC87" i="59"/>
  <c r="AD87" i="59"/>
  <c r="AH87" i="59" s="1"/>
  <c r="AD103" i="60"/>
  <c r="AG103" i="60" s="1"/>
  <c r="AC103" i="60"/>
  <c r="AD63" i="69"/>
  <c r="AG63" i="69" s="1"/>
  <c r="AC63" i="69"/>
  <c r="AC69" i="64"/>
  <c r="AH41" i="69"/>
  <c r="AH16" i="16"/>
  <c r="AH103" i="17"/>
  <c r="AH12" i="22"/>
  <c r="AH73" i="16"/>
  <c r="AD105" i="62"/>
  <c r="AH105" i="62" s="1"/>
  <c r="AD109" i="21"/>
  <c r="AH109" i="21" s="1"/>
  <c r="AH44" i="63"/>
  <c r="AH38" i="26"/>
  <c r="AH87" i="66"/>
  <c r="AG38" i="62"/>
  <c r="AD105" i="63"/>
  <c r="AH105" i="63" s="1"/>
  <c r="AC102" i="65"/>
  <c r="AC83" i="20"/>
  <c r="AC56" i="20"/>
  <c r="Y18" i="107"/>
  <c r="Z18" i="107" s="1"/>
  <c r="AH89" i="69"/>
  <c r="AH90" i="60"/>
  <c r="AH65" i="18"/>
  <c r="AC84" i="27"/>
  <c r="AG32" i="23"/>
  <c r="AH5" i="20"/>
  <c r="AD106" i="60"/>
  <c r="AG106" i="60" s="1"/>
  <c r="AH72" i="59"/>
  <c r="AD58" i="61"/>
  <c r="AG58" i="61" s="1"/>
  <c r="AG112" i="24"/>
  <c r="AD10" i="20"/>
  <c r="AH10" i="20" s="1"/>
  <c r="AG100" i="19"/>
  <c r="AC32" i="16"/>
  <c r="AG34" i="20"/>
  <c r="AC79" i="19"/>
  <c r="AD33" i="58"/>
  <c r="AG33" i="58" s="1"/>
  <c r="AD35" i="68"/>
  <c r="AG35" i="68" s="1"/>
  <c r="AC103" i="27"/>
  <c r="AG112" i="58"/>
  <c r="AD47" i="64"/>
  <c r="AG47" i="64" s="1"/>
  <c r="AC73" i="58"/>
  <c r="AD15" i="19"/>
  <c r="AH57" i="57"/>
  <c r="AH31" i="18"/>
  <c r="AD69" i="63"/>
  <c r="AH69" i="63" s="1"/>
  <c r="AH24" i="60"/>
  <c r="AD103" i="20"/>
  <c r="AH103" i="20" s="1"/>
  <c r="AG92" i="64"/>
  <c r="AH13" i="59"/>
  <c r="AG89" i="59"/>
  <c r="AC48" i="15"/>
  <c r="AD69" i="69"/>
  <c r="AG69" i="69" s="1"/>
  <c r="AD96" i="23"/>
  <c r="AG96" i="23" s="1"/>
  <c r="AC51" i="59"/>
  <c r="AC77" i="20"/>
  <c r="AD13" i="16"/>
  <c r="AH13" i="16" s="1"/>
  <c r="AC101" i="21"/>
  <c r="AD36" i="64"/>
  <c r="AG36" i="64" s="1"/>
  <c r="AD15" i="68"/>
  <c r="AG15" i="68" s="1"/>
  <c r="AC90" i="23"/>
  <c r="AC81" i="68"/>
  <c r="AC44" i="67"/>
  <c r="AC55" i="61"/>
  <c r="AD62" i="27"/>
  <c r="AG62" i="27" s="1"/>
  <c r="AD10" i="59"/>
  <c r="AG10" i="59" s="1"/>
  <c r="AC24" i="60"/>
  <c r="AG95" i="20"/>
  <c r="AG96" i="69"/>
  <c r="AD12" i="61"/>
  <c r="AG12" i="61" s="1"/>
  <c r="AG97" i="60"/>
  <c r="AH41" i="24"/>
  <c r="AC63" i="67"/>
  <c r="AC95" i="20"/>
  <c r="AC102" i="24"/>
  <c r="AC94" i="16"/>
  <c r="AD94" i="16"/>
  <c r="AG94" i="16" s="1"/>
  <c r="AC79" i="15"/>
  <c r="AD79" i="15"/>
  <c r="AH79" i="15" s="1"/>
  <c r="AC63" i="20"/>
  <c r="AD63" i="20"/>
  <c r="AG63" i="20" s="1"/>
  <c r="AC79" i="67"/>
  <c r="AD79" i="67"/>
  <c r="AD85" i="63"/>
  <c r="AH85" i="63" s="1"/>
  <c r="AC85" i="63"/>
  <c r="AC73" i="69"/>
  <c r="AD73" i="69"/>
  <c r="AC33" i="59"/>
  <c r="AD33" i="59"/>
  <c r="AH33" i="59" s="1"/>
  <c r="AC9" i="68"/>
  <c r="AD9" i="68"/>
  <c r="AG9" i="68" s="1"/>
  <c r="AC13" i="69"/>
  <c r="AD13" i="69"/>
  <c r="AH13" i="69" s="1"/>
  <c r="AD15" i="22"/>
  <c r="AD107" i="69"/>
  <c r="AG107" i="69" s="1"/>
  <c r="AC21" i="19"/>
  <c r="AD21" i="19"/>
  <c r="AG21" i="19" s="1"/>
  <c r="AC14" i="69"/>
  <c r="AD14" i="69"/>
  <c r="AC9" i="15"/>
  <c r="AD9" i="15"/>
  <c r="AH108" i="20"/>
  <c r="AG108" i="20"/>
  <c r="AG56" i="18"/>
  <c r="AH54" i="24"/>
  <c r="AG54" i="24"/>
  <c r="AG54" i="58"/>
  <c r="AH54" i="58"/>
  <c r="AG103" i="26"/>
  <c r="AH103" i="26"/>
  <c r="AG91" i="18"/>
  <c r="AH91" i="18"/>
  <c r="AH39" i="57"/>
  <c r="AC55" i="16"/>
  <c r="AD55" i="16"/>
  <c r="AG55" i="16" s="1"/>
  <c r="AD97" i="17"/>
  <c r="AH97" i="17" s="1"/>
  <c r="AC97" i="17"/>
  <c r="AD79" i="23"/>
  <c r="AG79" i="23" s="1"/>
  <c r="AC79" i="23"/>
  <c r="AC26" i="22"/>
  <c r="AD26" i="22"/>
  <c r="AD94" i="27"/>
  <c r="AG94" i="27" s="1"/>
  <c r="AC94" i="27"/>
  <c r="AD47" i="57"/>
  <c r="AC47" i="57"/>
  <c r="AC61" i="18"/>
  <c r="AD61" i="18"/>
  <c r="AD54" i="16"/>
  <c r="AH54" i="16" s="1"/>
  <c r="AC54" i="16"/>
  <c r="AC102" i="23"/>
  <c r="AD102" i="23"/>
  <c r="AC95" i="22"/>
  <c r="AD95" i="22"/>
  <c r="AD13" i="26"/>
  <c r="AH13" i="26" s="1"/>
  <c r="AC13" i="26"/>
  <c r="AC61" i="57"/>
  <c r="AD61" i="57"/>
  <c r="AD54" i="61"/>
  <c r="AC54" i="61"/>
  <c r="AC30" i="69"/>
  <c r="AD30" i="69"/>
  <c r="AH30" i="69" s="1"/>
  <c r="AD72" i="26"/>
  <c r="AG72" i="26" s="1"/>
  <c r="AC72" i="26"/>
  <c r="AC6" i="15"/>
  <c r="AD6" i="15"/>
  <c r="AD42" i="23"/>
  <c r="AG42" i="23" s="1"/>
  <c r="AC42" i="23"/>
  <c r="AD8" i="21"/>
  <c r="AG8" i="21" s="1"/>
  <c r="AD108" i="17"/>
  <c r="AH108" i="17" s="1"/>
  <c r="AH103" i="21"/>
  <c r="AH85" i="19"/>
  <c r="AH55" i="66"/>
  <c r="AC67" i="65"/>
  <c r="AD100" i="20"/>
  <c r="AG100" i="20" s="1"/>
  <c r="AH79" i="63"/>
  <c r="AH42" i="20"/>
  <c r="AD91" i="15"/>
  <c r="AG91" i="15" s="1"/>
  <c r="AD36" i="67"/>
  <c r="AC24" i="58"/>
  <c r="AD49" i="64"/>
  <c r="AH49" i="64" s="1"/>
  <c r="AH76" i="61"/>
  <c r="AC5" i="21"/>
  <c r="AG72" i="60"/>
  <c r="AC51" i="65"/>
  <c r="AD91" i="58"/>
  <c r="AH91" i="58" s="1"/>
  <c r="AD67" i="25"/>
  <c r="AH67" i="25" s="1"/>
  <c r="AC59" i="17"/>
  <c r="AC10" i="63"/>
  <c r="AG112" i="18"/>
  <c r="AG112" i="61"/>
  <c r="AC83" i="23"/>
  <c r="AG112" i="27"/>
  <c r="Y27" i="107"/>
  <c r="Z27" i="107" s="1"/>
  <c r="AC27" i="60"/>
  <c r="AD50" i="26"/>
  <c r="AG50" i="26" s="1"/>
  <c r="AG112" i="67"/>
  <c r="AD66" i="63"/>
  <c r="AG66" i="63" s="1"/>
  <c r="AD25" i="15"/>
  <c r="AH25" i="15" s="1"/>
  <c r="AG61" i="24"/>
  <c r="AD72" i="23"/>
  <c r="AG72" i="23" s="1"/>
  <c r="AD92" i="65"/>
  <c r="AG92" i="65" s="1"/>
  <c r="AD102" i="18"/>
  <c r="AH102" i="18" s="1"/>
  <c r="AC39" i="57"/>
  <c r="AD65" i="57"/>
  <c r="AG65" i="57" s="1"/>
  <c r="AD67" i="26"/>
  <c r="AG106" i="18"/>
  <c r="AG97" i="25"/>
  <c r="AG5" i="63"/>
  <c r="AD17" i="64"/>
  <c r="AG17" i="64" s="1"/>
  <c r="AD7" i="62"/>
  <c r="AG7" i="62" s="1"/>
  <c r="AD34" i="64"/>
  <c r="AH34" i="64" s="1"/>
  <c r="AC76" i="62"/>
  <c r="AG88" i="60"/>
  <c r="AH109" i="22"/>
  <c r="AH96" i="65"/>
  <c r="AD37" i="23"/>
  <c r="AG37" i="23" s="1"/>
  <c r="AD20" i="68"/>
  <c r="AH20" i="68" s="1"/>
  <c r="AD16" i="57"/>
  <c r="AG16" i="57" s="1"/>
  <c r="AC69" i="60"/>
  <c r="AC96" i="17"/>
  <c r="AD73" i="17"/>
  <c r="AG73" i="17" s="1"/>
  <c r="AD97" i="18"/>
  <c r="AG97" i="18" s="1"/>
  <c r="AC91" i="18"/>
  <c r="AD34" i="58"/>
  <c r="AH34" i="58" s="1"/>
  <c r="AG17" i="22"/>
  <c r="AD84" i="59"/>
  <c r="AG84" i="59" s="1"/>
  <c r="AH55" i="65"/>
  <c r="AH33" i="68"/>
  <c r="AD52" i="61"/>
  <c r="AG52" i="61" s="1"/>
  <c r="AG20" i="16"/>
  <c r="AC73" i="23"/>
  <c r="AG105" i="27"/>
  <c r="AD106" i="24"/>
  <c r="AH106" i="24" s="1"/>
  <c r="AD25" i="26"/>
  <c r="AG25" i="26" s="1"/>
  <c r="AC28" i="61"/>
  <c r="AC41" i="57"/>
  <c r="AD12" i="66"/>
  <c r="AD39" i="21"/>
  <c r="AC100" i="25"/>
  <c r="AC54" i="58"/>
  <c r="AD93" i="26"/>
  <c r="AH93" i="26" s="1"/>
  <c r="AG44" i="61"/>
  <c r="AG109" i="22"/>
  <c r="AC49" i="22"/>
  <c r="AD12" i="19"/>
  <c r="AD78" i="62"/>
  <c r="AD105" i="22"/>
  <c r="AG105" i="22" s="1"/>
  <c r="AC25" i="18"/>
  <c r="AD25" i="18"/>
  <c r="AG25" i="18" s="1"/>
  <c r="AC17" i="26"/>
  <c r="AD17" i="26"/>
  <c r="AG17" i="26" s="1"/>
  <c r="AD5" i="26"/>
  <c r="AH5" i="26" s="1"/>
  <c r="AC5" i="26"/>
  <c r="AD53" i="57"/>
  <c r="AC53" i="57"/>
  <c r="AD77" i="58"/>
  <c r="AG77" i="58" s="1"/>
  <c r="AC77" i="58"/>
  <c r="AC79" i="57"/>
  <c r="AD79" i="57"/>
  <c r="AC68" i="16"/>
  <c r="AD68" i="16"/>
  <c r="AD44" i="19"/>
  <c r="AC44" i="19"/>
  <c r="AD18" i="15"/>
  <c r="AG18" i="15" s="1"/>
  <c r="AC18" i="15"/>
  <c r="AD71" i="21"/>
  <c r="AG71" i="21" s="1"/>
  <c r="AC71" i="21"/>
  <c r="AC57" i="22"/>
  <c r="AD57" i="22"/>
  <c r="AH57" i="22" s="1"/>
  <c r="AC81" i="23"/>
  <c r="AD81" i="23"/>
  <c r="AG81" i="23" s="1"/>
  <c r="AD50" i="20"/>
  <c r="AH50" i="20" s="1"/>
  <c r="AC50" i="20"/>
  <c r="AD26" i="23"/>
  <c r="AH26" i="23" s="1"/>
  <c r="AC26" i="23"/>
  <c r="AC66" i="16"/>
  <c r="AD66" i="16"/>
  <c r="AH66" i="16" s="1"/>
  <c r="AD20" i="22"/>
  <c r="AG20" i="22" s="1"/>
  <c r="AC20" i="22"/>
  <c r="AD7" i="26"/>
  <c r="AC7" i="26"/>
  <c r="AD85" i="61"/>
  <c r="AG85" i="61" s="1"/>
  <c r="AC85" i="61"/>
  <c r="AD29" i="64"/>
  <c r="AC29" i="64"/>
  <c r="AD74" i="23"/>
  <c r="AG74" i="23" s="1"/>
  <c r="AC74" i="23"/>
  <c r="AD34" i="27"/>
  <c r="AC34" i="27"/>
  <c r="AD71" i="24"/>
  <c r="AG71" i="24" s="1"/>
  <c r="AC71" i="24"/>
  <c r="AD74" i="57"/>
  <c r="AD106" i="17"/>
  <c r="AG106" i="17" s="1"/>
  <c r="AG37" i="63"/>
  <c r="AC14" i="21"/>
  <c r="AD14" i="21"/>
  <c r="AD45" i="58"/>
  <c r="AG45" i="58" s="1"/>
  <c r="AC45" i="58"/>
  <c r="AC12" i="15"/>
  <c r="AD12" i="15"/>
  <c r="AH12" i="15" s="1"/>
  <c r="AC53" i="20"/>
  <c r="AD53" i="20"/>
  <c r="AH53" i="20" s="1"/>
  <c r="AD49" i="23"/>
  <c r="AG49" i="23" s="1"/>
  <c r="AC49" i="23"/>
  <c r="AD73" i="59"/>
  <c r="AC73" i="59"/>
  <c r="AC5" i="18"/>
  <c r="AD5" i="18"/>
  <c r="AD73" i="22"/>
  <c r="AC73" i="22"/>
  <c r="AD39" i="24"/>
  <c r="AG39" i="24" s="1"/>
  <c r="AC39" i="24"/>
  <c r="AD4" i="68"/>
  <c r="R115" i="68" s="1"/>
  <c r="AD83" i="63"/>
  <c r="AH87" i="27"/>
  <c r="R111" i="66"/>
  <c r="AD30" i="107" s="1"/>
  <c r="AE30" i="107" s="1"/>
  <c r="AA30" i="107" s="1"/>
  <c r="AD108" i="58"/>
  <c r="AC72" i="65"/>
  <c r="AG66" i="58"/>
  <c r="AD11" i="23"/>
  <c r="AG11" i="23" s="1"/>
  <c r="AC32" i="65"/>
  <c r="AD91" i="21"/>
  <c r="AG91" i="21" s="1"/>
  <c r="Y9" i="107"/>
  <c r="Z9" i="107" s="1"/>
  <c r="AD11" i="25"/>
  <c r="AG11" i="25" s="1"/>
  <c r="AC15" i="24"/>
  <c r="AH30" i="21"/>
  <c r="AH100" i="61"/>
  <c r="AH64" i="16"/>
  <c r="AH27" i="20"/>
  <c r="AH26" i="15"/>
  <c r="AC84" i="58"/>
  <c r="AD55" i="22"/>
  <c r="AH55" i="22" s="1"/>
  <c r="AC11" i="68"/>
  <c r="AC83" i="65"/>
  <c r="AD60" i="59"/>
  <c r="AH40" i="20"/>
  <c r="AG84" i="68"/>
  <c r="AC100" i="61"/>
  <c r="AD32" i="25"/>
  <c r="AG71" i="22"/>
  <c r="AG112" i="26"/>
  <c r="AG112" i="65"/>
  <c r="Y25" i="107"/>
  <c r="Z25" i="107" s="1"/>
  <c r="Y23" i="107"/>
  <c r="Z23" i="107" s="1"/>
  <c r="Y24" i="107"/>
  <c r="Z24" i="107" s="1"/>
  <c r="AD17" i="58"/>
  <c r="AH17" i="58" s="1"/>
  <c r="AD51" i="68"/>
  <c r="AH51" i="68" s="1"/>
  <c r="AD78" i="22"/>
  <c r="AG78" i="22" s="1"/>
  <c r="AG20" i="20"/>
  <c r="AC62" i="59"/>
  <c r="AD77" i="62"/>
  <c r="AH77" i="62" s="1"/>
  <c r="AD56" i="16"/>
  <c r="AG56" i="16" s="1"/>
  <c r="AG64" i="24"/>
  <c r="AG72" i="69"/>
  <c r="AC67" i="59"/>
  <c r="AH47" i="23"/>
  <c r="AG113" i="58"/>
  <c r="AH37" i="63"/>
  <c r="AG62" i="23"/>
  <c r="AH20" i="20"/>
  <c r="AC10" i="16"/>
  <c r="R111" i="62"/>
  <c r="AD26" i="107" s="1"/>
  <c r="AE26" i="107" s="1"/>
  <c r="AA26" i="107" s="1"/>
  <c r="R111" i="25"/>
  <c r="AH100" i="17"/>
  <c r="AH23" i="21"/>
  <c r="AH49" i="60"/>
  <c r="AG94" i="59"/>
  <c r="AG10" i="63"/>
  <c r="AG50" i="66"/>
  <c r="AG42" i="20"/>
  <c r="AG40" i="25"/>
  <c r="AC71" i="18"/>
  <c r="AG79" i="26"/>
  <c r="AG44" i="66"/>
  <c r="AD43" i="18"/>
  <c r="AH35" i="62"/>
  <c r="AD40" i="15"/>
  <c r="AG40" i="15" s="1"/>
  <c r="AC83" i="69"/>
  <c r="Y10" i="107"/>
  <c r="Z10" i="107" s="1"/>
  <c r="AD27" i="16"/>
  <c r="AG27" i="16" s="1"/>
  <c r="AG112" i="21"/>
  <c r="AH87" i="69"/>
  <c r="AH78" i="64"/>
  <c r="AG15" i="58"/>
  <c r="AD105" i="67"/>
  <c r="AH105" i="67" s="1"/>
  <c r="AD83" i="59"/>
  <c r="AH83" i="59" s="1"/>
  <c r="AH86" i="66"/>
  <c r="AG38" i="26"/>
  <c r="AH37" i="17"/>
  <c r="AH7" i="60"/>
  <c r="AG17" i="68"/>
  <c r="AH7" i="25"/>
  <c r="AG6" i="22"/>
  <c r="AG46" i="20"/>
  <c r="AG41" i="68"/>
  <c r="AD10" i="61"/>
  <c r="AH10" i="61" s="1"/>
  <c r="AD96" i="63"/>
  <c r="AH96" i="63" s="1"/>
  <c r="AG100" i="60"/>
  <c r="AD8" i="20"/>
  <c r="AH8" i="20" s="1"/>
  <c r="AC70" i="26"/>
  <c r="AC27" i="20"/>
  <c r="AD84" i="22"/>
  <c r="AG84" i="22" s="1"/>
  <c r="AH80" i="62"/>
  <c r="AD23" i="24"/>
  <c r="AG23" i="24" s="1"/>
  <c r="Y13" i="107"/>
  <c r="Z13" i="107" s="1"/>
  <c r="AD77" i="63"/>
  <c r="AG69" i="16"/>
  <c r="AD68" i="64"/>
  <c r="AG68" i="64" s="1"/>
  <c r="Y31" i="107"/>
  <c r="Z31" i="107" s="1"/>
  <c r="AG112" i="64"/>
  <c r="AD87" i="25"/>
  <c r="AG87" i="25" s="1"/>
  <c r="AG112" i="25"/>
  <c r="AD61" i="62"/>
  <c r="AG61" i="62" s="1"/>
  <c r="AD30" i="59"/>
  <c r="AH30" i="59" s="1"/>
  <c r="AG112" i="66"/>
  <c r="AC23" i="27"/>
  <c r="AG21" i="26"/>
  <c r="AD49" i="27"/>
  <c r="AG49" i="27" s="1"/>
  <c r="AD22" i="17"/>
  <c r="AH22" i="17" s="1"/>
  <c r="AD25" i="22"/>
  <c r="AH25" i="22" s="1"/>
  <c r="AG56" i="21"/>
  <c r="AH88" i="21"/>
  <c r="AH102" i="27"/>
  <c r="AD109" i="58"/>
  <c r="AG109" i="58" s="1"/>
  <c r="AC11" i="57"/>
  <c r="AC29" i="63"/>
  <c r="AH54" i="60"/>
  <c r="AH10" i="19"/>
  <c r="AG92" i="27"/>
  <c r="AH32" i="57"/>
  <c r="AC76" i="19"/>
  <c r="AC75" i="59"/>
  <c r="AG80" i="66"/>
  <c r="AC42" i="62"/>
  <c r="AC36" i="58"/>
  <c r="AD47" i="58"/>
  <c r="AC103" i="26"/>
  <c r="AD101" i="26"/>
  <c r="AC80" i="62"/>
  <c r="AC85" i="23"/>
  <c r="AC88" i="21"/>
  <c r="AG35" i="23"/>
  <c r="AG44" i="63"/>
  <c r="AG75" i="25"/>
  <c r="AH37" i="27"/>
  <c r="AG36" i="25"/>
  <c r="AC18" i="20"/>
  <c r="AD51" i="24"/>
  <c r="AC10" i="19"/>
  <c r="AC37" i="27"/>
  <c r="AC22" i="21"/>
  <c r="AC52" i="62"/>
  <c r="AD74" i="27"/>
  <c r="AG92" i="61"/>
  <c r="AD29" i="22"/>
  <c r="AH29" i="22" s="1"/>
  <c r="AA66" i="107"/>
  <c r="AD84" i="60"/>
  <c r="AG44" i="22"/>
  <c r="AG20" i="69"/>
  <c r="AC42" i="20"/>
  <c r="AC5" i="16"/>
  <c r="AD5" i="16"/>
  <c r="AD17" i="15"/>
  <c r="AG17" i="15" s="1"/>
  <c r="AC17" i="15"/>
  <c r="AC57" i="18"/>
  <c r="AD57" i="18"/>
  <c r="AG57" i="18" s="1"/>
  <c r="AC12" i="24"/>
  <c r="AD12" i="24"/>
  <c r="AG12" i="24" s="1"/>
  <c r="AD37" i="26"/>
  <c r="AH37" i="26" s="1"/>
  <c r="AC37" i="26"/>
  <c r="AC5" i="59"/>
  <c r="AD5" i="59"/>
  <c r="AG5" i="59" s="1"/>
  <c r="AC26" i="64"/>
  <c r="AD26" i="64"/>
  <c r="AC100" i="16"/>
  <c r="AD100" i="16"/>
  <c r="AH100" i="16" s="1"/>
  <c r="AC53" i="19"/>
  <c r="AD53" i="19"/>
  <c r="AG53" i="19" s="1"/>
  <c r="AC31" i="16"/>
  <c r="AD31" i="16"/>
  <c r="AG31" i="16" s="1"/>
  <c r="AC17" i="16"/>
  <c r="AD17" i="16"/>
  <c r="AD69" i="22"/>
  <c r="AG69" i="22" s="1"/>
  <c r="AC69" i="22"/>
  <c r="AC38" i="23"/>
  <c r="AD38" i="23"/>
  <c r="AC55" i="23"/>
  <c r="AD55" i="23"/>
  <c r="AD89" i="22"/>
  <c r="AH89" i="22" s="1"/>
  <c r="AC89" i="22"/>
  <c r="AC9" i="24"/>
  <c r="AD9" i="24"/>
  <c r="AD34" i="22"/>
  <c r="AC34" i="22"/>
  <c r="AD39" i="26"/>
  <c r="AC39" i="26"/>
  <c r="AD14" i="62"/>
  <c r="AH14" i="62" s="1"/>
  <c r="AC14" i="62"/>
  <c r="AD34" i="67"/>
  <c r="AG34" i="67" s="1"/>
  <c r="AC34" i="67"/>
  <c r="AD58" i="68"/>
  <c r="AG58" i="68" s="1"/>
  <c r="AC58" i="68"/>
  <c r="AD103" i="65"/>
  <c r="AC103" i="65"/>
  <c r="AD32" i="62"/>
  <c r="AC32" i="62"/>
  <c r="AD71" i="15"/>
  <c r="AH71" i="15" s="1"/>
  <c r="AC69" i="18"/>
  <c r="AD69" i="18"/>
  <c r="AH69" i="18" s="1"/>
  <c r="AD71" i="16"/>
  <c r="AG71" i="16" s="1"/>
  <c r="AC71" i="16"/>
  <c r="AC77" i="22"/>
  <c r="AD77" i="22"/>
  <c r="AG77" i="22" s="1"/>
  <c r="AC9" i="26"/>
  <c r="AD9" i="26"/>
  <c r="AG9" i="26" s="1"/>
  <c r="AC54" i="27"/>
  <c r="AD54" i="27"/>
  <c r="AG54" i="27" s="1"/>
  <c r="AC103" i="57"/>
  <c r="AD103" i="57"/>
  <c r="AD54" i="15"/>
  <c r="AD30" i="15"/>
  <c r="AD31" i="15"/>
  <c r="AG31" i="15" s="1"/>
  <c r="AH16" i="15"/>
  <c r="AH76" i="24"/>
  <c r="AG96" i="17"/>
  <c r="AD105" i="20"/>
  <c r="AH105" i="20" s="1"/>
  <c r="AH93" i="19"/>
  <c r="AH18" i="20"/>
  <c r="AH44" i="67"/>
  <c r="AG18" i="20"/>
  <c r="AD59" i="65"/>
  <c r="AH59" i="65" s="1"/>
  <c r="AG112" i="17"/>
  <c r="AH100" i="25"/>
  <c r="AH82" i="62"/>
  <c r="AG79" i="69"/>
  <c r="AH94" i="59"/>
  <c r="AH79" i="27"/>
  <c r="AH46" i="26"/>
  <c r="AH33" i="18"/>
  <c r="AH76" i="69"/>
  <c r="AH85" i="66"/>
  <c r="AC19" i="62"/>
  <c r="AC61" i="24"/>
  <c r="Y17" i="107"/>
  <c r="Z17" i="107" s="1"/>
  <c r="AG112" i="20"/>
  <c r="Y22" i="107"/>
  <c r="Z22" i="107" s="1"/>
  <c r="AD89" i="25"/>
  <c r="AH89" i="25" s="1"/>
  <c r="AC38" i="22"/>
  <c r="AG112" i="60"/>
  <c r="AC56" i="61"/>
  <c r="AD44" i="65"/>
  <c r="AH44" i="65" s="1"/>
  <c r="AD20" i="57"/>
  <c r="AH20" i="57" s="1"/>
  <c r="AD5" i="62"/>
  <c r="AG5" i="62" s="1"/>
  <c r="AH12" i="64"/>
  <c r="AG44" i="69"/>
  <c r="AG49" i="22"/>
  <c r="AC109" i="22"/>
  <c r="AD99" i="62"/>
  <c r="AH99" i="62" s="1"/>
  <c r="AH95" i="15"/>
  <c r="AC66" i="25"/>
  <c r="AC77" i="16"/>
  <c r="AC100" i="17"/>
  <c r="AC59" i="20"/>
  <c r="AD75" i="63"/>
  <c r="AH75" i="63" s="1"/>
  <c r="AC32" i="57"/>
  <c r="AC26" i="15"/>
  <c r="AD15" i="20"/>
  <c r="AH15" i="20" s="1"/>
  <c r="AD53" i="61"/>
  <c r="AG53" i="61" s="1"/>
  <c r="AC62" i="23"/>
  <c r="AD68" i="68"/>
  <c r="AD76" i="60"/>
  <c r="AC70" i="27"/>
  <c r="AD48" i="23"/>
  <c r="AD69" i="59"/>
  <c r="AH69" i="59" s="1"/>
  <c r="AA68" i="107"/>
  <c r="AD20" i="64"/>
  <c r="AA56" i="107"/>
  <c r="AC32" i="26"/>
  <c r="AC92" i="27"/>
  <c r="AC76" i="61"/>
  <c r="AG48" i="15"/>
  <c r="AD24" i="17"/>
  <c r="AD94" i="19"/>
  <c r="AG94" i="19" s="1"/>
  <c r="AC94" i="19"/>
  <c r="AC18" i="17"/>
  <c r="AD18" i="17"/>
  <c r="AC57" i="25"/>
  <c r="AD57" i="25"/>
  <c r="AG57" i="25" s="1"/>
  <c r="AC66" i="57"/>
  <c r="AD66" i="57"/>
  <c r="AC90" i="58"/>
  <c r="AD90" i="58"/>
  <c r="AD13" i="58"/>
  <c r="AG13" i="58" s="1"/>
  <c r="AC13" i="58"/>
  <c r="AD20" i="62"/>
  <c r="AG20" i="62" s="1"/>
  <c r="AC20" i="62"/>
  <c r="AD7" i="21"/>
  <c r="AG7" i="21" s="1"/>
  <c r="AC7" i="21"/>
  <c r="AH87" i="23"/>
  <c r="AC40" i="23"/>
  <c r="AD40" i="23"/>
  <c r="AC17" i="23"/>
  <c r="AD17" i="23"/>
  <c r="AG17" i="23" s="1"/>
  <c r="AC10" i="21"/>
  <c r="AD10" i="21"/>
  <c r="AH10" i="21" s="1"/>
  <c r="AD53" i="58"/>
  <c r="AG53" i="58" s="1"/>
  <c r="AC53" i="58"/>
  <c r="AC29" i="61"/>
  <c r="AD29" i="61"/>
  <c r="AH29" i="61" s="1"/>
  <c r="AC93" i="67"/>
  <c r="AD93" i="67"/>
  <c r="AG93" i="67" s="1"/>
  <c r="AD23" i="69"/>
  <c r="AG23" i="69" s="1"/>
  <c r="AC23" i="69"/>
  <c r="AD7" i="57"/>
  <c r="AC7" i="57"/>
  <c r="AD106" i="21"/>
  <c r="AG106" i="21" s="1"/>
  <c r="AD9" i="18"/>
  <c r="AG9" i="18" s="1"/>
  <c r="R116" i="14"/>
  <c r="AC109" i="11"/>
  <c r="R117" i="14"/>
  <c r="R116" i="13"/>
  <c r="AD104" i="14"/>
  <c r="G7" i="70" s="1"/>
  <c r="R115" i="14"/>
  <c r="AD104" i="13"/>
  <c r="AG109" i="13"/>
  <c r="AD114" i="13"/>
  <c r="AH109" i="13"/>
  <c r="AG106" i="13"/>
  <c r="AH106" i="13"/>
  <c r="AD110" i="13"/>
  <c r="H6" i="70" s="1"/>
  <c r="AG105" i="13"/>
  <c r="AD113" i="13"/>
  <c r="AG114" i="13" s="1"/>
  <c r="AH105" i="13"/>
  <c r="R117" i="13"/>
  <c r="AC106" i="11"/>
  <c r="AA60" i="107"/>
  <c r="AG70" i="65"/>
  <c r="AH106" i="23"/>
  <c r="AH13" i="57"/>
  <c r="AH100" i="65"/>
  <c r="AC82" i="16"/>
  <c r="AD82" i="16"/>
  <c r="AC11" i="20"/>
  <c r="AD11" i="20"/>
  <c r="AG11" i="20" s="1"/>
  <c r="AC59" i="22"/>
  <c r="AD59" i="22"/>
  <c r="AH59" i="22" s="1"/>
  <c r="AD89" i="27"/>
  <c r="AG89" i="27" s="1"/>
  <c r="AC89" i="27"/>
  <c r="AD91" i="27"/>
  <c r="AH91" i="27" s="1"/>
  <c r="AC91" i="27"/>
  <c r="AD79" i="25"/>
  <c r="AG79" i="25" s="1"/>
  <c r="AC79" i="25"/>
  <c r="AC67" i="62"/>
  <c r="AD67" i="62"/>
  <c r="AG67" i="62" s="1"/>
  <c r="AC27" i="24"/>
  <c r="AD27" i="24"/>
  <c r="AG27" i="24" s="1"/>
  <c r="AC90" i="24"/>
  <c r="AD90" i="24"/>
  <c r="AG90" i="24" s="1"/>
  <c r="AC46" i="57"/>
  <c r="AD46" i="57"/>
  <c r="AG46" i="57" s="1"/>
  <c r="AC48" i="22"/>
  <c r="AD48" i="22"/>
  <c r="AG48" i="22" s="1"/>
  <c r="AC28" i="15"/>
  <c r="AD28" i="15"/>
  <c r="AG28" i="15" s="1"/>
  <c r="AH102" i="22"/>
  <c r="AH82" i="22"/>
  <c r="AH90" i="17"/>
  <c r="AH51" i="59"/>
  <c r="AH70" i="24"/>
  <c r="AG42" i="16"/>
  <c r="AG26" i="26"/>
  <c r="AH72" i="22"/>
  <c r="AC12" i="18"/>
  <c r="AD12" i="18"/>
  <c r="AH12" i="18" s="1"/>
  <c r="AC54" i="20"/>
  <c r="AD54" i="20"/>
  <c r="AG54" i="20" s="1"/>
  <c r="AD27" i="68"/>
  <c r="AG27" i="68" s="1"/>
  <c r="AC27" i="68"/>
  <c r="AC58" i="69"/>
  <c r="AD58" i="69"/>
  <c r="AG58" i="69" s="1"/>
  <c r="AD59" i="26"/>
  <c r="AH59" i="26" s="1"/>
  <c r="AC59" i="26"/>
  <c r="AD99" i="26"/>
  <c r="AC99" i="26"/>
  <c r="AH65" i="23"/>
  <c r="AH60" i="17"/>
  <c r="AG50" i="65"/>
  <c r="AH97" i="21"/>
  <c r="AG96" i="25"/>
  <c r="AD60" i="26"/>
  <c r="AG60" i="26" s="1"/>
  <c r="AC60" i="26"/>
  <c r="AD8" i="17"/>
  <c r="AC8" i="17"/>
  <c r="AC80" i="21"/>
  <c r="AD80" i="21"/>
  <c r="AG80" i="21" s="1"/>
  <c r="AC16" i="18"/>
  <c r="AD16" i="18"/>
  <c r="AG16" i="18" s="1"/>
  <c r="AC20" i="21"/>
  <c r="AD20" i="21"/>
  <c r="AC100" i="59"/>
  <c r="AD100" i="59"/>
  <c r="AD48" i="62"/>
  <c r="AC48" i="62"/>
  <c r="AD12" i="67"/>
  <c r="AG12" i="67" s="1"/>
  <c r="AC12" i="67"/>
  <c r="AC68" i="61"/>
  <c r="AD68" i="61"/>
  <c r="AC68" i="66"/>
  <c r="AD68" i="66"/>
  <c r="AC92" i="67"/>
  <c r="AD92" i="67"/>
  <c r="AD8" i="66"/>
  <c r="AC8" i="66"/>
  <c r="AC16" i="68"/>
  <c r="AD16" i="68"/>
  <c r="AG16" i="68" s="1"/>
  <c r="AD8" i="65"/>
  <c r="AG8" i="65" s="1"/>
  <c r="AC8" i="65"/>
  <c r="AC24" i="67"/>
  <c r="AD24" i="67"/>
  <c r="AG24" i="67" s="1"/>
  <c r="AC105" i="17"/>
  <c r="AD105" i="17"/>
  <c r="AH105" i="17" s="1"/>
  <c r="AD88" i="19"/>
  <c r="AC88" i="19"/>
  <c r="AC24" i="23"/>
  <c r="AD24" i="23"/>
  <c r="AG24" i="23" s="1"/>
  <c r="AD60" i="27"/>
  <c r="AC60" i="27"/>
  <c r="AC88" i="58"/>
  <c r="AD88" i="58"/>
  <c r="AC52" i="60"/>
  <c r="AD52" i="60"/>
  <c r="AD105" i="59"/>
  <c r="AH34" i="24"/>
  <c r="AH28" i="26"/>
  <c r="AH93" i="18"/>
  <c r="AH75" i="59"/>
  <c r="AH4" i="69"/>
  <c r="AH61" i="67"/>
  <c r="AD18" i="24"/>
  <c r="AG18" i="24" s="1"/>
  <c r="AD52" i="17"/>
  <c r="AG52" i="17" s="1"/>
  <c r="AD62" i="57"/>
  <c r="AG62" i="57" s="1"/>
  <c r="AG46" i="62"/>
  <c r="AD64" i="67"/>
  <c r="AG64" i="67" s="1"/>
  <c r="AC52" i="25"/>
  <c r="AG35" i="20"/>
  <c r="AG43" i="23"/>
  <c r="AD44" i="17"/>
  <c r="AG44" i="17" s="1"/>
  <c r="AC28" i="22"/>
  <c r="AG77" i="18"/>
  <c r="AD76" i="58"/>
  <c r="AD52" i="19"/>
  <c r="AC52" i="19"/>
  <c r="AC72" i="17"/>
  <c r="AD72" i="17"/>
  <c r="AC32" i="18"/>
  <c r="AD32" i="18"/>
  <c r="AG32" i="18" s="1"/>
  <c r="AC24" i="18"/>
  <c r="AD24" i="18"/>
  <c r="AG24" i="18" s="1"/>
  <c r="AD84" i="25"/>
  <c r="AG84" i="25" s="1"/>
  <c r="AC84" i="25"/>
  <c r="AC84" i="61"/>
  <c r="AD84" i="61"/>
  <c r="AD109" i="62"/>
  <c r="AC109" i="62"/>
  <c r="AC56" i="63"/>
  <c r="AD56" i="63"/>
  <c r="AC48" i="68"/>
  <c r="AD48" i="68"/>
  <c r="AC64" i="68"/>
  <c r="AD64" i="68"/>
  <c r="AG64" i="68" s="1"/>
  <c r="AD48" i="66"/>
  <c r="AG48" i="66" s="1"/>
  <c r="AC48" i="66"/>
  <c r="AD76" i="17"/>
  <c r="AG76" i="17" s="1"/>
  <c r="AC76" i="17"/>
  <c r="AD16" i="20"/>
  <c r="AG16" i="20" s="1"/>
  <c r="AC16" i="20"/>
  <c r="AC56" i="23"/>
  <c r="AD56" i="23"/>
  <c r="AG56" i="23" s="1"/>
  <c r="AD44" i="25"/>
  <c r="AG44" i="25" s="1"/>
  <c r="AC44" i="25"/>
  <c r="AC100" i="21"/>
  <c r="AD100" i="21"/>
  <c r="AH100" i="21" s="1"/>
  <c r="AH32" i="26"/>
  <c r="AD64" i="27"/>
  <c r="AC64" i="27"/>
  <c r="AC40" i="62"/>
  <c r="AD40" i="62"/>
  <c r="AC64" i="63"/>
  <c r="AD64" i="63"/>
  <c r="AD68" i="63"/>
  <c r="AG68" i="63" s="1"/>
  <c r="AC68" i="63"/>
  <c r="AD35" i="15"/>
  <c r="AG35" i="15" s="1"/>
  <c r="AD43" i="60"/>
  <c r="AH43" i="60" s="1"/>
  <c r="AH102" i="66"/>
  <c r="AG87" i="15"/>
  <c r="AG27" i="57"/>
  <c r="AD44" i="60"/>
  <c r="AG44" i="60" s="1"/>
  <c r="AC48" i="58"/>
  <c r="AH97" i="68"/>
  <c r="AC68" i="58"/>
  <c r="AD100" i="27"/>
  <c r="AD96" i="26"/>
  <c r="AG96" i="26" s="1"/>
  <c r="AG72" i="25"/>
  <c r="AD72" i="15"/>
  <c r="AG72" i="15" s="1"/>
  <c r="AC72" i="15"/>
  <c r="AC60" i="21"/>
  <c r="AD60" i="21"/>
  <c r="AC20" i="24"/>
  <c r="AD20" i="24"/>
  <c r="AG20" i="24" s="1"/>
  <c r="AD60" i="24"/>
  <c r="AC60" i="24"/>
  <c r="AC60" i="22"/>
  <c r="AD60" i="22"/>
  <c r="AD36" i="59"/>
  <c r="AG36" i="59" s="1"/>
  <c r="AC36" i="59"/>
  <c r="AC8" i="59"/>
  <c r="AD8" i="59"/>
  <c r="AG8" i="59" s="1"/>
  <c r="AC64" i="60"/>
  <c r="AD64" i="60"/>
  <c r="AD8" i="27"/>
  <c r="AC8" i="27"/>
  <c r="AC100" i="68"/>
  <c r="AD100" i="68"/>
  <c r="AD28" i="62"/>
  <c r="AC28" i="62"/>
  <c r="AD28" i="67"/>
  <c r="AG28" i="67" s="1"/>
  <c r="AC28" i="67"/>
  <c r="AD96" i="64"/>
  <c r="AC96" i="64"/>
  <c r="AD40" i="65"/>
  <c r="AG40" i="65" s="1"/>
  <c r="AC40" i="65"/>
  <c r="AC80" i="65"/>
  <c r="AD80" i="65"/>
  <c r="AG80" i="65" s="1"/>
  <c r="AD96" i="18"/>
  <c r="AC96" i="18"/>
  <c r="AC48" i="20"/>
  <c r="AD48" i="20"/>
  <c r="AD88" i="23"/>
  <c r="AC88" i="23"/>
  <c r="AD52" i="24"/>
  <c r="AG52" i="24" s="1"/>
  <c r="AC52" i="24"/>
  <c r="AD56" i="57"/>
  <c r="AG56" i="57" s="1"/>
  <c r="AC56" i="57"/>
  <c r="AC88" i="26"/>
  <c r="AD88" i="26"/>
  <c r="AG88" i="26" s="1"/>
  <c r="AC8" i="58"/>
  <c r="AD8" i="58"/>
  <c r="AG8" i="58" s="1"/>
  <c r="AD84" i="17"/>
  <c r="AG84" i="17" s="1"/>
  <c r="AD12" i="65"/>
  <c r="AG12" i="65" s="1"/>
  <c r="AG26" i="63"/>
  <c r="AG44" i="27"/>
  <c r="AG13" i="18"/>
  <c r="AG67" i="59"/>
  <c r="AH73" i="23"/>
  <c r="AH24" i="23"/>
  <c r="AH52" i="62"/>
  <c r="AH83" i="20"/>
  <c r="AG49" i="62"/>
  <c r="AH69" i="19"/>
  <c r="AH62" i="68"/>
  <c r="AD12" i="16"/>
  <c r="AD75" i="27"/>
  <c r="AC72" i="25"/>
  <c r="AG69" i="65"/>
  <c r="AC40" i="18"/>
  <c r="AD36" i="21"/>
  <c r="AC76" i="66"/>
  <c r="AD100" i="67"/>
  <c r="AG100" i="67" s="1"/>
  <c r="AD72" i="57"/>
  <c r="AG72" i="57" s="1"/>
  <c r="AC72" i="66"/>
  <c r="AD52" i="64"/>
  <c r="AH81" i="25"/>
  <c r="AC52" i="15"/>
  <c r="AD52" i="15"/>
  <c r="AC24" i="15"/>
  <c r="AD24" i="15"/>
  <c r="AD80" i="18"/>
  <c r="AG80" i="18" s="1"/>
  <c r="AC80" i="18"/>
  <c r="AD36" i="24"/>
  <c r="AG36" i="24" s="1"/>
  <c r="AC36" i="24"/>
  <c r="AD60" i="16"/>
  <c r="AC60" i="16"/>
  <c r="AC48" i="21"/>
  <c r="AD48" i="21"/>
  <c r="AG48" i="21" s="1"/>
  <c r="AC64" i="23"/>
  <c r="AD64" i="23"/>
  <c r="AG64" i="23" s="1"/>
  <c r="AC92" i="24"/>
  <c r="AD92" i="24"/>
  <c r="AD20" i="58"/>
  <c r="AH20" i="58" s="1"/>
  <c r="AC20" i="58"/>
  <c r="AC44" i="62"/>
  <c r="AD44" i="62"/>
  <c r="AD80" i="25"/>
  <c r="AC80" i="25"/>
  <c r="AD16" i="66"/>
  <c r="AC16" i="66"/>
  <c r="AD4" i="61"/>
  <c r="R115" i="61" s="1"/>
  <c r="AC4" i="61"/>
  <c r="AC24" i="26"/>
  <c r="AD24" i="26"/>
  <c r="AG24" i="26" s="1"/>
  <c r="AC16" i="64"/>
  <c r="AD16" i="64"/>
  <c r="AD84" i="64"/>
  <c r="AC84" i="64"/>
  <c r="AD12" i="69"/>
  <c r="AG12" i="69" s="1"/>
  <c r="AC12" i="69"/>
  <c r="AC88" i="68"/>
  <c r="AD88" i="68"/>
  <c r="AC4" i="16"/>
  <c r="AD4" i="16"/>
  <c r="R115" i="16" s="1"/>
  <c r="AD48" i="57"/>
  <c r="AG48" i="57" s="1"/>
  <c r="AC48" i="57"/>
  <c r="AC56" i="68"/>
  <c r="AD56" i="68"/>
  <c r="AC80" i="20"/>
  <c r="AD80" i="20"/>
  <c r="AD24" i="64"/>
  <c r="AC24" i="64"/>
  <c r="AD88" i="25"/>
  <c r="AH88" i="25" s="1"/>
  <c r="AC88" i="25"/>
  <c r="AG92" i="17"/>
  <c r="AC92" i="69"/>
  <c r="AD92" i="69"/>
  <c r="AG92" i="69" s="1"/>
  <c r="AC4" i="65"/>
  <c r="AD4" i="65"/>
  <c r="AH109" i="68"/>
  <c r="R104" i="11"/>
  <c r="Y4" i="107" s="1"/>
  <c r="Z4" i="107" s="1"/>
  <c r="AD105" i="12"/>
  <c r="AG105" i="12" s="1"/>
  <c r="AD107" i="12"/>
  <c r="AH107" i="12" s="1"/>
  <c r="R104" i="12"/>
  <c r="Y5" i="107" s="1"/>
  <c r="Z5" i="107" s="1"/>
  <c r="AG112" i="12"/>
  <c r="AG112" i="11"/>
  <c r="AG102" i="20"/>
  <c r="AH47" i="66"/>
  <c r="AH31" i="69"/>
  <c r="AG46" i="60"/>
  <c r="AG90" i="22"/>
  <c r="AH52" i="57"/>
  <c r="AH28" i="61"/>
  <c r="AH15" i="62"/>
  <c r="AH40" i="60"/>
  <c r="AG81" i="62"/>
  <c r="AG95" i="21"/>
  <c r="AH39" i="19"/>
  <c r="AG53" i="18"/>
  <c r="AH85" i="57"/>
  <c r="AD75" i="20"/>
  <c r="AG75" i="20" s="1"/>
  <c r="AA63" i="107"/>
  <c r="AA64" i="107"/>
  <c r="AH26" i="20"/>
  <c r="AG40" i="17"/>
  <c r="AH9" i="17"/>
  <c r="AC99" i="65"/>
  <c r="AH63" i="23"/>
  <c r="AH32" i="60"/>
  <c r="AG53" i="17"/>
  <c r="AH36" i="58"/>
  <c r="AH21" i="27"/>
  <c r="AH74" i="63"/>
  <c r="AH73" i="21"/>
  <c r="AD59" i="61"/>
  <c r="AG59" i="61" s="1"/>
  <c r="AG15" i="67"/>
  <c r="AG80" i="16"/>
  <c r="AG42" i="62"/>
  <c r="AG22" i="64"/>
  <c r="AH14" i="19"/>
  <c r="AH36" i="62"/>
  <c r="AH11" i="15"/>
  <c r="AH70" i="60"/>
  <c r="AH74" i="62"/>
  <c r="AH70" i="66"/>
  <c r="AH76" i="27"/>
  <c r="AG69" i="60"/>
  <c r="AH33" i="24"/>
  <c r="AH100" i="19"/>
  <c r="AG113" i="22"/>
  <c r="AH16" i="21"/>
  <c r="AC100" i="63"/>
  <c r="AG52" i="59"/>
  <c r="AH79" i="19"/>
  <c r="AH88" i="24"/>
  <c r="AG79" i="66"/>
  <c r="AH83" i="60"/>
  <c r="AG69" i="19"/>
  <c r="AG69" i="57"/>
  <c r="AH80" i="24"/>
  <c r="AC91" i="26"/>
  <c r="AH35" i="23"/>
  <c r="AG82" i="20"/>
  <c r="AH17" i="22"/>
  <c r="AH24" i="66"/>
  <c r="AG98" i="63"/>
  <c r="AG46" i="69"/>
  <c r="AG65" i="59"/>
  <c r="AG68" i="19"/>
  <c r="AH42" i="62"/>
  <c r="AH32" i="69"/>
  <c r="AC76" i="18"/>
  <c r="AG102" i="67"/>
  <c r="AH69" i="60"/>
  <c r="AH81" i="64"/>
  <c r="AH77" i="59"/>
  <c r="AH34" i="68"/>
  <c r="AG70" i="18"/>
  <c r="AG8" i="61"/>
  <c r="AG25" i="24"/>
  <c r="AH58" i="18"/>
  <c r="AH10" i="69"/>
  <c r="AG32" i="64"/>
  <c r="AD64" i="22"/>
  <c r="AG64" i="22" s="1"/>
  <c r="AH68" i="57"/>
  <c r="AH101" i="25"/>
  <c r="AD43" i="61"/>
  <c r="AG43" i="61" s="1"/>
  <c r="AD11" i="17"/>
  <c r="AG11" i="17" s="1"/>
  <c r="AH90" i="63"/>
  <c r="AH27" i="60"/>
  <c r="AG58" i="18"/>
  <c r="AH40" i="69"/>
  <c r="AG92" i="58"/>
  <c r="AH73" i="57"/>
  <c r="AG73" i="57"/>
  <c r="AD86" i="57"/>
  <c r="AG86" i="57" s="1"/>
  <c r="AH90" i="67"/>
  <c r="AG97" i="65"/>
  <c r="AH105" i="15"/>
  <c r="AH35" i="20"/>
  <c r="AH22" i="59"/>
  <c r="AG75" i="60"/>
  <c r="AH78" i="59"/>
  <c r="AH47" i="20"/>
  <c r="AC51" i="58"/>
  <c r="AH36" i="22"/>
  <c r="AH70" i="59"/>
  <c r="AD99" i="24"/>
  <c r="AH99" i="24" s="1"/>
  <c r="AH109" i="69"/>
  <c r="AH81" i="66"/>
  <c r="AC58" i="24"/>
  <c r="AH60" i="61"/>
  <c r="AD81" i="19"/>
  <c r="AH81" i="19" s="1"/>
  <c r="AG5" i="17"/>
  <c r="AH31" i="64"/>
  <c r="AG67" i="68"/>
  <c r="AH34" i="63"/>
  <c r="AD59" i="60"/>
  <c r="AG59" i="60" s="1"/>
  <c r="AH24" i="61"/>
  <c r="AH106" i="25"/>
  <c r="AD25" i="27"/>
  <c r="AH25" i="27" s="1"/>
  <c r="AC99" i="57"/>
  <c r="AG60" i="57"/>
  <c r="AC44" i="63"/>
  <c r="AC35" i="20"/>
  <c r="AC51" i="62"/>
  <c r="AD21" i="23"/>
  <c r="AG21" i="23" s="1"/>
  <c r="AH77" i="23"/>
  <c r="AC17" i="20"/>
  <c r="AG58" i="20"/>
  <c r="AD84" i="18"/>
  <c r="AG84" i="18" s="1"/>
  <c r="AH22" i="61"/>
  <c r="AG22" i="17"/>
  <c r="AG97" i="68"/>
  <c r="AH90" i="18"/>
  <c r="AG47" i="22"/>
  <c r="AH99" i="57"/>
  <c r="AH74" i="59"/>
  <c r="AG51" i="57"/>
  <c r="AG43" i="22"/>
  <c r="AH13" i="15"/>
  <c r="AG13" i="15"/>
  <c r="AH109" i="16"/>
  <c r="AD105" i="61"/>
  <c r="AD110" i="61" s="1"/>
  <c r="Q110" i="61"/>
  <c r="AD108" i="15"/>
  <c r="AG108" i="15" s="1"/>
  <c r="AC16" i="67"/>
  <c r="AH37" i="66"/>
  <c r="AH85" i="15"/>
  <c r="AC11" i="16"/>
  <c r="AH77" i="25"/>
  <c r="AH86" i="59"/>
  <c r="AD67" i="60"/>
  <c r="AG67" i="60" s="1"/>
  <c r="AG62" i="62"/>
  <c r="AD29" i="60"/>
  <c r="AH29" i="60" s="1"/>
  <c r="AG38" i="21"/>
  <c r="AD89" i="19"/>
  <c r="AG89" i="19" s="1"/>
  <c r="AH90" i="59"/>
  <c r="AH26" i="61"/>
  <c r="AG33" i="23"/>
  <c r="AH88" i="64"/>
  <c r="AD79" i="17"/>
  <c r="AG91" i="57"/>
  <c r="AG11" i="18"/>
  <c r="AG26" i="61"/>
  <c r="AD35" i="69"/>
  <c r="AH35" i="69" s="1"/>
  <c r="AH59" i="20"/>
  <c r="AC20" i="63"/>
  <c r="AG107" i="66"/>
  <c r="AG6" i="17"/>
  <c r="AH36" i="61"/>
  <c r="AD67" i="15"/>
  <c r="AH96" i="24"/>
  <c r="AH69" i="25"/>
  <c r="AH72" i="69"/>
  <c r="AC36" i="26"/>
  <c r="AG57" i="65"/>
  <c r="AH23" i="27"/>
  <c r="AC31" i="25"/>
  <c r="AH80" i="63"/>
  <c r="AC11" i="58"/>
  <c r="AG22" i="16"/>
  <c r="AG56" i="22"/>
  <c r="AG66" i="66"/>
  <c r="AH106" i="58"/>
  <c r="AH58" i="26"/>
  <c r="AH31" i="25"/>
  <c r="AG39" i="65"/>
  <c r="AG31" i="19"/>
  <c r="AD99" i="63"/>
  <c r="AC77" i="23"/>
  <c r="AC75" i="21"/>
  <c r="AH93" i="61"/>
  <c r="AC56" i="22"/>
  <c r="AH56" i="61"/>
  <c r="AH33" i="66"/>
  <c r="AG65" i="24"/>
  <c r="AD35" i="24"/>
  <c r="AH35" i="24" s="1"/>
  <c r="AH69" i="58"/>
  <c r="AD108" i="67"/>
  <c r="AC26" i="61"/>
  <c r="AD108" i="62"/>
  <c r="AG108" i="62" s="1"/>
  <c r="AG74" i="59"/>
  <c r="AD19" i="57"/>
  <c r="AH19" i="57" s="1"/>
  <c r="AH31" i="19"/>
  <c r="AH70" i="26"/>
  <c r="AC67" i="24"/>
  <c r="AD75" i="61"/>
  <c r="AG75" i="61" s="1"/>
  <c r="AD35" i="21"/>
  <c r="AH11" i="66"/>
  <c r="AH100" i="64"/>
  <c r="AC31" i="17"/>
  <c r="AG77" i="61"/>
  <c r="AD91" i="63"/>
  <c r="AH109" i="11"/>
  <c r="AD108" i="18"/>
  <c r="AD39" i="17"/>
  <c r="AH94" i="61"/>
  <c r="AH81" i="26"/>
  <c r="AH4" i="60"/>
  <c r="AG54" i="21"/>
  <c r="AH16" i="69"/>
  <c r="AH55" i="19"/>
  <c r="AH41" i="59"/>
  <c r="AH11" i="67"/>
  <c r="AH13" i="60"/>
  <c r="AH30" i="67"/>
  <c r="AG27" i="20"/>
  <c r="AH63" i="68"/>
  <c r="AH38" i="22"/>
  <c r="AG107" i="25"/>
  <c r="AH61" i="62"/>
  <c r="AH60" i="64"/>
  <c r="AH96" i="68"/>
  <c r="AD41" i="27"/>
  <c r="AG41" i="27" s="1"/>
  <c r="AG43" i="15"/>
  <c r="AH25" i="57"/>
  <c r="AH97" i="65"/>
  <c r="AG9" i="59"/>
  <c r="AD114" i="11"/>
  <c r="P4" i="107" s="1"/>
  <c r="Q4" i="107" s="1"/>
  <c r="AH80" i="66"/>
  <c r="AC70" i="107"/>
  <c r="AA62" i="107"/>
  <c r="AG75" i="23"/>
  <c r="AG99" i="65"/>
  <c r="AH99" i="65"/>
  <c r="AH99" i="61"/>
  <c r="AG99" i="61"/>
  <c r="AH43" i="63"/>
  <c r="AG43" i="63"/>
  <c r="AD27" i="22"/>
  <c r="AG27" i="22" s="1"/>
  <c r="AC27" i="22"/>
  <c r="AH32" i="16"/>
  <c r="AH39" i="58"/>
  <c r="AH63" i="24"/>
  <c r="AG92" i="21"/>
  <c r="AH61" i="22"/>
  <c r="AH67" i="59"/>
  <c r="AH32" i="23"/>
  <c r="AD11" i="61"/>
  <c r="AG11" i="61" s="1"/>
  <c r="AH43" i="15"/>
  <c r="AH52" i="65"/>
  <c r="AD99" i="27"/>
  <c r="AH47" i="62"/>
  <c r="AD80" i="59"/>
  <c r="AG80" i="59" s="1"/>
  <c r="AH31" i="27"/>
  <c r="AD35" i="19"/>
  <c r="AH35" i="19" s="1"/>
  <c r="AC102" i="57"/>
  <c r="AC43" i="23"/>
  <c r="AD59" i="15"/>
  <c r="AG59" i="15" s="1"/>
  <c r="AH103" i="27"/>
  <c r="AH43" i="22"/>
  <c r="AD59" i="68"/>
  <c r="AG59" i="68" s="1"/>
  <c r="AG19" i="21"/>
  <c r="AG7" i="15"/>
  <c r="AD107" i="59"/>
  <c r="AC11" i="18"/>
  <c r="AH11" i="18"/>
  <c r="AD96" i="59"/>
  <c r="AG96" i="59" s="1"/>
  <c r="AC96" i="59"/>
  <c r="AG57" i="67"/>
  <c r="AH57" i="67"/>
  <c r="AH70" i="22"/>
  <c r="AH43" i="23"/>
  <c r="AH49" i="59"/>
  <c r="AG33" i="67"/>
  <c r="AH73" i="19"/>
  <c r="AD11" i="21"/>
  <c r="AG11" i="21" s="1"/>
  <c r="AG20" i="25"/>
  <c r="AG73" i="15"/>
  <c r="AG38" i="22"/>
  <c r="AH46" i="20"/>
  <c r="AD75" i="68"/>
  <c r="AH75" i="68" s="1"/>
  <c r="AG39" i="19"/>
  <c r="AD19" i="64"/>
  <c r="AG19" i="64" s="1"/>
  <c r="AG77" i="65"/>
  <c r="AC75" i="19"/>
  <c r="AC51" i="57"/>
  <c r="AH86" i="64"/>
  <c r="AG76" i="19"/>
  <c r="AD22" i="57"/>
  <c r="AG22" i="57" s="1"/>
  <c r="AH27" i="61"/>
  <c r="AG59" i="20"/>
  <c r="AC7" i="17"/>
  <c r="AD7" i="17"/>
  <c r="AG7" i="17" s="1"/>
  <c r="AD83" i="22"/>
  <c r="AH83" i="22" s="1"/>
  <c r="AC83" i="22"/>
  <c r="N41" i="106"/>
  <c r="N47" i="106" s="1"/>
  <c r="AG71" i="63"/>
  <c r="AH14" i="66"/>
  <c r="AH21" i="61"/>
  <c r="AH26" i="60"/>
  <c r="AC75" i="25"/>
  <c r="AC99" i="61"/>
  <c r="AC43" i="22"/>
  <c r="AD68" i="18"/>
  <c r="AG68" i="18" s="1"/>
  <c r="AC68" i="18"/>
  <c r="AH71" i="20"/>
  <c r="AG71" i="20"/>
  <c r="AD108" i="69"/>
  <c r="AH108" i="69" s="1"/>
  <c r="AH40" i="22"/>
  <c r="AD109" i="65"/>
  <c r="AH109" i="65" s="1"/>
  <c r="AH20" i="25"/>
  <c r="AD99" i="18"/>
  <c r="AG99" i="18" s="1"/>
  <c r="AC26" i="16"/>
  <c r="AH53" i="60"/>
  <c r="AH15" i="67"/>
  <c r="AH85" i="23"/>
  <c r="AC91" i="16"/>
  <c r="AD51" i="15"/>
  <c r="AG51" i="15" s="1"/>
  <c r="AD91" i="68"/>
  <c r="AH91" i="68" s="1"/>
  <c r="AH8" i="64"/>
  <c r="AH52" i="25"/>
  <c r="AD78" i="57"/>
  <c r="AH78" i="57" s="1"/>
  <c r="AD78" i="65"/>
  <c r="AH78" i="65" s="1"/>
  <c r="AC43" i="63"/>
  <c r="AD108" i="23"/>
  <c r="AG108" i="23" s="1"/>
  <c r="AD43" i="67"/>
  <c r="AD12" i="26"/>
  <c r="AG12" i="26" s="1"/>
  <c r="AD91" i="59"/>
  <c r="AG91" i="59" s="1"/>
  <c r="AH19" i="15"/>
  <c r="AG4" i="60"/>
  <c r="Q110" i="23"/>
  <c r="R111" i="23" s="1"/>
  <c r="AC40" i="67"/>
  <c r="AH18" i="60"/>
  <c r="AD35" i="63"/>
  <c r="AH35" i="63" s="1"/>
  <c r="AD86" i="65"/>
  <c r="AG86" i="65" s="1"/>
  <c r="AH49" i="21"/>
  <c r="AH40" i="57"/>
  <c r="AH71" i="63"/>
  <c r="AG34" i="16"/>
  <c r="AD80" i="67"/>
  <c r="AG80" i="67" s="1"/>
  <c r="AH64" i="57"/>
  <c r="AG86" i="22"/>
  <c r="AG63" i="68"/>
  <c r="AG103" i="22"/>
  <c r="AH60" i="65"/>
  <c r="AH24" i="24"/>
  <c r="AD99" i="15"/>
  <c r="AG99" i="15" s="1"/>
  <c r="AD99" i="23"/>
  <c r="AG99" i="23" s="1"/>
  <c r="AG79" i="19"/>
  <c r="AD103" i="18"/>
  <c r="AH103" i="18" s="1"/>
  <c r="AD75" i="65"/>
  <c r="AG75" i="65" s="1"/>
  <c r="AC43" i="57"/>
  <c r="AG100" i="63"/>
  <c r="Z70" i="107"/>
  <c r="AC27" i="69"/>
  <c r="AD91" i="61"/>
  <c r="AC8" i="22"/>
  <c r="AD8" i="22"/>
  <c r="AH28" i="22"/>
  <c r="AG28" i="22"/>
  <c r="AH92" i="61"/>
  <c r="AG27" i="60"/>
  <c r="AD59" i="69"/>
  <c r="AG59" i="69" s="1"/>
  <c r="AH27" i="57"/>
  <c r="AH34" i="26"/>
  <c r="AD34" i="61"/>
  <c r="AH34" i="61" s="1"/>
  <c r="AC75" i="23"/>
  <c r="AG81" i="66"/>
  <c r="AH60" i="67"/>
  <c r="AH60" i="19"/>
  <c r="AH80" i="60"/>
  <c r="AC99" i="17"/>
  <c r="AH50" i="60"/>
  <c r="AC91" i="57"/>
  <c r="AD25" i="64"/>
  <c r="AG25" i="64" s="1"/>
  <c r="AD75" i="57"/>
  <c r="AG75" i="57" s="1"/>
  <c r="AC28" i="26"/>
  <c r="AD43" i="25"/>
  <c r="AG43" i="25" s="1"/>
  <c r="AH75" i="25"/>
  <c r="AG113" i="23"/>
  <c r="AH86" i="22"/>
  <c r="AD108" i="59"/>
  <c r="AH58" i="63"/>
  <c r="AH41" i="57"/>
  <c r="AG37" i="24"/>
  <c r="AC88" i="59"/>
  <c r="AH29" i="66"/>
  <c r="AG33" i="65"/>
  <c r="AH20" i="69"/>
  <c r="AD15" i="17"/>
  <c r="AD10" i="24"/>
  <c r="AG10" i="24" s="1"/>
  <c r="AC10" i="24"/>
  <c r="AH58" i="58"/>
  <c r="AG58" i="58"/>
  <c r="AG81" i="57"/>
  <c r="AD35" i="27"/>
  <c r="AG35" i="27" s="1"/>
  <c r="AC35" i="27"/>
  <c r="AC75" i="62"/>
  <c r="AD75" i="62"/>
  <c r="AC63" i="62"/>
  <c r="AD63" i="62"/>
  <c r="AD80" i="22"/>
  <c r="AG80" i="22" s="1"/>
  <c r="AC80" i="22"/>
  <c r="AC14" i="57"/>
  <c r="AD14" i="57"/>
  <c r="AG14" i="57" s="1"/>
  <c r="AD85" i="60"/>
  <c r="AG85" i="60" s="1"/>
  <c r="AC85" i="60"/>
  <c r="AC73" i="64"/>
  <c r="AD73" i="64"/>
  <c r="AG73" i="64" s="1"/>
  <c r="AC51" i="18"/>
  <c r="AD51" i="18"/>
  <c r="AD6" i="20"/>
  <c r="AC6" i="20"/>
  <c r="AD19" i="22"/>
  <c r="AG19" i="22" s="1"/>
  <c r="AC19" i="22"/>
  <c r="AC105" i="16"/>
  <c r="AD105" i="16"/>
  <c r="AD12" i="63"/>
  <c r="AG12" i="63" s="1"/>
  <c r="AC12" i="63"/>
  <c r="AD35" i="65"/>
  <c r="AG35" i="65" s="1"/>
  <c r="AC35" i="65"/>
  <c r="AC17" i="19"/>
  <c r="AD17" i="19"/>
  <c r="AH17" i="19" s="1"/>
  <c r="AC25" i="19"/>
  <c r="AD25" i="19"/>
  <c r="AH25" i="19" s="1"/>
  <c r="AD57" i="19"/>
  <c r="AH57" i="19" s="1"/>
  <c r="AC57" i="19"/>
  <c r="AC38" i="57"/>
  <c r="AD38" i="57"/>
  <c r="AG38" i="57" s="1"/>
  <c r="AC83" i="61"/>
  <c r="AD83" i="61"/>
  <c r="AD99" i="67"/>
  <c r="AC99" i="67"/>
  <c r="AC50" i="16"/>
  <c r="AD50" i="16"/>
  <c r="AH50" i="16" s="1"/>
  <c r="AC16" i="59"/>
  <c r="AD16" i="59"/>
  <c r="AG16" i="59" s="1"/>
  <c r="AD27" i="18"/>
  <c r="AC27" i="18"/>
  <c r="AD31" i="62"/>
  <c r="AG31" i="62" s="1"/>
  <c r="AC31" i="62"/>
  <c r="AD43" i="69"/>
  <c r="AC43" i="69"/>
  <c r="AC82" i="69"/>
  <c r="AD82" i="69"/>
  <c r="AH82" i="69" s="1"/>
  <c r="AD108" i="27"/>
  <c r="AG108" i="27" s="1"/>
  <c r="AD99" i="66"/>
  <c r="AG99" i="66" s="1"/>
  <c r="AC99" i="66"/>
  <c r="AD108" i="66"/>
  <c r="AD33" i="27"/>
  <c r="AG33" i="27" s="1"/>
  <c r="AC33" i="27"/>
  <c r="AD89" i="64"/>
  <c r="AG89" i="64" s="1"/>
  <c r="AC89" i="64"/>
  <c r="AD91" i="69"/>
  <c r="AC91" i="69"/>
  <c r="AD83" i="26"/>
  <c r="AC83" i="26"/>
  <c r="AD40" i="59"/>
  <c r="AG40" i="59" s="1"/>
  <c r="AC40" i="59"/>
  <c r="AD28" i="18"/>
  <c r="AG28" i="18" s="1"/>
  <c r="AC28" i="18"/>
  <c r="AD108" i="60"/>
  <c r="AG108" i="60" s="1"/>
  <c r="AC108" i="60"/>
  <c r="AD76" i="63"/>
  <c r="AG76" i="63" s="1"/>
  <c r="AC76" i="63"/>
  <c r="AD74" i="24"/>
  <c r="AG74" i="24" s="1"/>
  <c r="AC74" i="24"/>
  <c r="AD39" i="62"/>
  <c r="AG39" i="62" s="1"/>
  <c r="AC39" i="62"/>
  <c r="AD11" i="69"/>
  <c r="AC11" i="69"/>
  <c r="AD13" i="23"/>
  <c r="AH13" i="23" s="1"/>
  <c r="AC13" i="23"/>
  <c r="AD43" i="26"/>
  <c r="AC43" i="26"/>
  <c r="AD43" i="62"/>
  <c r="AC43" i="62"/>
  <c r="AC66" i="69"/>
  <c r="AD66" i="69"/>
  <c r="AG66" i="69" s="1"/>
  <c r="AD83" i="18"/>
  <c r="AC83" i="18"/>
  <c r="AC11" i="19"/>
  <c r="AD11" i="19"/>
  <c r="AH11" i="19" s="1"/>
  <c r="AC42" i="24"/>
  <c r="AD42" i="24"/>
  <c r="AG42" i="24" s="1"/>
  <c r="AC27" i="63"/>
  <c r="AD27" i="63"/>
  <c r="AD70" i="20"/>
  <c r="AD97" i="27"/>
  <c r="AG97" i="27" s="1"/>
  <c r="AC97" i="27"/>
  <c r="AD59" i="57"/>
  <c r="AG59" i="57" s="1"/>
  <c r="AC59" i="57"/>
  <c r="AD98" i="61"/>
  <c r="AG98" i="61" s="1"/>
  <c r="AC98" i="61"/>
  <c r="AC34" i="69"/>
  <c r="AD34" i="69"/>
  <c r="AG34" i="69" s="1"/>
  <c r="AC51" i="69"/>
  <c r="AD51" i="69"/>
  <c r="AC59" i="16"/>
  <c r="AD59" i="16"/>
  <c r="AD97" i="19"/>
  <c r="AG97" i="19" s="1"/>
  <c r="AC97" i="19"/>
  <c r="AD43" i="27"/>
  <c r="AC43" i="27"/>
  <c r="AD95" i="62"/>
  <c r="AG95" i="62" s="1"/>
  <c r="AC95" i="62"/>
  <c r="AC61" i="68"/>
  <c r="AD61" i="68"/>
  <c r="AH61" i="68" s="1"/>
  <c r="AC29" i="15"/>
  <c r="AD29" i="15"/>
  <c r="AH29" i="15" s="1"/>
  <c r="AC24" i="22"/>
  <c r="AD24" i="22"/>
  <c r="AC51" i="27"/>
  <c r="AD51" i="27"/>
  <c r="AD67" i="61"/>
  <c r="AC67" i="61"/>
  <c r="AD59" i="66"/>
  <c r="AG59" i="66" s="1"/>
  <c r="AC59" i="66"/>
  <c r="AC87" i="62"/>
  <c r="AD87" i="62"/>
  <c r="AG87" i="62" s="1"/>
  <c r="AC69" i="23"/>
  <c r="AD69" i="23"/>
  <c r="AG69" i="23" s="1"/>
  <c r="AC83" i="64"/>
  <c r="AD83" i="64"/>
  <c r="AD75" i="69"/>
  <c r="AC75" i="69"/>
  <c r="AC19" i="16"/>
  <c r="AD19" i="16"/>
  <c r="AC108" i="26"/>
  <c r="AD108" i="26"/>
  <c r="AG108" i="26" s="1"/>
  <c r="AD55" i="25"/>
  <c r="AG55" i="25" s="1"/>
  <c r="AC55" i="25"/>
  <c r="AD71" i="62"/>
  <c r="AG71" i="62" s="1"/>
  <c r="AC71" i="62"/>
  <c r="AC19" i="69"/>
  <c r="AD19" i="69"/>
  <c r="AD41" i="64"/>
  <c r="AH41" i="64" s="1"/>
  <c r="AC41" i="64"/>
  <c r="AD60" i="18"/>
  <c r="AC60" i="18"/>
  <c r="AD59" i="62"/>
  <c r="AC59" i="62"/>
  <c r="AC18" i="69"/>
  <c r="AD18" i="69"/>
  <c r="AG18" i="69" s="1"/>
  <c r="AD90" i="69"/>
  <c r="AG90" i="69" s="1"/>
  <c r="AC90" i="69"/>
  <c r="AD26" i="69"/>
  <c r="AC26" i="69"/>
  <c r="AD79" i="62"/>
  <c r="AG79" i="62" s="1"/>
  <c r="AC79" i="62"/>
  <c r="AC107" i="11"/>
  <c r="AD107" i="11"/>
  <c r="AG107" i="11" s="1"/>
  <c r="AD76" i="26"/>
  <c r="AG76" i="26" s="1"/>
  <c r="AC76" i="26"/>
  <c r="AD107" i="67"/>
  <c r="AG107" i="67" s="1"/>
  <c r="AD91" i="19"/>
  <c r="AC91" i="19"/>
  <c r="AC77" i="15"/>
  <c r="AD77" i="15"/>
  <c r="AG77" i="15" s="1"/>
  <c r="AC50" i="24"/>
  <c r="AD50" i="24"/>
  <c r="AG50" i="24" s="1"/>
  <c r="AC19" i="58"/>
  <c r="AD19" i="58"/>
  <c r="AG19" i="58" s="1"/>
  <c r="AC57" i="64"/>
  <c r="AD57" i="64"/>
  <c r="AG57" i="64" s="1"/>
  <c r="AC83" i="17"/>
  <c r="AD83" i="17"/>
  <c r="AG83" i="17" s="1"/>
  <c r="AC97" i="64"/>
  <c r="AD97" i="64"/>
  <c r="AG97" i="64" s="1"/>
  <c r="AC14" i="65"/>
  <c r="AD14" i="65"/>
  <c r="AG14" i="65" s="1"/>
  <c r="AC90" i="16"/>
  <c r="AD90" i="16"/>
  <c r="AD27" i="62"/>
  <c r="AG27" i="62" s="1"/>
  <c r="AC27" i="62"/>
  <c r="AD93" i="60"/>
  <c r="AH93" i="60" s="1"/>
  <c r="AC93" i="60"/>
  <c r="AC14" i="20"/>
  <c r="AD14" i="20"/>
  <c r="AC83" i="57"/>
  <c r="AD83" i="57"/>
  <c r="AG83" i="57" s="1"/>
  <c r="AC84" i="63"/>
  <c r="AD84" i="63"/>
  <c r="AG84" i="63" s="1"/>
  <c r="AD43" i="65"/>
  <c r="AG43" i="65" s="1"/>
  <c r="AC43" i="65"/>
  <c r="AC88" i="67"/>
  <c r="AD88" i="67"/>
  <c r="AG88" i="67" s="1"/>
  <c r="AC83" i="16"/>
  <c r="AD83" i="16"/>
  <c r="AC67" i="27"/>
  <c r="AD67" i="27"/>
  <c r="AG67" i="27" s="1"/>
  <c r="AD66" i="61"/>
  <c r="AG66" i="61" s="1"/>
  <c r="AC66" i="61"/>
  <c r="AC67" i="63"/>
  <c r="AD67" i="63"/>
  <c r="AC91" i="64"/>
  <c r="AD91" i="64"/>
  <c r="AC98" i="16"/>
  <c r="AD98" i="16"/>
  <c r="AG98" i="16" s="1"/>
  <c r="AC17" i="27"/>
  <c r="AD17" i="27"/>
  <c r="AG17" i="27" s="1"/>
  <c r="AC19" i="63"/>
  <c r="AD19" i="63"/>
  <c r="AD95" i="17"/>
  <c r="AC95" i="17"/>
  <c r="AC59" i="59"/>
  <c r="AD59" i="59"/>
  <c r="AG59" i="59" s="1"/>
  <c r="AD51" i="64"/>
  <c r="AC51" i="64"/>
  <c r="AC11" i="65"/>
  <c r="AD11" i="65"/>
  <c r="AG11" i="65" s="1"/>
  <c r="AD5" i="23"/>
  <c r="AC51" i="16"/>
  <c r="AD51" i="16"/>
  <c r="AH51" i="16" s="1"/>
  <c r="AD59" i="19"/>
  <c r="AC59" i="19"/>
  <c r="AD91" i="24"/>
  <c r="AC91" i="24"/>
  <c r="AD60" i="63"/>
  <c r="AG60" i="63" s="1"/>
  <c r="AC60" i="63"/>
  <c r="AC53" i="68"/>
  <c r="AD53" i="68"/>
  <c r="AG53" i="68" s="1"/>
  <c r="AC21" i="15"/>
  <c r="AD21" i="15"/>
  <c r="AG21" i="15" s="1"/>
  <c r="AD67" i="57"/>
  <c r="AG67" i="57" s="1"/>
  <c r="AC67" i="57"/>
  <c r="AD42" i="61"/>
  <c r="AG42" i="61" s="1"/>
  <c r="AC42" i="61"/>
  <c r="AD55" i="17"/>
  <c r="AG55" i="17" s="1"/>
  <c r="AC55" i="17"/>
  <c r="AG75" i="19"/>
  <c r="AH75" i="19"/>
  <c r="AD103" i="25"/>
  <c r="AG103" i="25" s="1"/>
  <c r="AC103" i="25"/>
  <c r="AC91" i="62"/>
  <c r="AD91" i="62"/>
  <c r="AC48" i="59"/>
  <c r="AD48" i="59"/>
  <c r="AG48" i="59" s="1"/>
  <c r="AD83" i="67"/>
  <c r="AC83" i="67"/>
  <c r="AD32" i="67"/>
  <c r="AG32" i="67" s="1"/>
  <c r="AC32" i="67"/>
  <c r="AD32" i="22"/>
  <c r="AC32" i="22"/>
  <c r="AC37" i="60"/>
  <c r="AD37" i="60"/>
  <c r="AG37" i="60" s="1"/>
  <c r="AC33" i="64"/>
  <c r="AD33" i="64"/>
  <c r="AD43" i="17"/>
  <c r="AG43" i="17" s="1"/>
  <c r="AC43" i="17"/>
  <c r="AD19" i="24"/>
  <c r="AC19" i="24"/>
  <c r="AD35" i="59"/>
  <c r="AC35" i="59"/>
  <c r="AD27" i="64"/>
  <c r="AC27" i="64"/>
  <c r="AD65" i="64"/>
  <c r="AG65" i="64" s="1"/>
  <c r="AC65" i="64"/>
  <c r="AC81" i="27"/>
  <c r="AD81" i="27"/>
  <c r="AG81" i="27" s="1"/>
  <c r="AC54" i="57"/>
  <c r="AD54" i="57"/>
  <c r="AG54" i="57" s="1"/>
  <c r="AC101" i="68"/>
  <c r="AD101" i="68"/>
  <c r="AG101" i="68" s="1"/>
  <c r="AD52" i="63"/>
  <c r="AC52" i="63"/>
  <c r="AD74" i="69"/>
  <c r="AG74" i="69" s="1"/>
  <c r="AC74" i="69"/>
  <c r="AD5" i="15"/>
  <c r="AC59" i="27"/>
  <c r="AD59" i="27"/>
  <c r="AD19" i="20"/>
  <c r="AG19" i="20" s="1"/>
  <c r="AC19" i="20"/>
  <c r="AC51" i="25"/>
  <c r="AD51" i="25"/>
  <c r="AC100" i="26"/>
  <c r="AD100" i="26"/>
  <c r="AG100" i="26" s="1"/>
  <c r="AC43" i="66"/>
  <c r="AD43" i="66"/>
  <c r="AG43" i="66" s="1"/>
  <c r="AD6" i="65"/>
  <c r="AG6" i="65" s="1"/>
  <c r="AC6" i="65"/>
  <c r="AC47" i="17"/>
  <c r="AD47" i="17"/>
  <c r="AG47" i="17" s="1"/>
  <c r="AC27" i="58"/>
  <c r="AD27" i="58"/>
  <c r="AG27" i="58" s="1"/>
  <c r="AC11" i="59"/>
  <c r="AD11" i="59"/>
  <c r="AC51" i="66"/>
  <c r="AD51" i="66"/>
  <c r="AG51" i="66" s="1"/>
  <c r="AD55" i="62"/>
  <c r="AC55" i="62"/>
  <c r="AD50" i="61"/>
  <c r="AH50" i="61" s="1"/>
  <c r="AC50" i="61"/>
  <c r="AD51" i="63"/>
  <c r="AC51" i="63"/>
  <c r="AC108" i="68"/>
  <c r="AD108" i="68"/>
  <c r="AD105" i="69"/>
  <c r="AG105" i="69" s="1"/>
  <c r="AC105" i="69"/>
  <c r="AC96" i="22"/>
  <c r="AD96" i="22"/>
  <c r="AC30" i="57"/>
  <c r="AD30" i="57"/>
  <c r="AG30" i="57" s="1"/>
  <c r="AC56" i="59"/>
  <c r="AD56" i="59"/>
  <c r="AD67" i="66"/>
  <c r="AG67" i="66" s="1"/>
  <c r="AC67" i="66"/>
  <c r="AC30" i="65"/>
  <c r="AD30" i="65"/>
  <c r="AH30" i="65" s="1"/>
  <c r="AC99" i="59"/>
  <c r="AD99" i="59"/>
  <c r="AG99" i="59" s="1"/>
  <c r="AC28" i="63"/>
  <c r="AD28" i="63"/>
  <c r="AG28" i="63" s="1"/>
  <c r="AC38" i="65"/>
  <c r="AD38" i="65"/>
  <c r="AH38" i="65" s="1"/>
  <c r="AC67" i="20"/>
  <c r="AD67" i="20"/>
  <c r="AG67" i="20" s="1"/>
  <c r="AD18" i="61"/>
  <c r="AG18" i="61" s="1"/>
  <c r="AC18" i="61"/>
  <c r="AD9" i="64"/>
  <c r="AG9" i="64" s="1"/>
  <c r="AC9" i="64"/>
  <c r="AD57" i="27"/>
  <c r="AG57" i="27" s="1"/>
  <c r="AD67" i="58"/>
  <c r="AG67" i="58" s="1"/>
  <c r="AC67" i="58"/>
  <c r="AC75" i="17"/>
  <c r="AD75" i="17"/>
  <c r="AG75" i="17" s="1"/>
  <c r="AD45" i="23"/>
  <c r="AG45" i="23" s="1"/>
  <c r="AC45" i="23"/>
  <c r="AC11" i="26"/>
  <c r="AD11" i="26"/>
  <c r="AD6" i="57"/>
  <c r="AG6" i="57" s="1"/>
  <c r="AC6" i="57"/>
  <c r="AD77" i="60"/>
  <c r="AG77" i="60" s="1"/>
  <c r="AC77" i="60"/>
  <c r="AC23" i="62"/>
  <c r="AD23" i="62"/>
  <c r="AG23" i="62" s="1"/>
  <c r="AD56" i="67"/>
  <c r="AG56" i="67" s="1"/>
  <c r="AC56" i="67"/>
  <c r="AC53" i="23"/>
  <c r="AD53" i="23"/>
  <c r="AC67" i="64"/>
  <c r="AD67" i="64"/>
  <c r="AG67" i="64" s="1"/>
  <c r="AD27" i="17"/>
  <c r="AC27" i="17"/>
  <c r="AC61" i="23"/>
  <c r="AD61" i="23"/>
  <c r="AG61" i="23" s="1"/>
  <c r="AC99" i="58"/>
  <c r="AD99" i="58"/>
  <c r="AG99" i="58" s="1"/>
  <c r="AC19" i="59"/>
  <c r="AD19" i="59"/>
  <c r="AG19" i="59" s="1"/>
  <c r="AC50" i="69"/>
  <c r="AD50" i="69"/>
  <c r="AG50" i="69" s="1"/>
  <c r="AC43" i="20"/>
  <c r="AD43" i="20"/>
  <c r="AG43" i="20" s="1"/>
  <c r="AD94" i="65"/>
  <c r="AG94" i="65" s="1"/>
  <c r="AC94" i="65"/>
  <c r="AC67" i="18"/>
  <c r="AD67" i="18"/>
  <c r="AC45" i="60"/>
  <c r="AD45" i="60"/>
  <c r="AG45" i="60" s="1"/>
  <c r="AD75" i="66"/>
  <c r="AG75" i="66" s="1"/>
  <c r="AC75" i="66"/>
  <c r="AD38" i="20"/>
  <c r="AC38" i="20"/>
  <c r="AC27" i="21"/>
  <c r="AD27" i="21"/>
  <c r="AD91" i="66"/>
  <c r="AG91" i="66" s="1"/>
  <c r="AC91" i="66"/>
  <c r="AC101" i="23"/>
  <c r="AD101" i="23"/>
  <c r="AG101" i="23" s="1"/>
  <c r="AD59" i="67"/>
  <c r="AC59" i="67"/>
  <c r="AC9" i="27"/>
  <c r="AD9" i="27"/>
  <c r="AG9" i="27" s="1"/>
  <c r="AC35" i="57"/>
  <c r="AD35" i="57"/>
  <c r="AG35" i="57" s="1"/>
  <c r="AD11" i="64"/>
  <c r="AD75" i="26"/>
  <c r="AC75" i="26"/>
  <c r="AC70" i="57"/>
  <c r="AD70" i="57"/>
  <c r="AG70" i="57" s="1"/>
  <c r="AC32" i="59"/>
  <c r="AD32" i="59"/>
  <c r="AG32" i="59" s="1"/>
  <c r="AD67" i="67"/>
  <c r="AC67" i="67"/>
  <c r="AC62" i="20"/>
  <c r="AD62" i="20"/>
  <c r="AH62" i="20" s="1"/>
  <c r="AC11" i="22"/>
  <c r="AD11" i="22"/>
  <c r="AG11" i="22" s="1"/>
  <c r="AD59" i="25"/>
  <c r="AC59" i="25"/>
  <c r="AC44" i="26"/>
  <c r="AD44" i="26"/>
  <c r="AG44" i="26" s="1"/>
  <c r="AD75" i="67"/>
  <c r="AG75" i="67" s="1"/>
  <c r="AC75" i="67"/>
  <c r="AC91" i="17"/>
  <c r="AD91" i="17"/>
  <c r="AD59" i="21"/>
  <c r="AC59" i="21"/>
  <c r="AD52" i="26"/>
  <c r="AG52" i="26" s="1"/>
  <c r="AC52" i="26"/>
  <c r="AD75" i="64"/>
  <c r="AC75" i="64"/>
  <c r="AC69" i="68"/>
  <c r="AD69" i="68"/>
  <c r="AH69" i="68" s="1"/>
  <c r="AC72" i="67"/>
  <c r="AD72" i="67"/>
  <c r="AG72" i="67" s="1"/>
  <c r="AD67" i="21"/>
  <c r="AC67" i="21"/>
  <c r="AC91" i="67"/>
  <c r="AD91" i="67"/>
  <c r="AG91" i="67" s="1"/>
  <c r="AD44" i="18"/>
  <c r="AG44" i="18" s="1"/>
  <c r="AC44" i="18"/>
  <c r="AC59" i="24"/>
  <c r="AD59" i="24"/>
  <c r="AC68" i="26"/>
  <c r="AD68" i="26"/>
  <c r="AG68" i="26" s="1"/>
  <c r="AD35" i="67"/>
  <c r="AG35" i="67" s="1"/>
  <c r="AC35" i="67"/>
  <c r="AC99" i="16"/>
  <c r="AD99" i="16"/>
  <c r="AC51" i="22"/>
  <c r="AD51" i="22"/>
  <c r="AC61" i="60"/>
  <c r="AD61" i="60"/>
  <c r="AG61" i="60" s="1"/>
  <c r="AD51" i="67"/>
  <c r="AG51" i="67" s="1"/>
  <c r="AC51" i="67"/>
  <c r="AD24" i="59"/>
  <c r="AG24" i="59" s="1"/>
  <c r="AC24" i="59"/>
  <c r="AD99" i="69"/>
  <c r="AC99" i="69"/>
  <c r="AC73" i="27"/>
  <c r="AD73" i="27"/>
  <c r="AG73" i="27" s="1"/>
  <c r="AC94" i="20"/>
  <c r="AD94" i="20"/>
  <c r="AC35" i="16"/>
  <c r="AD35" i="16"/>
  <c r="AG94" i="23"/>
  <c r="AH41" i="66"/>
  <c r="AH80" i="69"/>
  <c r="AH35" i="60"/>
  <c r="AH92" i="25"/>
  <c r="AH107" i="20"/>
  <c r="AG107" i="20"/>
  <c r="AH8" i="24"/>
  <c r="AG10" i="27"/>
  <c r="AH41" i="63"/>
  <c r="U13" i="108"/>
  <c r="K70" i="107"/>
  <c r="AA65" i="107"/>
  <c r="AH84" i="23"/>
  <c r="AG84" i="23"/>
  <c r="AG100" i="66"/>
  <c r="AG36" i="60"/>
  <c r="AH36" i="60"/>
  <c r="AH38" i="61"/>
  <c r="AG38" i="61"/>
  <c r="AH23" i="59"/>
  <c r="AG23" i="59"/>
  <c r="AG79" i="65"/>
  <c r="AH79" i="65"/>
  <c r="AD109" i="26"/>
  <c r="AH109" i="26" s="1"/>
  <c r="AB19" i="107"/>
  <c r="AC19" i="107" s="1"/>
  <c r="AC34" i="107" s="1"/>
  <c r="AG28" i="19"/>
  <c r="AH28" i="19"/>
  <c r="AG96" i="16"/>
  <c r="AH53" i="66"/>
  <c r="AG55" i="67"/>
  <c r="AG29" i="18"/>
  <c r="AH28" i="17"/>
  <c r="AG77" i="23"/>
  <c r="AG89" i="62"/>
  <c r="AG35" i="18"/>
  <c r="AH35" i="18"/>
  <c r="AG7" i="59"/>
  <c r="AC92" i="23"/>
  <c r="AD109" i="23"/>
  <c r="AH109" i="23" s="1"/>
  <c r="AH77" i="69"/>
  <c r="AH65" i="25"/>
  <c r="AH98" i="57"/>
  <c r="AG98" i="57"/>
  <c r="AG39" i="22"/>
  <c r="AH39" i="22"/>
  <c r="AH28" i="16"/>
  <c r="AG28" i="16"/>
  <c r="S7" i="109"/>
  <c r="AH89" i="23"/>
  <c r="AH96" i="16"/>
  <c r="AH18" i="63"/>
  <c r="AH6" i="19"/>
  <c r="AG45" i="15"/>
  <c r="AG63" i="61"/>
  <c r="AH82" i="23"/>
  <c r="AH30" i="63"/>
  <c r="AG86" i="20"/>
  <c r="AG24" i="61"/>
  <c r="AH88" i="18"/>
  <c r="AG105" i="63"/>
  <c r="AG85" i="64"/>
  <c r="AH106" i="26"/>
  <c r="AH101" i="18"/>
  <c r="AH42" i="18"/>
  <c r="AH65" i="59"/>
  <c r="AH35" i="17"/>
  <c r="AH21" i="25"/>
  <c r="AH75" i="23"/>
  <c r="AH83" i="65"/>
  <c r="AH95" i="16"/>
  <c r="AG86" i="59"/>
  <c r="AG52" i="21"/>
  <c r="AH26" i="18"/>
  <c r="AH29" i="18"/>
  <c r="AG90" i="59"/>
  <c r="AD73" i="20"/>
  <c r="AG73" i="20" s="1"/>
  <c r="AG90" i="18"/>
  <c r="AH22" i="63"/>
  <c r="AH13" i="62"/>
  <c r="AG69" i="58"/>
  <c r="AG74" i="63"/>
  <c r="AH36" i="20"/>
  <c r="AH37" i="25"/>
  <c r="AG90" i="63"/>
  <c r="AH86" i="19"/>
  <c r="AH51" i="60"/>
  <c r="AH29" i="57"/>
  <c r="AH107" i="21"/>
  <c r="AH65" i="68"/>
  <c r="AG29" i="66"/>
  <c r="AH48" i="15"/>
  <c r="AG94" i="60"/>
  <c r="AG11" i="16"/>
  <c r="AG10" i="58"/>
  <c r="AH40" i="58"/>
  <c r="AH80" i="61"/>
  <c r="AH25" i="66"/>
  <c r="AH38" i="27"/>
  <c r="AG66" i="24"/>
  <c r="AH19" i="25"/>
  <c r="AH105" i="68"/>
  <c r="AH102" i="67"/>
  <c r="AH4" i="17"/>
  <c r="AH68" i="65"/>
  <c r="AG70" i="68"/>
  <c r="AH27" i="19"/>
  <c r="AG78" i="59"/>
  <c r="AG25" i="66"/>
  <c r="AG101" i="25"/>
  <c r="AG80" i="61"/>
  <c r="AG54" i="22"/>
  <c r="AG55" i="20"/>
  <c r="AG78" i="17"/>
  <c r="AH82" i="26"/>
  <c r="AG69" i="17"/>
  <c r="AH76" i="22"/>
  <c r="AH41" i="26"/>
  <c r="AH103" i="24"/>
  <c r="AH103" i="19"/>
  <c r="AH101" i="17"/>
  <c r="AH71" i="27"/>
  <c r="AH78" i="67"/>
  <c r="AH10" i="15"/>
  <c r="AH96" i="60"/>
  <c r="AH54" i="22"/>
  <c r="AH63" i="61"/>
  <c r="AH99" i="17"/>
  <c r="AH52" i="16"/>
  <c r="AH85" i="58"/>
  <c r="AG51" i="60"/>
  <c r="AG50" i="58"/>
  <c r="AH19" i="19"/>
  <c r="AG42" i="18"/>
  <c r="AH66" i="23"/>
  <c r="AH86" i="67"/>
  <c r="AH46" i="17"/>
  <c r="AG30" i="61"/>
  <c r="AH70" i="63"/>
  <c r="AH54" i="67"/>
  <c r="AG28" i="60"/>
  <c r="AH13" i="25"/>
  <c r="AH4" i="20"/>
  <c r="AH87" i="64"/>
  <c r="AG57" i="68"/>
  <c r="AG30" i="20"/>
  <c r="AH62" i="64"/>
  <c r="AG40" i="16"/>
  <c r="AH53" i="17"/>
  <c r="AH14" i="27"/>
  <c r="AH49" i="66"/>
  <c r="AH76" i="65"/>
  <c r="AG13" i="57"/>
  <c r="AH61" i="59"/>
  <c r="AH79" i="64"/>
  <c r="AG22" i="63"/>
  <c r="AH106" i="19"/>
  <c r="AG36" i="57"/>
  <c r="AH61" i="17"/>
  <c r="AH103" i="69"/>
  <c r="AG42" i="67"/>
  <c r="AH92" i="20"/>
  <c r="AG97" i="24"/>
  <c r="AH19" i="23"/>
  <c r="AH13" i="20"/>
  <c r="AG36" i="61"/>
  <c r="AG26" i="67"/>
  <c r="AH4" i="62"/>
  <c r="AH96" i="69"/>
  <c r="AH37" i="61"/>
  <c r="AH11" i="68"/>
  <c r="AG26" i="18"/>
  <c r="AG89" i="60"/>
  <c r="AG30" i="67"/>
  <c r="AG103" i="27"/>
  <c r="AH40" i="16"/>
  <c r="AG98" i="26"/>
  <c r="AH79" i="60"/>
  <c r="AG84" i="58"/>
  <c r="AH71" i="25"/>
  <c r="AG53" i="63"/>
  <c r="AG109" i="20"/>
  <c r="AH36" i="65"/>
  <c r="AH58" i="22"/>
  <c r="AD108" i="16"/>
  <c r="AG57" i="15"/>
  <c r="AH69" i="67"/>
  <c r="AH98" i="15"/>
  <c r="AH93" i="69"/>
  <c r="AH28" i="57"/>
  <c r="AH63" i="27"/>
  <c r="AH68" i="17"/>
  <c r="AH54" i="59"/>
  <c r="AH70" i="67"/>
  <c r="AH47" i="24"/>
  <c r="AH94" i="22"/>
  <c r="AG96" i="15"/>
  <c r="AH36" i="26"/>
  <c r="AG69" i="25"/>
  <c r="AH10" i="18"/>
  <c r="AH82" i="63"/>
  <c r="AH102" i="57"/>
  <c r="AH10" i="63"/>
  <c r="AH99" i="60"/>
  <c r="AH66" i="26"/>
  <c r="AG62" i="64"/>
  <c r="AG61" i="59"/>
  <c r="AG34" i="66"/>
  <c r="AG76" i="65"/>
  <c r="AH92" i="62"/>
  <c r="AH22" i="67"/>
  <c r="AH8" i="68"/>
  <c r="AG17" i="59"/>
  <c r="AH58" i="24"/>
  <c r="AG10" i="18"/>
  <c r="AH82" i="24"/>
  <c r="AH16" i="61"/>
  <c r="AH45" i="61"/>
  <c r="AG61" i="66"/>
  <c r="AG8" i="69"/>
  <c r="AH63" i="65"/>
  <c r="AG60" i="64"/>
  <c r="AH51" i="57"/>
  <c r="AH90" i="57"/>
  <c r="AG46" i="67"/>
  <c r="AH12" i="62"/>
  <c r="AH72" i="24"/>
  <c r="AH62" i="22"/>
  <c r="AH70" i="65"/>
  <c r="AG62" i="67"/>
  <c r="AH49" i="58"/>
  <c r="AG76" i="21"/>
  <c r="AH85" i="17"/>
  <c r="AH64" i="24"/>
  <c r="AH31" i="17"/>
  <c r="AH5" i="21"/>
  <c r="AH87" i="67"/>
  <c r="AG41" i="61"/>
  <c r="AH93" i="59"/>
  <c r="AG18" i="64"/>
  <c r="AH63" i="19"/>
  <c r="AH98" i="26"/>
  <c r="AH81" i="65"/>
  <c r="AG93" i="17"/>
  <c r="AH74" i="20"/>
  <c r="AH55" i="18"/>
  <c r="AH86" i="58"/>
  <c r="AH92" i="64"/>
  <c r="AH21" i="57"/>
  <c r="AH22" i="64"/>
  <c r="R13" i="108"/>
  <c r="AG24" i="62"/>
  <c r="AH76" i="59"/>
  <c r="AH26" i="62"/>
  <c r="AH69" i="61"/>
  <c r="AH29" i="63"/>
  <c r="AG29" i="63"/>
  <c r="AD61" i="16"/>
  <c r="AC61" i="16"/>
  <c r="AD109" i="15"/>
  <c r="AC109" i="15"/>
  <c r="AH76" i="62"/>
  <c r="AG76" i="62"/>
  <c r="AH94" i="69"/>
  <c r="AD80" i="19"/>
  <c r="AC80" i="19"/>
  <c r="AH11" i="57"/>
  <c r="AG11" i="57"/>
  <c r="AH48" i="65"/>
  <c r="AG48" i="65"/>
  <c r="AG90" i="26"/>
  <c r="AC20" i="15"/>
  <c r="AD20" i="15"/>
  <c r="AD57" i="20"/>
  <c r="AC57" i="20"/>
  <c r="AH43" i="57"/>
  <c r="AH15" i="69"/>
  <c r="AG15" i="69"/>
  <c r="AG90" i="57"/>
  <c r="AG11" i="68"/>
  <c r="AG44" i="58"/>
  <c r="AG88" i="62"/>
  <c r="AC14" i="17"/>
  <c r="AD14" i="17"/>
  <c r="AD29" i="16"/>
  <c r="AC68" i="15"/>
  <c r="AD68" i="15"/>
  <c r="AC21" i="16"/>
  <c r="AD21" i="16"/>
  <c r="AH29" i="59"/>
  <c r="AG29" i="59"/>
  <c r="AH39" i="61"/>
  <c r="AH97" i="67"/>
  <c r="AG97" i="67"/>
  <c r="AG43" i="57"/>
  <c r="AC105" i="19"/>
  <c r="AD105" i="19"/>
  <c r="AD113" i="19" s="1"/>
  <c r="AD114" i="16"/>
  <c r="AG109" i="16"/>
  <c r="AC62" i="17"/>
  <c r="AD62" i="17"/>
  <c r="AC36" i="15"/>
  <c r="AD36" i="15"/>
  <c r="AH73" i="62"/>
  <c r="AG73" i="62"/>
  <c r="AG24" i="63"/>
  <c r="AH49" i="61"/>
  <c r="AG35" i="62"/>
  <c r="AH29" i="27"/>
  <c r="AD87" i="26"/>
  <c r="AH87" i="26" s="1"/>
  <c r="AG45" i="62"/>
  <c r="AH45" i="62"/>
  <c r="AG81" i="61"/>
  <c r="AG16" i="62"/>
  <c r="AG95" i="27"/>
  <c r="AH95" i="27"/>
  <c r="AG88" i="57"/>
  <c r="AH88" i="57"/>
  <c r="AH58" i="27"/>
  <c r="AG58" i="27"/>
  <c r="AG55" i="59"/>
  <c r="AH55" i="59"/>
  <c r="AG66" i="65"/>
  <c r="AG97" i="61"/>
  <c r="AG82" i="60"/>
  <c r="AH82" i="60"/>
  <c r="AG91" i="27"/>
  <c r="AH46" i="15"/>
  <c r="AG46" i="15"/>
  <c r="AH47" i="63"/>
  <c r="AH83" i="24"/>
  <c r="AG53" i="26"/>
  <c r="AH53" i="26"/>
  <c r="AG37" i="18"/>
  <c r="AH37" i="18"/>
  <c r="AH65" i="15"/>
  <c r="AG65" i="15"/>
  <c r="AH57" i="24"/>
  <c r="AG57" i="24"/>
  <c r="AG31" i="21"/>
  <c r="AC58" i="21"/>
  <c r="AH24" i="68"/>
  <c r="AG24" i="68"/>
  <c r="AG80" i="26"/>
  <c r="AG78" i="63"/>
  <c r="AH61" i="15"/>
  <c r="AG61" i="15"/>
  <c r="AH107" i="58"/>
  <c r="AH37" i="24"/>
  <c r="AG69" i="63"/>
  <c r="AH38" i="58"/>
  <c r="AG82" i="25"/>
  <c r="AH68" i="21"/>
  <c r="AG68" i="21"/>
  <c r="AG41" i="67"/>
  <c r="AH41" i="67"/>
  <c r="AH50" i="23"/>
  <c r="AH21" i="64"/>
  <c r="AG21" i="64"/>
  <c r="AH25" i="16"/>
  <c r="AG25" i="16"/>
  <c r="AH39" i="64"/>
  <c r="AG39" i="64"/>
  <c r="AH92" i="57"/>
  <c r="AG92" i="57"/>
  <c r="AG112" i="63"/>
  <c r="AG112" i="23"/>
  <c r="AH40" i="61"/>
  <c r="AG40" i="61"/>
  <c r="AH102" i="17"/>
  <c r="AG102" i="17"/>
  <c r="AG9" i="21"/>
  <c r="AH9" i="21"/>
  <c r="AH101" i="27"/>
  <c r="AG101" i="27"/>
  <c r="AG47" i="27"/>
  <c r="AD12" i="57"/>
  <c r="AG112" i="57"/>
  <c r="AG29" i="17"/>
  <c r="AG56" i="58"/>
  <c r="AH56" i="58"/>
  <c r="AH96" i="62"/>
  <c r="AG45" i="61"/>
  <c r="AH65" i="21"/>
  <c r="AG65" i="21"/>
  <c r="AH14" i="59"/>
  <c r="AG14" i="59"/>
  <c r="AH45" i="17"/>
  <c r="AH42" i="63"/>
  <c r="AG42" i="63"/>
  <c r="AG29" i="25"/>
  <c r="AH42" i="26"/>
  <c r="AG42" i="26"/>
  <c r="AH60" i="58"/>
  <c r="AG60" i="58"/>
  <c r="Y15" i="107"/>
  <c r="Z15" i="107" s="1"/>
  <c r="AG112" i="22"/>
  <c r="AH74" i="26"/>
  <c r="AG100" i="57"/>
  <c r="AH100" i="57"/>
  <c r="AH15" i="64"/>
  <c r="AG15" i="64"/>
  <c r="AH71" i="64"/>
  <c r="AG71" i="64"/>
  <c r="AH81" i="58"/>
  <c r="AG81" i="58"/>
  <c r="AH29" i="62"/>
  <c r="AG29" i="62"/>
  <c r="AH81" i="21"/>
  <c r="AG81" i="21"/>
  <c r="AH48" i="24"/>
  <c r="AG112" i="68"/>
  <c r="AG4" i="27"/>
  <c r="AH4" i="27"/>
  <c r="AH85" i="24"/>
  <c r="AG85" i="24"/>
  <c r="AG15" i="26"/>
  <c r="AH15" i="26"/>
  <c r="AC22" i="18"/>
  <c r="AH84" i="15"/>
  <c r="AC15" i="26"/>
  <c r="AD30" i="25"/>
  <c r="AC30" i="25"/>
  <c r="AH32" i="27"/>
  <c r="AG32" i="27"/>
  <c r="AH91" i="16"/>
  <c r="AG91" i="16"/>
  <c r="AG74" i="16"/>
  <c r="AH74" i="16"/>
  <c r="AG71" i="23"/>
  <c r="AH71" i="23"/>
  <c r="AG84" i="62"/>
  <c r="AH84" i="62"/>
  <c r="AH20" i="59"/>
  <c r="AG20" i="59"/>
  <c r="AG88" i="22"/>
  <c r="AG106" i="58"/>
  <c r="AG62" i="22"/>
  <c r="AC85" i="24"/>
  <c r="AD70" i="25"/>
  <c r="AC70" i="25"/>
  <c r="AD24" i="19"/>
  <c r="AH24" i="19" s="1"/>
  <c r="AH105" i="23"/>
  <c r="AG105" i="23"/>
  <c r="AH42" i="19"/>
  <c r="AG42" i="19"/>
  <c r="AG72" i="20"/>
  <c r="AH72" i="20"/>
  <c r="AG13" i="62"/>
  <c r="AH82" i="58"/>
  <c r="AG92" i="23"/>
  <c r="AD102" i="25"/>
  <c r="AC102" i="25"/>
  <c r="AH65" i="62"/>
  <c r="AG65" i="62"/>
  <c r="AH69" i="26"/>
  <c r="AG69" i="26"/>
  <c r="AH6" i="62"/>
  <c r="AG6" i="62"/>
  <c r="AG89" i="25"/>
  <c r="AD100" i="23"/>
  <c r="AC100" i="23"/>
  <c r="AD64" i="19"/>
  <c r="AC64" i="19"/>
  <c r="AG89" i="18"/>
  <c r="AH13" i="63"/>
  <c r="AG13" i="63"/>
  <c r="AH69" i="20"/>
  <c r="AG69" i="20"/>
  <c r="AG101" i="66"/>
  <c r="AH101" i="66"/>
  <c r="AH58" i="65"/>
  <c r="AG14" i="60"/>
  <c r="AH66" i="18"/>
  <c r="AD35" i="22"/>
  <c r="AG35" i="22" s="1"/>
  <c r="AC35" i="22"/>
  <c r="AD72" i="19"/>
  <c r="AH72" i="19" s="1"/>
  <c r="AC72" i="19"/>
  <c r="AH4" i="63"/>
  <c r="AG4" i="63"/>
  <c r="AG65" i="27"/>
  <c r="AH65" i="27"/>
  <c r="AH26" i="19"/>
  <c r="AG26" i="19"/>
  <c r="AH98" i="21"/>
  <c r="AG98" i="21"/>
  <c r="AH95" i="58"/>
  <c r="AH83" i="68"/>
  <c r="AG83" i="68"/>
  <c r="AH82" i="65"/>
  <c r="AG82" i="65"/>
  <c r="AH41" i="22"/>
  <c r="AH72" i="60"/>
  <c r="AH40" i="21"/>
  <c r="AH88" i="69"/>
  <c r="AD5" i="24"/>
  <c r="AD8" i="19"/>
  <c r="AC8" i="19"/>
  <c r="AG57" i="58"/>
  <c r="AH57" i="58"/>
  <c r="AG91" i="26"/>
  <c r="AH34" i="17"/>
  <c r="AG34" i="17"/>
  <c r="AG40" i="68"/>
  <c r="AH40" i="68"/>
  <c r="AH76" i="16"/>
  <c r="AG76" i="16"/>
  <c r="AG42" i="25"/>
  <c r="AH42" i="25"/>
  <c r="AC72" i="27"/>
  <c r="AD72" i="27"/>
  <c r="AH72" i="27" s="1"/>
  <c r="AH90" i="65"/>
  <c r="AG90" i="65"/>
  <c r="AG28" i="64"/>
  <c r="AH66" i="17"/>
  <c r="AG83" i="23"/>
  <c r="AH83" i="23"/>
  <c r="AC97" i="20"/>
  <c r="AD97" i="20"/>
  <c r="AD24" i="27"/>
  <c r="AC24" i="27"/>
  <c r="AD53" i="24"/>
  <c r="AG53" i="24" s="1"/>
  <c r="AC53" i="24"/>
  <c r="AC69" i="24"/>
  <c r="AD69" i="24"/>
  <c r="AD40" i="19"/>
  <c r="AC40" i="19"/>
  <c r="AG95" i="24"/>
  <c r="AH95" i="24"/>
  <c r="AH32" i="19"/>
  <c r="AG32" i="19"/>
  <c r="AD25" i="20"/>
  <c r="AC25" i="20"/>
  <c r="AC16" i="19"/>
  <c r="AD16" i="19"/>
  <c r="AC74" i="21"/>
  <c r="AD74" i="21"/>
  <c r="AC26" i="21"/>
  <c r="AD26" i="21"/>
  <c r="AD13" i="24"/>
  <c r="AG13" i="24" s="1"/>
  <c r="AC13" i="24"/>
  <c r="AD48" i="19"/>
  <c r="AC48" i="19"/>
  <c r="AD46" i="25"/>
  <c r="AC46" i="25"/>
  <c r="AC9" i="20"/>
  <c r="AD9" i="20"/>
  <c r="AC54" i="25"/>
  <c r="AD54" i="25"/>
  <c r="AH106" i="57"/>
  <c r="AG106" i="57"/>
  <c r="AG9" i="66"/>
  <c r="AH9" i="66"/>
  <c r="R110" i="22"/>
  <c r="AD108" i="22"/>
  <c r="AD89" i="20"/>
  <c r="AC89" i="20"/>
  <c r="AC44" i="23"/>
  <c r="AD44" i="23"/>
  <c r="AD91" i="22"/>
  <c r="AC91" i="22"/>
  <c r="AD87" i="19"/>
  <c r="AC87" i="19"/>
  <c r="AC86" i="25"/>
  <c r="AD86" i="25"/>
  <c r="AC63" i="26"/>
  <c r="AD63" i="26"/>
  <c r="AD106" i="20"/>
  <c r="AD110" i="20" s="1"/>
  <c r="AH90" i="25"/>
  <c r="AG90" i="25"/>
  <c r="AG59" i="58"/>
  <c r="AH59" i="58"/>
  <c r="AC18" i="21"/>
  <c r="AD18" i="21"/>
  <c r="AH18" i="21" s="1"/>
  <c r="AC93" i="24"/>
  <c r="AD93" i="24"/>
  <c r="AD49" i="20"/>
  <c r="AC49" i="20"/>
  <c r="AD40" i="27"/>
  <c r="AC40" i="27"/>
  <c r="AD96" i="27"/>
  <c r="AC96" i="27"/>
  <c r="AH56" i="25"/>
  <c r="AG56" i="25"/>
  <c r="AD75" i="22"/>
  <c r="AC75" i="22"/>
  <c r="AC22" i="25"/>
  <c r="AD22" i="25"/>
  <c r="AC45" i="24"/>
  <c r="AD45" i="24"/>
  <c r="AC21" i="24"/>
  <c r="AD21" i="24"/>
  <c r="AC48" i="27"/>
  <c r="AD48" i="27"/>
  <c r="AC23" i="26"/>
  <c r="AD23" i="26"/>
  <c r="AG23" i="26" s="1"/>
  <c r="AH53" i="22"/>
  <c r="AG53" i="22"/>
  <c r="AD95" i="26"/>
  <c r="AC95" i="26"/>
  <c r="AC78" i="25"/>
  <c r="AD78" i="25"/>
  <c r="AC90" i="21"/>
  <c r="AD90" i="21"/>
  <c r="AD47" i="26"/>
  <c r="AC47" i="26"/>
  <c r="AC95" i="19"/>
  <c r="AD95" i="19"/>
  <c r="AC88" i="27"/>
  <c r="AD88" i="27"/>
  <c r="AG66" i="26"/>
  <c r="AC76" i="23"/>
  <c r="AD76" i="23"/>
  <c r="AH96" i="19"/>
  <c r="AG96" i="19"/>
  <c r="AG84" i="24"/>
  <c r="AH84" i="24"/>
  <c r="AH78" i="60"/>
  <c r="AG78" i="60"/>
  <c r="AD14" i="25"/>
  <c r="AC14" i="25"/>
  <c r="AD36" i="23"/>
  <c r="AC36" i="23"/>
  <c r="AC28" i="23"/>
  <c r="AD28" i="23"/>
  <c r="AC99" i="22"/>
  <c r="AD99" i="22"/>
  <c r="AD65" i="20"/>
  <c r="AG65" i="20" s="1"/>
  <c r="AC65" i="20"/>
  <c r="AD6" i="18"/>
  <c r="AC6" i="18"/>
  <c r="AD52" i="23"/>
  <c r="AC52" i="23"/>
  <c r="AD66" i="21"/>
  <c r="AH66" i="21" s="1"/>
  <c r="AC66" i="21"/>
  <c r="AD12" i="23"/>
  <c r="AH64" i="64"/>
  <c r="AG64" i="64"/>
  <c r="AG63" i="65"/>
  <c r="AC33" i="20"/>
  <c r="AD33" i="20"/>
  <c r="AD56" i="27"/>
  <c r="AC56" i="27"/>
  <c r="AD41" i="20"/>
  <c r="AG41" i="20" s="1"/>
  <c r="AC41" i="20"/>
  <c r="AD16" i="27"/>
  <c r="AC16" i="27"/>
  <c r="AC97" i="57"/>
  <c r="AD97" i="57"/>
  <c r="AG97" i="57" s="1"/>
  <c r="AC80" i="27"/>
  <c r="AD80" i="27"/>
  <c r="AC50" i="21"/>
  <c r="AD50" i="21"/>
  <c r="AD29" i="24"/>
  <c r="AC29" i="24"/>
  <c r="AD60" i="23"/>
  <c r="AC60" i="23"/>
  <c r="AC81" i="20"/>
  <c r="AD81" i="20"/>
  <c r="AG26" i="27"/>
  <c r="AH26" i="27"/>
  <c r="AH77" i="68"/>
  <c r="AG77" i="68"/>
  <c r="AH108" i="61"/>
  <c r="AG108" i="61"/>
  <c r="AC21" i="17"/>
  <c r="AD21" i="17"/>
  <c r="AG91" i="60"/>
  <c r="AH64" i="66"/>
  <c r="AG64" i="66"/>
  <c r="AH7" i="22"/>
  <c r="AC93" i="22"/>
  <c r="AD93" i="22"/>
  <c r="AG93" i="22" s="1"/>
  <c r="AH96" i="21"/>
  <c r="AG96" i="21"/>
  <c r="AH40" i="63"/>
  <c r="AG40" i="63"/>
  <c r="AG85" i="68"/>
  <c r="AG52" i="22"/>
  <c r="AH52" i="22"/>
  <c r="AG86" i="60"/>
  <c r="AH80" i="57"/>
  <c r="AG80" i="57"/>
  <c r="AG84" i="69"/>
  <c r="AH84" i="69"/>
  <c r="AG46" i="64"/>
  <c r="AH46" i="64"/>
  <c r="AG4" i="19"/>
  <c r="AH4" i="19"/>
  <c r="AH72" i="16"/>
  <c r="AG72" i="16"/>
  <c r="AH54" i="65"/>
  <c r="AG54" i="65"/>
  <c r="AG96" i="61"/>
  <c r="AH96" i="61"/>
  <c r="AG63" i="22"/>
  <c r="AH63" i="22"/>
  <c r="AH64" i="65"/>
  <c r="AG73" i="61"/>
  <c r="AH73" i="61"/>
  <c r="AG95" i="66"/>
  <c r="AH65" i="66"/>
  <c r="AG65" i="66"/>
  <c r="AH107" i="16"/>
  <c r="AH19" i="62"/>
  <c r="AG19" i="62"/>
  <c r="AH17" i="20"/>
  <c r="AG17" i="20"/>
  <c r="AG51" i="23"/>
  <c r="AH51" i="23"/>
  <c r="AD78" i="18"/>
  <c r="AC78" i="18"/>
  <c r="AG33" i="21"/>
  <c r="AH33" i="21"/>
  <c r="AG5" i="60"/>
  <c r="AG73" i="25"/>
  <c r="AH73" i="25"/>
  <c r="AG51" i="65"/>
  <c r="AH51" i="65"/>
  <c r="AG34" i="21"/>
  <c r="AH34" i="21"/>
  <c r="AH64" i="25"/>
  <c r="AG64" i="25"/>
  <c r="AG67" i="24"/>
  <c r="AH67" i="24"/>
  <c r="AH4" i="26"/>
  <c r="AG4" i="26"/>
  <c r="AG59" i="64"/>
  <c r="AH59" i="64"/>
  <c r="AG49" i="63"/>
  <c r="AC81" i="17"/>
  <c r="AD81" i="17"/>
  <c r="AH7" i="16"/>
  <c r="AH36" i="27"/>
  <c r="AG36" i="27"/>
  <c r="AG30" i="27"/>
  <c r="AG9" i="63"/>
  <c r="AH9" i="63"/>
  <c r="AG59" i="17"/>
  <c r="AH59" i="17"/>
  <c r="AC54" i="68"/>
  <c r="AD54" i="68"/>
  <c r="AG56" i="24"/>
  <c r="AH56" i="24"/>
  <c r="AG4" i="15"/>
  <c r="AH4" i="15"/>
  <c r="AH44" i="59"/>
  <c r="AG44" i="59"/>
  <c r="AD94" i="67"/>
  <c r="AC94" i="67"/>
  <c r="AG38" i="25"/>
  <c r="AH38" i="25"/>
  <c r="AH41" i="25"/>
  <c r="AG41" i="25"/>
  <c r="AH4" i="64"/>
  <c r="AG4" i="64"/>
  <c r="AH61" i="26"/>
  <c r="AG61" i="26"/>
  <c r="AH24" i="16"/>
  <c r="AG24" i="16"/>
  <c r="AH25" i="68"/>
  <c r="AG97" i="16"/>
  <c r="AH56" i="15"/>
  <c r="AG106" i="19"/>
  <c r="AG77" i="69"/>
  <c r="AG93" i="63"/>
  <c r="AH93" i="63"/>
  <c r="AH72" i="58"/>
  <c r="AG53" i="59"/>
  <c r="AH56" i="64"/>
  <c r="AG75" i="24"/>
  <c r="AH75" i="24"/>
  <c r="AH27" i="67"/>
  <c r="AG27" i="67"/>
  <c r="AH59" i="23"/>
  <c r="AG59" i="23"/>
  <c r="AH65" i="63"/>
  <c r="AG65" i="63"/>
  <c r="AH108" i="21"/>
  <c r="AG22" i="23"/>
  <c r="AG92" i="62"/>
  <c r="AG106" i="69"/>
  <c r="AG18" i="57"/>
  <c r="AH18" i="57"/>
  <c r="AH43" i="21"/>
  <c r="AG43" i="21"/>
  <c r="AH54" i="63"/>
  <c r="AG54" i="63"/>
  <c r="AG4" i="57"/>
  <c r="AH4" i="57"/>
  <c r="AG83" i="27"/>
  <c r="AH99" i="25"/>
  <c r="AG99" i="25"/>
  <c r="AH35" i="66"/>
  <c r="AG35" i="66"/>
  <c r="AG36" i="62"/>
  <c r="AH106" i="69"/>
  <c r="AH25" i="58"/>
  <c r="AG25" i="58"/>
  <c r="AH37" i="68"/>
  <c r="AH35" i="26"/>
  <c r="AG35" i="26"/>
  <c r="AG24" i="58"/>
  <c r="AH24" i="58"/>
  <c r="AG22" i="24"/>
  <c r="AH22" i="24"/>
  <c r="AH86" i="60"/>
  <c r="AG75" i="16"/>
  <c r="AH75" i="16"/>
  <c r="AH73" i="26"/>
  <c r="AG73" i="26"/>
  <c r="AG6" i="68"/>
  <c r="AH6" i="68"/>
  <c r="AH16" i="60"/>
  <c r="AG16" i="60"/>
  <c r="AH16" i="67"/>
  <c r="AG16" i="67"/>
  <c r="AG38" i="18"/>
  <c r="AH38" i="18"/>
  <c r="AG27" i="15"/>
  <c r="AH27" i="15"/>
  <c r="AG64" i="59"/>
  <c r="AH64" i="59"/>
  <c r="AH76" i="18"/>
  <c r="AG76" i="18"/>
  <c r="AH46" i="23"/>
  <c r="AG15" i="24"/>
  <c r="AH15" i="24"/>
  <c r="AG26" i="16"/>
  <c r="AG7" i="69"/>
  <c r="AH7" i="69"/>
  <c r="AH79" i="18"/>
  <c r="AG79" i="18"/>
  <c r="AG24" i="20"/>
  <c r="AH24" i="20"/>
  <c r="AH70" i="19"/>
  <c r="AG70" i="19"/>
  <c r="AH46" i="58"/>
  <c r="AH58" i="21"/>
  <c r="AG58" i="21"/>
  <c r="AG84" i="27"/>
  <c r="AH84" i="27"/>
  <c r="AG67" i="69"/>
  <c r="AH67" i="69"/>
  <c r="AG76" i="57"/>
  <c r="AH76" i="57"/>
  <c r="AG19" i="60"/>
  <c r="AH19" i="60"/>
  <c r="AH67" i="16"/>
  <c r="AG67" i="16"/>
  <c r="AH60" i="60"/>
  <c r="AG60" i="60"/>
  <c r="AG71" i="69"/>
  <c r="AH71" i="69"/>
  <c r="AH69" i="27"/>
  <c r="AG66" i="67"/>
  <c r="AG52" i="58"/>
  <c r="AG46" i="58"/>
  <c r="AH78" i="19"/>
  <c r="AG78" i="19"/>
  <c r="AH20" i="19"/>
  <c r="AG56" i="60"/>
  <c r="AG20" i="17"/>
  <c r="AH19" i="61"/>
  <c r="AG19" i="61"/>
  <c r="AH16" i="65"/>
  <c r="AG16" i="65"/>
  <c r="AH78" i="24"/>
  <c r="AG78" i="24"/>
  <c r="AG64" i="69"/>
  <c r="AH64" i="69"/>
  <c r="K34" i="107"/>
  <c r="AG5" i="22"/>
  <c r="AH5" i="22"/>
  <c r="AG101" i="24"/>
  <c r="AH101" i="24"/>
  <c r="AH101" i="59"/>
  <c r="AG101" i="59"/>
  <c r="AH59" i="63"/>
  <c r="AG59" i="63"/>
  <c r="AH54" i="64"/>
  <c r="AG54" i="64"/>
  <c r="AH91" i="25"/>
  <c r="AG91" i="25"/>
  <c r="AG100" i="69"/>
  <c r="AH100" i="69"/>
  <c r="AH32" i="15"/>
  <c r="AG32" i="15"/>
  <c r="AG86" i="15"/>
  <c r="AH86" i="15"/>
  <c r="AH100" i="22"/>
  <c r="AG100" i="22"/>
  <c r="AH13" i="22"/>
  <c r="AG13" i="22"/>
  <c r="AG43" i="58"/>
  <c r="AH43" i="58"/>
  <c r="AG85" i="62"/>
  <c r="AH17" i="24"/>
  <c r="AG17" i="24"/>
  <c r="AG30" i="22"/>
  <c r="AH30" i="22"/>
  <c r="AG41" i="23"/>
  <c r="AH84" i="26"/>
  <c r="AG84" i="26"/>
  <c r="AG67" i="65"/>
  <c r="AH67" i="65"/>
  <c r="AG91" i="23"/>
  <c r="AH91" i="23"/>
  <c r="AH62" i="16"/>
  <c r="AG62" i="16"/>
  <c r="AH62" i="63"/>
  <c r="AG62" i="63"/>
  <c r="AG86" i="21"/>
  <c r="AH86" i="21"/>
  <c r="AH103" i="16"/>
  <c r="AG103" i="16"/>
  <c r="AG6" i="60"/>
  <c r="AH6" i="60"/>
  <c r="AH56" i="20"/>
  <c r="AG56" i="20"/>
  <c r="AH79" i="61"/>
  <c r="AG79" i="61"/>
  <c r="AG55" i="24"/>
  <c r="AH55" i="24"/>
  <c r="AG80" i="64"/>
  <c r="AH80" i="64"/>
  <c r="AG88" i="16"/>
  <c r="AH88" i="16"/>
  <c r="AH17" i="66"/>
  <c r="AG17" i="66"/>
  <c r="AH101" i="57"/>
  <c r="AH92" i="22"/>
  <c r="AG92" i="22"/>
  <c r="AH32" i="24"/>
  <c r="AG32" i="24"/>
  <c r="AG105" i="64"/>
  <c r="AH105" i="64"/>
  <c r="AH44" i="57"/>
  <c r="AG44" i="57"/>
  <c r="AG49" i="15"/>
  <c r="AH49" i="15"/>
  <c r="AH30" i="24"/>
  <c r="AG100" i="62"/>
  <c r="AH100" i="62"/>
  <c r="AH98" i="22"/>
  <c r="AG98" i="22"/>
  <c r="AG43" i="16"/>
  <c r="AH43" i="16"/>
  <c r="AH4" i="58"/>
  <c r="AG4" i="58"/>
  <c r="AH9" i="25"/>
  <c r="AG9" i="25"/>
  <c r="AH27" i="16"/>
  <c r="AH50" i="19"/>
  <c r="AH72" i="63"/>
  <c r="AG72" i="63"/>
  <c r="AG53" i="67"/>
  <c r="AH53" i="67"/>
  <c r="AH4" i="18"/>
  <c r="AH57" i="63"/>
  <c r="AG57" i="63"/>
  <c r="AH21" i="20"/>
  <c r="AG21" i="20"/>
  <c r="AH48" i="61"/>
  <c r="AG48" i="61"/>
  <c r="AG94" i="66"/>
  <c r="AH94" i="66"/>
  <c r="AH64" i="17"/>
  <c r="AG64" i="17"/>
  <c r="AH58" i="23"/>
  <c r="AG58" i="23"/>
  <c r="AG43" i="19"/>
  <c r="AH43" i="19"/>
  <c r="AG40" i="67"/>
  <c r="AH40" i="67"/>
  <c r="AG14" i="68"/>
  <c r="AH14" i="68"/>
  <c r="AG101" i="69"/>
  <c r="AH101" i="69"/>
  <c r="AG48" i="26"/>
  <c r="AH48" i="26"/>
  <c r="AH54" i="23"/>
  <c r="AG54" i="23"/>
  <c r="AH41" i="16"/>
  <c r="AG41" i="16"/>
  <c r="AG32" i="65"/>
  <c r="AH32" i="65"/>
  <c r="AH30" i="16"/>
  <c r="AG30" i="16"/>
  <c r="AH90" i="64"/>
  <c r="AG90" i="64"/>
  <c r="AH58" i="67"/>
  <c r="AG58" i="67"/>
  <c r="AH51" i="19"/>
  <c r="AG51" i="19"/>
  <c r="AH32" i="66"/>
  <c r="AH86" i="24"/>
  <c r="AG86" i="24"/>
  <c r="AH96" i="66"/>
  <c r="AG96" i="66"/>
  <c r="AH53" i="15"/>
  <c r="AG53" i="15"/>
  <c r="AG86" i="17"/>
  <c r="AH86" i="17"/>
  <c r="AH82" i="68"/>
  <c r="AG82" i="68"/>
  <c r="AG83" i="69"/>
  <c r="AH83" i="69"/>
  <c r="AG6" i="58"/>
  <c r="AH6" i="58"/>
  <c r="AD114" i="19"/>
  <c r="AH109" i="19"/>
  <c r="AG109" i="19"/>
  <c r="AH109" i="18"/>
  <c r="AD114" i="18"/>
  <c r="AG109" i="18"/>
  <c r="AD110" i="19"/>
  <c r="AD114" i="59"/>
  <c r="AH109" i="59"/>
  <c r="AG109" i="59"/>
  <c r="AD114" i="63"/>
  <c r="AH109" i="63"/>
  <c r="AG109" i="63"/>
  <c r="AD114" i="60"/>
  <c r="AH109" i="60"/>
  <c r="AD114" i="25"/>
  <c r="AH109" i="25"/>
  <c r="AG109" i="25"/>
  <c r="AG108" i="19"/>
  <c r="AH108" i="19"/>
  <c r="AH108" i="25"/>
  <c r="Q110" i="60"/>
  <c r="AD107" i="60"/>
  <c r="AH107" i="24"/>
  <c r="AG107" i="24"/>
  <c r="AD107" i="27"/>
  <c r="Q110" i="27"/>
  <c r="AG113" i="27"/>
  <c r="AH107" i="19"/>
  <c r="AG107" i="19"/>
  <c r="AG107" i="68"/>
  <c r="AG113" i="15"/>
  <c r="Q110" i="15"/>
  <c r="AD106" i="15"/>
  <c r="AH106" i="64"/>
  <c r="AG106" i="64"/>
  <c r="Q110" i="65"/>
  <c r="AD105" i="65"/>
  <c r="AG113" i="65"/>
  <c r="AH105" i="66"/>
  <c r="AG105" i="66"/>
  <c r="AG105" i="62"/>
  <c r="AD105" i="24"/>
  <c r="AG113" i="24"/>
  <c r="Q110" i="24"/>
  <c r="R111" i="24" s="1"/>
  <c r="AG97" i="59"/>
  <c r="AH97" i="59"/>
  <c r="AG63" i="66"/>
  <c r="AH63" i="66"/>
  <c r="AG44" i="24"/>
  <c r="AH44" i="24"/>
  <c r="AG29" i="65"/>
  <c r="AH29" i="65"/>
  <c r="AH78" i="26"/>
  <c r="AG78" i="26"/>
  <c r="AG58" i="19"/>
  <c r="AG85" i="16"/>
  <c r="AH85" i="16"/>
  <c r="AH108" i="64"/>
  <c r="AD113" i="64"/>
  <c r="AG108" i="64"/>
  <c r="AD110" i="64"/>
  <c r="H28" i="70" s="1"/>
  <c r="AH94" i="58"/>
  <c r="AG94" i="58"/>
  <c r="AD114" i="17"/>
  <c r="AG109" i="17"/>
  <c r="AH109" i="17"/>
  <c r="AH24" i="25"/>
  <c r="AG24" i="25"/>
  <c r="AH71" i="58"/>
  <c r="AG71" i="58"/>
  <c r="AH106" i="68"/>
  <c r="AG106" i="68"/>
  <c r="AG75" i="15"/>
  <c r="AH75" i="15"/>
  <c r="AH29" i="68"/>
  <c r="AG29" i="68"/>
  <c r="AH33" i="17"/>
  <c r="AG68" i="25"/>
  <c r="AH68" i="25"/>
  <c r="AG63" i="17"/>
  <c r="AH63" i="17"/>
  <c r="AG71" i="17"/>
  <c r="AH71" i="17"/>
  <c r="AH80" i="17"/>
  <c r="AG80" i="17"/>
  <c r="AG62" i="15"/>
  <c r="AH62" i="15"/>
  <c r="AH38" i="67"/>
  <c r="AG38" i="67"/>
  <c r="AH71" i="67"/>
  <c r="AG71" i="67"/>
  <c r="AH88" i="66"/>
  <c r="AG88" i="66"/>
  <c r="AH36" i="18"/>
  <c r="AG36" i="18"/>
  <c r="AG38" i="24"/>
  <c r="AH38" i="24"/>
  <c r="AH94" i="57"/>
  <c r="AG94" i="57"/>
  <c r="AH13" i="68"/>
  <c r="AG13" i="68"/>
  <c r="AG66" i="64"/>
  <c r="AH66" i="64"/>
  <c r="AH5" i="19"/>
  <c r="AG5" i="19"/>
  <c r="AG96" i="67"/>
  <c r="AH96" i="67"/>
  <c r="AH94" i="15"/>
  <c r="AG94" i="15"/>
  <c r="AH73" i="18"/>
  <c r="AG73" i="18"/>
  <c r="AH65" i="17"/>
  <c r="AG65" i="17"/>
  <c r="AG22" i="18"/>
  <c r="AH22" i="18"/>
  <c r="AG39" i="25"/>
  <c r="AH39" i="25"/>
  <c r="AG62" i="18"/>
  <c r="AH62" i="18"/>
  <c r="AG99" i="21"/>
  <c r="AH99" i="21"/>
  <c r="AG108" i="65"/>
  <c r="AH108" i="65"/>
  <c r="AH29" i="67"/>
  <c r="AG29" i="67"/>
  <c r="AH97" i="15"/>
  <c r="AG97" i="15"/>
  <c r="AG101" i="16"/>
  <c r="AH101" i="16"/>
  <c r="AG89" i="16"/>
  <c r="AG15" i="25"/>
  <c r="AH15" i="25"/>
  <c r="AG86" i="69"/>
  <c r="AH86" i="69"/>
  <c r="AH94" i="21"/>
  <c r="AG94" i="21"/>
  <c r="AH107" i="62"/>
  <c r="AH30" i="19"/>
  <c r="AG30" i="19"/>
  <c r="AH36" i="63"/>
  <c r="AG36" i="63"/>
  <c r="AH45" i="16"/>
  <c r="AG45" i="16"/>
  <c r="AH27" i="66"/>
  <c r="AG27" i="66"/>
  <c r="AD114" i="64"/>
  <c r="AH109" i="64"/>
  <c r="AG109" i="64"/>
  <c r="AG103" i="59"/>
  <c r="AH103" i="59"/>
  <c r="AH62" i="21"/>
  <c r="AG62" i="21"/>
  <c r="AH20" i="63"/>
  <c r="AG20" i="63"/>
  <c r="AG16" i="63"/>
  <c r="AH16" i="63"/>
  <c r="AG106" i="16"/>
  <c r="AH106" i="16"/>
  <c r="AH10" i="17"/>
  <c r="AG10" i="17"/>
  <c r="AH11" i="58"/>
  <c r="AG11" i="58"/>
  <c r="AH26" i="24"/>
  <c r="AG26" i="24"/>
  <c r="AG28" i="25"/>
  <c r="AH28" i="25"/>
  <c r="AG76" i="64"/>
  <c r="AH76" i="64"/>
  <c r="AG70" i="69"/>
  <c r="AH77" i="26"/>
  <c r="AG77" i="26"/>
  <c r="AH23" i="17"/>
  <c r="AG23" i="17"/>
  <c r="AH108" i="57"/>
  <c r="AG108" i="57"/>
  <c r="AH24" i="65"/>
  <c r="AH14" i="64"/>
  <c r="AG14" i="64"/>
  <c r="AH107" i="17"/>
  <c r="AG107" i="17"/>
  <c r="AG19" i="18"/>
  <c r="AH19" i="18"/>
  <c r="AH10" i="57"/>
  <c r="AH22" i="19"/>
  <c r="AG22" i="19"/>
  <c r="AH62" i="69"/>
  <c r="AG62" i="69"/>
  <c r="AG107" i="63"/>
  <c r="AG92" i="16"/>
  <c r="AH92" i="16"/>
  <c r="AC17" i="63"/>
  <c r="AD17" i="63"/>
  <c r="AC109" i="12"/>
  <c r="AD109" i="12"/>
  <c r="AH83" i="63"/>
  <c r="AG83" i="63"/>
  <c r="AH33" i="57"/>
  <c r="AG33" i="57"/>
  <c r="AG100" i="24"/>
  <c r="AH100" i="24"/>
  <c r="AH87" i="60"/>
  <c r="AG87" i="60"/>
  <c r="AG42" i="59"/>
  <c r="AG82" i="61"/>
  <c r="AH82" i="61"/>
  <c r="AG20" i="65"/>
  <c r="AH20" i="65"/>
  <c r="AH23" i="18"/>
  <c r="AG23" i="18"/>
  <c r="AG12" i="21"/>
  <c r="AH12" i="21"/>
  <c r="AH28" i="65"/>
  <c r="AG28" i="65"/>
  <c r="AH9" i="65"/>
  <c r="AG82" i="15"/>
  <c r="AH82" i="15"/>
  <c r="AH106" i="27"/>
  <c r="AG106" i="27"/>
  <c r="AG67" i="17"/>
  <c r="AH67" i="17"/>
  <c r="AH16" i="17"/>
  <c r="AG16" i="17"/>
  <c r="AH20" i="26"/>
  <c r="AG20" i="26"/>
  <c r="AH69" i="64"/>
  <c r="AG69" i="64"/>
  <c r="AG108" i="63"/>
  <c r="AH108" i="63"/>
  <c r="AH70" i="15"/>
  <c r="AG70" i="15"/>
  <c r="AG93" i="16"/>
  <c r="AH93" i="16"/>
  <c r="AH94" i="17"/>
  <c r="AG94" i="17"/>
  <c r="AG9" i="16"/>
  <c r="AH9" i="16"/>
  <c r="AG23" i="25"/>
  <c r="AH23" i="25"/>
  <c r="AH99" i="20"/>
  <c r="AG99" i="20"/>
  <c r="AH107" i="15"/>
  <c r="AG107" i="15"/>
  <c r="AG38" i="69"/>
  <c r="AG102" i="15"/>
  <c r="AH102" i="15"/>
  <c r="AH50" i="27"/>
  <c r="AG50" i="27"/>
  <c r="AH101" i="15"/>
  <c r="AG101" i="15"/>
  <c r="AH84" i="16"/>
  <c r="AH19" i="17"/>
  <c r="AG19" i="17"/>
  <c r="AG77" i="17"/>
  <c r="AH77" i="17"/>
  <c r="AG87" i="22"/>
  <c r="AH87" i="22"/>
  <c r="AG90" i="68"/>
  <c r="AH90" i="68"/>
  <c r="AH106" i="11"/>
  <c r="AG106" i="11"/>
  <c r="AH49" i="16"/>
  <c r="AH58" i="59"/>
  <c r="AG58" i="59"/>
  <c r="AG107" i="26" l="1"/>
  <c r="AG107" i="65"/>
  <c r="AG107" i="57"/>
  <c r="AG69" i="66"/>
  <c r="AH31" i="59"/>
  <c r="AG5" i="27"/>
  <c r="AG70" i="62"/>
  <c r="AH83" i="19"/>
  <c r="AH39" i="15"/>
  <c r="AH81" i="69"/>
  <c r="AG74" i="60"/>
  <c r="AH97" i="58"/>
  <c r="AH95" i="25"/>
  <c r="AH50" i="26"/>
  <c r="AG85" i="69"/>
  <c r="AG64" i="26"/>
  <c r="AH42" i="69"/>
  <c r="AH45" i="19"/>
  <c r="AH37" i="22"/>
  <c r="R114" i="14"/>
  <c r="R119" i="14" s="1"/>
  <c r="AG72" i="64"/>
  <c r="AG103" i="67"/>
  <c r="AG77" i="19"/>
  <c r="AG90" i="66"/>
  <c r="AH7" i="18"/>
  <c r="AG93" i="23"/>
  <c r="AH85" i="25"/>
  <c r="AH14" i="23"/>
  <c r="AH94" i="63"/>
  <c r="AG37" i="65"/>
  <c r="AH8" i="21"/>
  <c r="AH84" i="66"/>
  <c r="AD110" i="25"/>
  <c r="AG109" i="21"/>
  <c r="AH11" i="24"/>
  <c r="AH40" i="15"/>
  <c r="AH73" i="68"/>
  <c r="AG93" i="64"/>
  <c r="AH81" i="18"/>
  <c r="AG100" i="15"/>
  <c r="AG33" i="16"/>
  <c r="AG83" i="59"/>
  <c r="AH30" i="68"/>
  <c r="AH44" i="21"/>
  <c r="AG56" i="17"/>
  <c r="AG23" i="19"/>
  <c r="AH89" i="68"/>
  <c r="AH93" i="62"/>
  <c r="AG6" i="59"/>
  <c r="AH31" i="57"/>
  <c r="AH82" i="21"/>
  <c r="AH94" i="68"/>
  <c r="AH58" i="69"/>
  <c r="AH27" i="23"/>
  <c r="AH40" i="24"/>
  <c r="AH103" i="63"/>
  <c r="AH93" i="25"/>
  <c r="AH99" i="68"/>
  <c r="AG54" i="18"/>
  <c r="AG102" i="60"/>
  <c r="AG38" i="59"/>
  <c r="AG34" i="19"/>
  <c r="AD110" i="68"/>
  <c r="H32" i="70" s="1"/>
  <c r="AG91" i="65"/>
  <c r="AG83" i="25"/>
  <c r="AG73" i="24"/>
  <c r="AH20" i="61"/>
  <c r="AH25" i="23"/>
  <c r="AH83" i="62"/>
  <c r="AH64" i="20"/>
  <c r="AH98" i="18"/>
  <c r="AG53" i="62"/>
  <c r="AH92" i="26"/>
  <c r="AG69" i="21"/>
  <c r="AH50" i="25"/>
  <c r="AG30" i="23"/>
  <c r="AH95" i="64"/>
  <c r="AH88" i="17"/>
  <c r="AG6" i="67"/>
  <c r="AH87" i="68"/>
  <c r="AD114" i="68"/>
  <c r="AH66" i="15"/>
  <c r="AG24" i="57"/>
  <c r="AG90" i="62"/>
  <c r="AG74" i="19"/>
  <c r="AH81" i="16"/>
  <c r="AH61" i="27"/>
  <c r="AH22" i="22"/>
  <c r="AG53" i="27"/>
  <c r="AH15" i="23"/>
  <c r="AG8" i="18"/>
  <c r="AG67" i="22"/>
  <c r="AG60" i="68"/>
  <c r="AG21" i="65"/>
  <c r="AH21" i="65"/>
  <c r="AG17" i="21"/>
  <c r="AG18" i="18"/>
  <c r="AH54" i="17"/>
  <c r="AH76" i="20"/>
  <c r="AH70" i="58"/>
  <c r="AH81" i="67"/>
  <c r="AG61" i="65"/>
  <c r="AG66" i="27"/>
  <c r="AD113" i="57"/>
  <c r="L21" i="107" s="1"/>
  <c r="N21" i="107" s="1"/>
  <c r="AG105" i="61"/>
  <c r="AD114" i="21"/>
  <c r="P14" i="107" s="1"/>
  <c r="Q14" i="107" s="1"/>
  <c r="AG105" i="26"/>
  <c r="AH92" i="60"/>
  <c r="AH37" i="64"/>
  <c r="AG67" i="19"/>
  <c r="AH49" i="19"/>
  <c r="AH107" i="22"/>
  <c r="AG20" i="57"/>
  <c r="AG21" i="62"/>
  <c r="AG41" i="18"/>
  <c r="AH77" i="27"/>
  <c r="AH12" i="25"/>
  <c r="AH84" i="65"/>
  <c r="AH10" i="26"/>
  <c r="AH32" i="21"/>
  <c r="AH69" i="62"/>
  <c r="AH30" i="58"/>
  <c r="AG99" i="62"/>
  <c r="AH35" i="68"/>
  <c r="AG8" i="62"/>
  <c r="AH44" i="20"/>
  <c r="AH22" i="68"/>
  <c r="AH25" i="65"/>
  <c r="AG18" i="26"/>
  <c r="AH50" i="68"/>
  <c r="AH74" i="61"/>
  <c r="AH77" i="66"/>
  <c r="AG42" i="66"/>
  <c r="AH102" i="19"/>
  <c r="AH84" i="21"/>
  <c r="AH39" i="69"/>
  <c r="AG4" i="69"/>
  <c r="AH5" i="66"/>
  <c r="AH80" i="58"/>
  <c r="AH61" i="64"/>
  <c r="AH105" i="57"/>
  <c r="AG102" i="26"/>
  <c r="AH106" i="17"/>
  <c r="AG66" i="22"/>
  <c r="AG33" i="61"/>
  <c r="AH46" i="59"/>
  <c r="AH63" i="59"/>
  <c r="AG50" i="62"/>
  <c r="AH10" i="68"/>
  <c r="AH68" i="62"/>
  <c r="AH13" i="64"/>
  <c r="AG46" i="18"/>
  <c r="AG28" i="58"/>
  <c r="AH34" i="23"/>
  <c r="AG63" i="58"/>
  <c r="AH20" i="66"/>
  <c r="AH58" i="25"/>
  <c r="AG38" i="17"/>
  <c r="AG101" i="61"/>
  <c r="AH17" i="69"/>
  <c r="AH66" i="59"/>
  <c r="AG14" i="61"/>
  <c r="AG58" i="17"/>
  <c r="AH58" i="17"/>
  <c r="AG4" i="67"/>
  <c r="AH4" i="67"/>
  <c r="AG4" i="22"/>
  <c r="R115" i="22"/>
  <c r="AG4" i="18"/>
  <c r="R115" i="18"/>
  <c r="AG4" i="24"/>
  <c r="R115" i="24"/>
  <c r="AG4" i="65"/>
  <c r="R115" i="65"/>
  <c r="AH4" i="23"/>
  <c r="R115" i="23"/>
  <c r="AG4" i="25"/>
  <c r="R115" i="25"/>
  <c r="AH47" i="15"/>
  <c r="AG10" i="66"/>
  <c r="AG74" i="22"/>
  <c r="AH93" i="21"/>
  <c r="AG23" i="57"/>
  <c r="AG25" i="17"/>
  <c r="AH47" i="65"/>
  <c r="AH82" i="67"/>
  <c r="AH42" i="60"/>
  <c r="AH54" i="26"/>
  <c r="AH68" i="59"/>
  <c r="AG60" i="62"/>
  <c r="AH50" i="63"/>
  <c r="AH24" i="21"/>
  <c r="AH103" i="15"/>
  <c r="AG103" i="15"/>
  <c r="AH97" i="26"/>
  <c r="AH37" i="19"/>
  <c r="AG65" i="22"/>
  <c r="AG90" i="27"/>
  <c r="AH102" i="69"/>
  <c r="AH4" i="25"/>
  <c r="AH47" i="68"/>
  <c r="AH4" i="24"/>
  <c r="AG9" i="58"/>
  <c r="AG98" i="60"/>
  <c r="AG35" i="61"/>
  <c r="AG49" i="68"/>
  <c r="AH85" i="59"/>
  <c r="AG24" i="69"/>
  <c r="AG91" i="58"/>
  <c r="AG89" i="24"/>
  <c r="AG82" i="17"/>
  <c r="AG11" i="27"/>
  <c r="AG96" i="63"/>
  <c r="AH101" i="62"/>
  <c r="AG32" i="61"/>
  <c r="AG48" i="69"/>
  <c r="AH59" i="18"/>
  <c r="AH33" i="19"/>
  <c r="AH53" i="25"/>
  <c r="AH63" i="25"/>
  <c r="AH57" i="66"/>
  <c r="AH69" i="69"/>
  <c r="AG98" i="19"/>
  <c r="AH21" i="60"/>
  <c r="AH36" i="17"/>
  <c r="AG74" i="67"/>
  <c r="AG103" i="58"/>
  <c r="AH73" i="65"/>
  <c r="AH33" i="63"/>
  <c r="AG87" i="21"/>
  <c r="AH79" i="24"/>
  <c r="AH19" i="68"/>
  <c r="AG16" i="58"/>
  <c r="AH98" i="68"/>
  <c r="AG88" i="61"/>
  <c r="AG5" i="58"/>
  <c r="AG83" i="58"/>
  <c r="AG87" i="20"/>
  <c r="AG74" i="17"/>
  <c r="AH50" i="59"/>
  <c r="AG84" i="20"/>
  <c r="AH92" i="18"/>
  <c r="AG48" i="16"/>
  <c r="AG77" i="21"/>
  <c r="AG98" i="67"/>
  <c r="AH58" i="62"/>
  <c r="AG4" i="23"/>
  <c r="AG79" i="20"/>
  <c r="AH72" i="23"/>
  <c r="AH91" i="15"/>
  <c r="AG41" i="60"/>
  <c r="AG50" i="18"/>
  <c r="AH15" i="66"/>
  <c r="AG89" i="21"/>
  <c r="AH45" i="69"/>
  <c r="AH66" i="60"/>
  <c r="AH32" i="63"/>
  <c r="AG98" i="65"/>
  <c r="AH83" i="21"/>
  <c r="AG51" i="20"/>
  <c r="AH64" i="61"/>
  <c r="AH65" i="16"/>
  <c r="AG86" i="68"/>
  <c r="AG99" i="64"/>
  <c r="AH53" i="64"/>
  <c r="AH6" i="24"/>
  <c r="AH58" i="60"/>
  <c r="AH7" i="64"/>
  <c r="AG47" i="67"/>
  <c r="AH93" i="58"/>
  <c r="AH73" i="66"/>
  <c r="AG82" i="64"/>
  <c r="AH62" i="66"/>
  <c r="AG52" i="66"/>
  <c r="AH43" i="24"/>
  <c r="AG45" i="25"/>
  <c r="AH62" i="59"/>
  <c r="AH34" i="15"/>
  <c r="AG52" i="68"/>
  <c r="AG57" i="16"/>
  <c r="AG85" i="26"/>
  <c r="AG61" i="63"/>
  <c r="AH19" i="66"/>
  <c r="AH58" i="64"/>
  <c r="AH74" i="15"/>
  <c r="AH19" i="27"/>
  <c r="AG103" i="66"/>
  <c r="AH47" i="61"/>
  <c r="AH36" i="66"/>
  <c r="AH78" i="66"/>
  <c r="AH58" i="57"/>
  <c r="AG57" i="22"/>
  <c r="AH45" i="64"/>
  <c r="AG5" i="69"/>
  <c r="AH14" i="22"/>
  <c r="AG14" i="26"/>
  <c r="AG18" i="27"/>
  <c r="AG13" i="16"/>
  <c r="AH8" i="25"/>
  <c r="AG15" i="18"/>
  <c r="AG11" i="63"/>
  <c r="AH20" i="23"/>
  <c r="AG16" i="23"/>
  <c r="AH9" i="62"/>
  <c r="AH18" i="59"/>
  <c r="AH75" i="18"/>
  <c r="AG75" i="18"/>
  <c r="AH10" i="64"/>
  <c r="AG10" i="64"/>
  <c r="AH79" i="68"/>
  <c r="AG87" i="57"/>
  <c r="AH9" i="67"/>
  <c r="AG26" i="59"/>
  <c r="R111" i="65"/>
  <c r="AD29" i="107" s="1"/>
  <c r="AE29" i="107" s="1"/>
  <c r="AA29" i="107" s="1"/>
  <c r="AH11" i="25"/>
  <c r="AG58" i="16"/>
  <c r="AH90" i="15"/>
  <c r="AH30" i="64"/>
  <c r="AG48" i="17"/>
  <c r="AH5" i="57"/>
  <c r="AH31" i="26"/>
  <c r="AG18" i="66"/>
  <c r="AG10" i="20"/>
  <c r="AG30" i="60"/>
  <c r="AG42" i="15"/>
  <c r="AH27" i="24"/>
  <c r="AG27" i="27"/>
  <c r="AH7" i="19"/>
  <c r="AH29" i="69"/>
  <c r="AH23" i="68"/>
  <c r="AH39" i="16"/>
  <c r="AG29" i="20"/>
  <c r="AH21" i="63"/>
  <c r="AG14" i="63"/>
  <c r="AG28" i="68"/>
  <c r="AG23" i="64"/>
  <c r="AG17" i="58"/>
  <c r="AH25" i="59"/>
  <c r="AH7" i="23"/>
  <c r="AG32" i="17"/>
  <c r="AH31" i="68"/>
  <c r="AG6" i="69"/>
  <c r="AH79" i="16"/>
  <c r="AH28" i="24"/>
  <c r="AG9" i="19"/>
  <c r="AG37" i="16"/>
  <c r="AH28" i="27"/>
  <c r="AH28" i="59"/>
  <c r="AH7" i="27"/>
  <c r="AH22" i="65"/>
  <c r="AG26" i="17"/>
  <c r="AH47" i="16"/>
  <c r="AH10" i="23"/>
  <c r="AH12" i="61"/>
  <c r="AG19" i="57"/>
  <c r="AH19" i="26"/>
  <c r="AH33" i="26"/>
  <c r="AH17" i="25"/>
  <c r="AH32" i="58"/>
  <c r="AH8" i="23"/>
  <c r="AG98" i="17"/>
  <c r="AH98" i="17"/>
  <c r="AH31" i="63"/>
  <c r="AG31" i="63"/>
  <c r="AG13" i="67"/>
  <c r="AH71" i="68"/>
  <c r="AG71" i="68"/>
  <c r="AH17" i="67"/>
  <c r="AG17" i="67"/>
  <c r="AH65" i="26"/>
  <c r="AH55" i="60"/>
  <c r="AG9" i="69"/>
  <c r="AH9" i="69"/>
  <c r="AG68" i="67"/>
  <c r="AH60" i="15"/>
  <c r="AH33" i="62"/>
  <c r="AH55" i="27"/>
  <c r="AH95" i="63"/>
  <c r="AG92" i="66"/>
  <c r="AH21" i="66"/>
  <c r="AH6" i="61"/>
  <c r="AG6" i="61"/>
  <c r="AH14" i="58"/>
  <c r="AG14" i="58"/>
  <c r="AH78" i="15"/>
  <c r="AG78" i="15"/>
  <c r="AD114" i="27"/>
  <c r="AG109" i="27"/>
  <c r="AG27" i="59"/>
  <c r="AG94" i="62"/>
  <c r="AH8" i="63"/>
  <c r="AG42" i="64"/>
  <c r="AH42" i="64"/>
  <c r="AG31" i="58"/>
  <c r="AH31" i="58"/>
  <c r="AG30" i="17"/>
  <c r="AH30" i="17"/>
  <c r="AG76" i="68"/>
  <c r="AH76" i="68"/>
  <c r="AH50" i="64"/>
  <c r="AG50" i="64"/>
  <c r="AG106" i="12"/>
  <c r="R114" i="61"/>
  <c r="R119" i="61" s="1"/>
  <c r="H25" i="70"/>
  <c r="R114" i="25"/>
  <c r="R119" i="25" s="1"/>
  <c r="H18" i="70"/>
  <c r="R114" i="19"/>
  <c r="R119" i="19" s="1"/>
  <c r="H12" i="70"/>
  <c r="AG105" i="21"/>
  <c r="P49" i="107"/>
  <c r="Q49" i="107" s="1"/>
  <c r="AD113" i="66"/>
  <c r="L30" i="107" s="1"/>
  <c r="N30" i="107" s="1"/>
  <c r="R114" i="20"/>
  <c r="H13" i="70"/>
  <c r="AD110" i="12"/>
  <c r="H5" i="70" s="1"/>
  <c r="AG108" i="17"/>
  <c r="AD113" i="68"/>
  <c r="AH105" i="61"/>
  <c r="AH109" i="61"/>
  <c r="AH109" i="20"/>
  <c r="AG106" i="61"/>
  <c r="R6" i="107"/>
  <c r="G6" i="70"/>
  <c r="AH22" i="26"/>
  <c r="AH102" i="58"/>
  <c r="AG32" i="25"/>
  <c r="AH32" i="25"/>
  <c r="AG85" i="67"/>
  <c r="AH85" i="67"/>
  <c r="AH68" i="23"/>
  <c r="AG68" i="23"/>
  <c r="AD110" i="57"/>
  <c r="H21" i="70" s="1"/>
  <c r="AG19" i="67"/>
  <c r="AD113" i="16"/>
  <c r="AH76" i="25"/>
  <c r="AH85" i="22"/>
  <c r="AH77" i="63"/>
  <c r="AG77" i="63"/>
  <c r="AG65" i="65"/>
  <c r="AH65" i="65"/>
  <c r="AG97" i="66"/>
  <c r="AH97" i="66"/>
  <c r="AG103" i="62"/>
  <c r="AH103" i="62"/>
  <c r="AH79" i="22"/>
  <c r="AG79" i="22"/>
  <c r="AG37" i="20"/>
  <c r="AH37" i="20"/>
  <c r="AG26" i="68"/>
  <c r="AH26" i="68"/>
  <c r="AH96" i="20"/>
  <c r="AG96" i="20"/>
  <c r="AH23" i="23"/>
  <c r="AG23" i="23"/>
  <c r="AG26" i="25"/>
  <c r="AH26" i="25"/>
  <c r="AG77" i="64"/>
  <c r="AH77" i="64"/>
  <c r="AG39" i="27"/>
  <c r="AH39" i="27"/>
  <c r="AG96" i="58"/>
  <c r="AD113" i="23"/>
  <c r="L16" i="107" s="1"/>
  <c r="N16" i="107" s="1"/>
  <c r="AG106" i="23"/>
  <c r="AH41" i="19"/>
  <c r="AG41" i="19"/>
  <c r="AG19" i="65"/>
  <c r="AH19" i="65"/>
  <c r="AH43" i="18"/>
  <c r="AG43" i="18"/>
  <c r="AG60" i="59"/>
  <c r="AH60" i="59"/>
  <c r="AG15" i="19"/>
  <c r="AH15" i="19"/>
  <c r="AH45" i="22"/>
  <c r="AG45" i="22"/>
  <c r="AG98" i="24"/>
  <c r="AH98" i="24"/>
  <c r="AG8" i="26"/>
  <c r="AH8" i="26"/>
  <c r="AG88" i="20"/>
  <c r="AH88" i="20"/>
  <c r="AG67" i="15"/>
  <c r="AH67" i="15"/>
  <c r="AH108" i="58"/>
  <c r="AG108" i="58"/>
  <c r="AG72" i="61"/>
  <c r="AH72" i="61"/>
  <c r="AG37" i="67"/>
  <c r="AH37" i="67"/>
  <c r="AH106" i="62"/>
  <c r="AG106" i="62"/>
  <c r="AH86" i="23"/>
  <c r="AG86" i="23"/>
  <c r="AH40" i="64"/>
  <c r="AG40" i="64"/>
  <c r="AG23" i="65"/>
  <c r="AH23" i="65"/>
  <c r="AH31" i="20"/>
  <c r="AG31" i="20"/>
  <c r="AH84" i="19"/>
  <c r="AG84" i="19"/>
  <c r="AG109" i="67"/>
  <c r="AD114" i="67"/>
  <c r="P31" i="107" s="1"/>
  <c r="Q31" i="107" s="1"/>
  <c r="AH35" i="21"/>
  <c r="AG35" i="21"/>
  <c r="AG108" i="24"/>
  <c r="AH108" i="24"/>
  <c r="AG71" i="66"/>
  <c r="AH71" i="66"/>
  <c r="AG86" i="63"/>
  <c r="AH86" i="63"/>
  <c r="AG17" i="57"/>
  <c r="AH17" i="57"/>
  <c r="AH12" i="60"/>
  <c r="AG12" i="60"/>
  <c r="AD114" i="24"/>
  <c r="P17" i="107" s="1"/>
  <c r="Q17" i="107" s="1"/>
  <c r="AH109" i="24"/>
  <c r="AG109" i="24"/>
  <c r="AH43" i="68"/>
  <c r="AG43" i="68"/>
  <c r="AG109" i="57"/>
  <c r="AH103" i="64"/>
  <c r="AH109" i="57"/>
  <c r="AH70" i="23"/>
  <c r="AD54" i="107"/>
  <c r="AE54" i="107" s="1"/>
  <c r="AA54" i="107" s="1"/>
  <c r="AD18" i="107"/>
  <c r="AE18" i="107" s="1"/>
  <c r="AA18" i="107" s="1"/>
  <c r="AH67" i="26"/>
  <c r="AG67" i="26"/>
  <c r="AH36" i="67"/>
  <c r="AG36" i="67"/>
  <c r="AG71" i="57"/>
  <c r="AH71" i="57"/>
  <c r="AG13" i="27"/>
  <c r="AH13" i="27"/>
  <c r="AH71" i="19"/>
  <c r="AG71" i="19"/>
  <c r="AH35" i="25"/>
  <c r="AG35" i="25"/>
  <c r="AH74" i="66"/>
  <c r="AG74" i="66"/>
  <c r="AG23" i="63"/>
  <c r="AH23" i="63"/>
  <c r="AG8" i="15"/>
  <c r="AH8" i="15"/>
  <c r="AH81" i="24"/>
  <c r="AG81" i="24"/>
  <c r="AH78" i="61"/>
  <c r="AG78" i="61"/>
  <c r="AH95" i="57"/>
  <c r="AG95" i="57"/>
  <c r="AG25" i="21"/>
  <c r="AH25" i="21"/>
  <c r="AG39" i="68"/>
  <c r="AH39" i="68"/>
  <c r="AG6" i="25"/>
  <c r="AH6" i="25"/>
  <c r="AG63" i="64"/>
  <c r="AG109" i="61"/>
  <c r="AG21" i="22"/>
  <c r="AH41" i="58"/>
  <c r="AH61" i="21"/>
  <c r="AH12" i="20"/>
  <c r="AH83" i="15"/>
  <c r="AH28" i="69"/>
  <c r="AD113" i="25"/>
  <c r="L18" i="107" s="1"/>
  <c r="N18" i="107" s="1"/>
  <c r="AH16" i="24"/>
  <c r="AH32" i="68"/>
  <c r="AH34" i="18"/>
  <c r="AD114" i="69"/>
  <c r="P33" i="107" s="1"/>
  <c r="Q33" i="107" s="1"/>
  <c r="AG48" i="25"/>
  <c r="AH95" i="61"/>
  <c r="AG28" i="21"/>
  <c r="AH61" i="58"/>
  <c r="AG26" i="57"/>
  <c r="AG40" i="66"/>
  <c r="AG90" i="20"/>
  <c r="AG61" i="19"/>
  <c r="AG89" i="17"/>
  <c r="AH89" i="17"/>
  <c r="AG109" i="66"/>
  <c r="AH105" i="60"/>
  <c r="AH40" i="26"/>
  <c r="P30" i="107"/>
  <c r="Q30" i="107" s="1"/>
  <c r="P66" i="107"/>
  <c r="Q66" i="107" s="1"/>
  <c r="AG95" i="23"/>
  <c r="AH95" i="23"/>
  <c r="AH94" i="26"/>
  <c r="R111" i="27"/>
  <c r="AD20" i="107" s="1"/>
  <c r="AE20" i="107" s="1"/>
  <c r="AA20" i="107" s="1"/>
  <c r="AH57" i="21"/>
  <c r="AH67" i="23"/>
  <c r="AG45" i="18"/>
  <c r="AH98" i="62"/>
  <c r="AG64" i="58"/>
  <c r="AG6" i="21"/>
  <c r="AH6" i="21"/>
  <c r="AH109" i="66"/>
  <c r="AH44" i="16"/>
  <c r="AG44" i="16"/>
  <c r="AG80" i="23"/>
  <c r="AH80" i="23"/>
  <c r="AH52" i="69"/>
  <c r="AG105" i="11"/>
  <c r="AH38" i="19"/>
  <c r="AA6" i="107"/>
  <c r="AH57" i="18"/>
  <c r="AD113" i="12"/>
  <c r="L5" i="107" s="1"/>
  <c r="N5" i="107" s="1"/>
  <c r="AG98" i="20"/>
  <c r="AH8" i="67"/>
  <c r="R111" i="15"/>
  <c r="AD44" i="107" s="1"/>
  <c r="AE44" i="107" s="1"/>
  <c r="AA44" i="107" s="1"/>
  <c r="AH108" i="11"/>
  <c r="AG47" i="19"/>
  <c r="AG60" i="20"/>
  <c r="AH17" i="64"/>
  <c r="AG78" i="16"/>
  <c r="AG7" i="24"/>
  <c r="AH66" i="63"/>
  <c r="AH10" i="62"/>
  <c r="AH81" i="63"/>
  <c r="AG43" i="60"/>
  <c r="AH31" i="60"/>
  <c r="AG62" i="60"/>
  <c r="AG61" i="69"/>
  <c r="AG65" i="69"/>
  <c r="AH88" i="63"/>
  <c r="AH21" i="68"/>
  <c r="AG46" i="21"/>
  <c r="AH46" i="21"/>
  <c r="AG61" i="25"/>
  <c r="AH49" i="69"/>
  <c r="R111" i="21"/>
  <c r="AD14" i="107" s="1"/>
  <c r="AE14" i="107" s="1"/>
  <c r="AA14" i="107" s="1"/>
  <c r="AG41" i="21"/>
  <c r="AH52" i="20"/>
  <c r="AG103" i="20"/>
  <c r="AG30" i="59"/>
  <c r="AH33" i="58"/>
  <c r="AH47" i="64"/>
  <c r="AH81" i="15"/>
  <c r="AH5" i="67"/>
  <c r="AG16" i="25"/>
  <c r="AH72" i="57"/>
  <c r="AG25" i="22"/>
  <c r="AH87" i="58"/>
  <c r="AH107" i="23"/>
  <c r="R111" i="18"/>
  <c r="AG53" i="21"/>
  <c r="AH31" i="65"/>
  <c r="AG20" i="67"/>
  <c r="AG71" i="59"/>
  <c r="AH10" i="22"/>
  <c r="AH16" i="22"/>
  <c r="AD110" i="58"/>
  <c r="H22" i="70" s="1"/>
  <c r="AG44" i="65"/>
  <c r="AG81" i="59"/>
  <c r="AG8" i="20"/>
  <c r="AH74" i="18"/>
  <c r="AH21" i="21"/>
  <c r="AG41" i="15"/>
  <c r="AH96" i="26"/>
  <c r="AG106" i="59"/>
  <c r="AH57" i="26"/>
  <c r="AH10" i="65"/>
  <c r="AG66" i="16"/>
  <c r="AH25" i="18"/>
  <c r="AH27" i="25"/>
  <c r="AH8" i="57"/>
  <c r="AG82" i="66"/>
  <c r="AG101" i="65"/>
  <c r="AH103" i="60"/>
  <c r="AG33" i="59"/>
  <c r="AH38" i="64"/>
  <c r="AH49" i="18"/>
  <c r="AH62" i="24"/>
  <c r="AG49" i="24"/>
  <c r="AH68" i="24"/>
  <c r="AG78" i="27"/>
  <c r="AH46" i="68"/>
  <c r="AG46" i="68"/>
  <c r="AG50" i="22"/>
  <c r="AH50" i="22"/>
  <c r="AG46" i="61"/>
  <c r="AH46" i="61"/>
  <c r="AG37" i="15"/>
  <c r="AH37" i="15"/>
  <c r="AG30" i="26"/>
  <c r="AG109" i="23"/>
  <c r="AH108" i="23"/>
  <c r="AG9" i="22"/>
  <c r="AD113" i="61"/>
  <c r="AH25" i="60"/>
  <c r="AH60" i="69"/>
  <c r="AH5" i="62"/>
  <c r="AH69" i="22"/>
  <c r="AH72" i="62"/>
  <c r="R111" i="63"/>
  <c r="AD27" i="107" s="1"/>
  <c r="AE27" i="107" s="1"/>
  <c r="AA27" i="107" s="1"/>
  <c r="AG101" i="63"/>
  <c r="AH17" i="62"/>
  <c r="AG22" i="20"/>
  <c r="AG25" i="67"/>
  <c r="AG106" i="66"/>
  <c r="AH98" i="69"/>
  <c r="AG107" i="61"/>
  <c r="AH107" i="61"/>
  <c r="AG73" i="67"/>
  <c r="AH55" i="26"/>
  <c r="AG55" i="26"/>
  <c r="AG98" i="64"/>
  <c r="AH98" i="64"/>
  <c r="AG18" i="62"/>
  <c r="AH18" i="62"/>
  <c r="AH86" i="26"/>
  <c r="AH7" i="66"/>
  <c r="AH80" i="15"/>
  <c r="AH44" i="64"/>
  <c r="AG102" i="21"/>
  <c r="AG86" i="62"/>
  <c r="AH6" i="64"/>
  <c r="AH90" i="61"/>
  <c r="AH11" i="20"/>
  <c r="AH75" i="20"/>
  <c r="AH101" i="20"/>
  <c r="AH62" i="27"/>
  <c r="AH7" i="20"/>
  <c r="AG71" i="65"/>
  <c r="AH95" i="60"/>
  <c r="AG86" i="27"/>
  <c r="AG55" i="57"/>
  <c r="AH42" i="58"/>
  <c r="AG42" i="58"/>
  <c r="AH66" i="68"/>
  <c r="AH65" i="60"/>
  <c r="AG65" i="60"/>
  <c r="AH98" i="27"/>
  <c r="AG98" i="27"/>
  <c r="AH86" i="16"/>
  <c r="AG86" i="16"/>
  <c r="AH87" i="61"/>
  <c r="AH38" i="66"/>
  <c r="AH46" i="27"/>
  <c r="AH92" i="65"/>
  <c r="AH29" i="58"/>
  <c r="AH76" i="67"/>
  <c r="AG42" i="21"/>
  <c r="AH15" i="57"/>
  <c r="AG95" i="59"/>
  <c r="AH45" i="66"/>
  <c r="AH9" i="61"/>
  <c r="AH10" i="59"/>
  <c r="AH47" i="60"/>
  <c r="AG23" i="66"/>
  <c r="AH97" i="63"/>
  <c r="AH101" i="64"/>
  <c r="AH85" i="27"/>
  <c r="AH62" i="25"/>
  <c r="AG62" i="25"/>
  <c r="AG38" i="60"/>
  <c r="AH38" i="60"/>
  <c r="AG4" i="66"/>
  <c r="AH4" i="66"/>
  <c r="AG21" i="67"/>
  <c r="AH21" i="67"/>
  <c r="AH64" i="15"/>
  <c r="AG64" i="15"/>
  <c r="AH89" i="63"/>
  <c r="AH43" i="59"/>
  <c r="AH78" i="20"/>
  <c r="AG78" i="20"/>
  <c r="AH53" i="69"/>
  <c r="AH79" i="58"/>
  <c r="AH46" i="19"/>
  <c r="AG49" i="25"/>
  <c r="AH9" i="60"/>
  <c r="AH23" i="22"/>
  <c r="AG23" i="22"/>
  <c r="AG17" i="61"/>
  <c r="AH17" i="61"/>
  <c r="AG105" i="58"/>
  <c r="AG89" i="58"/>
  <c r="AG59" i="26"/>
  <c r="AH8" i="16"/>
  <c r="AG102" i="18"/>
  <c r="AH59" i="61"/>
  <c r="AH45" i="59"/>
  <c r="AH89" i="65"/>
  <c r="AG20" i="68"/>
  <c r="AG42" i="27"/>
  <c r="AG45" i="63"/>
  <c r="AG10" i="21"/>
  <c r="AG29" i="61"/>
  <c r="AG26" i="23"/>
  <c r="AH12" i="17"/>
  <c r="R111" i="67"/>
  <c r="AD31" i="107" s="1"/>
  <c r="AE31" i="107" s="1"/>
  <c r="AA31" i="107" s="1"/>
  <c r="AG71" i="15"/>
  <c r="AH81" i="23"/>
  <c r="AH49" i="23"/>
  <c r="AG93" i="26"/>
  <c r="AG88" i="65"/>
  <c r="AH87" i="24"/>
  <c r="AG79" i="15"/>
  <c r="AH102" i="63"/>
  <c r="AG39" i="18"/>
  <c r="AH63" i="69"/>
  <c r="AD110" i="63"/>
  <c r="AG106" i="67"/>
  <c r="AH39" i="66"/>
  <c r="AH79" i="59"/>
  <c r="AG79" i="59"/>
  <c r="AG97" i="69"/>
  <c r="AH97" i="69"/>
  <c r="AH97" i="23"/>
  <c r="AH72" i="21"/>
  <c r="AG12" i="58"/>
  <c r="AH12" i="58"/>
  <c r="AG15" i="27"/>
  <c r="AH15" i="27"/>
  <c r="AH14" i="15"/>
  <c r="AG14" i="15"/>
  <c r="AH37" i="69"/>
  <c r="AG37" i="69"/>
  <c r="AH52" i="27"/>
  <c r="AD113" i="58"/>
  <c r="L22" i="107" s="1"/>
  <c r="N22" i="107" s="1"/>
  <c r="AH105" i="12"/>
  <c r="AH106" i="65"/>
  <c r="AG59" i="65"/>
  <c r="AG70" i="16"/>
  <c r="AG34" i="25"/>
  <c r="AG45" i="21"/>
  <c r="AG25" i="69"/>
  <c r="AG55" i="22"/>
  <c r="AG82" i="27"/>
  <c r="R111" i="26"/>
  <c r="AD55" i="107" s="1"/>
  <c r="AE55" i="107" s="1"/>
  <c r="AA55" i="107" s="1"/>
  <c r="AG55" i="64"/>
  <c r="AH21" i="18"/>
  <c r="AH106" i="60"/>
  <c r="AH93" i="27"/>
  <c r="AG69" i="15"/>
  <c r="AH89" i="19"/>
  <c r="AH6" i="16"/>
  <c r="AH58" i="61"/>
  <c r="AH42" i="65"/>
  <c r="R111" i="61"/>
  <c r="AD25" i="107" s="1"/>
  <c r="AE25" i="107" s="1"/>
  <c r="AA25" i="107" s="1"/>
  <c r="AH72" i="26"/>
  <c r="AH85" i="20"/>
  <c r="AH31" i="15"/>
  <c r="AH62" i="65"/>
  <c r="AH14" i="24"/>
  <c r="AG92" i="63"/>
  <c r="AH36" i="68"/>
  <c r="AG36" i="68"/>
  <c r="AH21" i="59"/>
  <c r="AH29" i="26"/>
  <c r="AG29" i="26"/>
  <c r="AH53" i="65"/>
  <c r="AG53" i="65"/>
  <c r="AG35" i="69"/>
  <c r="AG105" i="67"/>
  <c r="AH12" i="65"/>
  <c r="AG51" i="68"/>
  <c r="AH31" i="24"/>
  <c r="AH73" i="17"/>
  <c r="AH68" i="64"/>
  <c r="AH7" i="62"/>
  <c r="AH42" i="23"/>
  <c r="AH84" i="22"/>
  <c r="AH13" i="58"/>
  <c r="AH100" i="18"/>
  <c r="AH97" i="62"/>
  <c r="AH103" i="68"/>
  <c r="R111" i="19"/>
  <c r="AG78" i="58"/>
  <c r="AG92" i="68"/>
  <c r="AH92" i="68"/>
  <c r="AH20" i="60"/>
  <c r="AG20" i="60"/>
  <c r="AG43" i="64"/>
  <c r="AH43" i="64"/>
  <c r="AH33" i="69"/>
  <c r="AG33" i="69"/>
  <c r="AG15" i="59"/>
  <c r="AH15" i="59"/>
  <c r="AH84" i="67"/>
  <c r="AH108" i="12"/>
  <c r="AD111" i="14"/>
  <c r="F8" i="106" s="1"/>
  <c r="R7" i="107"/>
  <c r="AG107" i="12"/>
  <c r="AG14" i="69"/>
  <c r="AH14" i="69"/>
  <c r="AH85" i="21"/>
  <c r="AG85" i="21"/>
  <c r="AG105" i="18"/>
  <c r="AH105" i="18"/>
  <c r="AG105" i="20"/>
  <c r="AD114" i="23"/>
  <c r="P16" i="107" s="1"/>
  <c r="Q16" i="107" s="1"/>
  <c r="AH11" i="23"/>
  <c r="AG99" i="24"/>
  <c r="R111" i="22"/>
  <c r="AD51" i="107" s="1"/>
  <c r="AE51" i="107" s="1"/>
  <c r="AA51" i="107" s="1"/>
  <c r="AH96" i="23"/>
  <c r="AH93" i="68"/>
  <c r="AH67" i="62"/>
  <c r="AH65" i="58"/>
  <c r="AH97" i="18"/>
  <c r="AD113" i="67"/>
  <c r="L31" i="107" s="1"/>
  <c r="N31" i="107" s="1"/>
  <c r="AH107" i="18"/>
  <c r="AH52" i="61"/>
  <c r="AH90" i="24"/>
  <c r="AH39" i="24"/>
  <c r="AH15" i="65"/>
  <c r="AH49" i="57"/>
  <c r="R111" i="17"/>
  <c r="AG69" i="59"/>
  <c r="AH71" i="24"/>
  <c r="AG30" i="69"/>
  <c r="AG73" i="69"/>
  <c r="AH73" i="69"/>
  <c r="AH79" i="67"/>
  <c r="AG79" i="67"/>
  <c r="AH15" i="68"/>
  <c r="AH47" i="69"/>
  <c r="AG102" i="59"/>
  <c r="AH21" i="19"/>
  <c r="AH74" i="65"/>
  <c r="AG74" i="65"/>
  <c r="AH101" i="67"/>
  <c r="AG15" i="15"/>
  <c r="AG78" i="69"/>
  <c r="AH78" i="69"/>
  <c r="AH65" i="61"/>
  <c r="AG65" i="61"/>
  <c r="AG41" i="65"/>
  <c r="AH41" i="65"/>
  <c r="AG55" i="58"/>
  <c r="AH55" i="58"/>
  <c r="AH49" i="67"/>
  <c r="AG49" i="67"/>
  <c r="AH4" i="22"/>
  <c r="AH73" i="63"/>
  <c r="AH63" i="20"/>
  <c r="AH27" i="65"/>
  <c r="AH63" i="16"/>
  <c r="R111" i="64"/>
  <c r="AD28" i="107" s="1"/>
  <c r="AE28" i="107" s="1"/>
  <c r="AA28" i="107" s="1"/>
  <c r="AH107" i="69"/>
  <c r="AH63" i="63"/>
  <c r="AH55" i="21"/>
  <c r="AH46" i="16"/>
  <c r="AG46" i="16"/>
  <c r="AH15" i="61"/>
  <c r="AH37" i="59"/>
  <c r="AH107" i="63"/>
  <c r="AH13" i="66"/>
  <c r="AD114" i="65"/>
  <c r="AG51" i="61"/>
  <c r="AG35" i="19"/>
  <c r="AH87" i="25"/>
  <c r="AG32" i="20"/>
  <c r="AH54" i="20"/>
  <c r="AD110" i="23"/>
  <c r="AH75" i="61"/>
  <c r="AH84" i="59"/>
  <c r="AH35" i="27"/>
  <c r="AH49" i="27"/>
  <c r="AH65" i="57"/>
  <c r="AH16" i="57"/>
  <c r="AH23" i="24"/>
  <c r="AH71" i="21"/>
  <c r="AG54" i="16"/>
  <c r="AG9" i="15"/>
  <c r="AH9" i="15"/>
  <c r="AH15" i="22"/>
  <c r="AG15" i="22"/>
  <c r="AH17" i="60"/>
  <c r="AG13" i="69"/>
  <c r="AH94" i="16"/>
  <c r="AH106" i="22"/>
  <c r="AG106" i="22"/>
  <c r="AH39" i="23"/>
  <c r="AG85" i="63"/>
  <c r="AH95" i="65"/>
  <c r="AG95" i="65"/>
  <c r="AH9" i="68"/>
  <c r="AG38" i="15"/>
  <c r="AH38" i="15"/>
  <c r="AH7" i="63"/>
  <c r="AG7" i="63"/>
  <c r="AH50" i="57"/>
  <c r="R111" i="69"/>
  <c r="AD33" i="107" s="1"/>
  <c r="AE33" i="107" s="1"/>
  <c r="AA33" i="107" s="1"/>
  <c r="AH85" i="65"/>
  <c r="AG85" i="65"/>
  <c r="AH55" i="68"/>
  <c r="AG15" i="63"/>
  <c r="AH93" i="67"/>
  <c r="AH62" i="61"/>
  <c r="AG62" i="61"/>
  <c r="AH31" i="66"/>
  <c r="AD113" i="63"/>
  <c r="L63" i="107" s="1"/>
  <c r="AG59" i="22"/>
  <c r="AG78" i="57"/>
  <c r="AH97" i="27"/>
  <c r="AG15" i="20"/>
  <c r="AH13" i="17"/>
  <c r="AG106" i="24"/>
  <c r="AH84" i="25"/>
  <c r="R111" i="58"/>
  <c r="AD22" i="107" s="1"/>
  <c r="AE22" i="107" s="1"/>
  <c r="AA22" i="107" s="1"/>
  <c r="AH12" i="24"/>
  <c r="AH36" i="64"/>
  <c r="AH74" i="23"/>
  <c r="AG97" i="17"/>
  <c r="R111" i="20"/>
  <c r="AH15" i="21"/>
  <c r="AG23" i="67"/>
  <c r="AH23" i="67"/>
  <c r="AG57" i="60"/>
  <c r="AH57" i="60"/>
  <c r="AG57" i="69"/>
  <c r="AH57" i="69"/>
  <c r="AG38" i="16"/>
  <c r="AH38" i="16"/>
  <c r="AH23" i="16"/>
  <c r="AG21" i="69"/>
  <c r="AH21" i="69"/>
  <c r="AH29" i="21"/>
  <c r="AG29" i="21"/>
  <c r="AG93" i="20"/>
  <c r="AH93" i="20"/>
  <c r="AH101" i="19"/>
  <c r="AG87" i="59"/>
  <c r="AH56" i="19"/>
  <c r="AG56" i="19"/>
  <c r="AH82" i="57"/>
  <c r="AH46" i="22"/>
  <c r="AG14" i="18"/>
  <c r="AH14" i="18"/>
  <c r="AH109" i="58"/>
  <c r="AH59" i="68"/>
  <c r="AH34" i="69"/>
  <c r="AH108" i="26"/>
  <c r="AH52" i="17"/>
  <c r="AH52" i="24"/>
  <c r="AH8" i="65"/>
  <c r="AH20" i="64"/>
  <c r="AG20" i="64"/>
  <c r="AH54" i="15"/>
  <c r="AG54" i="15"/>
  <c r="AH9" i="24"/>
  <c r="AG9" i="24"/>
  <c r="AG47" i="58"/>
  <c r="AH47" i="58"/>
  <c r="AG5" i="26"/>
  <c r="AH79" i="57"/>
  <c r="AG79" i="57"/>
  <c r="AD113" i="17"/>
  <c r="L10" i="107" s="1"/>
  <c r="N10" i="107" s="1"/>
  <c r="AH91" i="21"/>
  <c r="AH99" i="18"/>
  <c r="AH100" i="20"/>
  <c r="AH28" i="15"/>
  <c r="AD114" i="58"/>
  <c r="P22" i="107" s="1"/>
  <c r="Q22" i="107" s="1"/>
  <c r="AG34" i="64"/>
  <c r="AH86" i="57"/>
  <c r="AG25" i="15"/>
  <c r="AH99" i="15"/>
  <c r="AG77" i="62"/>
  <c r="AG12" i="18"/>
  <c r="AH90" i="69"/>
  <c r="AH12" i="63"/>
  <c r="AH87" i="62"/>
  <c r="AD110" i="59"/>
  <c r="AH43" i="61"/>
  <c r="AH84" i="18"/>
  <c r="AH89" i="27"/>
  <c r="AG67" i="25"/>
  <c r="AG49" i="64"/>
  <c r="AH20" i="24"/>
  <c r="AG20" i="58"/>
  <c r="AH7" i="57"/>
  <c r="AG7" i="57"/>
  <c r="AH66" i="57"/>
  <c r="AG66" i="57"/>
  <c r="AH18" i="17"/>
  <c r="AG18" i="17"/>
  <c r="AH24" i="17"/>
  <c r="AG24" i="17"/>
  <c r="AH76" i="60"/>
  <c r="AG76" i="60"/>
  <c r="AH77" i="58"/>
  <c r="AG13" i="26"/>
  <c r="AH58" i="68"/>
  <c r="AH105" i="22"/>
  <c r="AH79" i="23"/>
  <c r="AH37" i="23"/>
  <c r="AH78" i="22"/>
  <c r="AH103" i="57"/>
  <c r="AG103" i="57"/>
  <c r="AG103" i="65"/>
  <c r="AH103" i="65"/>
  <c r="AG39" i="26"/>
  <c r="AH39" i="26"/>
  <c r="AH9" i="18"/>
  <c r="AH53" i="19"/>
  <c r="AG100" i="16"/>
  <c r="AH7" i="21"/>
  <c r="AH34" i="67"/>
  <c r="AH31" i="16"/>
  <c r="AH14" i="21"/>
  <c r="AG14" i="21"/>
  <c r="AH45" i="58"/>
  <c r="AH44" i="19"/>
  <c r="AG44" i="19"/>
  <c r="AG53" i="57"/>
  <c r="AH53" i="57"/>
  <c r="AH78" i="62"/>
  <c r="AG78" i="62"/>
  <c r="AG29" i="22"/>
  <c r="AH5" i="59"/>
  <c r="AG12" i="15"/>
  <c r="AH6" i="15"/>
  <c r="AG6" i="15"/>
  <c r="AH61" i="57"/>
  <c r="AG61" i="57"/>
  <c r="AG95" i="22"/>
  <c r="AH95" i="22"/>
  <c r="AH26" i="22"/>
  <c r="AG26" i="22"/>
  <c r="AH20" i="22"/>
  <c r="R111" i="59"/>
  <c r="AD23" i="107" s="1"/>
  <c r="AE23" i="107" s="1"/>
  <c r="AA23" i="107" s="1"/>
  <c r="AH76" i="17"/>
  <c r="AH90" i="58"/>
  <c r="AG90" i="58"/>
  <c r="AG48" i="23"/>
  <c r="AH48" i="23"/>
  <c r="AH30" i="15"/>
  <c r="AG30" i="15"/>
  <c r="AH32" i="62"/>
  <c r="AG32" i="62"/>
  <c r="AH34" i="22"/>
  <c r="AG34" i="22"/>
  <c r="AG84" i="60"/>
  <c r="AH84" i="60"/>
  <c r="AH51" i="24"/>
  <c r="AG51" i="24"/>
  <c r="AG14" i="62"/>
  <c r="AG5" i="18"/>
  <c r="AH5" i="18"/>
  <c r="AH74" i="57"/>
  <c r="AG74" i="57"/>
  <c r="AH34" i="27"/>
  <c r="AG34" i="27"/>
  <c r="AG29" i="64"/>
  <c r="AH29" i="64"/>
  <c r="AH7" i="26"/>
  <c r="AG7" i="26"/>
  <c r="AH12" i="66"/>
  <c r="AG12" i="66"/>
  <c r="AH102" i="23"/>
  <c r="AG102" i="23"/>
  <c r="AG61" i="18"/>
  <c r="AH61" i="18"/>
  <c r="AH25" i="26"/>
  <c r="AH55" i="16"/>
  <c r="AH108" i="15"/>
  <c r="AD110" i="66"/>
  <c r="AD113" i="21"/>
  <c r="L14" i="107" s="1"/>
  <c r="N14" i="107" s="1"/>
  <c r="AG10" i="61"/>
  <c r="AH59" i="15"/>
  <c r="AH79" i="25"/>
  <c r="AH12" i="67"/>
  <c r="AH94" i="19"/>
  <c r="AG69" i="18"/>
  <c r="AH17" i="23"/>
  <c r="AG55" i="23"/>
  <c r="AH55" i="23"/>
  <c r="AG74" i="27"/>
  <c r="AH74" i="27"/>
  <c r="AH53" i="61"/>
  <c r="AG50" i="20"/>
  <c r="AH18" i="15"/>
  <c r="AH106" i="21"/>
  <c r="AG89" i="22"/>
  <c r="AH23" i="69"/>
  <c r="AH54" i="61"/>
  <c r="AG54" i="61"/>
  <c r="AH56" i="16"/>
  <c r="AD110" i="17"/>
  <c r="H10" i="70" s="1"/>
  <c r="R111" i="60"/>
  <c r="AD24" i="107" s="1"/>
  <c r="AE24" i="107" s="1"/>
  <c r="AA24" i="107" s="1"/>
  <c r="AD110" i="21"/>
  <c r="AG35" i="24"/>
  <c r="AH99" i="23"/>
  <c r="AG75" i="68"/>
  <c r="AH105" i="69"/>
  <c r="AH108" i="60"/>
  <c r="AH18" i="24"/>
  <c r="AH27" i="22"/>
  <c r="AG34" i="58"/>
  <c r="AG75" i="63"/>
  <c r="AH44" i="25"/>
  <c r="AH12" i="69"/>
  <c r="AH28" i="67"/>
  <c r="AH40" i="23"/>
  <c r="AG40" i="23"/>
  <c r="AG53" i="20"/>
  <c r="AG68" i="68"/>
  <c r="AH68" i="68"/>
  <c r="AH57" i="25"/>
  <c r="AH38" i="23"/>
  <c r="AG38" i="23"/>
  <c r="AG17" i="16"/>
  <c r="AH17" i="16"/>
  <c r="AH26" i="64"/>
  <c r="AG26" i="64"/>
  <c r="AG5" i="16"/>
  <c r="AH5" i="16"/>
  <c r="AH101" i="26"/>
  <c r="AG101" i="26"/>
  <c r="AH71" i="16"/>
  <c r="AH9" i="26"/>
  <c r="AH54" i="27"/>
  <c r="AH4" i="68"/>
  <c r="AG4" i="68"/>
  <c r="AG73" i="22"/>
  <c r="AH73" i="22"/>
  <c r="AG73" i="59"/>
  <c r="AH73" i="59"/>
  <c r="AG37" i="26"/>
  <c r="AH85" i="61"/>
  <c r="AG68" i="16"/>
  <c r="AH68" i="16"/>
  <c r="AG12" i="19"/>
  <c r="AH12" i="19"/>
  <c r="AH39" i="21"/>
  <c r="AG39" i="21"/>
  <c r="AH53" i="58"/>
  <c r="AH94" i="27"/>
  <c r="AH20" i="62"/>
  <c r="AH47" i="57"/>
  <c r="AG47" i="57"/>
  <c r="AH17" i="15"/>
  <c r="AH17" i="26"/>
  <c r="AH77" i="22"/>
  <c r="R111" i="16"/>
  <c r="AD111" i="13"/>
  <c r="F7" i="106" s="1"/>
  <c r="R114" i="13"/>
  <c r="R119" i="13" s="1"/>
  <c r="AD104" i="11"/>
  <c r="AG52" i="60"/>
  <c r="AH52" i="60"/>
  <c r="AG92" i="67"/>
  <c r="AH92" i="67"/>
  <c r="AG68" i="61"/>
  <c r="AH68" i="61"/>
  <c r="AH20" i="21"/>
  <c r="AG20" i="21"/>
  <c r="AH48" i="21"/>
  <c r="AH36" i="59"/>
  <c r="AH99" i="26"/>
  <c r="AG99" i="26"/>
  <c r="AH16" i="68"/>
  <c r="AH92" i="24"/>
  <c r="AG92" i="24"/>
  <c r="AH100" i="27"/>
  <c r="AG100" i="27"/>
  <c r="AG64" i="27"/>
  <c r="AH64" i="27"/>
  <c r="AH59" i="69"/>
  <c r="AH108" i="59"/>
  <c r="AG29" i="60"/>
  <c r="AH44" i="60"/>
  <c r="AH66" i="61"/>
  <c r="AH35" i="15"/>
  <c r="AH11" i="17"/>
  <c r="AG84" i="64"/>
  <c r="AH84" i="64"/>
  <c r="AG16" i="66"/>
  <c r="AH16" i="66"/>
  <c r="AH12" i="16"/>
  <c r="AG12" i="16"/>
  <c r="AH92" i="69"/>
  <c r="AH64" i="23"/>
  <c r="AG96" i="64"/>
  <c r="AH96" i="64"/>
  <c r="AH60" i="22"/>
  <c r="AG60" i="22"/>
  <c r="AG40" i="62"/>
  <c r="AH40" i="62"/>
  <c r="AD114" i="62"/>
  <c r="AH109" i="62"/>
  <c r="AG109" i="62"/>
  <c r="AG52" i="19"/>
  <c r="AH52" i="19"/>
  <c r="AG76" i="58"/>
  <c r="AH76" i="58"/>
  <c r="AG60" i="27"/>
  <c r="AH60" i="27"/>
  <c r="AH88" i="19"/>
  <c r="AG88" i="19"/>
  <c r="AH48" i="62"/>
  <c r="AG48" i="62"/>
  <c r="AG88" i="25"/>
  <c r="AH80" i="21"/>
  <c r="AH46" i="57"/>
  <c r="AH16" i="20"/>
  <c r="AH88" i="26"/>
  <c r="AH40" i="65"/>
  <c r="AH64" i="68"/>
  <c r="AH64" i="67"/>
  <c r="AG100" i="21"/>
  <c r="AG44" i="62"/>
  <c r="AH44" i="62"/>
  <c r="AH24" i="15"/>
  <c r="AG24" i="15"/>
  <c r="AG36" i="21"/>
  <c r="AH36" i="21"/>
  <c r="AH60" i="24"/>
  <c r="AG60" i="24"/>
  <c r="AG109" i="65"/>
  <c r="AG108" i="59"/>
  <c r="AH11" i="61"/>
  <c r="AD113" i="69"/>
  <c r="AH41" i="27"/>
  <c r="AH80" i="67"/>
  <c r="AG41" i="64"/>
  <c r="AH67" i="57"/>
  <c r="AH59" i="57"/>
  <c r="P68" i="107"/>
  <c r="Q68" i="107" s="1"/>
  <c r="P32" i="107"/>
  <c r="Q32" i="107" s="1"/>
  <c r="AH56" i="68"/>
  <c r="AG56" i="68"/>
  <c r="AH4" i="16"/>
  <c r="AG4" i="16"/>
  <c r="AH16" i="64"/>
  <c r="AG16" i="64"/>
  <c r="AH52" i="15"/>
  <c r="AG52" i="15"/>
  <c r="AH52" i="64"/>
  <c r="AG52" i="64"/>
  <c r="AH80" i="65"/>
  <c r="AH28" i="62"/>
  <c r="AG28" i="62"/>
  <c r="AH8" i="27"/>
  <c r="AG8" i="27"/>
  <c r="AH56" i="63"/>
  <c r="AG56" i="63"/>
  <c r="AG84" i="61"/>
  <c r="AH84" i="61"/>
  <c r="AH72" i="17"/>
  <c r="AG72" i="17"/>
  <c r="AH56" i="57"/>
  <c r="AH24" i="67"/>
  <c r="AH68" i="63"/>
  <c r="AG88" i="58"/>
  <c r="AH88" i="58"/>
  <c r="AH68" i="66"/>
  <c r="AG68" i="66"/>
  <c r="AH100" i="59"/>
  <c r="AG100" i="59"/>
  <c r="AH62" i="57"/>
  <c r="AH80" i="18"/>
  <c r="AH4" i="65"/>
  <c r="AH16" i="18"/>
  <c r="AH60" i="26"/>
  <c r="AH44" i="17"/>
  <c r="AH36" i="24"/>
  <c r="AH72" i="15"/>
  <c r="AG82" i="16"/>
  <c r="AH82" i="16"/>
  <c r="AH8" i="58"/>
  <c r="AH56" i="23"/>
  <c r="AH8" i="59"/>
  <c r="AH80" i="20"/>
  <c r="AG80" i="20"/>
  <c r="AH88" i="68"/>
  <c r="AG88" i="68"/>
  <c r="AG75" i="27"/>
  <c r="AH75" i="27"/>
  <c r="AH48" i="20"/>
  <c r="AG48" i="20"/>
  <c r="AG48" i="68"/>
  <c r="AH48" i="68"/>
  <c r="AG108" i="69"/>
  <c r="AD110" i="69"/>
  <c r="AH64" i="22"/>
  <c r="AH59" i="60"/>
  <c r="AH27" i="68"/>
  <c r="AH48" i="22"/>
  <c r="AH24" i="64"/>
  <c r="AG24" i="64"/>
  <c r="AG4" i="61"/>
  <c r="AH4" i="61"/>
  <c r="AH80" i="25"/>
  <c r="AG80" i="25"/>
  <c r="AH60" i="16"/>
  <c r="AG60" i="16"/>
  <c r="AG88" i="23"/>
  <c r="AH88" i="23"/>
  <c r="AH96" i="18"/>
  <c r="AG96" i="18"/>
  <c r="AH100" i="68"/>
  <c r="AG100" i="68"/>
  <c r="AG64" i="60"/>
  <c r="AH64" i="60"/>
  <c r="AG60" i="21"/>
  <c r="AH60" i="21"/>
  <c r="AH64" i="63"/>
  <c r="AG64" i="63"/>
  <c r="AG105" i="59"/>
  <c r="AH105" i="59"/>
  <c r="AG8" i="66"/>
  <c r="AH8" i="66"/>
  <c r="AG8" i="17"/>
  <c r="AH8" i="17"/>
  <c r="AG105" i="17"/>
  <c r="AH32" i="18"/>
  <c r="AH24" i="26"/>
  <c r="AH48" i="57"/>
  <c r="AH24" i="18"/>
  <c r="AH84" i="17"/>
  <c r="AH100" i="67"/>
  <c r="AH48" i="66"/>
  <c r="R111" i="11"/>
  <c r="AD4" i="107" s="1"/>
  <c r="AE4" i="107" s="1"/>
  <c r="AA4" i="107" s="1"/>
  <c r="R115" i="12"/>
  <c r="R116" i="12"/>
  <c r="R111" i="12"/>
  <c r="R117" i="12"/>
  <c r="R115" i="11"/>
  <c r="R117" i="11"/>
  <c r="R116" i="11"/>
  <c r="AH67" i="66"/>
  <c r="AG93" i="60"/>
  <c r="AG78" i="65"/>
  <c r="AH47" i="17"/>
  <c r="AG25" i="27"/>
  <c r="AG25" i="19"/>
  <c r="AH80" i="59"/>
  <c r="AH31" i="62"/>
  <c r="AD110" i="15"/>
  <c r="AH59" i="66"/>
  <c r="AH50" i="24"/>
  <c r="AH35" i="65"/>
  <c r="AG35" i="63"/>
  <c r="AH9" i="27"/>
  <c r="AH74" i="24"/>
  <c r="P40" i="107"/>
  <c r="Q40" i="107" s="1"/>
  <c r="AD113" i="62"/>
  <c r="L26" i="107" s="1"/>
  <c r="N26" i="107" s="1"/>
  <c r="AH108" i="62"/>
  <c r="AD110" i="62"/>
  <c r="AH103" i="25"/>
  <c r="AH51" i="66"/>
  <c r="AH89" i="64"/>
  <c r="AG57" i="19"/>
  <c r="AG81" i="19"/>
  <c r="AH21" i="23"/>
  <c r="AH94" i="65"/>
  <c r="AD110" i="16"/>
  <c r="AH67" i="60"/>
  <c r="AH22" i="57"/>
  <c r="AH91" i="63"/>
  <c r="AG91" i="63"/>
  <c r="AG82" i="69"/>
  <c r="AH43" i="17"/>
  <c r="AH74" i="69"/>
  <c r="AD113" i="26"/>
  <c r="L19" i="107" s="1"/>
  <c r="N19" i="107" s="1"/>
  <c r="L52" i="107"/>
  <c r="AG61" i="68"/>
  <c r="AH12" i="26"/>
  <c r="AH86" i="65"/>
  <c r="AH75" i="57"/>
  <c r="AG79" i="17"/>
  <c r="AH79" i="17"/>
  <c r="AH99" i="63"/>
  <c r="AG99" i="63"/>
  <c r="AD110" i="26"/>
  <c r="AH65" i="64"/>
  <c r="AH14" i="57"/>
  <c r="AH79" i="62"/>
  <c r="AG39" i="17"/>
  <c r="AH39" i="17"/>
  <c r="AG11" i="19"/>
  <c r="AG13" i="23"/>
  <c r="AD113" i="59"/>
  <c r="AD113" i="18"/>
  <c r="AG108" i="18"/>
  <c r="AG108" i="67"/>
  <c r="AH108" i="67"/>
  <c r="AD104" i="61"/>
  <c r="G25" i="70" s="1"/>
  <c r="AG103" i="18"/>
  <c r="AH96" i="59"/>
  <c r="AD110" i="18"/>
  <c r="AH108" i="18"/>
  <c r="L66" i="107"/>
  <c r="N66" i="107" s="1"/>
  <c r="AH33" i="27"/>
  <c r="AD16" i="107"/>
  <c r="AE16" i="107" s="1"/>
  <c r="AA16" i="107" s="1"/>
  <c r="AD52" i="107"/>
  <c r="AE52" i="107" s="1"/>
  <c r="AA52" i="107" s="1"/>
  <c r="AD17" i="107"/>
  <c r="AE17" i="107" s="1"/>
  <c r="AA17" i="107" s="1"/>
  <c r="AD53" i="107"/>
  <c r="AE53" i="107" s="1"/>
  <c r="AA53" i="107" s="1"/>
  <c r="AH97" i="19"/>
  <c r="AH88" i="67"/>
  <c r="AH44" i="26"/>
  <c r="AH32" i="59"/>
  <c r="AH51" i="15"/>
  <c r="AG34" i="61"/>
  <c r="AD42" i="107"/>
  <c r="AE42" i="107" s="1"/>
  <c r="AA42" i="107" s="1"/>
  <c r="AG8" i="22"/>
  <c r="AH8" i="22"/>
  <c r="AD104" i="58"/>
  <c r="R58" i="107" s="1"/>
  <c r="AD104" i="68"/>
  <c r="AH27" i="58"/>
  <c r="AH42" i="24"/>
  <c r="AH27" i="62"/>
  <c r="AH53" i="68"/>
  <c r="AH75" i="67"/>
  <c r="AH11" i="22"/>
  <c r="AH61" i="60"/>
  <c r="AG91" i="61"/>
  <c r="AH91" i="61"/>
  <c r="AH67" i="58"/>
  <c r="AG38" i="65"/>
  <c r="AD104" i="64"/>
  <c r="G28" i="70" s="1"/>
  <c r="AH42" i="61"/>
  <c r="AH95" i="62"/>
  <c r="AH91" i="59"/>
  <c r="AG69" i="68"/>
  <c r="AH43" i="25"/>
  <c r="AD110" i="67"/>
  <c r="AE7" i="107"/>
  <c r="AA7" i="107" s="1"/>
  <c r="AD43" i="107"/>
  <c r="AE43" i="107" s="1"/>
  <c r="AA43" i="107" s="1"/>
  <c r="AH11" i="21"/>
  <c r="AH55" i="17"/>
  <c r="AG29" i="15"/>
  <c r="AH76" i="63"/>
  <c r="AH56" i="67"/>
  <c r="AH43" i="66"/>
  <c r="AH99" i="66"/>
  <c r="AG30" i="65"/>
  <c r="AH10" i="24"/>
  <c r="AD104" i="65"/>
  <c r="AH57" i="64"/>
  <c r="AH57" i="27"/>
  <c r="AD104" i="59"/>
  <c r="AH38" i="57"/>
  <c r="AH73" i="64"/>
  <c r="AH75" i="65"/>
  <c r="AH107" i="59"/>
  <c r="AH68" i="18"/>
  <c r="AH43" i="67"/>
  <c r="AG43" i="67"/>
  <c r="AH7" i="17"/>
  <c r="AG83" i="22"/>
  <c r="AH19" i="64"/>
  <c r="AG91" i="68"/>
  <c r="AD104" i="66"/>
  <c r="R30" i="107" s="1"/>
  <c r="T30" i="107" s="1"/>
  <c r="AD50" i="107"/>
  <c r="AE50" i="107" s="1"/>
  <c r="AA50" i="107" s="1"/>
  <c r="AH37" i="60"/>
  <c r="AH40" i="59"/>
  <c r="AG51" i="16"/>
  <c r="AH100" i="26"/>
  <c r="AH16" i="59"/>
  <c r="AG15" i="17"/>
  <c r="AH15" i="17"/>
  <c r="AH25" i="64"/>
  <c r="AG107" i="59"/>
  <c r="AH99" i="27"/>
  <c r="AG99" i="27"/>
  <c r="C54" i="108"/>
  <c r="C27" i="108"/>
  <c r="AH59" i="27"/>
  <c r="AG59" i="27"/>
  <c r="AG19" i="16"/>
  <c r="AH19" i="16"/>
  <c r="AH43" i="69"/>
  <c r="AG43" i="69"/>
  <c r="AD113" i="11"/>
  <c r="L4" i="107" s="1"/>
  <c r="N4" i="107" s="1"/>
  <c r="AH67" i="64"/>
  <c r="AH45" i="60"/>
  <c r="AH56" i="59"/>
  <c r="AG56" i="59"/>
  <c r="AH108" i="68"/>
  <c r="AG108" i="68"/>
  <c r="AG51" i="25"/>
  <c r="AH51" i="25"/>
  <c r="AH69" i="23"/>
  <c r="AH60" i="63"/>
  <c r="AH32" i="22"/>
  <c r="AG32" i="22"/>
  <c r="AH99" i="59"/>
  <c r="AH35" i="57"/>
  <c r="AG95" i="17"/>
  <c r="AH95" i="17"/>
  <c r="AH30" i="57"/>
  <c r="AH19" i="59"/>
  <c r="AH83" i="64"/>
  <c r="AG83" i="64"/>
  <c r="AG59" i="16"/>
  <c r="AH59" i="16"/>
  <c r="AH43" i="65"/>
  <c r="AH73" i="27"/>
  <c r="AH107" i="67"/>
  <c r="AG43" i="62"/>
  <c r="AH43" i="62"/>
  <c r="AG11" i="69"/>
  <c r="AH11" i="69"/>
  <c r="AH83" i="26"/>
  <c r="AG83" i="26"/>
  <c r="AH24" i="59"/>
  <c r="AH19" i="20"/>
  <c r="AH71" i="62"/>
  <c r="AH19" i="69"/>
  <c r="AG19" i="69"/>
  <c r="AD110" i="11"/>
  <c r="AG75" i="26"/>
  <c r="AH75" i="26"/>
  <c r="AG27" i="21"/>
  <c r="AH27" i="21"/>
  <c r="AG53" i="23"/>
  <c r="AH53" i="23"/>
  <c r="AH68" i="26"/>
  <c r="AH6" i="57"/>
  <c r="AH18" i="61"/>
  <c r="AH91" i="67"/>
  <c r="AH19" i="63"/>
  <c r="AG19" i="63"/>
  <c r="AG67" i="63"/>
  <c r="AH67" i="63"/>
  <c r="AG14" i="20"/>
  <c r="AH14" i="20"/>
  <c r="AH67" i="61"/>
  <c r="AG67" i="61"/>
  <c r="AH45" i="23"/>
  <c r="AH28" i="18"/>
  <c r="AH97" i="64"/>
  <c r="AH55" i="25"/>
  <c r="AH108" i="66"/>
  <c r="AG108" i="66"/>
  <c r="AH75" i="62"/>
  <c r="AG75" i="62"/>
  <c r="AH9" i="64"/>
  <c r="AG51" i="27"/>
  <c r="AH51" i="27"/>
  <c r="AH43" i="26"/>
  <c r="AG43" i="26"/>
  <c r="AD104" i="67"/>
  <c r="AH35" i="16"/>
  <c r="AG35" i="16"/>
  <c r="AH99" i="69"/>
  <c r="AG99" i="69"/>
  <c r="AH75" i="64"/>
  <c r="AG75" i="64"/>
  <c r="AH59" i="25"/>
  <c r="AG59" i="25"/>
  <c r="AH67" i="67"/>
  <c r="AG67" i="67"/>
  <c r="AG50" i="61"/>
  <c r="AH11" i="26"/>
  <c r="AG11" i="26"/>
  <c r="AG51" i="63"/>
  <c r="AH51" i="63"/>
  <c r="AG33" i="64"/>
  <c r="AH33" i="64"/>
  <c r="AH61" i="23"/>
  <c r="AH52" i="26"/>
  <c r="AH67" i="20"/>
  <c r="AH14" i="65"/>
  <c r="AH21" i="15"/>
  <c r="AG70" i="20"/>
  <c r="AH70" i="20"/>
  <c r="AH51" i="67"/>
  <c r="AH17" i="27"/>
  <c r="AH99" i="58"/>
  <c r="AH75" i="66"/>
  <c r="AH51" i="22"/>
  <c r="AG51" i="22"/>
  <c r="AH18" i="69"/>
  <c r="AD104" i="69"/>
  <c r="AG99" i="16"/>
  <c r="AH99" i="16"/>
  <c r="AH59" i="24"/>
  <c r="AG59" i="24"/>
  <c r="AH83" i="57"/>
  <c r="AH76" i="26"/>
  <c r="AH81" i="27"/>
  <c r="AG59" i="67"/>
  <c r="AH59" i="67"/>
  <c r="AG38" i="20"/>
  <c r="AH38" i="20"/>
  <c r="AH19" i="58"/>
  <c r="AG96" i="22"/>
  <c r="AH96" i="22"/>
  <c r="AH108" i="27"/>
  <c r="AH54" i="57"/>
  <c r="AH75" i="17"/>
  <c r="AG35" i="59"/>
  <c r="AH35" i="59"/>
  <c r="AG83" i="67"/>
  <c r="AH83" i="67"/>
  <c r="AH91" i="24"/>
  <c r="AG91" i="24"/>
  <c r="AH32" i="67"/>
  <c r="AH66" i="69"/>
  <c r="AH51" i="64"/>
  <c r="AG51" i="64"/>
  <c r="AH6" i="65"/>
  <c r="AH77" i="15"/>
  <c r="AG24" i="22"/>
  <c r="AH24" i="22"/>
  <c r="AH77" i="60"/>
  <c r="AG83" i="18"/>
  <c r="AH83" i="18"/>
  <c r="AH19" i="22"/>
  <c r="AH28" i="63"/>
  <c r="AG6" i="20"/>
  <c r="AH6" i="20"/>
  <c r="AH70" i="57"/>
  <c r="AH35" i="67"/>
  <c r="AH51" i="69"/>
  <c r="AG51" i="69"/>
  <c r="AH91" i="69"/>
  <c r="AG91" i="69"/>
  <c r="AD104" i="60"/>
  <c r="AD104" i="62"/>
  <c r="AH67" i="21"/>
  <c r="AG67" i="21"/>
  <c r="AG67" i="18"/>
  <c r="AH67" i="18"/>
  <c r="AG62" i="20"/>
  <c r="AH44" i="18"/>
  <c r="AH43" i="20"/>
  <c r="AH85" i="60"/>
  <c r="AH98" i="16"/>
  <c r="AG59" i="62"/>
  <c r="AH59" i="62"/>
  <c r="AH43" i="27"/>
  <c r="AG43" i="27"/>
  <c r="AH27" i="63"/>
  <c r="AG27" i="63"/>
  <c r="AH59" i="59"/>
  <c r="AH51" i="18"/>
  <c r="AG51" i="18"/>
  <c r="AH67" i="27"/>
  <c r="AG17" i="19"/>
  <c r="AG11" i="59"/>
  <c r="AH11" i="59"/>
  <c r="AG94" i="20"/>
  <c r="AH94" i="20"/>
  <c r="AH11" i="64"/>
  <c r="AG11" i="64"/>
  <c r="AH27" i="17"/>
  <c r="AG27" i="17"/>
  <c r="AG5" i="15"/>
  <c r="AH5" i="15"/>
  <c r="AG52" i="63"/>
  <c r="AH52" i="63"/>
  <c r="AH19" i="24"/>
  <c r="AG19" i="24"/>
  <c r="AG59" i="19"/>
  <c r="AH59" i="19"/>
  <c r="AG5" i="23"/>
  <c r="AH5" i="23"/>
  <c r="AH91" i="19"/>
  <c r="AG91" i="19"/>
  <c r="AH11" i="65"/>
  <c r="AH101" i="23"/>
  <c r="AH107" i="11"/>
  <c r="AH27" i="18"/>
  <c r="AG27" i="18"/>
  <c r="AG99" i="67"/>
  <c r="AH99" i="67"/>
  <c r="AH80" i="22"/>
  <c r="AG50" i="16"/>
  <c r="AG91" i="17"/>
  <c r="AH91" i="17"/>
  <c r="AH27" i="64"/>
  <c r="AG27" i="64"/>
  <c r="AH59" i="21"/>
  <c r="AG59" i="21"/>
  <c r="AH101" i="68"/>
  <c r="AH55" i="62"/>
  <c r="AG55" i="62"/>
  <c r="AH72" i="67"/>
  <c r="AH91" i="62"/>
  <c r="AG91" i="62"/>
  <c r="AH23" i="62"/>
  <c r="AH83" i="17"/>
  <c r="AH91" i="64"/>
  <c r="AG91" i="64"/>
  <c r="AH83" i="16"/>
  <c r="AG83" i="16"/>
  <c r="AG90" i="16"/>
  <c r="AH90" i="16"/>
  <c r="AG26" i="69"/>
  <c r="AH26" i="69"/>
  <c r="AH60" i="18"/>
  <c r="AG60" i="18"/>
  <c r="AG75" i="69"/>
  <c r="AH75" i="69"/>
  <c r="AH84" i="63"/>
  <c r="AH98" i="61"/>
  <c r="AH50" i="69"/>
  <c r="AG83" i="61"/>
  <c r="AH83" i="61"/>
  <c r="AG105" i="16"/>
  <c r="AH105" i="16"/>
  <c r="AG63" i="62"/>
  <c r="AH63" i="62"/>
  <c r="AH48" i="59"/>
  <c r="AH91" i="66"/>
  <c r="AH39" i="62"/>
  <c r="L28" i="107"/>
  <c r="N28" i="107" s="1"/>
  <c r="L64" i="107"/>
  <c r="P12" i="107"/>
  <c r="Q12" i="107" s="1"/>
  <c r="P48" i="107"/>
  <c r="Q48" i="107" s="1"/>
  <c r="P24" i="107"/>
  <c r="Q24" i="107" s="1"/>
  <c r="P60" i="107"/>
  <c r="Q60" i="107" s="1"/>
  <c r="P11" i="107"/>
  <c r="Q11" i="107" s="1"/>
  <c r="P47" i="107"/>
  <c r="Q47" i="107" s="1"/>
  <c r="P21" i="107"/>
  <c r="Q21" i="107" s="1"/>
  <c r="P57" i="107"/>
  <c r="Q57" i="107" s="1"/>
  <c r="R25" i="107"/>
  <c r="T25" i="107" s="1"/>
  <c r="R61" i="107"/>
  <c r="L12" i="107"/>
  <c r="N12" i="107" s="1"/>
  <c r="L48" i="107"/>
  <c r="N48" i="107" s="1"/>
  <c r="L33" i="107"/>
  <c r="N33" i="107" s="1"/>
  <c r="L69" i="107"/>
  <c r="L32" i="107"/>
  <c r="L68" i="107"/>
  <c r="P6" i="107"/>
  <c r="Q6" i="107" s="1"/>
  <c r="P42" i="107"/>
  <c r="Q42" i="107" s="1"/>
  <c r="P10" i="107"/>
  <c r="Q10" i="107" s="1"/>
  <c r="P46" i="107"/>
  <c r="Q46" i="107" s="1"/>
  <c r="P23" i="107"/>
  <c r="Q23" i="107" s="1"/>
  <c r="P59" i="107"/>
  <c r="Q59" i="107" s="1"/>
  <c r="P28" i="107"/>
  <c r="Q28" i="107" s="1"/>
  <c r="P64" i="107"/>
  <c r="Q64" i="107" s="1"/>
  <c r="P29" i="107"/>
  <c r="Q29" i="107" s="1"/>
  <c r="P65" i="107"/>
  <c r="Q65" i="107" s="1"/>
  <c r="P9" i="107"/>
  <c r="Q9" i="107" s="1"/>
  <c r="P45" i="107"/>
  <c r="Q45" i="107" s="1"/>
  <c r="L58" i="107"/>
  <c r="L9" i="107"/>
  <c r="N9" i="107" s="1"/>
  <c r="L45" i="107"/>
  <c r="P27" i="107"/>
  <c r="Q27" i="107" s="1"/>
  <c r="P63" i="107"/>
  <c r="Q63" i="107" s="1"/>
  <c r="P7" i="107"/>
  <c r="Q7" i="107" s="1"/>
  <c r="P43" i="107"/>
  <c r="Q43" i="107" s="1"/>
  <c r="N52" i="107"/>
  <c r="P18" i="107"/>
  <c r="Q18" i="107" s="1"/>
  <c r="P54" i="107"/>
  <c r="Q54" i="107" s="1"/>
  <c r="P25" i="107"/>
  <c r="Q25" i="107" s="1"/>
  <c r="P61" i="107"/>
  <c r="Q61" i="107" s="1"/>
  <c r="AD114" i="26"/>
  <c r="AG109" i="26"/>
  <c r="AD104" i="12"/>
  <c r="AH73" i="20"/>
  <c r="AD104" i="15"/>
  <c r="G8" i="70" s="1"/>
  <c r="AD104" i="18"/>
  <c r="G11" i="70" s="1"/>
  <c r="AD104" i="17"/>
  <c r="G10" i="70" s="1"/>
  <c r="AH108" i="16"/>
  <c r="AG108" i="16"/>
  <c r="AD104" i="16"/>
  <c r="G9" i="70" s="1"/>
  <c r="AH23" i="26"/>
  <c r="AG87" i="26"/>
  <c r="J11" i="108"/>
  <c r="AH36" i="15"/>
  <c r="AG36" i="15"/>
  <c r="AG105" i="19"/>
  <c r="AH105" i="19"/>
  <c r="AH80" i="19"/>
  <c r="AG80" i="19"/>
  <c r="AD111" i="61"/>
  <c r="AH62" i="17"/>
  <c r="AG62" i="17"/>
  <c r="AG57" i="20"/>
  <c r="AH57" i="20"/>
  <c r="AG109" i="15"/>
  <c r="AH109" i="15"/>
  <c r="AD114" i="15"/>
  <c r="AH21" i="16"/>
  <c r="AG21" i="16"/>
  <c r="AG29" i="16"/>
  <c r="AH29" i="16"/>
  <c r="R42" i="107"/>
  <c r="AD104" i="19"/>
  <c r="G12" i="70" s="1"/>
  <c r="AD104" i="57"/>
  <c r="G21" i="70" s="1"/>
  <c r="AH68" i="15"/>
  <c r="AG68" i="15"/>
  <c r="AG14" i="17"/>
  <c r="AH14" i="17"/>
  <c r="AH20" i="15"/>
  <c r="AG20" i="15"/>
  <c r="AH61" i="16"/>
  <c r="AG61" i="16"/>
  <c r="AD104" i="25"/>
  <c r="Y34" i="107"/>
  <c r="Z34" i="107"/>
  <c r="AG72" i="19"/>
  <c r="R111" i="57"/>
  <c r="AD21" i="107" s="1"/>
  <c r="AE21" i="107" s="1"/>
  <c r="AA21" i="107" s="1"/>
  <c r="AH12" i="57"/>
  <c r="AG12" i="57"/>
  <c r="R111" i="68"/>
  <c r="AD32" i="107" s="1"/>
  <c r="AE32" i="107" s="1"/>
  <c r="AA32" i="107" s="1"/>
  <c r="AG72" i="27"/>
  <c r="AG8" i="19"/>
  <c r="AH8" i="19"/>
  <c r="AH65" i="20"/>
  <c r="AH41" i="20"/>
  <c r="AG5" i="24"/>
  <c r="AH5" i="24"/>
  <c r="AH64" i="19"/>
  <c r="AG64" i="19"/>
  <c r="AH102" i="25"/>
  <c r="AG102" i="25"/>
  <c r="AD104" i="27"/>
  <c r="G20" i="70" s="1"/>
  <c r="AG24" i="19"/>
  <c r="AH70" i="25"/>
  <c r="AG70" i="25"/>
  <c r="AH30" i="25"/>
  <c r="AG30" i="25"/>
  <c r="AH100" i="23"/>
  <c r="AG100" i="23"/>
  <c r="AH35" i="22"/>
  <c r="AG60" i="23"/>
  <c r="AH60" i="23"/>
  <c r="AH76" i="23"/>
  <c r="AG76" i="23"/>
  <c r="AG47" i="26"/>
  <c r="AH47" i="26"/>
  <c r="AH111" i="26" s="1"/>
  <c r="AG21" i="24"/>
  <c r="AH21" i="24"/>
  <c r="AH93" i="24"/>
  <c r="AG93" i="24"/>
  <c r="AH25" i="20"/>
  <c r="AG25" i="20"/>
  <c r="AH69" i="24"/>
  <c r="AG69" i="24"/>
  <c r="AD104" i="26"/>
  <c r="G19" i="70" s="1"/>
  <c r="AG18" i="21"/>
  <c r="AG12" i="23"/>
  <c r="AH12" i="23"/>
  <c r="AH6" i="18"/>
  <c r="AG6" i="18"/>
  <c r="AG36" i="23"/>
  <c r="AH36" i="23"/>
  <c r="AH90" i="21"/>
  <c r="AG90" i="21"/>
  <c r="AH53" i="24"/>
  <c r="AG96" i="27"/>
  <c r="AH96" i="27"/>
  <c r="AG106" i="20"/>
  <c r="AH106" i="20"/>
  <c r="AD113" i="20"/>
  <c r="AH91" i="22"/>
  <c r="AG91" i="22"/>
  <c r="AG108" i="22"/>
  <c r="AH108" i="22"/>
  <c r="AD113" i="22"/>
  <c r="AD110" i="22"/>
  <c r="H15" i="70" s="1"/>
  <c r="AH9" i="20"/>
  <c r="AG9" i="20"/>
  <c r="AG26" i="21"/>
  <c r="AH26" i="21"/>
  <c r="AD104" i="23"/>
  <c r="AG29" i="24"/>
  <c r="AH29" i="24"/>
  <c r="AH16" i="27"/>
  <c r="AG16" i="27"/>
  <c r="AG45" i="24"/>
  <c r="AH45" i="24"/>
  <c r="AH63" i="26"/>
  <c r="AG63" i="26"/>
  <c r="AG44" i="23"/>
  <c r="AH44" i="23"/>
  <c r="AH50" i="21"/>
  <c r="AG50" i="21"/>
  <c r="AH13" i="24"/>
  <c r="AH74" i="21"/>
  <c r="AG74" i="21"/>
  <c r="AH99" i="22"/>
  <c r="AG99" i="22"/>
  <c r="AH97" i="57"/>
  <c r="AH111" i="57" s="1"/>
  <c r="AH22" i="25"/>
  <c r="AG22" i="25"/>
  <c r="AH86" i="25"/>
  <c r="AG86" i="25"/>
  <c r="AH46" i="25"/>
  <c r="AG46" i="25"/>
  <c r="AG78" i="25"/>
  <c r="AH78" i="25"/>
  <c r="AD104" i="21"/>
  <c r="AD113" i="15"/>
  <c r="AD104" i="24"/>
  <c r="G17" i="70" s="1"/>
  <c r="AH81" i="20"/>
  <c r="AG81" i="20"/>
  <c r="AG80" i="27"/>
  <c r="AH80" i="27"/>
  <c r="AG95" i="19"/>
  <c r="AH95" i="19"/>
  <c r="AH40" i="27"/>
  <c r="AG40" i="27"/>
  <c r="AG89" i="20"/>
  <c r="AH89" i="20"/>
  <c r="AH16" i="19"/>
  <c r="AG16" i="19"/>
  <c r="AH24" i="27"/>
  <c r="AG24" i="27"/>
  <c r="AG88" i="27"/>
  <c r="AH88" i="27"/>
  <c r="AD104" i="20"/>
  <c r="G13" i="70" s="1"/>
  <c r="AD104" i="22"/>
  <c r="G15" i="70" s="1"/>
  <c r="AG56" i="27"/>
  <c r="AH56" i="27"/>
  <c r="AG28" i="23"/>
  <c r="AH28" i="23"/>
  <c r="AH95" i="26"/>
  <c r="AG95" i="26"/>
  <c r="AG48" i="27"/>
  <c r="AH48" i="27"/>
  <c r="AG66" i="21"/>
  <c r="AH48" i="19"/>
  <c r="AG48" i="19"/>
  <c r="AH97" i="20"/>
  <c r="AG97" i="20"/>
  <c r="AH14" i="25"/>
  <c r="AG14" i="25"/>
  <c r="AG33" i="20"/>
  <c r="AH33" i="20"/>
  <c r="AG52" i="23"/>
  <c r="AH52" i="23"/>
  <c r="AG75" i="22"/>
  <c r="AH75" i="22"/>
  <c r="AG49" i="20"/>
  <c r="AH49" i="20"/>
  <c r="AG87" i="19"/>
  <c r="AH87" i="19"/>
  <c r="AH54" i="25"/>
  <c r="AG54" i="25"/>
  <c r="AG40" i="19"/>
  <c r="AH40" i="19"/>
  <c r="AG94" i="67"/>
  <c r="AH94" i="67"/>
  <c r="AH81" i="17"/>
  <c r="AG81" i="17"/>
  <c r="AH78" i="18"/>
  <c r="AG78" i="18"/>
  <c r="AH93" i="22"/>
  <c r="AG54" i="68"/>
  <c r="AH54" i="68"/>
  <c r="AG21" i="17"/>
  <c r="AH21" i="17"/>
  <c r="AH111" i="62"/>
  <c r="AH111" i="21"/>
  <c r="AH111" i="58"/>
  <c r="AH111" i="67"/>
  <c r="AH111" i="66"/>
  <c r="AH111" i="59"/>
  <c r="AH111" i="68"/>
  <c r="AG107" i="27"/>
  <c r="AH107" i="27"/>
  <c r="AD110" i="27"/>
  <c r="AH111" i="61"/>
  <c r="AG107" i="60"/>
  <c r="AH107" i="60"/>
  <c r="AD113" i="60"/>
  <c r="AD110" i="60"/>
  <c r="H24" i="70" s="1"/>
  <c r="AD113" i="27"/>
  <c r="AG106" i="15"/>
  <c r="AH106" i="15"/>
  <c r="AG105" i="65"/>
  <c r="AH105" i="65"/>
  <c r="AD113" i="65"/>
  <c r="AD110" i="65"/>
  <c r="H29" i="70" s="1"/>
  <c r="AG105" i="24"/>
  <c r="AH105" i="24"/>
  <c r="AD113" i="24"/>
  <c r="AD110" i="24"/>
  <c r="H17" i="70" s="1"/>
  <c r="AG17" i="63"/>
  <c r="AH17" i="63"/>
  <c r="AH111" i="19"/>
  <c r="N32" i="107"/>
  <c r="R119" i="20"/>
  <c r="AH111" i="16"/>
  <c r="AH111" i="69"/>
  <c r="R114" i="64"/>
  <c r="R119" i="64" s="1"/>
  <c r="AH109" i="12"/>
  <c r="AD114" i="12"/>
  <c r="AG109" i="12"/>
  <c r="AH111" i="11"/>
  <c r="AD104" i="63"/>
  <c r="G27" i="70" s="1"/>
  <c r="AH111" i="18"/>
  <c r="L57" i="107" l="1"/>
  <c r="L67" i="107"/>
  <c r="R114" i="17"/>
  <c r="R119" i="17" s="1"/>
  <c r="R114" i="58"/>
  <c r="R119" i="58" s="1"/>
  <c r="P50" i="107"/>
  <c r="Q50" i="107" s="1"/>
  <c r="P67" i="107"/>
  <c r="Q67" i="107" s="1"/>
  <c r="R114" i="68"/>
  <c r="R119" i="68" s="1"/>
  <c r="R64" i="107"/>
  <c r="R28" i="107"/>
  <c r="T28" i="107" s="1"/>
  <c r="AD111" i="64"/>
  <c r="F29" i="106" s="1"/>
  <c r="AD8" i="107"/>
  <c r="AE8" i="107" s="1"/>
  <c r="AA8" i="107" s="1"/>
  <c r="P56" i="107"/>
  <c r="Q56" i="107" s="1"/>
  <c r="P20" i="107"/>
  <c r="Q20" i="107" s="1"/>
  <c r="R52" i="107"/>
  <c r="G16" i="70"/>
  <c r="AD111" i="25"/>
  <c r="F19" i="106" s="1"/>
  <c r="D54" i="107" s="1"/>
  <c r="G18" i="70"/>
  <c r="AD111" i="68"/>
  <c r="F33" i="106" s="1"/>
  <c r="G32" i="70"/>
  <c r="R50" i="107"/>
  <c r="G14" i="70"/>
  <c r="R31" i="107"/>
  <c r="T31" i="107" s="1"/>
  <c r="G31" i="70"/>
  <c r="R22" i="107"/>
  <c r="T22" i="107" s="1"/>
  <c r="G22" i="70"/>
  <c r="R26" i="107"/>
  <c r="T26" i="107" s="1"/>
  <c r="G26" i="70"/>
  <c r="R29" i="107"/>
  <c r="T29" i="107" s="1"/>
  <c r="G29" i="70"/>
  <c r="R60" i="107"/>
  <c r="T60" i="107" s="1"/>
  <c r="G24" i="70"/>
  <c r="R66" i="107"/>
  <c r="G30" i="70"/>
  <c r="R23" i="107"/>
  <c r="T23" i="107" s="1"/>
  <c r="G23" i="70"/>
  <c r="L41" i="107"/>
  <c r="N41" i="107" s="1"/>
  <c r="R69" i="107"/>
  <c r="T69" i="107" s="1"/>
  <c r="G33" i="70"/>
  <c r="R114" i="67"/>
  <c r="R119" i="67" s="1"/>
  <c r="H31" i="70"/>
  <c r="P53" i="107"/>
  <c r="Q53" i="107" s="1"/>
  <c r="R114" i="26"/>
  <c r="R119" i="26" s="1"/>
  <c r="H19" i="70"/>
  <c r="R114" i="15"/>
  <c r="R119" i="15" s="1"/>
  <c r="H8" i="70"/>
  <c r="R114" i="69"/>
  <c r="R119" i="69" s="1"/>
  <c r="H33" i="70"/>
  <c r="R114" i="21"/>
  <c r="R119" i="21" s="1"/>
  <c r="H14" i="70"/>
  <c r="R114" i="66"/>
  <c r="R119" i="66" s="1"/>
  <c r="H30" i="70"/>
  <c r="R114" i="23"/>
  <c r="R119" i="23" s="1"/>
  <c r="H16" i="70"/>
  <c r="R114" i="63"/>
  <c r="R119" i="63" s="1"/>
  <c r="H27" i="70"/>
  <c r="R114" i="12"/>
  <c r="R119" i="12" s="1"/>
  <c r="L50" i="107"/>
  <c r="AD19" i="107"/>
  <c r="AE19" i="107" s="1"/>
  <c r="AA19" i="107" s="1"/>
  <c r="R114" i="62"/>
  <c r="R119" i="62" s="1"/>
  <c r="H26" i="70"/>
  <c r="R114" i="18"/>
  <c r="R119" i="18" s="1"/>
  <c r="H11" i="70"/>
  <c r="R114" i="16"/>
  <c r="R119" i="16" s="1"/>
  <c r="H9" i="70"/>
  <c r="R114" i="57"/>
  <c r="R114" i="27"/>
  <c r="R119" i="27" s="1"/>
  <c r="H20" i="70"/>
  <c r="R114" i="59"/>
  <c r="R119" i="59" s="1"/>
  <c r="H23" i="70"/>
  <c r="R114" i="11"/>
  <c r="R119" i="11" s="1"/>
  <c r="H4" i="70"/>
  <c r="AD111" i="12"/>
  <c r="F6" i="106" s="1"/>
  <c r="G5" i="70"/>
  <c r="R40" i="107"/>
  <c r="T40" i="107" s="1"/>
  <c r="G4" i="70"/>
  <c r="L27" i="107"/>
  <c r="N27" i="107" s="1"/>
  <c r="L62" i="107"/>
  <c r="AD15" i="107"/>
  <c r="AE15" i="107" s="1"/>
  <c r="AA15" i="107" s="1"/>
  <c r="L54" i="107"/>
  <c r="N54" i="107" s="1"/>
  <c r="P69" i="107"/>
  <c r="Q69" i="107" s="1"/>
  <c r="AD47" i="107"/>
  <c r="AE47" i="107" s="1"/>
  <c r="AA47" i="107" s="1"/>
  <c r="AD11" i="107"/>
  <c r="AE11" i="107" s="1"/>
  <c r="AA11" i="107" s="1"/>
  <c r="AD111" i="58"/>
  <c r="AK118" i="58" s="1"/>
  <c r="AK119" i="58" s="1"/>
  <c r="AK117" i="58" s="1"/>
  <c r="P52" i="107"/>
  <c r="Q52" i="107" s="1"/>
  <c r="AK118" i="14"/>
  <c r="AK119" i="14" s="1"/>
  <c r="AK117" i="14" s="1"/>
  <c r="L25" i="107"/>
  <c r="N25" i="107" s="1"/>
  <c r="L61" i="107"/>
  <c r="N61" i="107" s="1"/>
  <c r="AD111" i="66"/>
  <c r="AK112" i="14"/>
  <c r="AK111" i="14" s="1"/>
  <c r="AK113" i="14" s="1"/>
  <c r="AD48" i="107"/>
  <c r="AE48" i="107" s="1"/>
  <c r="AA48" i="107" s="1"/>
  <c r="AD12" i="107"/>
  <c r="AE12" i="107" s="1"/>
  <c r="AA12" i="107" s="1"/>
  <c r="AD49" i="107"/>
  <c r="AE49" i="107" s="1"/>
  <c r="AA49" i="107" s="1"/>
  <c r="AD13" i="107"/>
  <c r="AE13" i="107" s="1"/>
  <c r="AA13" i="107" s="1"/>
  <c r="AD111" i="62"/>
  <c r="AK118" i="62" s="1"/>
  <c r="AK119" i="62" s="1"/>
  <c r="AK117" i="62" s="1"/>
  <c r="AD111" i="65"/>
  <c r="P58" i="107"/>
  <c r="Q58" i="107" s="1"/>
  <c r="AD10" i="107"/>
  <c r="AE10" i="107" s="1"/>
  <c r="AA10" i="107" s="1"/>
  <c r="AD46" i="107"/>
  <c r="AE46" i="107" s="1"/>
  <c r="AA46" i="107" s="1"/>
  <c r="R62" i="107"/>
  <c r="L46" i="107"/>
  <c r="N46" i="107" s="1"/>
  <c r="R65" i="107"/>
  <c r="T65" i="107" s="1"/>
  <c r="AD9" i="107"/>
  <c r="AE9" i="107" s="1"/>
  <c r="AA9" i="107" s="1"/>
  <c r="AD45" i="107"/>
  <c r="AE45" i="107" s="1"/>
  <c r="AA45" i="107" s="1"/>
  <c r="AD111" i="59"/>
  <c r="AK112" i="59" s="1"/>
  <c r="AK111" i="59" s="1"/>
  <c r="AK114" i="59" s="1"/>
  <c r="AD111" i="69"/>
  <c r="AK118" i="69" s="1"/>
  <c r="AK119" i="69" s="1"/>
  <c r="AK117" i="69" s="1"/>
  <c r="AK112" i="13"/>
  <c r="AK111" i="13" s="1"/>
  <c r="AK118" i="13"/>
  <c r="AK119" i="13" s="1"/>
  <c r="AK117" i="13" s="1"/>
  <c r="AD111" i="11"/>
  <c r="F5" i="106" s="1"/>
  <c r="AD40" i="107"/>
  <c r="AE40" i="107" s="1"/>
  <c r="AA40" i="107" s="1"/>
  <c r="P26" i="107"/>
  <c r="Q26" i="107" s="1"/>
  <c r="P62" i="107"/>
  <c r="Q62" i="107" s="1"/>
  <c r="AD41" i="107"/>
  <c r="AE41" i="107" s="1"/>
  <c r="AA41" i="107" s="1"/>
  <c r="AD5" i="107"/>
  <c r="AE5" i="107" s="1"/>
  <c r="AA5" i="107" s="1"/>
  <c r="R4" i="107"/>
  <c r="T4" i="107" s="1"/>
  <c r="AD111" i="67"/>
  <c r="AK118" i="67" s="1"/>
  <c r="AK119" i="67" s="1"/>
  <c r="AK117" i="67" s="1"/>
  <c r="R59" i="107"/>
  <c r="T59" i="107" s="1"/>
  <c r="R33" i="107"/>
  <c r="T33" i="107" s="1"/>
  <c r="R67" i="107"/>
  <c r="R68" i="107"/>
  <c r="T68" i="107" s="1"/>
  <c r="L55" i="107"/>
  <c r="N55" i="107" s="1"/>
  <c r="R32" i="107"/>
  <c r="T32" i="107" s="1"/>
  <c r="L11" i="107"/>
  <c r="N11" i="107" s="1"/>
  <c r="L47" i="107"/>
  <c r="N47" i="107" s="1"/>
  <c r="L23" i="107"/>
  <c r="N23" i="107" s="1"/>
  <c r="L59" i="107"/>
  <c r="N59" i="107" s="1"/>
  <c r="C8" i="108"/>
  <c r="C35" i="108"/>
  <c r="R24" i="107"/>
  <c r="T24" i="107" s="1"/>
  <c r="L40" i="107"/>
  <c r="N40" i="107" s="1"/>
  <c r="AK112" i="12"/>
  <c r="AK111" i="12" s="1"/>
  <c r="AK114" i="12" s="1"/>
  <c r="R19" i="107"/>
  <c r="T19" i="107" s="1"/>
  <c r="R55" i="107"/>
  <c r="AK112" i="64"/>
  <c r="AK111" i="64" s="1"/>
  <c r="AK114" i="64" s="1"/>
  <c r="AK118" i="64"/>
  <c r="AK119" i="64" s="1"/>
  <c r="R12" i="107"/>
  <c r="T12" i="107" s="1"/>
  <c r="R48" i="107"/>
  <c r="L8" i="107"/>
  <c r="N8" i="107" s="1"/>
  <c r="L44" i="107"/>
  <c r="T42" i="107"/>
  <c r="R8" i="107"/>
  <c r="T8" i="107" s="1"/>
  <c r="R44" i="107"/>
  <c r="N63" i="107"/>
  <c r="N58" i="107"/>
  <c r="T66" i="107"/>
  <c r="T64" i="107"/>
  <c r="P5" i="107"/>
  <c r="Q5" i="107" s="1"/>
  <c r="P41" i="107"/>
  <c r="L6" i="107"/>
  <c r="N6" i="107" s="1"/>
  <c r="L42" i="107"/>
  <c r="L7" i="107"/>
  <c r="N7" i="107" s="1"/>
  <c r="L43" i="107"/>
  <c r="L24" i="107"/>
  <c r="N24" i="107" s="1"/>
  <c r="L60" i="107"/>
  <c r="T50" i="107"/>
  <c r="R9" i="107"/>
  <c r="T9" i="107" s="1"/>
  <c r="R45" i="107"/>
  <c r="L15" i="107"/>
  <c r="N15" i="107" s="1"/>
  <c r="L51" i="107"/>
  <c r="AK112" i="61"/>
  <c r="AK111" i="61" s="1"/>
  <c r="AK114" i="61" s="1"/>
  <c r="AK118" i="61"/>
  <c r="AK119" i="61" s="1"/>
  <c r="AK117" i="61" s="1"/>
  <c r="N68" i="107"/>
  <c r="T7" i="107"/>
  <c r="R43" i="107"/>
  <c r="R5" i="107"/>
  <c r="T5" i="107" s="1"/>
  <c r="R41" i="107"/>
  <c r="N57" i="107"/>
  <c r="N67" i="107"/>
  <c r="T61" i="107"/>
  <c r="AK112" i="65"/>
  <c r="AK111" i="65" s="1"/>
  <c r="AK114" i="65" s="1"/>
  <c r="AK118" i="65"/>
  <c r="AK119" i="65" s="1"/>
  <c r="AK117" i="65" s="1"/>
  <c r="R18" i="107"/>
  <c r="T18" i="107" s="1"/>
  <c r="R54" i="107"/>
  <c r="R27" i="107"/>
  <c r="T27" i="107" s="1"/>
  <c r="R63" i="107"/>
  <c r="AK112" i="68"/>
  <c r="AK111" i="68" s="1"/>
  <c r="AK114" i="68" s="1"/>
  <c r="L17" i="107"/>
  <c r="N17" i="107" s="1"/>
  <c r="L53" i="107"/>
  <c r="L29" i="107"/>
  <c r="N29" i="107" s="1"/>
  <c r="L65" i="107"/>
  <c r="T52" i="107"/>
  <c r="R10" i="107"/>
  <c r="T10" i="107" s="1"/>
  <c r="R46" i="107"/>
  <c r="N62" i="107"/>
  <c r="T62" i="107"/>
  <c r="N50" i="107"/>
  <c r="T58" i="107"/>
  <c r="AK118" i="66"/>
  <c r="AK119" i="66" s="1"/>
  <c r="AK117" i="66" s="1"/>
  <c r="AK112" i="66"/>
  <c r="AK111" i="66" s="1"/>
  <c r="AK114" i="66" s="1"/>
  <c r="L20" i="107"/>
  <c r="N20" i="107" s="1"/>
  <c r="L56" i="107"/>
  <c r="N56" i="107" s="1"/>
  <c r="R15" i="107"/>
  <c r="T15" i="107" s="1"/>
  <c r="R51" i="107"/>
  <c r="P8" i="107"/>
  <c r="Q8" i="107" s="1"/>
  <c r="P44" i="107"/>
  <c r="Q44" i="107" s="1"/>
  <c r="R11" i="107"/>
  <c r="T11" i="107" s="1"/>
  <c r="R47" i="107"/>
  <c r="R20" i="107"/>
  <c r="T20" i="107" s="1"/>
  <c r="R56" i="107"/>
  <c r="R21" i="107"/>
  <c r="T21" i="107" s="1"/>
  <c r="R57" i="107"/>
  <c r="P19" i="107"/>
  <c r="Q19" i="107" s="1"/>
  <c r="P55" i="107"/>
  <c r="Q55" i="107" s="1"/>
  <c r="T67" i="107"/>
  <c r="N45" i="107"/>
  <c r="N69" i="107"/>
  <c r="N64" i="107"/>
  <c r="R13" i="107"/>
  <c r="T13" i="107" s="1"/>
  <c r="R49" i="107"/>
  <c r="R17" i="107"/>
  <c r="T17" i="107" s="1"/>
  <c r="R53" i="107"/>
  <c r="L13" i="107"/>
  <c r="N13" i="107" s="1"/>
  <c r="L49" i="107"/>
  <c r="AD111" i="15"/>
  <c r="AD111" i="57"/>
  <c r="F22" i="106" s="1"/>
  <c r="AD111" i="17"/>
  <c r="F11" i="106" s="1"/>
  <c r="AD111" i="16"/>
  <c r="AD111" i="18"/>
  <c r="AD111" i="19"/>
  <c r="I11" i="108"/>
  <c r="J10" i="108" s="1"/>
  <c r="F26" i="106"/>
  <c r="D61" i="107" s="1"/>
  <c r="AD111" i="26"/>
  <c r="AH111" i="60"/>
  <c r="AD111" i="20"/>
  <c r="AH111" i="23"/>
  <c r="AH111" i="22"/>
  <c r="F31" i="106"/>
  <c r="F30" i="106"/>
  <c r="AH111" i="24"/>
  <c r="AH111" i="17"/>
  <c r="AH111" i="20"/>
  <c r="AD111" i="23"/>
  <c r="R16" i="107"/>
  <c r="T16" i="107" s="1"/>
  <c r="R14" i="107"/>
  <c r="T14" i="107" s="1"/>
  <c r="AD111" i="21"/>
  <c r="R114" i="22"/>
  <c r="AD111" i="22"/>
  <c r="AH111" i="64"/>
  <c r="AH111" i="65"/>
  <c r="AH111" i="15"/>
  <c r="AD111" i="27"/>
  <c r="AH111" i="25"/>
  <c r="AH111" i="27"/>
  <c r="AH111" i="12"/>
  <c r="R114" i="65"/>
  <c r="R119" i="65" s="1"/>
  <c r="R114" i="60"/>
  <c r="R119" i="60" s="1"/>
  <c r="AD111" i="60"/>
  <c r="R114" i="24"/>
  <c r="AD111" i="24"/>
  <c r="AH111" i="63"/>
  <c r="T6" i="107"/>
  <c r="R119" i="57"/>
  <c r="AD111" i="63"/>
  <c r="AK112" i="25" l="1"/>
  <c r="AK111" i="25" s="1"/>
  <c r="AK114" i="25" s="1"/>
  <c r="AK118" i="25"/>
  <c r="AK119" i="25" s="1"/>
  <c r="AK117" i="25" s="1"/>
  <c r="F27" i="106"/>
  <c r="H27" i="106" s="1"/>
  <c r="E62" i="107" s="1"/>
  <c r="AK118" i="12"/>
  <c r="AK119" i="12" s="1"/>
  <c r="AK117" i="12" s="1"/>
  <c r="AK120" i="12" s="1"/>
  <c r="AK118" i="68"/>
  <c r="AK119" i="68" s="1"/>
  <c r="AK117" i="68" s="1"/>
  <c r="F34" i="106"/>
  <c r="H34" i="106" s="1"/>
  <c r="E69" i="107" s="1"/>
  <c r="F23" i="106"/>
  <c r="D58" i="107" s="1"/>
  <c r="AK112" i="58"/>
  <c r="AK111" i="58" s="1"/>
  <c r="AK114" i="58" s="1"/>
  <c r="AK112" i="67"/>
  <c r="AK111" i="67" s="1"/>
  <c r="AK114" i="67" s="1"/>
  <c r="F32" i="106"/>
  <c r="H32" i="106" s="1"/>
  <c r="E67" i="107" s="1"/>
  <c r="AK118" i="59"/>
  <c r="AK119" i="59" s="1"/>
  <c r="AK117" i="59" s="1"/>
  <c r="AK120" i="59" s="1"/>
  <c r="AK112" i="69"/>
  <c r="AK111" i="69" s="1"/>
  <c r="AK114" i="69" s="1"/>
  <c r="AK114" i="14"/>
  <c r="AK115" i="14" s="1"/>
  <c r="AG111" i="14" s="1"/>
  <c r="V7" i="107" s="1"/>
  <c r="F24" i="106"/>
  <c r="H24" i="106" s="1"/>
  <c r="E59" i="107" s="1"/>
  <c r="F9" i="106"/>
  <c r="D44" i="107" s="1"/>
  <c r="AA70" i="107"/>
  <c r="AK112" i="62"/>
  <c r="AK111" i="62" s="1"/>
  <c r="AK114" i="62" s="1"/>
  <c r="AA34" i="107"/>
  <c r="C9" i="108" s="1"/>
  <c r="AK121" i="14"/>
  <c r="AK120" i="14"/>
  <c r="AK121" i="13"/>
  <c r="AK120" i="13"/>
  <c r="AK113" i="13"/>
  <c r="AK114" i="13"/>
  <c r="AK118" i="11"/>
  <c r="AK119" i="11" s="1"/>
  <c r="AK117" i="11" s="1"/>
  <c r="AK120" i="11" s="1"/>
  <c r="AE70" i="107"/>
  <c r="P34" i="107"/>
  <c r="AE34" i="107"/>
  <c r="H5" i="106"/>
  <c r="E40" i="107" s="1"/>
  <c r="AK112" i="11"/>
  <c r="AK111" i="11" s="1"/>
  <c r="AK113" i="11" s="1"/>
  <c r="AK113" i="64"/>
  <c r="AK113" i="69"/>
  <c r="AK113" i="61"/>
  <c r="AK115" i="61" s="1"/>
  <c r="AG111" i="61" s="1"/>
  <c r="AG114" i="61" s="1"/>
  <c r="AK113" i="59"/>
  <c r="AK115" i="59" s="1"/>
  <c r="AG111" i="59" s="1"/>
  <c r="AK113" i="12"/>
  <c r="AK113" i="68"/>
  <c r="AK115" i="68" s="1"/>
  <c r="AG111" i="68" s="1"/>
  <c r="AK113" i="65"/>
  <c r="AK113" i="66"/>
  <c r="AK113" i="25"/>
  <c r="N34" i="107"/>
  <c r="I39" i="108"/>
  <c r="J39" i="108"/>
  <c r="H39" i="108"/>
  <c r="R70" i="107"/>
  <c r="AK120" i="66"/>
  <c r="AK121" i="66"/>
  <c r="AK121" i="12"/>
  <c r="AK121" i="62"/>
  <c r="AK120" i="62"/>
  <c r="AK121" i="65"/>
  <c r="AK120" i="65"/>
  <c r="N49" i="107"/>
  <c r="T57" i="107"/>
  <c r="H23" i="106"/>
  <c r="E58" i="107" s="1"/>
  <c r="AK112" i="19"/>
  <c r="AK111" i="19" s="1"/>
  <c r="AK114" i="19" s="1"/>
  <c r="AK118" i="19"/>
  <c r="AK119" i="19" s="1"/>
  <c r="AK117" i="19" s="1"/>
  <c r="T46" i="107"/>
  <c r="AK118" i="22"/>
  <c r="AK119" i="22" s="1"/>
  <c r="AK117" i="22" s="1"/>
  <c r="AK112" i="22"/>
  <c r="AK111" i="22" s="1"/>
  <c r="AK114" i="22" s="1"/>
  <c r="AK112" i="20"/>
  <c r="AK111" i="20" s="1"/>
  <c r="AK114" i="20" s="1"/>
  <c r="AK118" i="20"/>
  <c r="AK119" i="20" s="1"/>
  <c r="AK117" i="20" s="1"/>
  <c r="AK118" i="18"/>
  <c r="AK119" i="18" s="1"/>
  <c r="AK117" i="18" s="1"/>
  <c r="AK112" i="18"/>
  <c r="AK111" i="18" s="1"/>
  <c r="AK114" i="18" s="1"/>
  <c r="T53" i="107"/>
  <c r="T56" i="107"/>
  <c r="AK121" i="68"/>
  <c r="AK120" i="68"/>
  <c r="T54" i="107"/>
  <c r="Q34" i="107"/>
  <c r="D5" i="107"/>
  <c r="D41" i="107"/>
  <c r="AK112" i="16"/>
  <c r="AK111" i="16" s="1"/>
  <c r="AK114" i="16" s="1"/>
  <c r="AK118" i="16"/>
  <c r="AK119" i="16" s="1"/>
  <c r="AK117" i="16" s="1"/>
  <c r="T51" i="107"/>
  <c r="T43" i="107"/>
  <c r="T48" i="107"/>
  <c r="AK118" i="63"/>
  <c r="AK119" i="63" s="1"/>
  <c r="AK117" i="63" s="1"/>
  <c r="AK112" i="63"/>
  <c r="AK111" i="63" s="1"/>
  <c r="AK114" i="63" s="1"/>
  <c r="AK118" i="60"/>
  <c r="AK119" i="60" s="1"/>
  <c r="AK117" i="60" s="1"/>
  <c r="AK112" i="60"/>
  <c r="AK111" i="60" s="1"/>
  <c r="AK114" i="60" s="1"/>
  <c r="AK112" i="27"/>
  <c r="AK111" i="27" s="1"/>
  <c r="AK114" i="27" s="1"/>
  <c r="AK118" i="27"/>
  <c r="AK119" i="27" s="1"/>
  <c r="AK117" i="27" s="1"/>
  <c r="AK118" i="21"/>
  <c r="AK119" i="21" s="1"/>
  <c r="AK117" i="21" s="1"/>
  <c r="AK112" i="21"/>
  <c r="AK111" i="21" s="1"/>
  <c r="AK114" i="21" s="1"/>
  <c r="D29" i="107"/>
  <c r="D65" i="107"/>
  <c r="D10" i="107"/>
  <c r="D46" i="107"/>
  <c r="D31" i="107"/>
  <c r="AK118" i="17"/>
  <c r="AK119" i="17" s="1"/>
  <c r="AK117" i="17" s="1"/>
  <c r="AK112" i="17"/>
  <c r="AK111" i="17" s="1"/>
  <c r="AK114" i="17" s="1"/>
  <c r="AK120" i="67"/>
  <c r="AK121" i="67"/>
  <c r="T63" i="107"/>
  <c r="N60" i="107"/>
  <c r="AK112" i="57"/>
  <c r="AK111" i="57" s="1"/>
  <c r="AK114" i="57" s="1"/>
  <c r="AK118" i="57"/>
  <c r="AK119" i="57" s="1"/>
  <c r="AK117" i="57" s="1"/>
  <c r="N65" i="107"/>
  <c r="AK121" i="61"/>
  <c r="AK120" i="61"/>
  <c r="T44" i="107"/>
  <c r="AK117" i="64"/>
  <c r="AK121" i="25"/>
  <c r="AK120" i="25"/>
  <c r="D28" i="107"/>
  <c r="D64" i="107"/>
  <c r="D59" i="107"/>
  <c r="AK118" i="15"/>
  <c r="AK119" i="15" s="1"/>
  <c r="AK117" i="15" s="1"/>
  <c r="AK112" i="15"/>
  <c r="AK111" i="15" s="1"/>
  <c r="AK114" i="15" s="1"/>
  <c r="AK112" i="24"/>
  <c r="AK111" i="24" s="1"/>
  <c r="AK114" i="24" s="1"/>
  <c r="AK118" i="24"/>
  <c r="AK119" i="24" s="1"/>
  <c r="AK117" i="24" s="1"/>
  <c r="D33" i="107"/>
  <c r="D69" i="107"/>
  <c r="D30" i="107"/>
  <c r="D66" i="107"/>
  <c r="AK118" i="26"/>
  <c r="AK119" i="26" s="1"/>
  <c r="AK117" i="26" s="1"/>
  <c r="AK112" i="26"/>
  <c r="AK111" i="26" s="1"/>
  <c r="AK114" i="26" s="1"/>
  <c r="AK121" i="69"/>
  <c r="AK120" i="69"/>
  <c r="N43" i="107"/>
  <c r="Q41" i="107"/>
  <c r="Q70" i="107" s="1"/>
  <c r="P70" i="107"/>
  <c r="L34" i="107"/>
  <c r="AK118" i="23"/>
  <c r="AK119" i="23" s="1"/>
  <c r="AK117" i="23" s="1"/>
  <c r="AK112" i="23"/>
  <c r="AK111" i="23" s="1"/>
  <c r="AK114" i="23" s="1"/>
  <c r="D32" i="107"/>
  <c r="D68" i="107"/>
  <c r="T49" i="107"/>
  <c r="T47" i="107"/>
  <c r="N53" i="107"/>
  <c r="T41" i="107"/>
  <c r="T55" i="107"/>
  <c r="T45" i="107"/>
  <c r="N42" i="107"/>
  <c r="D21" i="107"/>
  <c r="D57" i="107"/>
  <c r="L70" i="107"/>
  <c r="N51" i="107"/>
  <c r="N44" i="107"/>
  <c r="AK121" i="58"/>
  <c r="AK120" i="58"/>
  <c r="F12" i="106"/>
  <c r="H22" i="106"/>
  <c r="D22" i="107"/>
  <c r="J17" i="108"/>
  <c r="H17" i="108"/>
  <c r="F13" i="106"/>
  <c r="H6" i="106"/>
  <c r="K6" i="106" s="1"/>
  <c r="F5" i="70" s="1"/>
  <c r="I5" i="70" s="1"/>
  <c r="K5" i="70" s="1"/>
  <c r="F10" i="106"/>
  <c r="H29" i="106"/>
  <c r="H33" i="106"/>
  <c r="H30" i="106"/>
  <c r="K30" i="106" s="1"/>
  <c r="I10" i="108"/>
  <c r="J9" i="108" s="1"/>
  <c r="I17" i="108"/>
  <c r="F20" i="106"/>
  <c r="D55" i="107" s="1"/>
  <c r="H26" i="106"/>
  <c r="E61" i="107" s="1"/>
  <c r="D25" i="107"/>
  <c r="D23" i="107"/>
  <c r="H31" i="106"/>
  <c r="H11" i="106"/>
  <c r="D42" i="107"/>
  <c r="F28" i="106"/>
  <c r="F16" i="106"/>
  <c r="F21" i="106"/>
  <c r="D56" i="107" s="1"/>
  <c r="F18" i="106"/>
  <c r="F15" i="106"/>
  <c r="F25" i="106"/>
  <c r="F14" i="106"/>
  <c r="D49" i="107" s="1"/>
  <c r="F17" i="106"/>
  <c r="D18" i="107"/>
  <c r="H19" i="106"/>
  <c r="E54" i="107" s="1"/>
  <c r="R34" i="107"/>
  <c r="R119" i="22"/>
  <c r="R119" i="24"/>
  <c r="K34" i="106"/>
  <c r="E33" i="107"/>
  <c r="K32" i="106"/>
  <c r="E31" i="107"/>
  <c r="T34" i="107"/>
  <c r="D26" i="107" l="1"/>
  <c r="AK121" i="59"/>
  <c r="D62" i="107"/>
  <c r="AK113" i="58"/>
  <c r="AK115" i="58" s="1"/>
  <c r="AG111" i="58" s="1"/>
  <c r="AG114" i="58" s="1"/>
  <c r="D67" i="107"/>
  <c r="AK113" i="67"/>
  <c r="AK115" i="67" s="1"/>
  <c r="AG111" i="67" s="1"/>
  <c r="AG114" i="67" s="1"/>
  <c r="G67" i="107"/>
  <c r="AG67" i="107" s="1"/>
  <c r="F31" i="70"/>
  <c r="I31" i="70" s="1"/>
  <c r="K31" i="70" s="1"/>
  <c r="G65" i="107"/>
  <c r="F29" i="70"/>
  <c r="I29" i="70" s="1"/>
  <c r="K29" i="70" s="1"/>
  <c r="G69" i="107"/>
  <c r="AG69" i="107" s="1"/>
  <c r="F33" i="70"/>
  <c r="I33" i="70" s="1"/>
  <c r="K33" i="70" s="1"/>
  <c r="H9" i="106"/>
  <c r="E44" i="107" s="1"/>
  <c r="D8" i="107"/>
  <c r="AK122" i="66"/>
  <c r="V66" i="107" s="1"/>
  <c r="W66" i="107" s="1"/>
  <c r="AK113" i="62"/>
  <c r="AK115" i="62" s="1"/>
  <c r="AG111" i="62" s="1"/>
  <c r="AG114" i="62" s="1"/>
  <c r="C36" i="108"/>
  <c r="AK122" i="14"/>
  <c r="AK115" i="13"/>
  <c r="AG111" i="13" s="1"/>
  <c r="V6" i="107" s="1"/>
  <c r="AK122" i="13"/>
  <c r="AK121" i="11"/>
  <c r="AK122" i="11" s="1"/>
  <c r="V40" i="107" s="1"/>
  <c r="AK122" i="65"/>
  <c r="V65" i="107" s="1"/>
  <c r="W65" i="107" s="1"/>
  <c r="G41" i="107"/>
  <c r="AG41" i="107" s="1"/>
  <c r="AK114" i="11"/>
  <c r="AK115" i="11" s="1"/>
  <c r="AG111" i="11" s="1"/>
  <c r="AG114" i="11" s="1"/>
  <c r="D4" i="107"/>
  <c r="D40" i="107"/>
  <c r="AK122" i="61"/>
  <c r="V61" i="107" s="1"/>
  <c r="W61" i="107" s="1"/>
  <c r="K24" i="106"/>
  <c r="AK122" i="25"/>
  <c r="V54" i="107" s="1"/>
  <c r="W54" i="107" s="1"/>
  <c r="AK122" i="68"/>
  <c r="V68" i="107" s="1"/>
  <c r="W68" i="107" s="1"/>
  <c r="AK113" i="22"/>
  <c r="AK115" i="22" s="1"/>
  <c r="AG111" i="22" s="1"/>
  <c r="V15" i="107" s="1"/>
  <c r="W15" i="107" s="1"/>
  <c r="AK113" i="57"/>
  <c r="AK115" i="57" s="1"/>
  <c r="AG111" i="57" s="1"/>
  <c r="AK113" i="27"/>
  <c r="AK113" i="20"/>
  <c r="AK113" i="23"/>
  <c r="AK122" i="69"/>
  <c r="V69" i="107" s="1"/>
  <c r="W69" i="107" s="1"/>
  <c r="AK113" i="16"/>
  <c r="AK113" i="19"/>
  <c r="AK122" i="67"/>
  <c r="V67" i="107" s="1"/>
  <c r="W67" i="107" s="1"/>
  <c r="AK113" i="17"/>
  <c r="AK113" i="63"/>
  <c r="AK115" i="63" s="1"/>
  <c r="AG111" i="63" s="1"/>
  <c r="AK113" i="26"/>
  <c r="AK115" i="26" s="1"/>
  <c r="AG111" i="26" s="1"/>
  <c r="AK113" i="24"/>
  <c r="AK113" i="21"/>
  <c r="AK115" i="21" s="1"/>
  <c r="AG111" i="21" s="1"/>
  <c r="AK113" i="18"/>
  <c r="AK113" i="60"/>
  <c r="AK113" i="15"/>
  <c r="AK115" i="15" s="1"/>
  <c r="AG111" i="15" s="1"/>
  <c r="V8" i="107" s="1"/>
  <c r="W8" i="107" s="1"/>
  <c r="AK115" i="66"/>
  <c r="AG111" i="66" s="1"/>
  <c r="AG114" i="66" s="1"/>
  <c r="AK115" i="69"/>
  <c r="AG111" i="69" s="1"/>
  <c r="V33" i="107" s="1"/>
  <c r="W33" i="107" s="1"/>
  <c r="V25" i="107"/>
  <c r="W25" i="107" s="1"/>
  <c r="N70" i="107"/>
  <c r="K27" i="106"/>
  <c r="E26" i="107"/>
  <c r="E22" i="107"/>
  <c r="K23" i="106"/>
  <c r="O39" i="108"/>
  <c r="AK122" i="12"/>
  <c r="V41" i="107" s="1"/>
  <c r="W41" i="107" s="1"/>
  <c r="AK122" i="58"/>
  <c r="V58" i="107" s="1"/>
  <c r="W58" i="107" s="1"/>
  <c r="AK122" i="59"/>
  <c r="V59" i="107" s="1"/>
  <c r="W59" i="107" s="1"/>
  <c r="AK121" i="17"/>
  <c r="AK120" i="17"/>
  <c r="AK120" i="26"/>
  <c r="AK121" i="26"/>
  <c r="AK120" i="18"/>
  <c r="AK121" i="18"/>
  <c r="AK120" i="20"/>
  <c r="AK121" i="20"/>
  <c r="D15" i="107"/>
  <c r="D51" i="107"/>
  <c r="H17" i="106"/>
  <c r="E52" i="107" s="1"/>
  <c r="D52" i="107"/>
  <c r="E28" i="107"/>
  <c r="E64" i="107"/>
  <c r="K29" i="106"/>
  <c r="D7" i="107"/>
  <c r="D43" i="107"/>
  <c r="AK121" i="64"/>
  <c r="AK120" i="64"/>
  <c r="D27" i="107"/>
  <c r="D63" i="107"/>
  <c r="K22" i="106"/>
  <c r="E57" i="107"/>
  <c r="D9" i="107"/>
  <c r="D45" i="107"/>
  <c r="AK121" i="57"/>
  <c r="AK120" i="57"/>
  <c r="AK121" i="60"/>
  <c r="AK120" i="60"/>
  <c r="AK121" i="21"/>
  <c r="AK120" i="21"/>
  <c r="T70" i="107"/>
  <c r="AK120" i="22"/>
  <c r="AK121" i="22"/>
  <c r="D24" i="107"/>
  <c r="D60" i="107"/>
  <c r="H15" i="106"/>
  <c r="E50" i="107" s="1"/>
  <c r="D50" i="107"/>
  <c r="AK121" i="63"/>
  <c r="AK120" i="63"/>
  <c r="E4" i="107"/>
  <c r="H18" i="106"/>
  <c r="E53" i="107" s="1"/>
  <c r="D53" i="107"/>
  <c r="E5" i="107"/>
  <c r="E41" i="107"/>
  <c r="H12" i="106"/>
  <c r="D47" i="107"/>
  <c r="K11" i="106"/>
  <c r="E46" i="107"/>
  <c r="AK121" i="16"/>
  <c r="AK120" i="16"/>
  <c r="AG65" i="107"/>
  <c r="E23" i="107"/>
  <c r="K5" i="106"/>
  <c r="E29" i="107"/>
  <c r="E65" i="107"/>
  <c r="H13" i="106"/>
  <c r="K13" i="106" s="1"/>
  <c r="D48" i="107"/>
  <c r="AK121" i="15"/>
  <c r="AK120" i="15"/>
  <c r="AK121" i="19"/>
  <c r="AK120" i="19"/>
  <c r="AK122" i="62"/>
  <c r="V62" i="107" s="1"/>
  <c r="W62" i="107" s="1"/>
  <c r="K33" i="106"/>
  <c r="E68" i="107"/>
  <c r="AK121" i="23"/>
  <c r="AK120" i="23"/>
  <c r="AK121" i="27"/>
  <c r="AK120" i="27"/>
  <c r="K31" i="106"/>
  <c r="E66" i="107"/>
  <c r="AK121" i="24"/>
  <c r="AK120" i="24"/>
  <c r="D11" i="107"/>
  <c r="E21" i="107"/>
  <c r="D12" i="107"/>
  <c r="E32" i="107"/>
  <c r="H10" i="106"/>
  <c r="E45" i="107" s="1"/>
  <c r="AK115" i="64"/>
  <c r="AG111" i="64" s="1"/>
  <c r="V28" i="107" s="1"/>
  <c r="W28" i="107" s="1"/>
  <c r="AK115" i="65"/>
  <c r="AG111" i="65" s="1"/>
  <c r="AG114" i="65" s="1"/>
  <c r="AK115" i="25"/>
  <c r="AG111" i="25" s="1"/>
  <c r="V18" i="107" s="1"/>
  <c r="W18" i="107" s="1"/>
  <c r="AG114" i="68"/>
  <c r="V32" i="107"/>
  <c r="W32" i="107" s="1"/>
  <c r="J16" i="108"/>
  <c r="H16" i="108"/>
  <c r="I16" i="108"/>
  <c r="O17" i="108"/>
  <c r="H28" i="106"/>
  <c r="E30" i="107"/>
  <c r="E25" i="107"/>
  <c r="K26" i="106"/>
  <c r="D19" i="107"/>
  <c r="H20" i="106"/>
  <c r="E55" i="107" s="1"/>
  <c r="V23" i="107"/>
  <c r="W23" i="107" s="1"/>
  <c r="AG114" i="59"/>
  <c r="AK115" i="12"/>
  <c r="AG111" i="12" s="1"/>
  <c r="D16" i="107"/>
  <c r="D17" i="107"/>
  <c r="H16" i="106"/>
  <c r="E10" i="107"/>
  <c r="H25" i="106"/>
  <c r="D14" i="107"/>
  <c r="D13" i="107"/>
  <c r="H14" i="106"/>
  <c r="E49" i="107" s="1"/>
  <c r="D20" i="107"/>
  <c r="H21" i="106"/>
  <c r="E56" i="107" s="1"/>
  <c r="H8" i="106"/>
  <c r="E18" i="107"/>
  <c r="K19" i="106"/>
  <c r="D6" i="107"/>
  <c r="H7" i="106"/>
  <c r="E42" i="107" s="1"/>
  <c r="G5" i="107"/>
  <c r="L6" i="106"/>
  <c r="H41" i="107" s="1"/>
  <c r="U41" i="107" s="1"/>
  <c r="L30" i="106"/>
  <c r="H65" i="107" s="1"/>
  <c r="O65" i="107" s="1"/>
  <c r="G29" i="107"/>
  <c r="L34" i="106"/>
  <c r="H69" i="107" s="1"/>
  <c r="G33" i="107"/>
  <c r="L32" i="106"/>
  <c r="H67" i="107" s="1"/>
  <c r="G31" i="107"/>
  <c r="V22" i="107" l="1"/>
  <c r="W22" i="107" s="1"/>
  <c r="K9" i="106"/>
  <c r="E8" i="107"/>
  <c r="G61" i="107"/>
  <c r="AG61" i="107" s="1"/>
  <c r="AI61" i="107" s="1"/>
  <c r="AJ61" i="107" s="1"/>
  <c r="F25" i="70"/>
  <c r="I25" i="70" s="1"/>
  <c r="K25" i="70" s="1"/>
  <c r="G54" i="107"/>
  <c r="F18" i="70"/>
  <c r="I18" i="70" s="1"/>
  <c r="K18" i="70" s="1"/>
  <c r="L13" i="106"/>
  <c r="H48" i="107" s="1"/>
  <c r="S48" i="107" s="1"/>
  <c r="F12" i="70"/>
  <c r="I12" i="70" s="1"/>
  <c r="K12" i="70" s="1"/>
  <c r="G46" i="107"/>
  <c r="F10" i="70"/>
  <c r="I10" i="70" s="1"/>
  <c r="K10" i="70" s="1"/>
  <c r="G68" i="107"/>
  <c r="AG68" i="107" s="1"/>
  <c r="AI68" i="107" s="1"/>
  <c r="AJ68" i="107" s="1"/>
  <c r="F32" i="70"/>
  <c r="I32" i="70" s="1"/>
  <c r="K32" i="70" s="1"/>
  <c r="G64" i="107"/>
  <c r="F28" i="70"/>
  <c r="I28" i="70" s="1"/>
  <c r="K28" i="70" s="1"/>
  <c r="G62" i="107"/>
  <c r="AG62" i="107" s="1"/>
  <c r="F26" i="70"/>
  <c r="I26" i="70" s="1"/>
  <c r="K26" i="70" s="1"/>
  <c r="G59" i="107"/>
  <c r="AG59" i="107" s="1"/>
  <c r="F23" i="70"/>
  <c r="I23" i="70" s="1"/>
  <c r="K23" i="70" s="1"/>
  <c r="G44" i="107"/>
  <c r="AG44" i="107" s="1"/>
  <c r="F8" i="70"/>
  <c r="I8" i="70" s="1"/>
  <c r="K8" i="70" s="1"/>
  <c r="G66" i="107"/>
  <c r="F30" i="70"/>
  <c r="I30" i="70" s="1"/>
  <c r="K30" i="70" s="1"/>
  <c r="G57" i="107"/>
  <c r="AG57" i="107" s="1"/>
  <c r="F21" i="70"/>
  <c r="I21" i="70" s="1"/>
  <c r="K21" i="70" s="1"/>
  <c r="G58" i="107"/>
  <c r="AG58" i="107" s="1"/>
  <c r="F22" i="70"/>
  <c r="I22" i="70" s="1"/>
  <c r="K22" i="70" s="1"/>
  <c r="AI65" i="107"/>
  <c r="AJ65" i="107" s="1"/>
  <c r="G26" i="107"/>
  <c r="AG26" i="107" s="1"/>
  <c r="X69" i="107"/>
  <c r="AI67" i="107"/>
  <c r="AK67" i="107" s="1"/>
  <c r="AL67" i="107" s="1"/>
  <c r="L29" i="106"/>
  <c r="H64" i="107" s="1"/>
  <c r="O64" i="107" s="1"/>
  <c r="L27" i="106"/>
  <c r="H62" i="107" s="1"/>
  <c r="O62" i="107" s="1"/>
  <c r="G23" i="107"/>
  <c r="AK122" i="26"/>
  <c r="V55" i="107" s="1"/>
  <c r="W55" i="107" s="1"/>
  <c r="L24" i="106"/>
  <c r="H59" i="107" s="1"/>
  <c r="M59" i="107" s="1"/>
  <c r="K17" i="106"/>
  <c r="G40" i="107"/>
  <c r="AG40" i="107" s="1"/>
  <c r="AI40" i="107" s="1"/>
  <c r="F4" i="70"/>
  <c r="AK122" i="22"/>
  <c r="V51" i="107" s="1"/>
  <c r="W51" i="107" s="1"/>
  <c r="L23" i="106"/>
  <c r="H58" i="107" s="1"/>
  <c r="X58" i="107" s="1"/>
  <c r="G22" i="107"/>
  <c r="AG22" i="107" s="1"/>
  <c r="AI22" i="107" s="1"/>
  <c r="AJ22" i="107" s="1"/>
  <c r="G10" i="107"/>
  <c r="AG10" i="107" s="1"/>
  <c r="AI69" i="107"/>
  <c r="AJ69" i="107" s="1"/>
  <c r="L33" i="106"/>
  <c r="H68" i="107" s="1"/>
  <c r="X68" i="107" s="1"/>
  <c r="AG114" i="69"/>
  <c r="AI41" i="107"/>
  <c r="AJ41" i="107" s="1"/>
  <c r="AK122" i="17"/>
  <c r="V46" i="107" s="1"/>
  <c r="W46" i="107" s="1"/>
  <c r="AK122" i="63"/>
  <c r="V63" i="107" s="1"/>
  <c r="W63" i="107" s="1"/>
  <c r="AK122" i="15"/>
  <c r="V44" i="107" s="1"/>
  <c r="W44" i="107" s="1"/>
  <c r="AK122" i="18"/>
  <c r="V47" i="107" s="1"/>
  <c r="W47" i="107" s="1"/>
  <c r="V30" i="107"/>
  <c r="W30" i="107" s="1"/>
  <c r="V26" i="107"/>
  <c r="W26" i="107" s="1"/>
  <c r="AK115" i="24"/>
  <c r="AG111" i="24" s="1"/>
  <c r="AG114" i="24" s="1"/>
  <c r="L11" i="106"/>
  <c r="H46" i="107" s="1"/>
  <c r="U46" i="107" s="1"/>
  <c r="V43" i="107"/>
  <c r="W43" i="107" s="1"/>
  <c r="AK122" i="60"/>
  <c r="V60" i="107" s="1"/>
  <c r="W60" i="107" s="1"/>
  <c r="AG114" i="25"/>
  <c r="AK122" i="24"/>
  <c r="V53" i="107" s="1"/>
  <c r="W53" i="107" s="1"/>
  <c r="AK122" i="23"/>
  <c r="V52" i="107" s="1"/>
  <c r="W52" i="107" s="1"/>
  <c r="E16" i="107"/>
  <c r="K18" i="106"/>
  <c r="G4" i="107"/>
  <c r="AG4" i="107" s="1"/>
  <c r="X65" i="107"/>
  <c r="AI58" i="107"/>
  <c r="G21" i="107"/>
  <c r="AG21" i="107" s="1"/>
  <c r="K15" i="106"/>
  <c r="AK122" i="16"/>
  <c r="V45" i="107" s="1"/>
  <c r="W45" i="107" s="1"/>
  <c r="AK115" i="17"/>
  <c r="AG111" i="17" s="1"/>
  <c r="V10" i="107" s="1"/>
  <c r="W10" i="107" s="1"/>
  <c r="AK122" i="21"/>
  <c r="V50" i="107" s="1"/>
  <c r="W50" i="107" s="1"/>
  <c r="AK115" i="20"/>
  <c r="AG111" i="20" s="1"/>
  <c r="V13" i="107" s="1"/>
  <c r="W13" i="107" s="1"/>
  <c r="AK115" i="19"/>
  <c r="AG111" i="19" s="1"/>
  <c r="V12" i="107" s="1"/>
  <c r="W12" i="107" s="1"/>
  <c r="X41" i="107"/>
  <c r="E11" i="107"/>
  <c r="E47" i="107"/>
  <c r="K12" i="106"/>
  <c r="F11" i="70" s="1"/>
  <c r="I11" i="70" s="1"/>
  <c r="K11" i="70" s="1"/>
  <c r="L5" i="106"/>
  <c r="H40" i="107" s="1"/>
  <c r="G32" i="107"/>
  <c r="AG32" i="107" s="1"/>
  <c r="AI32" i="107" s="1"/>
  <c r="O48" i="107"/>
  <c r="G12" i="107"/>
  <c r="AG12" i="107" s="1"/>
  <c r="G48" i="107"/>
  <c r="E12" i="107"/>
  <c r="E48" i="107"/>
  <c r="AG64" i="107"/>
  <c r="L22" i="106"/>
  <c r="H57" i="107" s="1"/>
  <c r="G28" i="107"/>
  <c r="AG28" i="107" s="1"/>
  <c r="AI28" i="107" s="1"/>
  <c r="S65" i="107"/>
  <c r="AH65" i="107"/>
  <c r="U65" i="107"/>
  <c r="M65" i="107"/>
  <c r="E17" i="107"/>
  <c r="AG54" i="107"/>
  <c r="AI54" i="107" s="1"/>
  <c r="K16" i="106"/>
  <c r="E51" i="107"/>
  <c r="AK122" i="27"/>
  <c r="V56" i="107" s="1"/>
  <c r="W56" i="107" s="1"/>
  <c r="V42" i="107"/>
  <c r="W42" i="107" s="1"/>
  <c r="AK122" i="64"/>
  <c r="V64" i="107" s="1"/>
  <c r="W64" i="107" s="1"/>
  <c r="E27" i="107"/>
  <c r="E63" i="107"/>
  <c r="AH67" i="107"/>
  <c r="S67" i="107"/>
  <c r="M67" i="107"/>
  <c r="O67" i="107"/>
  <c r="U67" i="107"/>
  <c r="AK115" i="18"/>
  <c r="AG111" i="18" s="1"/>
  <c r="K25" i="106"/>
  <c r="E60" i="107"/>
  <c r="AG114" i="15"/>
  <c r="K8" i="106"/>
  <c r="E43" i="107"/>
  <c r="G30" i="107"/>
  <c r="AG30" i="107" s="1"/>
  <c r="E14" i="107"/>
  <c r="L31" i="106"/>
  <c r="H66" i="107" s="1"/>
  <c r="AH69" i="107"/>
  <c r="S69" i="107"/>
  <c r="U69" i="107"/>
  <c r="M69" i="107"/>
  <c r="O69" i="107"/>
  <c r="AK122" i="19"/>
  <c r="V48" i="107" s="1"/>
  <c r="W48" i="107" s="1"/>
  <c r="AG46" i="107"/>
  <c r="X67" i="107"/>
  <c r="AK122" i="57"/>
  <c r="V57" i="107" s="1"/>
  <c r="W57" i="107" s="1"/>
  <c r="AK122" i="20"/>
  <c r="V49" i="107" s="1"/>
  <c r="W49" i="107" s="1"/>
  <c r="AK115" i="16"/>
  <c r="AG111" i="16" s="1"/>
  <c r="AG66" i="107"/>
  <c r="AI66" i="107" s="1"/>
  <c r="AJ66" i="107" s="1"/>
  <c r="AH41" i="107"/>
  <c r="M41" i="107"/>
  <c r="O41" i="107"/>
  <c r="S41" i="107"/>
  <c r="W40" i="107"/>
  <c r="V4" i="107"/>
  <c r="W4" i="107" s="1"/>
  <c r="AG114" i="22"/>
  <c r="AG114" i="64"/>
  <c r="V29" i="107"/>
  <c r="W29" i="107" s="1"/>
  <c r="E9" i="107"/>
  <c r="K10" i="106"/>
  <c r="E15" i="107"/>
  <c r="K28" i="106"/>
  <c r="F27" i="70" s="1"/>
  <c r="I27" i="70" s="1"/>
  <c r="K27" i="70" s="1"/>
  <c r="E19" i="107"/>
  <c r="K20" i="106"/>
  <c r="V31" i="107"/>
  <c r="W31" i="107" s="1"/>
  <c r="AK115" i="23"/>
  <c r="AG111" i="23" s="1"/>
  <c r="V16" i="107" s="1"/>
  <c r="W16" i="107" s="1"/>
  <c r="AK115" i="60"/>
  <c r="AG111" i="60" s="1"/>
  <c r="V24" i="107" s="1"/>
  <c r="W24" i="107" s="1"/>
  <c r="G25" i="107"/>
  <c r="AG25" i="107" s="1"/>
  <c r="AI25" i="107" s="1"/>
  <c r="AJ25" i="107" s="1"/>
  <c r="L26" i="106"/>
  <c r="H61" i="107" s="1"/>
  <c r="W6" i="107"/>
  <c r="V19" i="107"/>
  <c r="W19" i="107" s="1"/>
  <c r="AG114" i="26"/>
  <c r="W7" i="107"/>
  <c r="V14" i="107"/>
  <c r="W14" i="107" s="1"/>
  <c r="AG114" i="21"/>
  <c r="V5" i="107"/>
  <c r="W5" i="107" s="1"/>
  <c r="AG114" i="12"/>
  <c r="E24" i="107"/>
  <c r="AG114" i="63"/>
  <c r="V27" i="107"/>
  <c r="W27" i="107" s="1"/>
  <c r="AG114" i="57"/>
  <c r="V21" i="107"/>
  <c r="W21" i="107" s="1"/>
  <c r="AK115" i="27"/>
  <c r="AG111" i="27" s="1"/>
  <c r="E7" i="107"/>
  <c r="K14" i="106"/>
  <c r="E13" i="107"/>
  <c r="E6" i="107"/>
  <c r="K7" i="106"/>
  <c r="L9" i="106"/>
  <c r="H44" i="107" s="1"/>
  <c r="G8" i="107"/>
  <c r="AG8" i="107" s="1"/>
  <c r="AI8" i="107" s="1"/>
  <c r="AJ8" i="107" s="1"/>
  <c r="L19" i="106"/>
  <c r="H54" i="107" s="1"/>
  <c r="G18" i="107"/>
  <c r="AG18" i="107" s="1"/>
  <c r="AI18" i="107" s="1"/>
  <c r="AJ18" i="107" s="1"/>
  <c r="E20" i="107"/>
  <c r="K21" i="106"/>
  <c r="AG31" i="107"/>
  <c r="AG23" i="107"/>
  <c r="AI23" i="107" s="1"/>
  <c r="H31" i="107"/>
  <c r="N32" i="106"/>
  <c r="J67" i="107" s="1"/>
  <c r="AG33" i="107"/>
  <c r="AI33" i="107" s="1"/>
  <c r="N30" i="106"/>
  <c r="J65" i="107" s="1"/>
  <c r="H29" i="107"/>
  <c r="N34" i="106"/>
  <c r="J69" i="107" s="1"/>
  <c r="H33" i="107"/>
  <c r="H5" i="107"/>
  <c r="N6" i="106"/>
  <c r="J41" i="107" s="1"/>
  <c r="AG29" i="107"/>
  <c r="AG5" i="107"/>
  <c r="N13" i="106" l="1"/>
  <c r="J48" i="107" s="1"/>
  <c r="AH48" i="107"/>
  <c r="H12" i="107"/>
  <c r="O12" i="107" s="1"/>
  <c r="AK65" i="107"/>
  <c r="AL65" i="107" s="1"/>
  <c r="AM65" i="107" s="1"/>
  <c r="U48" i="107"/>
  <c r="M48" i="107"/>
  <c r="AI62" i="107"/>
  <c r="AK62" i="107" s="1"/>
  <c r="AL62" i="107" s="1"/>
  <c r="X48" i="107"/>
  <c r="G53" i="107"/>
  <c r="AG53" i="107" s="1"/>
  <c r="F17" i="70"/>
  <c r="I17" i="70" s="1"/>
  <c r="K17" i="70" s="1"/>
  <c r="AJ67" i="107"/>
  <c r="G56" i="107"/>
  <c r="AG56" i="107" s="1"/>
  <c r="AI56" i="107" s="1"/>
  <c r="AJ56" i="107" s="1"/>
  <c r="F20" i="70"/>
  <c r="I20" i="70" s="1"/>
  <c r="K20" i="70" s="1"/>
  <c r="G49" i="107"/>
  <c r="AG49" i="107" s="1"/>
  <c r="AI49" i="107" s="1"/>
  <c r="AJ49" i="107" s="1"/>
  <c r="F13" i="70"/>
  <c r="I13" i="70" s="1"/>
  <c r="K13" i="70" s="1"/>
  <c r="G60" i="107"/>
  <c r="AG60" i="107" s="1"/>
  <c r="AI60" i="107" s="1"/>
  <c r="AJ60" i="107" s="1"/>
  <c r="F24" i="70"/>
  <c r="I24" i="70" s="1"/>
  <c r="K24" i="70" s="1"/>
  <c r="AI59" i="107"/>
  <c r="AJ59" i="107" s="1"/>
  <c r="G52" i="107"/>
  <c r="AG52" i="107" s="1"/>
  <c r="F16" i="70"/>
  <c r="I16" i="70" s="1"/>
  <c r="K16" i="70" s="1"/>
  <c r="G51" i="107"/>
  <c r="F15" i="70"/>
  <c r="I15" i="70" s="1"/>
  <c r="K15" i="70" s="1"/>
  <c r="G55" i="107"/>
  <c r="F19" i="70"/>
  <c r="I19" i="70" s="1"/>
  <c r="K19" i="70" s="1"/>
  <c r="G45" i="107"/>
  <c r="F9" i="70"/>
  <c r="I9" i="70" s="1"/>
  <c r="K9" i="70" s="1"/>
  <c r="G50" i="107"/>
  <c r="AG50" i="107" s="1"/>
  <c r="F14" i="70"/>
  <c r="I14" i="70" s="1"/>
  <c r="K14" i="70" s="1"/>
  <c r="G42" i="107"/>
  <c r="F6" i="70"/>
  <c r="I6" i="70" s="1"/>
  <c r="K6" i="70" s="1"/>
  <c r="G43" i="107"/>
  <c r="AG43" i="107" s="1"/>
  <c r="AI43" i="107" s="1"/>
  <c r="F7" i="70"/>
  <c r="I7" i="70" s="1"/>
  <c r="K7" i="70" s="1"/>
  <c r="I4" i="70"/>
  <c r="K4" i="70" s="1"/>
  <c r="AK59" i="107"/>
  <c r="AL59" i="107" s="1"/>
  <c r="N33" i="106"/>
  <c r="J68" i="107" s="1"/>
  <c r="H28" i="107"/>
  <c r="U28" i="107" s="1"/>
  <c r="N29" i="106"/>
  <c r="J64" i="107" s="1"/>
  <c r="M64" i="107"/>
  <c r="S64" i="107"/>
  <c r="G16" i="107"/>
  <c r="AG16" i="107" s="1"/>
  <c r="X62" i="107"/>
  <c r="U62" i="107"/>
  <c r="U64" i="107"/>
  <c r="AH64" i="107"/>
  <c r="X64" i="107"/>
  <c r="M62" i="107"/>
  <c r="H26" i="107"/>
  <c r="M26" i="107" s="1"/>
  <c r="S62" i="107"/>
  <c r="N27" i="106"/>
  <c r="J62" i="107" s="1"/>
  <c r="L17" i="106"/>
  <c r="H52" i="107" s="1"/>
  <c r="M52" i="107" s="1"/>
  <c r="AH62" i="107"/>
  <c r="H22" i="107"/>
  <c r="AH22" i="107" s="1"/>
  <c r="M58" i="107"/>
  <c r="AK69" i="107"/>
  <c r="AL69" i="107" s="1"/>
  <c r="AM69" i="107" s="1"/>
  <c r="S58" i="107"/>
  <c r="O58" i="107"/>
  <c r="AH58" i="107"/>
  <c r="N23" i="106"/>
  <c r="J58" i="107" s="1"/>
  <c r="H32" i="107"/>
  <c r="S32" i="107" s="1"/>
  <c r="U58" i="107"/>
  <c r="U59" i="107"/>
  <c r="H23" i="107"/>
  <c r="S23" i="107" s="1"/>
  <c r="X59" i="107"/>
  <c r="S59" i="107"/>
  <c r="AH59" i="107"/>
  <c r="O59" i="107"/>
  <c r="N24" i="106"/>
  <c r="J59" i="107" s="1"/>
  <c r="AK41" i="107"/>
  <c r="AL41" i="107" s="1"/>
  <c r="AM41" i="107" s="1"/>
  <c r="AI46" i="107"/>
  <c r="AJ46" i="107" s="1"/>
  <c r="L18" i="106"/>
  <c r="H53" i="107" s="1"/>
  <c r="X53" i="107" s="1"/>
  <c r="X44" i="107"/>
  <c r="G17" i="107"/>
  <c r="AG17" i="107" s="1"/>
  <c r="N11" i="106"/>
  <c r="J46" i="107" s="1"/>
  <c r="U68" i="107"/>
  <c r="O68" i="107"/>
  <c r="S46" i="107"/>
  <c r="H10" i="107"/>
  <c r="M10" i="107" s="1"/>
  <c r="M68" i="107"/>
  <c r="O46" i="107"/>
  <c r="S68" i="107"/>
  <c r="AH68" i="107"/>
  <c r="L25" i="106"/>
  <c r="H60" i="107" s="1"/>
  <c r="O60" i="107" s="1"/>
  <c r="N5" i="106"/>
  <c r="J40" i="107" s="1"/>
  <c r="AI52" i="107"/>
  <c r="AJ52" i="107" s="1"/>
  <c r="L8" i="106"/>
  <c r="H43" i="107" s="1"/>
  <c r="U43" i="107" s="1"/>
  <c r="G7" i="107"/>
  <c r="AG7" i="107" s="1"/>
  <c r="AI10" i="107"/>
  <c r="AJ10" i="107" s="1"/>
  <c r="AI44" i="107"/>
  <c r="AJ44" i="107" s="1"/>
  <c r="H30" i="107"/>
  <c r="X30" i="107" s="1"/>
  <c r="AI4" i="107"/>
  <c r="AJ4" i="107" s="1"/>
  <c r="AG114" i="20"/>
  <c r="AI30" i="107"/>
  <c r="AJ30" i="107" s="1"/>
  <c r="AI26" i="107"/>
  <c r="AJ26" i="107" s="1"/>
  <c r="V17" i="107"/>
  <c r="W17" i="107" s="1"/>
  <c r="AG114" i="19"/>
  <c r="AI5" i="107"/>
  <c r="AJ5" i="107" s="1"/>
  <c r="M46" i="107"/>
  <c r="AI29" i="107"/>
  <c r="AJ29" i="107" s="1"/>
  <c r="AH46" i="107"/>
  <c r="AI12" i="107"/>
  <c r="AJ12" i="107" s="1"/>
  <c r="AI53" i="107"/>
  <c r="AJ53" i="107" s="1"/>
  <c r="AG114" i="17"/>
  <c r="X46" i="107"/>
  <c r="X57" i="107"/>
  <c r="L16" i="106"/>
  <c r="H51" i="107" s="1"/>
  <c r="X51" i="107" s="1"/>
  <c r="H21" i="107"/>
  <c r="U21" i="107" s="1"/>
  <c r="AI50" i="107"/>
  <c r="G15" i="107"/>
  <c r="AG15" i="107" s="1"/>
  <c r="AI15" i="107" s="1"/>
  <c r="AJ15" i="107" s="1"/>
  <c r="N31" i="106"/>
  <c r="J66" i="107" s="1"/>
  <c r="G14" i="107"/>
  <c r="AG14" i="107" s="1"/>
  <c r="V70" i="107"/>
  <c r="AJ58" i="107"/>
  <c r="AK58" i="107"/>
  <c r="AL58" i="107" s="1"/>
  <c r="L15" i="106"/>
  <c r="H50" i="107" s="1"/>
  <c r="X50" i="107" s="1"/>
  <c r="AK66" i="107"/>
  <c r="AL66" i="107" s="1"/>
  <c r="AK68" i="107"/>
  <c r="AL68" i="107" s="1"/>
  <c r="AJ40" i="107"/>
  <c r="AK40" i="107"/>
  <c r="AL40" i="107" s="1"/>
  <c r="AH61" i="107"/>
  <c r="M61" i="107"/>
  <c r="S61" i="107"/>
  <c r="O61" i="107"/>
  <c r="U61" i="107"/>
  <c r="X61" i="107"/>
  <c r="AG42" i="107"/>
  <c r="AI42" i="107" s="1"/>
  <c r="AJ42" i="107" s="1"/>
  <c r="G63" i="107"/>
  <c r="AG114" i="16"/>
  <c r="V9" i="107"/>
  <c r="W9" i="107" s="1"/>
  <c r="G47" i="107"/>
  <c r="G11" i="107"/>
  <c r="AG11" i="107" s="1"/>
  <c r="L12" i="106"/>
  <c r="H4" i="107"/>
  <c r="O4" i="107" s="1"/>
  <c r="AK61" i="107"/>
  <c r="AL61" i="107" s="1"/>
  <c r="AH66" i="107"/>
  <c r="M66" i="107"/>
  <c r="S66" i="107"/>
  <c r="O66" i="107"/>
  <c r="U66" i="107"/>
  <c r="X66" i="107"/>
  <c r="AG51" i="107"/>
  <c r="AI51" i="107" s="1"/>
  <c r="V11" i="107"/>
  <c r="W11" i="107" s="1"/>
  <c r="AG114" i="18"/>
  <c r="AK54" i="107"/>
  <c r="AL54" i="107" s="1"/>
  <c r="AJ54" i="107"/>
  <c r="AH57" i="107"/>
  <c r="M57" i="107"/>
  <c r="O57" i="107"/>
  <c r="S57" i="107"/>
  <c r="U57" i="107"/>
  <c r="AG48" i="107"/>
  <c r="AI48" i="107" s="1"/>
  <c r="AJ62" i="107"/>
  <c r="AG45" i="107"/>
  <c r="AI45" i="107" s="1"/>
  <c r="X40" i="107"/>
  <c r="W70" i="107"/>
  <c r="AI57" i="107"/>
  <c r="N22" i="106"/>
  <c r="J57" i="107" s="1"/>
  <c r="G24" i="107"/>
  <c r="AG24" i="107" s="1"/>
  <c r="AI24" i="107" s="1"/>
  <c r="AH54" i="107"/>
  <c r="M54" i="107"/>
  <c r="O54" i="107"/>
  <c r="S54" i="107"/>
  <c r="U54" i="107"/>
  <c r="X54" i="107"/>
  <c r="AI64" i="107"/>
  <c r="AG55" i="107"/>
  <c r="AI55" i="107" s="1"/>
  <c r="AM67" i="107"/>
  <c r="AH44" i="107"/>
  <c r="M44" i="107"/>
  <c r="S44" i="107"/>
  <c r="U44" i="107"/>
  <c r="O44" i="107"/>
  <c r="AH40" i="107"/>
  <c r="S40" i="107"/>
  <c r="M40" i="107"/>
  <c r="O40" i="107"/>
  <c r="U40" i="107"/>
  <c r="AG114" i="23"/>
  <c r="AG114" i="60"/>
  <c r="L10" i="106"/>
  <c r="H45" i="107" s="1"/>
  <c r="G9" i="107"/>
  <c r="AG9" i="107" s="1"/>
  <c r="AI31" i="107"/>
  <c r="AJ31" i="107" s="1"/>
  <c r="G27" i="107"/>
  <c r="AG27" i="107" s="1"/>
  <c r="AI27" i="107" s="1"/>
  <c r="AJ27" i="107" s="1"/>
  <c r="L28" i="106"/>
  <c r="N28" i="106" s="1"/>
  <c r="J63" i="107" s="1"/>
  <c r="N26" i="106"/>
  <c r="J61" i="107" s="1"/>
  <c r="H25" i="107"/>
  <c r="AK25" i="107"/>
  <c r="AL25" i="107" s="1"/>
  <c r="G19" i="107"/>
  <c r="AG19" i="107" s="1"/>
  <c r="AI19" i="107" s="1"/>
  <c r="AJ19" i="107" s="1"/>
  <c r="L20" i="106"/>
  <c r="H55" i="107" s="1"/>
  <c r="V20" i="107"/>
  <c r="W20" i="107" s="1"/>
  <c r="AG114" i="27"/>
  <c r="AI21" i="107"/>
  <c r="AJ21" i="107" s="1"/>
  <c r="AK8" i="107"/>
  <c r="AL8" i="107" s="1"/>
  <c r="AK18" i="107"/>
  <c r="AL18" i="107" s="1"/>
  <c r="H18" i="107"/>
  <c r="N19" i="106"/>
  <c r="J54" i="107" s="1"/>
  <c r="H8" i="107"/>
  <c r="N9" i="106"/>
  <c r="J44" i="107" s="1"/>
  <c r="G13" i="107"/>
  <c r="L14" i="106"/>
  <c r="H49" i="107" s="1"/>
  <c r="L21" i="106"/>
  <c r="H56" i="107" s="1"/>
  <c r="X56" i="107" s="1"/>
  <c r="G20" i="107"/>
  <c r="AG20" i="107" s="1"/>
  <c r="L7" i="106"/>
  <c r="H42" i="107" s="1"/>
  <c r="G6" i="107"/>
  <c r="AG6" i="107" s="1"/>
  <c r="AI6" i="107" s="1"/>
  <c r="AJ6" i="107" s="1"/>
  <c r="AJ23" i="107"/>
  <c r="AK23" i="107"/>
  <c r="AL23" i="107" s="1"/>
  <c r="AK22" i="107"/>
  <c r="AL22" i="107" s="1"/>
  <c r="AJ33" i="107"/>
  <c r="AK33" i="107"/>
  <c r="AL33" i="107" s="1"/>
  <c r="AJ32" i="107"/>
  <c r="AK32" i="107"/>
  <c r="AL32" i="107" s="1"/>
  <c r="AJ28" i="107"/>
  <c r="AK28" i="107"/>
  <c r="AL28" i="107" s="1"/>
  <c r="J29" i="107"/>
  <c r="AH12" i="107"/>
  <c r="S12" i="107"/>
  <c r="X12" i="107"/>
  <c r="AH5" i="107"/>
  <c r="S5" i="107"/>
  <c r="M5" i="107"/>
  <c r="O5" i="107"/>
  <c r="U5" i="107"/>
  <c r="X5" i="107"/>
  <c r="AH31" i="107"/>
  <c r="M31" i="107"/>
  <c r="O31" i="107"/>
  <c r="S31" i="107"/>
  <c r="X31" i="107"/>
  <c r="U31" i="107"/>
  <c r="J32" i="107"/>
  <c r="AH33" i="107"/>
  <c r="M33" i="107"/>
  <c r="O33" i="107"/>
  <c r="S33" i="107"/>
  <c r="X33" i="107"/>
  <c r="U33" i="107"/>
  <c r="J5" i="107"/>
  <c r="J33" i="107"/>
  <c r="AH29" i="107"/>
  <c r="M29" i="107"/>
  <c r="S29" i="107"/>
  <c r="U29" i="107"/>
  <c r="O29" i="107"/>
  <c r="X29" i="107"/>
  <c r="J31" i="107"/>
  <c r="J12" i="107"/>
  <c r="M12" i="107" l="1"/>
  <c r="AH32" i="107"/>
  <c r="U12" i="107"/>
  <c r="AM59" i="107"/>
  <c r="M28" i="107"/>
  <c r="O22" i="107"/>
  <c r="AI16" i="107"/>
  <c r="AJ16" i="107" s="1"/>
  <c r="AM68" i="107"/>
  <c r="X28" i="107"/>
  <c r="S28" i="107"/>
  <c r="S22" i="107"/>
  <c r="AH28" i="107"/>
  <c r="X22" i="107"/>
  <c r="O28" i="107"/>
  <c r="M22" i="107"/>
  <c r="U22" i="107"/>
  <c r="K35" i="70"/>
  <c r="K34" i="70"/>
  <c r="J28" i="107"/>
  <c r="AM28" i="107" s="1"/>
  <c r="N17" i="106"/>
  <c r="J52" i="107" s="1"/>
  <c r="AH23" i="107"/>
  <c r="U52" i="107"/>
  <c r="AH52" i="107"/>
  <c r="AH10" i="107"/>
  <c r="O26" i="107"/>
  <c r="U26" i="107"/>
  <c r="X26" i="107"/>
  <c r="S26" i="107"/>
  <c r="N16" i="106"/>
  <c r="J51" i="107" s="1"/>
  <c r="AH26" i="107"/>
  <c r="O30" i="107"/>
  <c r="O32" i="107"/>
  <c r="J10" i="107"/>
  <c r="U23" i="107"/>
  <c r="O23" i="107"/>
  <c r="J22" i="107"/>
  <c r="AM22" i="107" s="1"/>
  <c r="X52" i="107"/>
  <c r="S52" i="107"/>
  <c r="O52" i="107"/>
  <c r="J26" i="107"/>
  <c r="M23" i="107"/>
  <c r="H16" i="107"/>
  <c r="S16" i="107" s="1"/>
  <c r="AM62" i="107"/>
  <c r="U51" i="107"/>
  <c r="X23" i="107"/>
  <c r="U32" i="107"/>
  <c r="N8" i="106"/>
  <c r="J43" i="107" s="1"/>
  <c r="X43" i="107"/>
  <c r="S43" i="107"/>
  <c r="M32" i="107"/>
  <c r="H15" i="107"/>
  <c r="X15" i="107" s="1"/>
  <c r="AK46" i="107"/>
  <c r="AL46" i="107" s="1"/>
  <c r="AM46" i="107" s="1"/>
  <c r="U30" i="107"/>
  <c r="J23" i="107"/>
  <c r="AM23" i="107" s="1"/>
  <c r="X32" i="107"/>
  <c r="H7" i="107"/>
  <c r="S7" i="107" s="1"/>
  <c r="AH43" i="107"/>
  <c r="AM58" i="107"/>
  <c r="O43" i="107"/>
  <c r="M43" i="107"/>
  <c r="AI7" i="107"/>
  <c r="AJ7" i="107" s="1"/>
  <c r="O53" i="107"/>
  <c r="O21" i="107"/>
  <c r="U53" i="107"/>
  <c r="AH53" i="107"/>
  <c r="M21" i="107"/>
  <c r="N18" i="106"/>
  <c r="J53" i="107" s="1"/>
  <c r="M53" i="107"/>
  <c r="AH21" i="107"/>
  <c r="H17" i="107"/>
  <c r="M17" i="107" s="1"/>
  <c r="S53" i="107"/>
  <c r="AK44" i="107"/>
  <c r="AL44" i="107" s="1"/>
  <c r="AM44" i="107" s="1"/>
  <c r="AK5" i="107"/>
  <c r="AL5" i="107" s="1"/>
  <c r="AM5" i="107" s="1"/>
  <c r="X10" i="107"/>
  <c r="O10" i="107"/>
  <c r="S10" i="107"/>
  <c r="U10" i="107"/>
  <c r="J4" i="107"/>
  <c r="M51" i="107"/>
  <c r="AK52" i="107"/>
  <c r="AL52" i="107" s="1"/>
  <c r="S30" i="107"/>
  <c r="M30" i="107"/>
  <c r="AH30" i="107"/>
  <c r="AK12" i="107"/>
  <c r="AL12" i="107" s="1"/>
  <c r="AM12" i="107" s="1"/>
  <c r="AK26" i="107"/>
  <c r="AL26" i="107" s="1"/>
  <c r="M60" i="107"/>
  <c r="S60" i="107"/>
  <c r="AH60" i="107"/>
  <c r="U60" i="107"/>
  <c r="AM40" i="107"/>
  <c r="N25" i="106"/>
  <c r="J60" i="107" s="1"/>
  <c r="X60" i="107"/>
  <c r="M4" i="107"/>
  <c r="AH4" i="107"/>
  <c r="H24" i="107"/>
  <c r="U24" i="107" s="1"/>
  <c r="S51" i="107"/>
  <c r="AI14" i="107"/>
  <c r="AJ14" i="107" s="1"/>
  <c r="AK42" i="107"/>
  <c r="AL42" i="107" s="1"/>
  <c r="AK4" i="107"/>
  <c r="AL4" i="107" s="1"/>
  <c r="AH51" i="107"/>
  <c r="J30" i="107"/>
  <c r="AK30" i="107"/>
  <c r="AL30" i="107" s="1"/>
  <c r="U50" i="107"/>
  <c r="O51" i="107"/>
  <c r="AK10" i="107"/>
  <c r="AL10" i="107" s="1"/>
  <c r="AM10" i="107" s="1"/>
  <c r="AK53" i="107"/>
  <c r="AL53" i="107" s="1"/>
  <c r="AI17" i="107"/>
  <c r="AJ17" i="107" s="1"/>
  <c r="AK29" i="107"/>
  <c r="AL29" i="107" s="1"/>
  <c r="AM29" i="107" s="1"/>
  <c r="W34" i="107"/>
  <c r="C6" i="108" s="1"/>
  <c r="AJ45" i="107"/>
  <c r="AK45" i="107"/>
  <c r="AL45" i="107" s="1"/>
  <c r="S21" i="107"/>
  <c r="AK15" i="107"/>
  <c r="AL15" i="107" s="1"/>
  <c r="X21" i="107"/>
  <c r="AM66" i="107"/>
  <c r="H14" i="107"/>
  <c r="M14" i="107" s="1"/>
  <c r="N15" i="106"/>
  <c r="J50" i="107" s="1"/>
  <c r="O50" i="107"/>
  <c r="S50" i="107"/>
  <c r="M50" i="107"/>
  <c r="AH50" i="107"/>
  <c r="X4" i="107"/>
  <c r="U4" i="107"/>
  <c r="S4" i="107"/>
  <c r="J21" i="107"/>
  <c r="AK49" i="107"/>
  <c r="AL49" i="107" s="1"/>
  <c r="AI9" i="107"/>
  <c r="AJ9" i="107" s="1"/>
  <c r="AI11" i="107"/>
  <c r="AJ11" i="107" s="1"/>
  <c r="AJ50" i="107"/>
  <c r="AK50" i="107"/>
  <c r="AL50" i="107" s="1"/>
  <c r="AK48" i="107"/>
  <c r="AL48" i="107" s="1"/>
  <c r="AM48" i="107" s="1"/>
  <c r="AJ48" i="107"/>
  <c r="AJ51" i="107"/>
  <c r="AK51" i="107"/>
  <c r="AL51" i="107" s="1"/>
  <c r="AM51" i="107" s="1"/>
  <c r="AJ43" i="107"/>
  <c r="AK43" i="107"/>
  <c r="AL43" i="107" s="1"/>
  <c r="AJ55" i="107"/>
  <c r="AK55" i="107"/>
  <c r="AL55" i="107" s="1"/>
  <c r="AH42" i="107"/>
  <c r="S42" i="107"/>
  <c r="M42" i="107"/>
  <c r="U42" i="107"/>
  <c r="O42" i="107"/>
  <c r="AK60" i="107"/>
  <c r="AL60" i="107" s="1"/>
  <c r="AM54" i="107"/>
  <c r="AG47" i="107"/>
  <c r="AI47" i="107" s="1"/>
  <c r="AK56" i="107"/>
  <c r="AL56" i="107" s="1"/>
  <c r="AH45" i="107"/>
  <c r="M45" i="107"/>
  <c r="O45" i="107"/>
  <c r="S45" i="107"/>
  <c r="U45" i="107"/>
  <c r="X45" i="107"/>
  <c r="AJ64" i="107"/>
  <c r="AK64" i="107"/>
  <c r="AL64" i="107" s="1"/>
  <c r="AM64" i="107" s="1"/>
  <c r="M56" i="107"/>
  <c r="AH56" i="107"/>
  <c r="S56" i="107"/>
  <c r="O56" i="107"/>
  <c r="U56" i="107"/>
  <c r="X42" i="107"/>
  <c r="AJ57" i="107"/>
  <c r="AK57" i="107"/>
  <c r="AL57" i="107" s="1"/>
  <c r="AM57" i="107" s="1"/>
  <c r="H63" i="107"/>
  <c r="C33" i="108"/>
  <c r="AG63" i="107"/>
  <c r="AI63" i="107" s="1"/>
  <c r="AH49" i="107"/>
  <c r="M49" i="107"/>
  <c r="S49" i="107"/>
  <c r="O49" i="107"/>
  <c r="U49" i="107"/>
  <c r="AH55" i="107"/>
  <c r="M55" i="107"/>
  <c r="S55" i="107"/>
  <c r="O55" i="107"/>
  <c r="U55" i="107"/>
  <c r="X55" i="107"/>
  <c r="X49" i="107"/>
  <c r="AM61" i="107"/>
  <c r="H47" i="107"/>
  <c r="N12" i="106"/>
  <c r="H11" i="107"/>
  <c r="AK16" i="107"/>
  <c r="AL16" i="107" s="1"/>
  <c r="AK31" i="107"/>
  <c r="AL31" i="107" s="1"/>
  <c r="AM31" i="107" s="1"/>
  <c r="H9" i="107"/>
  <c r="N10" i="106"/>
  <c r="J45" i="107" s="1"/>
  <c r="H27" i="107"/>
  <c r="AH27" i="107" s="1"/>
  <c r="AK19" i="107"/>
  <c r="AL19" i="107" s="1"/>
  <c r="H19" i="107"/>
  <c r="N20" i="106"/>
  <c r="J55" i="107" s="1"/>
  <c r="J25" i="107"/>
  <c r="AM25" i="107" s="1"/>
  <c r="AI20" i="107"/>
  <c r="AJ20" i="107" s="1"/>
  <c r="M25" i="107"/>
  <c r="S25" i="107"/>
  <c r="AH25" i="107"/>
  <c r="O25" i="107"/>
  <c r="U25" i="107"/>
  <c r="X25" i="107"/>
  <c r="AK21" i="107"/>
  <c r="AL21" i="107" s="1"/>
  <c r="V34" i="107"/>
  <c r="AK6" i="107"/>
  <c r="AL6" i="107" s="1"/>
  <c r="H6" i="107"/>
  <c r="M6" i="107" s="1"/>
  <c r="N7" i="106"/>
  <c r="J42" i="107" s="1"/>
  <c r="S8" i="107"/>
  <c r="U8" i="107"/>
  <c r="M8" i="107"/>
  <c r="O8" i="107"/>
  <c r="X8" i="107"/>
  <c r="AH8" i="107"/>
  <c r="AG13" i="107"/>
  <c r="AI13" i="107" s="1"/>
  <c r="AJ13" i="107" s="1"/>
  <c r="J8" i="107"/>
  <c r="AM8" i="107" s="1"/>
  <c r="N21" i="106"/>
  <c r="J56" i="107" s="1"/>
  <c r="H20" i="107"/>
  <c r="J18" i="107"/>
  <c r="AM18" i="107" s="1"/>
  <c r="L35" i="106"/>
  <c r="H13" i="107"/>
  <c r="N14" i="106"/>
  <c r="J49" i="107" s="1"/>
  <c r="S18" i="107"/>
  <c r="O18" i="107"/>
  <c r="U18" i="107"/>
  <c r="X18" i="107"/>
  <c r="AH18" i="107"/>
  <c r="M18" i="107"/>
  <c r="J15" i="107"/>
  <c r="AJ24" i="107"/>
  <c r="AK24" i="107"/>
  <c r="AL24" i="107" s="1"/>
  <c r="AK27" i="107"/>
  <c r="AL27" i="107" s="1"/>
  <c r="AM32" i="107"/>
  <c r="J27" i="107"/>
  <c r="AM33" i="107"/>
  <c r="S15" i="107" l="1"/>
  <c r="S17" i="107"/>
  <c r="AM52" i="107"/>
  <c r="J16" i="107"/>
  <c r="O7" i="107"/>
  <c r="U7" i="107"/>
  <c r="M16" i="107"/>
  <c r="X16" i="107"/>
  <c r="M7" i="107"/>
  <c r="AH7" i="107"/>
  <c r="X7" i="107"/>
  <c r="AM26" i="107"/>
  <c r="U17" i="107"/>
  <c r="U15" i="107"/>
  <c r="AH16" i="107"/>
  <c r="U16" i="107"/>
  <c r="O16" i="107"/>
  <c r="AH17" i="107"/>
  <c r="M15" i="107"/>
  <c r="X17" i="107"/>
  <c r="J7" i="107"/>
  <c r="AH15" i="107"/>
  <c r="O17" i="107"/>
  <c r="AK14" i="107"/>
  <c r="AL14" i="107" s="1"/>
  <c r="O15" i="107"/>
  <c r="AM43" i="107"/>
  <c r="AK7" i="107"/>
  <c r="AL7" i="107" s="1"/>
  <c r="C31" i="108"/>
  <c r="C37" i="108" s="1"/>
  <c r="C51" i="108" s="1"/>
  <c r="C4" i="108"/>
  <c r="D8" i="108" s="1"/>
  <c r="AM42" i="107"/>
  <c r="AM53" i="107"/>
  <c r="AM30" i="107"/>
  <c r="J17" i="107"/>
  <c r="AM21" i="107"/>
  <c r="AM4" i="107"/>
  <c r="AM45" i="107"/>
  <c r="J24" i="107"/>
  <c r="AM24" i="107" s="1"/>
  <c r="AM60" i="107"/>
  <c r="M24" i="107"/>
  <c r="AM49" i="107"/>
  <c r="X24" i="107"/>
  <c r="S24" i="107"/>
  <c r="X14" i="107"/>
  <c r="O24" i="107"/>
  <c r="AH24" i="107"/>
  <c r="O14" i="107"/>
  <c r="S14" i="107"/>
  <c r="U14" i="107"/>
  <c r="AH14" i="107"/>
  <c r="AK17" i="107"/>
  <c r="AL17" i="107" s="1"/>
  <c r="AM15" i="107"/>
  <c r="AM50" i="107"/>
  <c r="J14" i="107"/>
  <c r="H70" i="107"/>
  <c r="U70" i="107" s="1"/>
  <c r="AK9" i="107"/>
  <c r="AL9" i="107" s="1"/>
  <c r="AK11" i="107"/>
  <c r="AL11" i="107" s="1"/>
  <c r="AJ47" i="107"/>
  <c r="AI70" i="107"/>
  <c r="AK47" i="107"/>
  <c r="AL47" i="107" s="1"/>
  <c r="AK63" i="107"/>
  <c r="AL63" i="107" s="1"/>
  <c r="AM63" i="107" s="1"/>
  <c r="AJ63" i="107"/>
  <c r="AH63" i="107"/>
  <c r="M63" i="107"/>
  <c r="O63" i="107"/>
  <c r="S63" i="107"/>
  <c r="U63" i="107"/>
  <c r="X63" i="107"/>
  <c r="AM55" i="107"/>
  <c r="AH11" i="107"/>
  <c r="O11" i="107"/>
  <c r="M11" i="107"/>
  <c r="S11" i="107"/>
  <c r="U11" i="107"/>
  <c r="X11" i="107"/>
  <c r="J47" i="107"/>
  <c r="J70" i="107" s="1"/>
  <c r="J11" i="107"/>
  <c r="AH47" i="107"/>
  <c r="M47" i="107"/>
  <c r="O47" i="107"/>
  <c r="S47" i="107"/>
  <c r="U47" i="107"/>
  <c r="X47" i="107"/>
  <c r="AM56" i="107"/>
  <c r="AM16" i="107"/>
  <c r="S27" i="107"/>
  <c r="X9" i="107"/>
  <c r="AH9" i="107"/>
  <c r="S9" i="107"/>
  <c r="M9" i="107"/>
  <c r="U9" i="107"/>
  <c r="O9" i="107"/>
  <c r="J9" i="107"/>
  <c r="N35" i="106"/>
  <c r="H34" i="107"/>
  <c r="U34" i="107" s="1"/>
  <c r="X27" i="107"/>
  <c r="U27" i="107"/>
  <c r="O27" i="107"/>
  <c r="M27" i="107"/>
  <c r="J19" i="107"/>
  <c r="AM19" i="107" s="1"/>
  <c r="AK20" i="107"/>
  <c r="AL20" i="107" s="1"/>
  <c r="AH19" i="107"/>
  <c r="U19" i="107"/>
  <c r="O19" i="107"/>
  <c r="X19" i="107"/>
  <c r="S19" i="107"/>
  <c r="M19" i="107"/>
  <c r="AJ34" i="107"/>
  <c r="X20" i="107"/>
  <c r="AH20" i="107"/>
  <c r="S20" i="107"/>
  <c r="M20" i="107"/>
  <c r="U20" i="107"/>
  <c r="O20" i="107"/>
  <c r="J13" i="107"/>
  <c r="J20" i="107"/>
  <c r="AH13" i="107"/>
  <c r="M13" i="107"/>
  <c r="S13" i="107"/>
  <c r="U13" i="107"/>
  <c r="O13" i="107"/>
  <c r="X13" i="107"/>
  <c r="AI34" i="107"/>
  <c r="AK13" i="107"/>
  <c r="AL13" i="107" s="1"/>
  <c r="J6" i="107"/>
  <c r="AM6" i="107" s="1"/>
  <c r="X6" i="107"/>
  <c r="O6" i="107"/>
  <c r="AH6" i="107"/>
  <c r="S6" i="107"/>
  <c r="U6" i="107"/>
  <c r="AM27" i="107"/>
  <c r="AH70" i="107" l="1"/>
  <c r="AM7" i="107"/>
  <c r="AM14" i="107"/>
  <c r="D33" i="108"/>
  <c r="C34" i="108"/>
  <c r="C38" i="108" s="1"/>
  <c r="C43" i="108" s="1"/>
  <c r="D43" i="108" s="1"/>
  <c r="C41" i="108"/>
  <c r="AM17" i="107"/>
  <c r="O70" i="107"/>
  <c r="AM11" i="107"/>
  <c r="X70" i="107"/>
  <c r="AM9" i="107"/>
  <c r="AM47" i="107"/>
  <c r="AJ70" i="107"/>
  <c r="AL70" i="107" s="1"/>
  <c r="AM70" i="107" s="1"/>
  <c r="D27" i="108"/>
  <c r="C10" i="108"/>
  <c r="C24" i="108" s="1"/>
  <c r="I43" i="108"/>
  <c r="J43" i="108"/>
  <c r="H43" i="108"/>
  <c r="K43" i="108"/>
  <c r="L43" i="108"/>
  <c r="D45" i="108"/>
  <c r="D35" i="108"/>
  <c r="D37" i="108"/>
  <c r="D54" i="108"/>
  <c r="D36" i="108"/>
  <c r="O47" i="106"/>
  <c r="C32" i="108"/>
  <c r="C5" i="108"/>
  <c r="O34" i="107"/>
  <c r="X34" i="107"/>
  <c r="I21" i="108"/>
  <c r="J21" i="108"/>
  <c r="K21" i="108"/>
  <c r="L21" i="108"/>
  <c r="H21" i="108"/>
  <c r="D6" i="108"/>
  <c r="AH34" i="107"/>
  <c r="AM20" i="107"/>
  <c r="C7" i="108"/>
  <c r="C11" i="108" s="1"/>
  <c r="D17" i="108"/>
  <c r="D9" i="108"/>
  <c r="J34" i="107"/>
  <c r="AL34" i="107" s="1"/>
  <c r="AM13" i="107"/>
  <c r="D38" i="108" l="1"/>
  <c r="O43" i="108"/>
  <c r="O21" i="108"/>
  <c r="AM34" i="107"/>
  <c r="D10" i="108"/>
  <c r="C13" i="108"/>
  <c r="C15" i="108"/>
  <c r="D15" i="108" s="1"/>
  <c r="D11" i="108"/>
  <c r="J33" i="108"/>
  <c r="I36" i="108" s="1"/>
  <c r="I34" i="108" l="1"/>
  <c r="J34" i="108" s="1"/>
  <c r="I35" i="108" s="1"/>
  <c r="J35" i="108" s="1"/>
  <c r="I37" i="108" s="1"/>
  <c r="J36" i="108" l="1"/>
  <c r="H42" i="108" l="1"/>
  <c r="H44" i="108" s="1"/>
  <c r="I42" i="108"/>
  <c r="I44" i="108" s="1"/>
  <c r="K36" i="108"/>
  <c r="J42" i="108"/>
  <c r="J44" i="108" s="1"/>
  <c r="K42" i="108"/>
  <c r="K44" i="108" s="1"/>
  <c r="L42" i="108"/>
  <c r="L44" i="108" s="1"/>
  <c r="K31" i="108"/>
  <c r="K32" i="108"/>
  <c r="K33" i="108"/>
  <c r="K34" i="108"/>
  <c r="K35" i="108"/>
  <c r="J37" i="108"/>
  <c r="J15" i="108"/>
  <c r="K13" i="108" l="1"/>
  <c r="K12" i="108"/>
  <c r="J20" i="108"/>
  <c r="J22" i="108" s="1"/>
  <c r="K9" i="108"/>
  <c r="K20" i="108"/>
  <c r="K22" i="108" s="1"/>
  <c r="H20" i="108"/>
  <c r="H22" i="108" s="1"/>
  <c r="K14" i="108"/>
  <c r="I20" i="108"/>
  <c r="I22" i="108" s="1"/>
  <c r="K11" i="108"/>
  <c r="L20" i="108"/>
  <c r="L22" i="108" s="1"/>
  <c r="K10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Jackson - TECNIWER</author>
  </authors>
  <commentList>
    <comment ref="D11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Jackson - TECNIWER:</t>
        </r>
        <r>
          <rPr>
            <sz val="9"/>
            <color indexed="81"/>
            <rFont val="Segoe UI"/>
            <family val="2"/>
          </rPr>
          <t xml:space="preserve">
Se for venda, marque esta célula com 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Jackson</author>
  </authors>
  <commentList>
    <comment ref="AI2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Jackson:</t>
        </r>
        <r>
          <rPr>
            <sz val="9"/>
            <color indexed="81"/>
            <rFont val="Segoe UI"/>
            <family val="2"/>
          </rPr>
          <t xml:space="preserve">
CUSTO VENDAS
DESPESAS VARIAVEIS
</t>
        </r>
      </text>
    </comment>
    <comment ref="AJ2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Jackson:</t>
        </r>
        <r>
          <rPr>
            <sz val="9"/>
            <color indexed="81"/>
            <rFont val="Segoe UI"/>
            <family val="2"/>
          </rPr>
          <t xml:space="preserve">
CUSTO VENDAS
DESPESAS VARIAVEIS
</t>
        </r>
      </text>
    </comment>
    <comment ref="AI38" authorId="0" shapeId="0" xr:uid="{A0F084F1-6446-490F-BEDB-0BB869A013D6}">
      <text>
        <r>
          <rPr>
            <b/>
            <sz val="9"/>
            <color indexed="81"/>
            <rFont val="Segoe UI"/>
            <family val="2"/>
          </rPr>
          <t>Jackson:</t>
        </r>
        <r>
          <rPr>
            <sz val="9"/>
            <color indexed="81"/>
            <rFont val="Segoe UI"/>
            <family val="2"/>
          </rPr>
          <t xml:space="preserve">
CUSTO VENDAS
DESPESAS VARIAVEIS
</t>
        </r>
      </text>
    </comment>
    <comment ref="AJ38" authorId="0" shapeId="0" xr:uid="{A9115DA8-2B8E-4A09-8AAF-B4381FEF6781}">
      <text>
        <r>
          <rPr>
            <b/>
            <sz val="9"/>
            <color indexed="81"/>
            <rFont val="Segoe UI"/>
            <family val="2"/>
          </rPr>
          <t>Jackson:</t>
        </r>
        <r>
          <rPr>
            <sz val="9"/>
            <color indexed="81"/>
            <rFont val="Segoe UI"/>
            <family val="2"/>
          </rPr>
          <t xml:space="preserve">
CUSTO VENDAS
DESPESAS VARIAVEIS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Jackson Werner</author>
  </authors>
  <commentList>
    <comment ref="F4" authorId="0" shapeId="0" xr:uid="{F5E5D7F2-56AF-4D0F-89A8-3B6773399F08}">
      <text>
        <r>
          <rPr>
            <b/>
            <sz val="9"/>
            <color indexed="81"/>
            <rFont val="Segoe UI"/>
            <family val="2"/>
          </rPr>
          <t>Jackson Werner:</t>
        </r>
        <r>
          <rPr>
            <sz val="9"/>
            <color indexed="81"/>
            <rFont val="Segoe UI"/>
            <family val="2"/>
          </rPr>
          <t xml:space="preserve">
Em caso de receber antes do faturamento, colocar valor (-) 
conforme indicado na tabela abaixo</t>
        </r>
      </text>
    </comment>
    <comment ref="F26" authorId="0" shapeId="0" xr:uid="{279B24DB-A102-4A82-937E-85FBAC3614E6}">
      <text>
        <r>
          <rPr>
            <b/>
            <sz val="9"/>
            <color indexed="81"/>
            <rFont val="Segoe UI"/>
            <family val="2"/>
          </rPr>
          <t>Jackson Werner:</t>
        </r>
        <r>
          <rPr>
            <sz val="9"/>
            <color indexed="81"/>
            <rFont val="Segoe UI"/>
            <family val="2"/>
          </rPr>
          <t xml:space="preserve">
Em caso de receber antes do faturamento, colocar valor (-) 
conforme indicado na tabela abaixo</t>
        </r>
      </text>
    </comment>
  </commentList>
</comments>
</file>

<file path=xl/sharedStrings.xml><?xml version="1.0" encoding="utf-8"?>
<sst xmlns="http://schemas.openxmlformats.org/spreadsheetml/2006/main" count="4802" uniqueCount="589">
  <si>
    <t>DESCRIÇÃO</t>
  </si>
  <si>
    <t>ITEM</t>
  </si>
  <si>
    <t>QT</t>
  </si>
  <si>
    <t>NCM</t>
  </si>
  <si>
    <t>VALOR UNITÁRIO</t>
  </si>
  <si>
    <t>VALOR C/ FRETE</t>
  </si>
  <si>
    <t>PRODUTO</t>
  </si>
  <si>
    <t xml:space="preserve">TOTAL </t>
  </si>
  <si>
    <t>VALOR UN.</t>
  </si>
  <si>
    <t>ORÇ. ENG.</t>
  </si>
  <si>
    <t>IPI</t>
  </si>
  <si>
    <t>VALOR S/ IPI</t>
  </si>
  <si>
    <t>VALOR C/ IPI</t>
  </si>
  <si>
    <t>TABELA DE PREÇOS</t>
  </si>
  <si>
    <t>FRETE FOB</t>
  </si>
  <si>
    <t>ICMS</t>
  </si>
  <si>
    <t>PIS</t>
  </si>
  <si>
    <t>COFINS</t>
  </si>
  <si>
    <t>SV</t>
  </si>
  <si>
    <t>TAF</t>
  </si>
  <si>
    <t>CUSTO TOTAL</t>
  </si>
  <si>
    <t>TECNIWER</t>
  </si>
  <si>
    <t>ELABORAÇÃO DE PROJETOS</t>
  </si>
  <si>
    <t>MONTAGEM ELETROMECÂNICA</t>
  </si>
  <si>
    <t>TESTES DE ROTINA</t>
  </si>
  <si>
    <t>CUSTO FIXO</t>
  </si>
  <si>
    <t>X</t>
  </si>
  <si>
    <t>MARGEM DE LUCRO</t>
  </si>
  <si>
    <t>MODELO</t>
  </si>
  <si>
    <t>UN</t>
  </si>
  <si>
    <t>PROJETO</t>
  </si>
  <si>
    <t>MONTAGEM</t>
  </si>
  <si>
    <t>TESTE ROT.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</si>
  <si>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</si>
  <si>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</si>
  <si>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</si>
  <si>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</si>
  <si>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</si>
  <si>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</si>
  <si>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</si>
  <si>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</si>
  <si>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</si>
  <si>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</si>
  <si>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</si>
  <si>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</si>
  <si>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</si>
  <si>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</si>
  <si>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</si>
  <si>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</si>
  <si>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</si>
  <si>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</si>
  <si>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</si>
  <si>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</si>
  <si>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</si>
  <si>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</si>
  <si>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</si>
  <si>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</si>
  <si>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</si>
  <si>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</si>
  <si>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</si>
  <si>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</si>
  <si>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</si>
  <si>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</si>
  <si>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</si>
  <si>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Comis.</t>
  </si>
  <si>
    <t>TOTAL &gt;</t>
  </si>
  <si>
    <t>M.L</t>
  </si>
  <si>
    <t>MATERIAL</t>
  </si>
  <si>
    <t>CUSTO</t>
  </si>
  <si>
    <t>IMPOS</t>
  </si>
  <si>
    <t>%</t>
  </si>
  <si>
    <t>R$</t>
  </si>
  <si>
    <t>IMPOST.</t>
  </si>
  <si>
    <t>MC</t>
  </si>
  <si>
    <t>CUSTO MATERIAL</t>
  </si>
  <si>
    <t>TOTAL DESPESAS</t>
  </si>
  <si>
    <t>TOTAL IMPOST.</t>
  </si>
  <si>
    <t>QT.</t>
  </si>
  <si>
    <t>HR</t>
  </si>
  <si>
    <t>MÃO OBRA</t>
  </si>
  <si>
    <t>VL.</t>
  </si>
  <si>
    <t>CV</t>
  </si>
  <si>
    <t>DV</t>
  </si>
  <si>
    <t>MT.+MO</t>
  </si>
  <si>
    <t>CUSTO FINANCEIRO</t>
  </si>
  <si>
    <t>8537.10.90</t>
  </si>
  <si>
    <t>FRETE</t>
  </si>
  <si>
    <t>01</t>
  </si>
  <si>
    <t>CUSTO M.O</t>
  </si>
  <si>
    <t>VALOR MO</t>
  </si>
  <si>
    <t>VALOR ICMS 0%</t>
  </si>
  <si>
    <t>VALOR ICMS 4%</t>
  </si>
  <si>
    <t>VALOR ICMS 12%</t>
  </si>
  <si>
    <t>VALOR ICMS 17%</t>
  </si>
  <si>
    <t>VALOR TOTAL</t>
  </si>
  <si>
    <t>SIM</t>
  </si>
  <si>
    <t>NÃO</t>
  </si>
  <si>
    <t>QTDE DE HORAS x QTDE DE PAINEL</t>
  </si>
  <si>
    <t>MÃO DE OBRA</t>
  </si>
  <si>
    <t>COMPONENTE</t>
  </si>
  <si>
    <t>FABRICANTE</t>
  </si>
  <si>
    <t>QTDE</t>
  </si>
  <si>
    <t>&gt;&gt;projeto&lt;&lt;</t>
  </si>
  <si>
    <t>MO</t>
  </si>
  <si>
    <t>COMISSÃO</t>
  </si>
  <si>
    <t>VALOR</t>
  </si>
  <si>
    <t>PERCENTUAL</t>
  </si>
  <si>
    <t>VL. VENDA UNIT</t>
  </si>
  <si>
    <t>VL. MO</t>
  </si>
  <si>
    <t>VL.MATERIAL</t>
  </si>
  <si>
    <t>VL. IMPOSTOS</t>
  </si>
  <si>
    <t>NOME DO PAINEL&gt;&gt;&gt;</t>
  </si>
  <si>
    <t>PREÇO TOTAL</t>
  </si>
  <si>
    <t>C/IPI</t>
  </si>
  <si>
    <t>COMPRA</t>
  </si>
  <si>
    <t>CONFINS</t>
  </si>
  <si>
    <t>PREÇO UNIT.</t>
  </si>
  <si>
    <t>SEM IPI</t>
  </si>
  <si>
    <t>UNITÁRIO</t>
  </si>
  <si>
    <t>PREÇO</t>
  </si>
  <si>
    <t>VARIAVEIS</t>
  </si>
  <si>
    <t>MARG.</t>
  </si>
  <si>
    <t>LUCRO</t>
  </si>
  <si>
    <t>FIXO</t>
  </si>
  <si>
    <t>CSLL</t>
  </si>
  <si>
    <t>IRPJ</t>
  </si>
  <si>
    <t>MARKUP</t>
  </si>
  <si>
    <t>DIVIS.</t>
  </si>
  <si>
    <t>ABA</t>
  </si>
  <si>
    <t>TOTAL DE HORAS</t>
  </si>
  <si>
    <t>PIS/PASEP</t>
  </si>
  <si>
    <t>Fechamento</t>
  </si>
  <si>
    <t>Faturamento</t>
  </si>
  <si>
    <t>Data Recebimento</t>
  </si>
  <si>
    <t>Ciclo Financeiro</t>
  </si>
  <si>
    <t>FINANCEIRO</t>
  </si>
  <si>
    <t xml:space="preserve">TABELA DE PREÇOS </t>
  </si>
  <si>
    <t>Mão Obra</t>
  </si>
  <si>
    <t>Valor</t>
  </si>
  <si>
    <t>VENDA</t>
  </si>
  <si>
    <t>SERVIÇOS DE PRÉ-TAF E TAF</t>
  </si>
  <si>
    <t>VL. UNIT</t>
  </si>
  <si>
    <t>INSS</t>
  </si>
  <si>
    <t>ISS</t>
  </si>
  <si>
    <t>IR/CSLL</t>
  </si>
  <si>
    <t>M.LUCRO</t>
  </si>
  <si>
    <t>T.VAR.</t>
  </si>
  <si>
    <t>PRÉ TAF e TAF (FATURADO COMO SERVIÇO)</t>
  </si>
  <si>
    <t>ANALISE</t>
  </si>
  <si>
    <t>M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</si>
  <si>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</si>
  <si>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</si>
  <si>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</si>
  <si>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</si>
  <si>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</si>
  <si>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</si>
  <si>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</si>
  <si>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</si>
  <si>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</si>
  <si>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</si>
  <si>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</si>
  <si>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</si>
  <si>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N</t>
  </si>
  <si>
    <t>O</t>
  </si>
  <si>
    <t>P</t>
  </si>
  <si>
    <t>Q</t>
  </si>
  <si>
    <t>R</t>
  </si>
  <si>
    <t>S</t>
  </si>
  <si>
    <t>T</t>
  </si>
  <si>
    <t>U</t>
  </si>
  <si>
    <t>VALOR HORA  ENGENHARIA</t>
  </si>
  <si>
    <t>VALOR HORA MONTAGEM</t>
  </si>
  <si>
    <t>VALOR HORA TESTE</t>
  </si>
  <si>
    <t>VL.UNIT.</t>
  </si>
  <si>
    <t>VL.COM FRETE</t>
  </si>
  <si>
    <t>TOTAIS</t>
  </si>
  <si>
    <t xml:space="preserve">CONSIDERAR CSLL+IRPJ? </t>
  </si>
  <si>
    <t xml:space="preserve">CONSIDERAR O VALOR HORA? </t>
  </si>
  <si>
    <t xml:space="preserve">INDUSTRIALIZAÇÃO FORA DE SANTA CATARINA? </t>
  </si>
  <si>
    <t xml:space="preserve">CONSIDERAR DIARIA DE TAF? </t>
  </si>
  <si>
    <t>VALOR MÃO DE OBRA APLICADA</t>
  </si>
  <si>
    <t>VALOR TOTAL DO FRETE</t>
  </si>
  <si>
    <t>QT.PAINEL</t>
  </si>
  <si>
    <t>VL UNITÁRIO</t>
  </si>
  <si>
    <t>VALOR TAF</t>
  </si>
  <si>
    <t>CF +</t>
  </si>
  <si>
    <t>ML</t>
  </si>
  <si>
    <t>PES</t>
  </si>
  <si>
    <t>PESSOAS</t>
  </si>
  <si>
    <t>DIAS</t>
  </si>
  <si>
    <t>ORÇADO POR PROCESSO</t>
  </si>
  <si>
    <t>COMISSÃO INTERNA</t>
  </si>
  <si>
    <t>COMISSÃO EXTERNA</t>
  </si>
  <si>
    <t>PERCENTUAIS DE SAÍDA</t>
  </si>
  <si>
    <t>W</t>
  </si>
  <si>
    <t>Y</t>
  </si>
  <si>
    <t>Z</t>
  </si>
  <si>
    <t>AA</t>
  </si>
  <si>
    <t>AB</t>
  </si>
  <si>
    <t>AC</t>
  </si>
  <si>
    <t>AD</t>
  </si>
  <si>
    <t>Esta planilha funciona para venda e industrialização fora de Santa Catarina</t>
  </si>
  <si>
    <t>VALOR TOTAL COM IPI</t>
  </si>
  <si>
    <t>MT E CA/CC - 8,5% PAINÉIS ACP INDUST. 26%  PAINÉIS MED.FATUR. - 12%</t>
  </si>
  <si>
    <r>
      <t xml:space="preserve">Campos na cor </t>
    </r>
    <r>
      <rPr>
        <sz val="10"/>
        <color indexed="17"/>
        <rFont val="Arial"/>
        <family val="2"/>
      </rPr>
      <t>VERDE</t>
    </r>
    <r>
      <rPr>
        <sz val="10"/>
        <rFont val="Arial"/>
        <family val="2"/>
      </rPr>
      <t>, são editáveis</t>
    </r>
  </si>
  <si>
    <t>VALOR HORA TAF</t>
  </si>
  <si>
    <t>ATENÇÃO!!!!!!!! TAF ALTERADO PARA H/H</t>
  </si>
  <si>
    <t>VALOR HORA FIAÇÃO</t>
  </si>
  <si>
    <t>FIAÇÃO</t>
  </si>
  <si>
    <t>QTDE HORAS ORÇADAS</t>
  </si>
  <si>
    <t>TESTE ROTINA</t>
  </si>
  <si>
    <t>B.C PIS/COFINS</t>
  </si>
  <si>
    <t>T.IMP.</t>
  </si>
  <si>
    <t>Ct. Impost</t>
  </si>
  <si>
    <t>CF + Mão de Obra direta</t>
  </si>
  <si>
    <t xml:space="preserve"> (+) VALOR DA PROPOSTA SEM IPI </t>
  </si>
  <si>
    <r>
      <t xml:space="preserve">VALOR DA PROPOSTA </t>
    </r>
    <r>
      <rPr>
        <b/>
        <sz val="10"/>
        <rFont val="Arial"/>
        <family val="2"/>
      </rPr>
      <t>COM</t>
    </r>
    <r>
      <rPr>
        <sz val="10"/>
        <rFont val="Arial"/>
        <family val="2"/>
      </rPr>
      <t xml:space="preserve"> IPI</t>
    </r>
  </si>
  <si>
    <t>(-) IMPOSTOS VENDAS</t>
  </si>
  <si>
    <t>(=) VALOR LIQUIDO</t>
  </si>
  <si>
    <t>(-) CUSTO MATERIAL</t>
  </si>
  <si>
    <t>(-) CUSTO MÃO DE OBRA DIRETA</t>
  </si>
  <si>
    <t>(-) CUSTO FIXO</t>
  </si>
  <si>
    <t>(=) MARGEM DE CONTRIBUIÇÃO</t>
  </si>
  <si>
    <t>(=) LLA</t>
  </si>
  <si>
    <t>VL. MATERIAL COM IMPOSTOS</t>
  </si>
  <si>
    <t>Condição Pagamento:</t>
  </si>
  <si>
    <t>Cond.Pgto Fornecedor:</t>
  </si>
  <si>
    <t>Operação</t>
  </si>
  <si>
    <t>Dias</t>
  </si>
  <si>
    <t>Inicio</t>
  </si>
  <si>
    <t>Fim</t>
  </si>
  <si>
    <t>Compra Material</t>
  </si>
  <si>
    <t>Montagem</t>
  </si>
  <si>
    <t>Teste interno</t>
  </si>
  <si>
    <t>Transporte</t>
  </si>
  <si>
    <t>Data pgto fornecedores</t>
  </si>
  <si>
    <t>Caixa Saída</t>
  </si>
  <si>
    <t>Caixa Entrada</t>
  </si>
  <si>
    <t>DADOS HORAS DE PROCESSO</t>
  </si>
  <si>
    <t>QT. HR.</t>
  </si>
  <si>
    <t>TAF - VALOR NORMAL</t>
  </si>
  <si>
    <t>CODIGO - DESCRIÇÃO</t>
  </si>
  <si>
    <t>UN.</t>
  </si>
  <si>
    <t>C UNIT</t>
  </si>
  <si>
    <t>C TOTAL</t>
  </si>
  <si>
    <t>ISS - CLIENTE</t>
  </si>
  <si>
    <t>PIS/COFINS</t>
  </si>
  <si>
    <t>IRPJ/CSLL</t>
  </si>
  <si>
    <t>CUSTO ADM</t>
  </si>
  <si>
    <t>M LUCRO</t>
  </si>
  <si>
    <t>TOTAL VARIAVEIS</t>
  </si>
  <si>
    <t>MARKUP DIV</t>
  </si>
  <si>
    <t>VALOR UNT.</t>
  </si>
  <si>
    <t>LABORATÓRIO TAF</t>
  </si>
  <si>
    <t>H/H</t>
  </si>
  <si>
    <t>TECNICO</t>
  </si>
  <si>
    <t xml:space="preserve">TAF - VALOR HORA OPCIONAL </t>
  </si>
  <si>
    <t>LABORATÓRIO TAF 50%</t>
  </si>
  <si>
    <t>LABORATÓRIO TAF 100%</t>
  </si>
  <si>
    <t>TÉCNICO 50%</t>
  </si>
  <si>
    <t>TECNICO 100%</t>
  </si>
  <si>
    <t xml:space="preserve">Percentual de Pgto: </t>
  </si>
  <si>
    <t>Dias Antes Fatur.</t>
  </si>
  <si>
    <t>Qt Dia Solicitado</t>
  </si>
  <si>
    <t>Total de     Horas</t>
  </si>
  <si>
    <t>Data Inicial</t>
  </si>
  <si>
    <t>Data Final (uteis)</t>
  </si>
  <si>
    <t>Total de dias</t>
  </si>
  <si>
    <t>Calculo Dias / horas</t>
  </si>
  <si>
    <t>Período</t>
  </si>
  <si>
    <t>Qtde de Dias M.O direta</t>
  </si>
  <si>
    <t>Custo Fixo mês</t>
  </si>
  <si>
    <t>Custo Fixo Dia</t>
  </si>
  <si>
    <t>Custo Fixo dos dias trabalhado</t>
  </si>
  <si>
    <t>% do CF do orçamento x CF mês</t>
  </si>
  <si>
    <t>Base ICMS</t>
  </si>
  <si>
    <t>Análise do Orçamento Uso Consumo</t>
  </si>
  <si>
    <t>Análise do Orçamento</t>
  </si>
  <si>
    <t>APURAÇÃO DE IMPOSTOS</t>
  </si>
  <si>
    <t>Venda p/ Industrializar</t>
  </si>
  <si>
    <t>Venda Uso e Consumo</t>
  </si>
  <si>
    <t>Data de Inicio</t>
  </si>
  <si>
    <t>Faturamento antes do TAF?</t>
  </si>
  <si>
    <t>Não</t>
  </si>
  <si>
    <t>Sim</t>
  </si>
  <si>
    <t>Data Finalizaç. TAF</t>
  </si>
  <si>
    <t>Análise de caixa COM data de entrega</t>
  </si>
  <si>
    <t>Análise de caixa SEM data de entrega</t>
  </si>
  <si>
    <t>VALOR TOTAL S/ IPI</t>
  </si>
  <si>
    <t>VALOR TOTAL C/ IPI</t>
  </si>
  <si>
    <t>DESCRITIVO</t>
  </si>
  <si>
    <t>V</t>
  </si>
  <si>
    <t>CÓDIGO</t>
  </si>
  <si>
    <t>DATA DA</t>
  </si>
  <si>
    <t>COTAÇÃO</t>
  </si>
  <si>
    <t>DESCONTO</t>
  </si>
  <si>
    <t>8537.20.90</t>
  </si>
  <si>
    <t>PREÇO UNIT. SEM IPI</t>
  </si>
  <si>
    <t>PIS CONFINS</t>
  </si>
  <si>
    <t>ICMS COMPRA</t>
  </si>
  <si>
    <t>DATA DA COTAÇÃO</t>
  </si>
  <si>
    <t>PREÇO TOTAL C/IPI</t>
  </si>
  <si>
    <t>CUSTO UNITÁRIO</t>
  </si>
  <si>
    <t>QUANT.</t>
  </si>
  <si>
    <t>MA 0%</t>
  </si>
  <si>
    <t>MO 0%</t>
  </si>
  <si>
    <t>Selected</t>
  </si>
  <si>
    <t>QDN - ABDON BATISTA - PTG.DS.S1.55.0002.01.0B QDCA</t>
  </si>
  <si>
    <t>CHAPARIA</t>
  </si>
  <si>
    <t>-</t>
  </si>
  <si>
    <t>CJ</t>
  </si>
  <si>
    <t>PAINEL AUTOPORTANTE COM DIMENSÕES 2300X800X800MM</t>
  </si>
  <si>
    <t>PAINEL AUTO PORTANTE COM DIMENSÕES 2300x800x800MM, PORTA FRONTAL e POSTERIOR, FORMA CONSTRUTIVA 2B, GRAU DE PROTEÇÃO IP 54, COM PLACA DE MONTAGEM GALVANIZADA</t>
  </si>
  <si>
    <t>PÇ</t>
  </si>
  <si>
    <t>SERVIÇOS DE CUSTOMIZAÇÃO / RASGOS DE PORTAS E PLACA DE MONTAGEM - ELETROPOLL</t>
  </si>
  <si>
    <t>ELETROPOLL</t>
  </si>
  <si>
    <t>SERVIÇOS DE CUSTOMIZAÇÃO / RASGOS DE PORTAS E PLACA DE MONTAGEM</t>
  </si>
  <si>
    <t>EQUIPAMENTOS PRINCIPAIS</t>
  </si>
  <si>
    <t>DISJUNTOR CAIXA MOLDADA 380V 630A 50KA - DWB650S650-3DA - 15322003</t>
  </si>
  <si>
    <t>DISJUNTOR CAIXA MOLDADA 380V 630A 50KA</t>
  </si>
  <si>
    <t>WEG</t>
  </si>
  <si>
    <t>DWB650S650-3DA</t>
  </si>
  <si>
    <t>SUPRESSOR DE SURTO WEG MONOPOLAR</t>
  </si>
  <si>
    <t>PROTETOR SURTO MONOPOLAR</t>
  </si>
  <si>
    <t>SPW02-275-40 - 14827874</t>
  </si>
  <si>
    <t>VOLTÍMETRO ANALÓGICO - FM 48/72/96 PC</t>
  </si>
  <si>
    <t>VOLTÍMETRO ANALÓGICO</t>
  </si>
  <si>
    <t>KRON</t>
  </si>
  <si>
    <t>FM 48/72/96 PC</t>
  </si>
  <si>
    <t>COMUTADOR KNOB CURTO IP66 PRETO 2 POSIÇÕES FIXAS 90° - CSW-CK2F90-WH - 12882308</t>
  </si>
  <si>
    <t>COMUTADOR KNOB CURTO IP66 PRETO 2 POSIÇÕES FIXAS 90°</t>
  </si>
  <si>
    <t>CSW-CK2F90-WH</t>
  </si>
  <si>
    <t>DISJUNTOR CAIXA MOLDADA 380V 200A 35KA - DWB250N200-3MF - 11631304</t>
  </si>
  <si>
    <t>DISJUNTOR CAIXA MOLDADA 380V 200A 35KA</t>
  </si>
  <si>
    <t>DWB250N200-3MF</t>
  </si>
  <si>
    <t>SOFTSTARTER SSW07 220-575V 255A - SSW070255T5SH1Z - 11043354</t>
  </si>
  <si>
    <t>SOFTSTARTER SSW07 220-575V 255A</t>
  </si>
  <si>
    <t>SSW070255T5SH1Z</t>
  </si>
  <si>
    <t>CONTATOR PARA CAPACITOR 380V 10KVAR - CWBC9-21-30D23 - 15044364</t>
  </si>
  <si>
    <t>CONTATOR PARA CAPACITOR 380V 10KVAR</t>
  </si>
  <si>
    <t>CWBC9-21-30D23</t>
  </si>
  <si>
    <t>CAPACITOR 380V 10KVA COM RESISTOR DE DESCARGA - UCW10V40 N14 - 11449887</t>
  </si>
  <si>
    <t>CAPACITOR 380V 10KVA COM RESISTOR DE DESCARGA</t>
  </si>
  <si>
    <t>BOTÃO PULSADOR FACEADO IP66 VERDE - CSW-BF2-WH - 12882149</t>
  </si>
  <si>
    <t>BOTÃO PULSADOR FACEADO VERDE</t>
  </si>
  <si>
    <t>CSW-BF2-WH</t>
  </si>
  <si>
    <t>BOTÃO PULSADOR FACEADO IP66 VERMELHO - CSW-BF1-WH - 12881927</t>
  </si>
  <si>
    <t>BOTÃO PULSADOR FACEADO VERMELHO</t>
  </si>
  <si>
    <t>CSW-BF1-WH</t>
  </si>
  <si>
    <t>SINALEIRO MODULAR DIFUSO BRANCO - CSW-SD0-WH - 12882465</t>
  </si>
  <si>
    <t>SINALEIRO MODULAR DIFUSO BRANCO</t>
  </si>
  <si>
    <t>CSW-SD0-WH</t>
  </si>
  <si>
    <t>SINALEIRO MODULAR DIFUSO AMARELO - CSW-SD3-WH - 12882478</t>
  </si>
  <si>
    <t>SINALEIRO MODULAR DIFUSO AMARELO</t>
  </si>
  <si>
    <t>CSW-SD3-WH</t>
  </si>
  <si>
    <t>SINALEIRO MODULAR DIFUSO VERMELHO -CSW-SD1-WH - 12882466</t>
  </si>
  <si>
    <t>SINALEIRO MODULAR DIFUSO VERMELHO</t>
  </si>
  <si>
    <t>CSW-SD1-WH</t>
  </si>
  <si>
    <t>BOTÃO DE EMERGÊNCIA VERMELHO COM TRAVA IP66 - CSW-BESG46-WH - 13034654</t>
  </si>
  <si>
    <t>BOTÃO DE EMERGÊNCIA VERMELHO COM TRAVA</t>
  </si>
  <si>
    <t>CSW-BESG46-WH</t>
  </si>
  <si>
    <t>BLOCO DE CONTATO PARA FLANGE AF3F/AF5F - BC10F-CSW - 12891184</t>
  </si>
  <si>
    <t>BC10F-CSW</t>
  </si>
  <si>
    <t>FLANGE - AF3F - 12670264</t>
  </si>
  <si>
    <t>AF3F</t>
  </si>
  <si>
    <t>BARRAMENTO</t>
  </si>
  <si>
    <t>BARRAMENTO DE COBRE ELETROLÍTICO 650A, 18KA, SEM TRATAMENTOS SUPERFICIAIS E REVESTIDO EM TUDO TERMORETRÁTIL</t>
  </si>
  <si>
    <t>BARRA CHATA DE COBRE 40x10MM (3,55kg/m)</t>
  </si>
  <si>
    <t>COBRE</t>
  </si>
  <si>
    <t>KG</t>
  </si>
  <si>
    <t>SERVIÇOS AUXILIARES DO PAINEL</t>
  </si>
  <si>
    <t>FONTE DE ALIMENTAÇÃO MONOFASICA CHAVEADA 24VCC 5A - PSS24-W/5 -13108206</t>
  </si>
  <si>
    <t>FONTE DE ALIMENTAÇÃO MONOFASICA CHAVEADA 24VCC 5A</t>
  </si>
  <si>
    <t>PSS24-W/5</t>
  </si>
  <si>
    <t>MINI DISJUNTOR BIPOLAR 6A CURVA C - MDWH-C6-2 - 11422663</t>
  </si>
  <si>
    <t>MDWH-C6-2</t>
  </si>
  <si>
    <t>EQUIPAMENTOS DE ALIMENTAÇÃO AUXILIAR E COMANDO</t>
  </si>
  <si>
    <t>FQ</t>
  </si>
  <si>
    <t>A DEFINIR</t>
  </si>
  <si>
    <t>ESPELHO DE POLICARBONATO PARA PARTES VIVAS</t>
  </si>
  <si>
    <t>CONJUNTO DE BORNES PARA CIRCUITOS DE FORÇA, CONFORME CORRENTE DE SAÍDA DOS CIRCUITOS (TIPO COMPRESSÃO)</t>
  </si>
  <si>
    <t>CONNECTWELL</t>
  </si>
  <si>
    <t>CTS</t>
  </si>
  <si>
    <t>CONJUNTO DE BORNES PARA CIRCUITOS DE COMANDO, IN: 24A</t>
  </si>
  <si>
    <t>CTS 2,5</t>
  </si>
  <si>
    <t>CONJUNTO DE PLACAS / PLAQUETAS / IDENTIFICAÇÕES</t>
  </si>
  <si>
    <t>DEFINIR</t>
  </si>
  <si>
    <t>MINI DISJUNTOR TRIPOLAR 32A CURVA C - MDWH-C32-3 -11422715</t>
  </si>
  <si>
    <t>MDWH-C32-3</t>
  </si>
  <si>
    <t>CONJUNTO DE ILUMINAÇÃO INTERNA 220VCA</t>
  </si>
  <si>
    <t>ILUMINAÇÃO</t>
  </si>
  <si>
    <t>LAMPADA LED, LUZ BRANCA, POTÊNCIA: 12W, ALIMENTAÇÃO: 100-240V (BIVOLT)</t>
  </si>
  <si>
    <t>KIAN</t>
  </si>
  <si>
    <t>MICRO CHAVE</t>
  </si>
  <si>
    <t>KAP</t>
  </si>
  <si>
    <t>M3K</t>
  </si>
  <si>
    <t/>
  </si>
  <si>
    <t>ACESSÓRIO FIM DE CURSO PROTEÇÃO TERMINAIS</t>
  </si>
  <si>
    <t>M33</t>
  </si>
  <si>
    <t>MINI DISJUNTOR MONOPOLAR 10A CURVA C - MDWH-C10-1 - 11422666</t>
  </si>
  <si>
    <t>MDWH-C10-1</t>
  </si>
  <si>
    <t>CONJUNTO DE VENTILAÇÃO / EXAUSTÃO 220VCA (VENEZIANDA IP 54 + EXAUSTOR OU VENTILADOR + FILTRO + TERMOSTATO DE CONTROLE)</t>
  </si>
  <si>
    <t>VENT /EXAUST</t>
  </si>
  <si>
    <t>VENT. GRELHA E ELE. RAL7035 230VCA 255X255 400M³/H</t>
  </si>
  <si>
    <t>GRELHA RAL7035 E ELEMENTO FILTRANTE 255X255</t>
  </si>
  <si>
    <t>CONJUNTO DE MISCELÂNEAS (TERMINAIS, PARAFUSOS, ABRAÇADEIRAS, PEÇAS DE ACABAMENTO, ETC.)</t>
  </si>
  <si>
    <t>BORNE A PARAFUSO - CTS16U</t>
  </si>
  <si>
    <t>CTS16U</t>
  </si>
  <si>
    <t>BORNE A PARAFUSO - CTS6U</t>
  </si>
  <si>
    <t>BORNE TERMINAL PINO #6,0, IN: 41A, UN: 1000V</t>
  </si>
  <si>
    <t>CTS6U</t>
  </si>
  <si>
    <t>BORNE A PARAFUSO - CTS50/70N</t>
  </si>
  <si>
    <t>CTS50/70N</t>
  </si>
  <si>
    <t>BORNE A PARAFUSO - CTS2,5</t>
  </si>
  <si>
    <t>CTS2,5</t>
  </si>
  <si>
    <t>CANALETA PVC SEMI ABERTA HELLERMANN MOD. HD9PF  50 X 80 CINZA - 011800274</t>
  </si>
  <si>
    <t>ELYSYS</t>
  </si>
  <si>
    <t>011800274</t>
  </si>
  <si>
    <t>CANALETA PVC SEMI ABERTA HELLERMANN MOD. HD12PF 110 X 80 CINZA - 011810564</t>
  </si>
  <si>
    <t>011810564</t>
  </si>
  <si>
    <t>CANALETA PVC SEMI ABERTA HELLERMANN MOD. HD10PF 80 X 80 CINZA - 011801021</t>
  </si>
  <si>
    <t>011801021</t>
  </si>
  <si>
    <t>TRILHO DIN</t>
  </si>
  <si>
    <t>PHOENIX</t>
  </si>
  <si>
    <t>TRILHO</t>
  </si>
  <si>
    <t>INDENTIFICADOR BORNE PHOENIX CONTACT MOD. UCT-TM 6 - UCT-TM6</t>
  </si>
  <si>
    <t>PHOENIX CONTACT</t>
  </si>
  <si>
    <t>UCT-TM6</t>
  </si>
  <si>
    <t>INDENTIFICADOR BORNE PHOENIX CONTACT MOD. UCT-TM 8 - UCT-TM8</t>
  </si>
  <si>
    <t>UCT-TM8</t>
  </si>
  <si>
    <t>ANILHA PARA CABO 23X4MM - UCT-WMT (23X4)</t>
  </si>
  <si>
    <t>UCT-WMT (23X4)</t>
  </si>
  <si>
    <t>CT</t>
  </si>
  <si>
    <t>LUVA P/ANILHA ATÉ 2,5MM -  PATG 2/23</t>
  </si>
  <si>
    <t>PATG 2/23</t>
  </si>
  <si>
    <t>BARRAMENTO DE COBRE NÚ</t>
  </si>
  <si>
    <t>POLICARBONATO</t>
  </si>
  <si>
    <t>POLI</t>
  </si>
  <si>
    <t>CABO PRETO 185MM²</t>
  </si>
  <si>
    <t>CABO PRETO 25MM²</t>
  </si>
  <si>
    <t>CABO VD/AM 25MM²</t>
  </si>
  <si>
    <t>CABO VD/AM 16MM²</t>
  </si>
  <si>
    <t>CABO PRETO 10MM²</t>
  </si>
  <si>
    <t>CABO VD/AM 10MM²</t>
  </si>
  <si>
    <t>CABO PRETO 6MM²</t>
  </si>
  <si>
    <t>CABO VD/AM 6MM²</t>
  </si>
  <si>
    <t>CABO PRETO 4MM²</t>
  </si>
  <si>
    <t>CABO VD/AM 4MM²</t>
  </si>
  <si>
    <t>CABO PRETO 2,5MM²</t>
  </si>
  <si>
    <t>CABO VD/AM 2,5MM²</t>
  </si>
  <si>
    <t>CABO PRETO 1,5MM²</t>
  </si>
  <si>
    <t>CABO VD/AM 1,5MM²</t>
  </si>
  <si>
    <t>CONJUNTO PLAQUETAS DE IDENTIFICAÇÃO EM ACRILICO</t>
  </si>
  <si>
    <t>PLAQUETA DE IDENTIFICAÇÃO EM INOX</t>
  </si>
  <si>
    <t>MISCELÂNEAS (IDENTIFICAÇÃO DE BORNES, REDINHA, CABO REDE CAT 5E, PARAFUSOS)</t>
  </si>
  <si>
    <t>FRETE E EMBALAGEM</t>
  </si>
  <si>
    <t>EMBALAGEM TIPO 1 PARA PAINEL (PAPELÃO ONDULADO + FILME STRETCH)</t>
  </si>
  <si>
    <t>MINIDISJUNTOR P+N, IN: 16A, DR</t>
  </si>
  <si>
    <t>SCHNEIDER</t>
  </si>
  <si>
    <t>IDPN</t>
  </si>
  <si>
    <t>A9D34616</t>
  </si>
  <si>
    <t>MINIDISJUNTOR P+N, IN: 20A, DR</t>
  </si>
  <si>
    <t>MINIDISJUNTOR P+N, IN: 25A, DR</t>
  </si>
  <si>
    <t>IDPN - A9D34625</t>
  </si>
  <si>
    <t>INTERRUPTOR HORARIO Acti9 IHP+ 2C (24h/7d) SMART</t>
  </si>
  <si>
    <t>IHP-CCT15553</t>
  </si>
  <si>
    <t>ITEM TESTE 2</t>
  </si>
  <si>
    <t>QDE - ABDON BATISTA - PTG.DS.S1.55.0002.01.0B QDCA</t>
  </si>
  <si>
    <t>PAINEL AUTOPORTANTE COM DIMENSÕES 2000X3200X600MM</t>
  </si>
  <si>
    <t>ZK2L</t>
  </si>
  <si>
    <t>DISJUNTOR CAIXA MOLDADA 440...650A @ 50kA</t>
  </si>
  <si>
    <t>DWB650S650-3DA - (15322003)</t>
  </si>
  <si>
    <t>BLOCO DE CONTATO AUXILIAR POSIÇÃO 1NAF</t>
  </si>
  <si>
    <t>BC1 DWB -  (10848664)</t>
  </si>
  <si>
    <t xml:space="preserve">ACIONAMENTO ROTATIVO PARA PORTA DO PAINEL </t>
  </si>
  <si>
    <t>MRXL-A-AGW-DWB650-R -(14580677)</t>
  </si>
  <si>
    <t>INVERSOR DE FREQUENCIA  380VCA @ 1,5CV CFW300</t>
  </si>
  <si>
    <t>CFW300C12P0T4NB20 - (14147976)</t>
  </si>
  <si>
    <t>INVERSOR DE FREQUENCIA  380VCA @ 7,5CV CFW300</t>
  </si>
  <si>
    <t>INVERSOR DE FREQUENCIA  380VCA @ 15CV CFW500</t>
  </si>
  <si>
    <t>CFW500D24P0T4DB20G2 - (15576919)</t>
  </si>
  <si>
    <t>INVERSOR DE FREQUENCIA  380VCA @ 75CV CFW500</t>
  </si>
  <si>
    <t>CFW500F0105T4DB20G2 -(15734119)</t>
  </si>
  <si>
    <t>MODULO DE COMUNICAÇÃO EtherNet/IP e Modbus-TCP</t>
  </si>
  <si>
    <t>CFW300-CETH6 - (14409620)</t>
  </si>
  <si>
    <t xml:space="preserve">MODULO DE COMUNICAÇÃO EtherNet/IP </t>
  </si>
  <si>
    <t>CFW500-CETH-IP - (12892814)</t>
  </si>
  <si>
    <t>SOFTSTART PARA PARTIDA SUAVE 380VCA @ 30CV SSW 05</t>
  </si>
  <si>
    <t>SSW050045T2246TPZ - (10413824)</t>
  </si>
  <si>
    <t>SOFTSTART PARA PARTIDA SUAVE 380VCA @ 40CV SSW 05</t>
  </si>
  <si>
    <t>SSW050060T2246TPZ - (10328754)</t>
  </si>
  <si>
    <t>DISJUNTOR-MOTOR AZ MPW18-3-U004 MOTOR 2 E 1 CV</t>
  </si>
  <si>
    <t>DISJUNTOR-MOTOR AZ MPW18-3-D063 MOTOR 3CV</t>
  </si>
  <si>
    <t>DISJUNTOR-MOTOR AZ MPW18-3-U016 MOTOR 7,5CV</t>
  </si>
  <si>
    <t>DISJUNTOR-MOTOR AZ MPW40-3-U025 MOTOR 15CV</t>
  </si>
  <si>
    <t xml:space="preserve">BLOCO DE CONTATO AUXILIAR DE ALARME TSB </t>
  </si>
  <si>
    <t>BLOCO DE CONTATO AUXILIAR  LATERAL 1NA+1NF ACBS-11</t>
  </si>
  <si>
    <t>BLOCO DE CONTATO AUXILIAR FRONTAL 2NA+2NF BFB-22</t>
  </si>
  <si>
    <t>CONTATOR CWB9-11-30C03 MOTOR 1,2 E 3 CV</t>
  </si>
  <si>
    <t>CONTATOR CWB18-11-30C03 MOTOR 7,5CV</t>
  </si>
  <si>
    <t>CONTATOR CWB25-11-30C03 MOTOR 15CV</t>
  </si>
  <si>
    <t>CHAVE SECCIONADORA BT  TRIPOLAR, SOB CARGA, IN: 160A</t>
  </si>
  <si>
    <t>FSW 160-3 - 11884182</t>
  </si>
  <si>
    <t>FUSIVEL TIPO NH ULTRARRÁPIDOS - AR</t>
  </si>
  <si>
    <t>FNH00-160K-A - 10701724</t>
  </si>
  <si>
    <t>DISJUNTOR CAIXA MOLDADA 50A, 18kA @ 380VCA</t>
  </si>
  <si>
    <t xml:space="preserve">MULTIMEDIDOR DE GRANDEZAS ELETRICAS  </t>
  </si>
  <si>
    <t>MMW03 - (14386964)</t>
  </si>
  <si>
    <t>PSS24-W/5- (13108206)</t>
  </si>
  <si>
    <t>MINI DISJUNTOR MONOPOLAR</t>
  </si>
  <si>
    <t>MDWH-C10-1 - 11422666</t>
  </si>
  <si>
    <t>MINI DISJUNTOR BIPOLAR</t>
  </si>
  <si>
    <t>MDWH-C6-2 - 11422663</t>
  </si>
  <si>
    <t xml:space="preserve">MINI DISJUNTOR TRIPOLAR </t>
  </si>
  <si>
    <t>MDWH-C32-3 -11422715</t>
  </si>
  <si>
    <t>MINI CONTATOR AUX.: 4NA, ALIM. AUX.: 24VCC,</t>
  </si>
  <si>
    <t>CWCA0-40-00C03 - 12486872</t>
  </si>
  <si>
    <t>MINI CONTATOR AUX.: 3NA+1NF</t>
  </si>
  <si>
    <t>CWCA0-31-00C03 - 12486870</t>
  </si>
  <si>
    <t>RELE PLUG-IN 2NAF 24VCC</t>
  </si>
  <si>
    <t>FINDER</t>
  </si>
  <si>
    <t>40.52.7.024.0000</t>
  </si>
  <si>
    <t>BASE RELE 2NAF P/ TRILHO DIN</t>
  </si>
  <si>
    <t>9505SPA</t>
  </si>
  <si>
    <t>TRANFORMADOR DE CORRENTE 600/5A 0,6C12,5</t>
  </si>
  <si>
    <t>KRON/SASSI</t>
  </si>
  <si>
    <t>KR174</t>
  </si>
  <si>
    <t xml:space="preserve">BORNE A PARAFUSO </t>
  </si>
  <si>
    <t>BORNE A PARAFUSO</t>
  </si>
  <si>
    <t xml:space="preserve">MICRO CHAVE </t>
  </si>
  <si>
    <t xml:space="preserve">ACESSÓRIO FIM DE CURSO PROTEÇÃO TERMINAIS </t>
  </si>
  <si>
    <t>CANALETA PVC SEMI ABERTA HELLERMANN MOD. HD9PF  50 X 80 CINZA</t>
  </si>
  <si>
    <t>ELESYS</t>
  </si>
  <si>
    <t>DNC</t>
  </si>
  <si>
    <t>CANALETA PVC SEMI ABERTA HELLERMANN MOD. HD12PF 110 X 80 CINZA</t>
  </si>
  <si>
    <t>CANALETA PVC SEMI ABERTA HELLERMANN MOD. HD10PF 80 X 80 CINZA</t>
  </si>
  <si>
    <t>INDENTIFICADOR BORNE PHOENIX CONTACT MOD. UCT-TM 6</t>
  </si>
  <si>
    <t>INDENTIFICADOR BORNE PHOENIX CONTACT MOD. UCT-TM 8</t>
  </si>
  <si>
    <t>UCT-TM8 - 0828740</t>
  </si>
  <si>
    <t>LUVA P/ANILHA ATÉ 2,5MM - PATG 2/23</t>
  </si>
  <si>
    <t xml:space="preserve"> PATG 2/23</t>
  </si>
  <si>
    <t xml:space="preserve">POLICARBONATO </t>
  </si>
  <si>
    <t>PC</t>
  </si>
  <si>
    <t xml:space="preserve">FRETE </t>
  </si>
  <si>
    <t>TRANSPORTADORA</t>
  </si>
  <si>
    <t>PAINEL AUTOPORTANTE COM DIMENSÕES 2000X1600X600MM</t>
  </si>
  <si>
    <t>PAINEL AUTO PORTANTE COM DIMENSÕES 2000x1600x600MM, PORTA FRONTAL e POSTERIOR, FORMA CONSTRUTIVA 1A, GRAU DE PROTEÇÃO IP 54, COM PLACA DE MONTAGEM GALVANIZADA</t>
  </si>
  <si>
    <t>EUQIPMANEOS PRINCIPAIS</t>
  </si>
  <si>
    <t xml:space="preserve">BARRA CHATA DE COBRE 40x10MM (3,55kg/m) </t>
  </si>
  <si>
    <t xml:space="preserve">CONJUNTO DE VENTILAÇÃO / EXAUSTÃO 220VCA (VENEZIANDA IP 54 + EXAUSTOR OU VENTILADOR + FILTRO + TERMOSTATO DE CONTROLE) </t>
  </si>
  <si>
    <t>MISCELÂNIAS</t>
  </si>
  <si>
    <t>ANILHA PARA CABO 23X4MM</t>
  </si>
  <si>
    <t>WEIDMULLER</t>
  </si>
  <si>
    <t>TM-I 23 MC</t>
  </si>
  <si>
    <t>LUVA P/ANILHA ATÉ 2,5MM</t>
  </si>
  <si>
    <t xml:space="preserve">PAINEL AUTO PORTANTE COM DIMENSÕES 2000x1600x600MM, PORTA FRONTAL e POSTERIOR, FORMA CONSTRUTIVA 1A, GRAU DE PROTEÇÃO IP 54, COM PLACA DE MONTAGEM GALVANIZADA </t>
  </si>
  <si>
    <t xml:space="preserve"> CWBC9-21-30D23</t>
  </si>
  <si>
    <t>A9D34620</t>
  </si>
  <si>
    <t>1013850</t>
  </si>
  <si>
    <t>PLACA SCHNEIDER</t>
  </si>
  <si>
    <t>NÃO TESTE</t>
  </si>
  <si>
    <t>TTT</t>
  </si>
  <si>
    <t>ITEM NÃO TESTE</t>
  </si>
  <si>
    <t>MATERIAIS DE FORNECIMENTO CLIENTE</t>
  </si>
  <si>
    <t>12534150</t>
  </si>
  <si>
    <t>DISJUNTOR DE CAIXA MOLDADA 160...200A TERMICO E MAGNÉTICO AJUSTÁVEIS</t>
  </si>
  <si>
    <t>DWB400N200-3DA</t>
  </si>
  <si>
    <t>0096.0044</t>
  </si>
  <si>
    <t>ABB</t>
  </si>
  <si>
    <t>1SDA060417R1</t>
  </si>
  <si>
    <t xml:space="preserve"> 329,15</t>
  </si>
  <si>
    <t>CAESA</t>
  </si>
  <si>
    <t>12882308</t>
  </si>
  <si>
    <t>11449887</t>
  </si>
  <si>
    <t>12882149</t>
  </si>
  <si>
    <t>12881927</t>
  </si>
  <si>
    <t>12882465</t>
  </si>
  <si>
    <t>12670264</t>
  </si>
  <si>
    <t>BARRA DE COBRE GERAL COLUNA DE ENTRADA (COL 800MM) #40X10mm</t>
  </si>
  <si>
    <t>10455</t>
  </si>
  <si>
    <t>11422666</t>
  </si>
  <si>
    <t>MINIDISJUNTOR MONOPOLAR, IN: 10A, ICU: 10KA @230VCA</t>
  </si>
  <si>
    <t>710011323</t>
  </si>
  <si>
    <t>710021300</t>
  </si>
  <si>
    <t>0801453</t>
  </si>
  <si>
    <t>CL</t>
  </si>
  <si>
    <t>PROTEÇÃO ANTI CONTATO EM POLICARBONATO TRANSLUCIDO</t>
  </si>
  <si>
    <t>CONJUNTO DE  PLAQUETAS DE ACRÍLICO</t>
  </si>
  <si>
    <t>Atualização automática desativada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</si>
</sst>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&quot;R$&quot;#,##0_);\(&quot;R$&quot;#,##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0.0%"/>
    <numFmt numFmtId="168" formatCode="_-[$R$-416]\ * #,##0.00_-;\-[$R$-416]\ * #,##0.00_-;_-[$R$-416]\ * &quot;-&quot;??_-;_-@_-"/>
    <numFmt numFmtId="169" formatCode="_-[$R$-416]* #,##0.00_-;\-[$R$-416]* #,##0.00_-;_-[$R$-416]* &quot;-&quot;??_-;_-@_-"/>
    <numFmt numFmtId="170" formatCode="_-[$R$-416]\ * #,##0.00_-;\-[$R$-416]\ * #,##0.00_-;_-[$R$-416]\ * \-??_-;_-@_-"/>
    <numFmt numFmtId="171" formatCode="0.0000"/>
    <numFmt numFmtId="172" formatCode="&quot;R$&quot;\ #,##0.00"/>
  </numFmts>
  <fonts count="4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6"/>
      <name val="Arial"/>
      <family val="2"/>
    </font>
    <font>
      <sz val="10"/>
      <color indexed="17"/>
      <name val="Arial"/>
      <family val="2"/>
    </font>
    <font>
      <b/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1"/>
      <color theme="0"/>
      <name val="Arial"/>
      <family val="2"/>
    </font>
    <font>
      <b/>
      <sz val="10"/>
      <color theme="0"/>
      <name val="Calibri"/>
      <family val="2"/>
      <scheme val="minor"/>
    </font>
    <font>
      <b/>
      <sz val="14"/>
      <color theme="0"/>
      <name val="Arial"/>
      <family val="2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3" tint="-0.499984740745262"/>
      <name val="Arial"/>
      <family val="2"/>
    </font>
    <font>
      <b/>
      <sz val="10"/>
      <color theme="3" tint="-0.499984740745262"/>
      <name val="Arial"/>
      <family val="2"/>
    </font>
    <font>
      <b/>
      <sz val="9"/>
      <color theme="0"/>
      <name val="Arial"/>
      <family val="2"/>
    </font>
    <font>
      <b/>
      <sz val="11"/>
      <name val="Calibri"/>
      <family val="2"/>
      <scheme val="minor"/>
    </font>
    <font>
      <sz val="14"/>
      <color rgb="FFFF0000"/>
      <name val="Arial"/>
      <family val="2"/>
    </font>
    <font>
      <b/>
      <sz val="8"/>
      <color theme="0"/>
      <name val="Arial"/>
      <family val="2"/>
    </font>
    <font>
      <sz val="9"/>
      <color theme="0"/>
      <name val="Arial"/>
      <family val="2"/>
    </font>
    <font>
      <b/>
      <sz val="10"/>
      <color rgb="FFFF0000"/>
      <name val="Arial"/>
      <family val="2"/>
    </font>
    <font>
      <b/>
      <sz val="10"/>
      <color theme="6" tint="-0.499984740745262"/>
      <name val="Arial"/>
      <family val="2"/>
    </font>
    <font>
      <sz val="10"/>
      <color indexed="8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3" tint="-0.499984740745262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BF1DE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9">
    <xf numFmtId="0" fontId="0" fillId="0" borderId="0"/>
    <xf numFmtId="165" fontId="1" fillId="0" borderId="0" applyFont="0" applyFill="0" applyBorder="0" applyAlignment="0" applyProtection="0"/>
    <xf numFmtId="164" fontId="11" fillId="0" borderId="0">
      <alignment vertical="top"/>
    </xf>
    <xf numFmtId="9" fontId="1" fillId="0" borderId="0" applyFont="0" applyFill="0" applyBorder="0" applyAlignment="0" applyProtection="0"/>
    <xf numFmtId="9" fontId="11" fillId="0" borderId="0">
      <alignment vertical="top"/>
    </xf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1" fillId="0" borderId="0">
      <alignment vertical="top"/>
    </xf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1" fillId="0" borderId="0">
      <alignment vertical="top"/>
    </xf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</cellStyleXfs>
  <cellXfs count="51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/>
    <xf numFmtId="0" fontId="2" fillId="0" borderId="0" xfId="0" applyFont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39" fontId="2" fillId="5" borderId="2" xfId="1" applyNumberFormat="1" applyFont="1" applyFill="1" applyBorder="1" applyAlignment="1">
      <alignment horizontal="center" vertical="center"/>
    </xf>
    <xf numFmtId="0" fontId="17" fillId="7" borderId="3" xfId="0" applyFont="1" applyFill="1" applyBorder="1" applyAlignment="1">
      <alignment vertical="center"/>
    </xf>
    <xf numFmtId="0" fontId="2" fillId="8" borderId="1" xfId="0" applyFont="1" applyFill="1" applyBorder="1" applyAlignment="1">
      <alignment horizontal="center" vertical="center" wrapText="1"/>
    </xf>
    <xf numFmtId="49" fontId="10" fillId="0" borderId="4" xfId="0" applyNumberFormat="1" applyFont="1" applyBorder="1" applyAlignment="1">
      <alignment horizontal="center" vertical="center"/>
    </xf>
    <xf numFmtId="165" fontId="10" fillId="0" borderId="1" xfId="2" applyNumberFormat="1" applyFont="1" applyBorder="1" applyAlignment="1">
      <alignment horizontal="center" vertical="center"/>
    </xf>
    <xf numFmtId="0" fontId="17" fillId="10" borderId="3" xfId="0" applyFont="1" applyFill="1" applyBorder="1" applyAlignment="1">
      <alignment vertical="center"/>
    </xf>
    <xf numFmtId="165" fontId="0" fillId="0" borderId="0" xfId="1" applyFont="1"/>
    <xf numFmtId="165" fontId="0" fillId="0" borderId="0" xfId="0" applyNumberFormat="1"/>
    <xf numFmtId="4" fontId="0" fillId="11" borderId="1" xfId="0" applyNumberFormat="1" applyFill="1" applyBorder="1" applyAlignment="1">
      <alignment horizontal="center" vertical="center"/>
    </xf>
    <xf numFmtId="9" fontId="1" fillId="11" borderId="1" xfId="3" applyFill="1" applyBorder="1" applyAlignment="1">
      <alignment horizontal="center" vertical="center"/>
    </xf>
    <xf numFmtId="9" fontId="1" fillId="11" borderId="5" xfId="3" applyFill="1" applyBorder="1" applyAlignment="1">
      <alignment horizontal="center" vertical="center"/>
    </xf>
    <xf numFmtId="4" fontId="0" fillId="11" borderId="5" xfId="0" applyNumberFormat="1" applyFill="1" applyBorder="1" applyAlignment="1">
      <alignment horizontal="center" vertical="center"/>
    </xf>
    <xf numFmtId="4" fontId="0" fillId="11" borderId="1" xfId="0" applyNumberFormat="1" applyFill="1" applyBorder="1"/>
    <xf numFmtId="4" fontId="0" fillId="11" borderId="4" xfId="0" applyNumberFormat="1" applyFill="1" applyBorder="1" applyAlignment="1">
      <alignment horizontal="center" vertical="center"/>
    </xf>
    <xf numFmtId="4" fontId="0" fillId="11" borderId="6" xfId="0" applyNumberFormat="1" applyFill="1" applyBorder="1" applyAlignment="1">
      <alignment horizontal="center" vertical="center"/>
    </xf>
    <xf numFmtId="9" fontId="14" fillId="6" borderId="1" xfId="3" applyFont="1" applyFill="1" applyBorder="1" applyAlignment="1">
      <alignment horizontal="center" vertical="center"/>
    </xf>
    <xf numFmtId="168" fontId="14" fillId="6" borderId="1" xfId="3" applyNumberFormat="1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165" fontId="1" fillId="11" borderId="1" xfId="1" applyFill="1" applyBorder="1"/>
    <xf numFmtId="10" fontId="1" fillId="11" borderId="1" xfId="3" applyNumberFormat="1" applyFill="1" applyBorder="1"/>
    <xf numFmtId="0" fontId="20" fillId="7" borderId="0" xfId="0" applyFont="1" applyFill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center"/>
    </xf>
    <xf numFmtId="10" fontId="0" fillId="0" borderId="1" xfId="3" applyNumberFormat="1" applyFont="1" applyBorder="1"/>
    <xf numFmtId="0" fontId="0" fillId="13" borderId="0" xfId="0" applyFill="1"/>
    <xf numFmtId="0" fontId="0" fillId="0" borderId="0" xfId="0" applyAlignment="1">
      <alignment horizontal="right"/>
    </xf>
    <xf numFmtId="0" fontId="17" fillId="7" borderId="3" xfId="0" applyFont="1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4" fontId="1" fillId="11" borderId="1" xfId="3" applyNumberFormat="1" applyFill="1" applyBorder="1" applyAlignment="1">
      <alignment horizontal="center" vertical="center"/>
    </xf>
    <xf numFmtId="39" fontId="2" fillId="15" borderId="2" xfId="1" applyNumberFormat="1" applyFont="1" applyFill="1" applyBorder="1" applyAlignment="1">
      <alignment horizontal="center" vertical="center"/>
    </xf>
    <xf numFmtId="39" fontId="2" fillId="15" borderId="5" xfId="1" applyNumberFormat="1" applyFont="1" applyFill="1" applyBorder="1" applyAlignment="1">
      <alignment horizontal="center" vertical="center"/>
    </xf>
    <xf numFmtId="4" fontId="0" fillId="15" borderId="1" xfId="0" applyNumberFormat="1" applyFill="1" applyBorder="1"/>
    <xf numFmtId="10" fontId="1" fillId="15" borderId="1" xfId="3" applyNumberFormat="1" applyFont="1" applyFill="1" applyBorder="1"/>
    <xf numFmtId="0" fontId="17" fillId="7" borderId="2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vertical="center"/>
    </xf>
    <xf numFmtId="0" fontId="17" fillId="7" borderId="8" xfId="0" applyFont="1" applyFill="1" applyBorder="1" applyAlignment="1">
      <alignment vertical="center"/>
    </xf>
    <xf numFmtId="0" fontId="17" fillId="10" borderId="9" xfId="0" applyFont="1" applyFill="1" applyBorder="1" applyAlignment="1">
      <alignment horizontal="center" vertical="center"/>
    </xf>
    <xf numFmtId="0" fontId="17" fillId="7" borderId="8" xfId="0" applyFont="1" applyFill="1" applyBorder="1" applyAlignment="1">
      <alignment horizontal="center" vertical="center"/>
    </xf>
    <xf numFmtId="4" fontId="0" fillId="11" borderId="5" xfId="0" applyNumberFormat="1" applyFill="1" applyBorder="1"/>
    <xf numFmtId="4" fontId="0" fillId="15" borderId="5" xfId="0" applyNumberFormat="1" applyFill="1" applyBorder="1"/>
    <xf numFmtId="0" fontId="17" fillId="10" borderId="8" xfId="0" applyFont="1" applyFill="1" applyBorder="1" applyAlignment="1">
      <alignment horizontal="center" vertical="center"/>
    </xf>
    <xf numFmtId="0" fontId="17" fillId="10" borderId="3" xfId="0" applyFont="1" applyFill="1" applyBorder="1" applyAlignment="1">
      <alignment horizontal="center" vertical="center"/>
    </xf>
    <xf numFmtId="39" fontId="2" fillId="16" borderId="2" xfId="1" applyNumberFormat="1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165" fontId="1" fillId="16" borderId="1" xfId="1" applyFont="1" applyFill="1" applyBorder="1" applyAlignment="1">
      <alignment horizontal="center" vertical="center"/>
    </xf>
    <xf numFmtId="10" fontId="1" fillId="16" borderId="1" xfId="3" applyNumberFormat="1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4" fontId="1" fillId="5" borderId="1" xfId="3" applyNumberFormat="1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165" fontId="1" fillId="17" borderId="5" xfId="1" applyFont="1" applyFill="1" applyBorder="1" applyAlignment="1">
      <alignment horizontal="center" vertical="center"/>
    </xf>
    <xf numFmtId="10" fontId="1" fillId="17" borderId="5" xfId="3" applyNumberFormat="1" applyFont="1" applyFill="1" applyBorder="1" applyAlignment="1">
      <alignment horizontal="center" vertical="center"/>
    </xf>
    <xf numFmtId="39" fontId="2" fillId="17" borderId="5" xfId="1" applyNumberFormat="1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4" fontId="0" fillId="18" borderId="1" xfId="0" applyNumberFormat="1" applyFill="1" applyBorder="1"/>
    <xf numFmtId="10" fontId="1" fillId="18" borderId="1" xfId="3" applyNumberFormat="1" applyFont="1" applyFill="1" applyBorder="1"/>
    <xf numFmtId="0" fontId="17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39" fontId="1" fillId="15" borderId="5" xfId="1" applyNumberFormat="1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15" fillId="19" borderId="1" xfId="0" applyFont="1" applyFill="1" applyBorder="1" applyAlignment="1">
      <alignment horizontal="right"/>
    </xf>
    <xf numFmtId="0" fontId="15" fillId="1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5" fillId="19" borderId="4" xfId="0" applyFont="1" applyFill="1" applyBorder="1" applyAlignment="1">
      <alignment horizontal="right"/>
    </xf>
    <xf numFmtId="0" fontId="15" fillId="19" borderId="2" xfId="0" applyFont="1" applyFill="1" applyBorder="1" applyAlignment="1">
      <alignment horizontal="right"/>
    </xf>
    <xf numFmtId="0" fontId="15" fillId="19" borderId="0" xfId="0" applyFont="1" applyFill="1" applyAlignment="1">
      <alignment horizontal="right"/>
    </xf>
    <xf numFmtId="0" fontId="15" fillId="13" borderId="0" xfId="0" applyFont="1" applyFill="1" applyAlignment="1">
      <alignment horizontal="center"/>
    </xf>
    <xf numFmtId="0" fontId="25" fillId="20" borderId="1" xfId="0" applyFont="1" applyFill="1" applyBorder="1" applyAlignment="1">
      <alignment horizontal="center" vertical="center"/>
    </xf>
    <xf numFmtId="0" fontId="25" fillId="20" borderId="4" xfId="0" applyFont="1" applyFill="1" applyBorder="1" applyAlignment="1">
      <alignment horizontal="center" vertical="center"/>
    </xf>
    <xf numFmtId="10" fontId="25" fillId="20" borderId="2" xfId="3" applyNumberFormat="1" applyFont="1" applyFill="1" applyBorder="1" applyAlignment="1">
      <alignment horizontal="center" vertical="center"/>
    </xf>
    <xf numFmtId="0" fontId="25" fillId="20" borderId="2" xfId="0" applyFont="1" applyFill="1" applyBorder="1" applyAlignment="1">
      <alignment horizontal="center" vertical="center"/>
    </xf>
    <xf numFmtId="10" fontId="25" fillId="20" borderId="1" xfId="3" applyNumberFormat="1" applyFont="1" applyFill="1" applyBorder="1" applyAlignment="1">
      <alignment horizontal="center" vertical="center"/>
    </xf>
    <xf numFmtId="10" fontId="25" fillId="20" borderId="4" xfId="3" applyNumberFormat="1" applyFont="1" applyFill="1" applyBorder="1" applyAlignment="1">
      <alignment horizontal="center" vertical="center"/>
    </xf>
    <xf numFmtId="165" fontId="25" fillId="20" borderId="1" xfId="1" applyFont="1" applyFill="1" applyBorder="1" applyAlignment="1">
      <alignment horizontal="center" vertical="center"/>
    </xf>
    <xf numFmtId="166" fontId="0" fillId="0" borderId="1" xfId="5" applyFont="1" applyBorder="1"/>
    <xf numFmtId="10" fontId="1" fillId="11" borderId="1" xfId="3" applyNumberFormat="1" applyFill="1" applyBorder="1" applyAlignment="1">
      <alignment horizontal="center"/>
    </xf>
    <xf numFmtId="0" fontId="17" fillId="13" borderId="8" xfId="0" applyFont="1" applyFill="1" applyBorder="1" applyAlignment="1">
      <alignment horizontal="center" vertical="center"/>
    </xf>
    <xf numFmtId="166" fontId="2" fillId="0" borderId="1" xfId="0" applyNumberFormat="1" applyFont="1" applyBorder="1"/>
    <xf numFmtId="0" fontId="25" fillId="20" borderId="0" xfId="0" applyFont="1" applyFill="1" applyAlignment="1">
      <alignment horizontal="center" vertical="center"/>
    </xf>
    <xf numFmtId="0" fontId="26" fillId="20" borderId="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right"/>
    </xf>
    <xf numFmtId="0" fontId="25" fillId="20" borderId="11" xfId="0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right"/>
    </xf>
    <xf numFmtId="0" fontId="25" fillId="21" borderId="12" xfId="0" applyFont="1" applyFill="1" applyBorder="1" applyAlignment="1">
      <alignment horizontal="center" vertical="center"/>
    </xf>
    <xf numFmtId="0" fontId="25" fillId="21" borderId="3" xfId="0" applyFont="1" applyFill="1" applyBorder="1" applyAlignment="1">
      <alignment horizontal="center" vertical="center"/>
    </xf>
    <xf numFmtId="0" fontId="15" fillId="13" borderId="5" xfId="0" applyFont="1" applyFill="1" applyBorder="1" applyAlignment="1">
      <alignment horizontal="right"/>
    </xf>
    <xf numFmtId="0" fontId="25" fillId="13" borderId="12" xfId="0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49" fontId="0" fillId="15" borderId="1" xfId="0" applyNumberFormat="1" applyFill="1" applyBorder="1" applyAlignment="1">
      <alignment horizontal="center" vertical="center"/>
    </xf>
    <xf numFmtId="0" fontId="0" fillId="15" borderId="1" xfId="0" applyFill="1" applyBorder="1" applyAlignment="1">
      <alignment horizontal="left" vertical="top"/>
    </xf>
    <xf numFmtId="165" fontId="1" fillId="15" borderId="1" xfId="1" applyFont="1" applyFill="1" applyBorder="1" applyAlignment="1">
      <alignment horizontal="center" vertical="center"/>
    </xf>
    <xf numFmtId="165" fontId="10" fillId="15" borderId="1" xfId="1" applyFont="1" applyFill="1" applyBorder="1" applyAlignment="1">
      <alignment horizontal="center" vertical="center"/>
    </xf>
    <xf numFmtId="167" fontId="1" fillId="15" borderId="1" xfId="3" applyNumberFormat="1" applyFont="1" applyFill="1" applyBorder="1" applyAlignment="1">
      <alignment horizontal="center" vertical="center"/>
    </xf>
    <xf numFmtId="0" fontId="2" fillId="15" borderId="9" xfId="0" applyFont="1" applyFill="1" applyBorder="1" applyAlignment="1">
      <alignment vertical="center"/>
    </xf>
    <xf numFmtId="0" fontId="2" fillId="15" borderId="1" xfId="0" applyFont="1" applyFill="1" applyBorder="1" applyAlignment="1">
      <alignment horizontal="center" vertical="center"/>
    </xf>
    <xf numFmtId="0" fontId="2" fillId="15" borderId="10" xfId="0" applyFont="1" applyFill="1" applyBorder="1" applyAlignment="1">
      <alignment vertical="center"/>
    </xf>
    <xf numFmtId="0" fontId="2" fillId="15" borderId="2" xfId="0" applyFont="1" applyFill="1" applyBorder="1" applyAlignment="1">
      <alignment vertical="center"/>
    </xf>
    <xf numFmtId="165" fontId="2" fillId="15" borderId="1" xfId="0" applyNumberFormat="1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165" fontId="2" fillId="15" borderId="2" xfId="0" applyNumberFormat="1" applyFont="1" applyFill="1" applyBorder="1" applyAlignment="1">
      <alignment vertical="center"/>
    </xf>
    <xf numFmtId="9" fontId="2" fillId="15" borderId="2" xfId="3" applyFont="1" applyFill="1" applyBorder="1" applyAlignment="1">
      <alignment vertical="center"/>
    </xf>
    <xf numFmtId="0" fontId="16" fillId="3" borderId="2" xfId="0" applyFont="1" applyFill="1" applyBorder="1" applyAlignment="1">
      <alignment horizontal="center" vertical="center" wrapText="1"/>
    </xf>
    <xf numFmtId="9" fontId="16" fillId="3" borderId="2" xfId="3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16" fillId="4" borderId="5" xfId="0" applyFont="1" applyFill="1" applyBorder="1" applyAlignment="1">
      <alignment vertical="center" wrapText="1"/>
    </xf>
    <xf numFmtId="0" fontId="16" fillId="4" borderId="1" xfId="0" applyFont="1" applyFill="1" applyBorder="1" applyAlignment="1">
      <alignment vertical="center" wrapText="1"/>
    </xf>
    <xf numFmtId="9" fontId="16" fillId="4" borderId="1" xfId="3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/>
    </xf>
    <xf numFmtId="49" fontId="0" fillId="15" borderId="1" xfId="0" applyNumberFormat="1" applyFill="1" applyBorder="1" applyAlignment="1" applyProtection="1">
      <alignment horizontal="center" vertical="center"/>
      <protection locked="0"/>
    </xf>
    <xf numFmtId="0" fontId="0" fillId="15" borderId="1" xfId="0" applyFill="1" applyBorder="1" applyAlignment="1" applyProtection="1">
      <alignment horizontal="center" vertical="center"/>
      <protection locked="0"/>
    </xf>
    <xf numFmtId="0" fontId="0" fillId="15" borderId="5" xfId="0" applyFill="1" applyBorder="1" applyProtection="1">
      <protection locked="0"/>
    </xf>
    <xf numFmtId="165" fontId="1" fillId="15" borderId="1" xfId="1" applyFont="1" applyFill="1" applyBorder="1" applyAlignment="1" applyProtection="1">
      <protection locked="0"/>
    </xf>
    <xf numFmtId="10" fontId="1" fillId="15" borderId="1" xfId="3" applyNumberFormat="1" applyFont="1" applyFill="1" applyBorder="1" applyAlignment="1" applyProtection="1">
      <alignment horizontal="center" vertical="center"/>
      <protection locked="0"/>
    </xf>
    <xf numFmtId="165" fontId="0" fillId="15" borderId="1" xfId="0" applyNumberFormat="1" applyFill="1" applyBorder="1" applyProtection="1">
      <protection locked="0"/>
    </xf>
    <xf numFmtId="165" fontId="2" fillId="15" borderId="1" xfId="0" applyNumberFormat="1" applyFont="1" applyFill="1" applyBorder="1" applyAlignment="1" applyProtection="1">
      <alignment vertical="center"/>
      <protection locked="0"/>
    </xf>
    <xf numFmtId="0" fontId="6" fillId="23" borderId="13" xfId="0" applyFont="1" applyFill="1" applyBorder="1"/>
    <xf numFmtId="0" fontId="7" fillId="23" borderId="14" xfId="0" applyFont="1" applyFill="1" applyBorder="1" applyAlignment="1">
      <alignment horizontal="center" vertical="center"/>
    </xf>
    <xf numFmtId="0" fontId="7" fillId="23" borderId="14" xfId="0" applyFont="1" applyFill="1" applyBorder="1"/>
    <xf numFmtId="0" fontId="6" fillId="23" borderId="15" xfId="0" applyFont="1" applyFill="1" applyBorder="1"/>
    <xf numFmtId="0" fontId="7" fillId="23" borderId="16" xfId="0" applyFont="1" applyFill="1" applyBorder="1" applyAlignment="1">
      <alignment horizontal="center" vertical="center"/>
    </xf>
    <xf numFmtId="10" fontId="2" fillId="16" borderId="2" xfId="3" applyNumberFormat="1" applyFont="1" applyFill="1" applyBorder="1" applyAlignment="1">
      <alignment horizontal="center" vertical="center"/>
    </xf>
    <xf numFmtId="10" fontId="2" fillId="17" borderId="5" xfId="3" applyNumberFormat="1" applyFont="1" applyFill="1" applyBorder="1" applyAlignment="1">
      <alignment horizontal="center" vertical="center"/>
    </xf>
    <xf numFmtId="0" fontId="7" fillId="23" borderId="5" xfId="0" applyFont="1" applyFill="1" applyBorder="1" applyAlignment="1">
      <alignment horizontal="center" vertical="center"/>
    </xf>
    <xf numFmtId="165" fontId="15" fillId="19" borderId="1" xfId="0" applyNumberFormat="1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0" fillId="13" borderId="1" xfId="0" applyFill="1" applyBorder="1"/>
    <xf numFmtId="49" fontId="0" fillId="25" borderId="1" xfId="0" applyNumberFormat="1" applyFill="1" applyBorder="1" applyAlignment="1" applyProtection="1">
      <alignment horizontal="center" vertical="center" wrapText="1"/>
      <protection locked="0"/>
    </xf>
    <xf numFmtId="165" fontId="1" fillId="25" borderId="1" xfId="1" applyFont="1" applyFill="1" applyBorder="1" applyAlignment="1" applyProtection="1">
      <alignment horizontal="center" vertical="center"/>
      <protection locked="0"/>
    </xf>
    <xf numFmtId="0" fontId="25" fillId="25" borderId="11" xfId="0" applyFont="1" applyFill="1" applyBorder="1" applyAlignment="1">
      <alignment horizontal="center" vertical="center"/>
    </xf>
    <xf numFmtId="0" fontId="25" fillId="25" borderId="2" xfId="0" applyFont="1" applyFill="1" applyBorder="1" applyAlignment="1">
      <alignment horizontal="center" vertical="center"/>
    </xf>
    <xf numFmtId="10" fontId="25" fillId="25" borderId="2" xfId="3" applyNumberFormat="1" applyFont="1" applyFill="1" applyBorder="1" applyAlignment="1">
      <alignment horizontal="center" vertical="center"/>
    </xf>
    <xf numFmtId="10" fontId="25" fillId="25" borderId="1" xfId="3" applyNumberFormat="1" applyFont="1" applyFill="1" applyBorder="1" applyAlignment="1">
      <alignment horizontal="center" vertical="center"/>
    </xf>
    <xf numFmtId="165" fontId="25" fillId="25" borderId="1" xfId="1" applyFont="1" applyFill="1" applyBorder="1" applyAlignment="1">
      <alignment horizontal="center" vertical="center"/>
    </xf>
    <xf numFmtId="0" fontId="15" fillId="19" borderId="5" xfId="0" applyFont="1" applyFill="1" applyBorder="1" applyAlignment="1">
      <alignment horizontal="right"/>
    </xf>
    <xf numFmtId="10" fontId="15" fillId="19" borderId="1" xfId="0" applyNumberFormat="1" applyFont="1" applyFill="1" applyBorder="1" applyAlignment="1">
      <alignment horizontal="center" vertical="center"/>
    </xf>
    <xf numFmtId="0" fontId="25" fillId="19" borderId="12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21" fillId="14" borderId="0" xfId="0" applyFont="1" applyFill="1"/>
    <xf numFmtId="0" fontId="29" fillId="14" borderId="0" xfId="0" applyFont="1" applyFill="1"/>
    <xf numFmtId="0" fontId="25" fillId="25" borderId="0" xfId="0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13" borderId="1" xfId="0" applyFill="1" applyBorder="1" applyAlignment="1">
      <alignment horizontal="left"/>
    </xf>
    <xf numFmtId="0" fontId="15" fillId="30" borderId="1" xfId="0" applyFont="1" applyFill="1" applyBorder="1" applyAlignment="1">
      <alignment horizontal="left"/>
    </xf>
    <xf numFmtId="165" fontId="15" fillId="30" borderId="1" xfId="1" applyFont="1" applyFill="1" applyBorder="1"/>
    <xf numFmtId="10" fontId="15" fillId="30" borderId="1" xfId="3" applyNumberFormat="1" applyFont="1" applyFill="1" applyBorder="1" applyAlignment="1">
      <alignment horizontal="left"/>
    </xf>
    <xf numFmtId="165" fontId="0" fillId="13" borderId="1" xfId="1" applyFont="1" applyFill="1" applyBorder="1"/>
    <xf numFmtId="10" fontId="0" fillId="13" borderId="1" xfId="3" applyNumberFormat="1" applyFont="1" applyFill="1" applyBorder="1" applyAlignment="1">
      <alignment horizontal="left"/>
    </xf>
    <xf numFmtId="165" fontId="0" fillId="13" borderId="1" xfId="1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left"/>
    </xf>
    <xf numFmtId="165" fontId="15" fillId="7" borderId="1" xfId="1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6" fillId="13" borderId="1" xfId="0" applyFont="1" applyFill="1" applyBorder="1" applyAlignment="1">
      <alignment horizontal="center" vertical="center"/>
    </xf>
    <xf numFmtId="14" fontId="0" fillId="25" borderId="1" xfId="0" applyNumberFormat="1" applyFill="1" applyBorder="1"/>
    <xf numFmtId="0" fontId="6" fillId="13" borderId="0" xfId="0" applyFont="1" applyFill="1"/>
    <xf numFmtId="0" fontId="6" fillId="13" borderId="1" xfId="0" applyFont="1" applyFill="1" applyBorder="1" applyAlignment="1">
      <alignment horizontal="center"/>
    </xf>
    <xf numFmtId="14" fontId="7" fillId="13" borderId="1" xfId="0" applyNumberFormat="1" applyFont="1" applyFill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3" fontId="0" fillId="0" borderId="1" xfId="5" applyNumberFormat="1" applyFont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10" fontId="27" fillId="4" borderId="1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vertical="center"/>
    </xf>
    <xf numFmtId="4" fontId="0" fillId="0" borderId="1" xfId="5" applyNumberFormat="1" applyFont="1" applyBorder="1" applyAlignment="1"/>
    <xf numFmtId="0" fontId="6" fillId="23" borderId="1" xfId="0" applyFont="1" applyFill="1" applyBorder="1"/>
    <xf numFmtId="0" fontId="7" fillId="23" borderId="1" xfId="0" applyFont="1" applyFill="1" applyBorder="1"/>
    <xf numFmtId="0" fontId="27" fillId="4" borderId="42" xfId="0" applyFont="1" applyFill="1" applyBorder="1"/>
    <xf numFmtId="0" fontId="31" fillId="4" borderId="43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2" fontId="15" fillId="4" borderId="19" xfId="0" applyNumberFormat="1" applyFont="1" applyFill="1" applyBorder="1" applyAlignment="1">
      <alignment horizontal="center" vertical="center"/>
    </xf>
    <xf numFmtId="4" fontId="15" fillId="4" borderId="19" xfId="0" applyNumberFormat="1" applyFont="1" applyFill="1" applyBorder="1"/>
    <xf numFmtId="0" fontId="0" fillId="27" borderId="1" xfId="0" applyFill="1" applyBorder="1" applyAlignment="1">
      <alignment horizontal="right"/>
    </xf>
    <xf numFmtId="165" fontId="0" fillId="27" borderId="1" xfId="1" applyFont="1" applyFill="1" applyBorder="1" applyAlignment="1">
      <alignment vertical="center"/>
    </xf>
    <xf numFmtId="0" fontId="0" fillId="27" borderId="1" xfId="0" applyFill="1" applyBorder="1"/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31" borderId="1" xfId="0" applyFont="1" applyFill="1" applyBorder="1" applyAlignment="1" applyProtection="1">
      <alignment horizontal="center" vertical="center" wrapText="1"/>
      <protection locked="0"/>
    </xf>
    <xf numFmtId="0" fontId="6" fillId="32" borderId="1" xfId="0" applyFont="1" applyFill="1" applyBorder="1" applyAlignment="1" applyProtection="1">
      <alignment horizontal="center" vertical="center" wrapText="1"/>
      <protection locked="0"/>
    </xf>
    <xf numFmtId="0" fontId="6" fillId="14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left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165" fontId="7" fillId="31" borderId="1" xfId="1" applyFont="1" applyFill="1" applyBorder="1" applyAlignment="1" applyProtection="1">
      <alignment horizontal="center" vertical="center" wrapText="1"/>
      <protection locked="0"/>
    </xf>
    <xf numFmtId="10" fontId="7" fillId="32" borderId="1" xfId="3" applyNumberFormat="1" applyFont="1" applyFill="1" applyBorder="1" applyAlignment="1" applyProtection="1">
      <alignment horizontal="center" vertical="center"/>
      <protection locked="0"/>
    </xf>
    <xf numFmtId="167" fontId="7" fillId="32" borderId="1" xfId="3" applyNumberFormat="1" applyFont="1" applyFill="1" applyBorder="1" applyAlignment="1" applyProtection="1">
      <alignment horizontal="center" vertical="center"/>
      <protection locked="0"/>
    </xf>
    <xf numFmtId="9" fontId="7" fillId="32" borderId="1" xfId="3" applyFont="1" applyFill="1" applyBorder="1" applyAlignment="1" applyProtection="1">
      <alignment horizontal="center" vertical="center"/>
      <protection locked="0"/>
    </xf>
    <xf numFmtId="10" fontId="7" fillId="14" borderId="1" xfId="3" applyNumberFormat="1" applyFont="1" applyFill="1" applyBorder="1" applyAlignment="1" applyProtection="1">
      <alignment horizontal="center" vertical="center"/>
      <protection locked="0"/>
    </xf>
    <xf numFmtId="171" fontId="7" fillId="14" borderId="1" xfId="0" applyNumberFormat="1" applyFont="1" applyFill="1" applyBorder="1" applyAlignment="1" applyProtection="1">
      <alignment horizontal="center" vertical="center" wrapText="1"/>
      <protection locked="0"/>
    </xf>
    <xf numFmtId="168" fontId="7" fillId="0" borderId="1" xfId="6" applyNumberFormat="1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top"/>
      <protection locked="0"/>
    </xf>
    <xf numFmtId="0" fontId="7" fillId="0" borderId="0" xfId="0" applyFont="1" applyAlignment="1" applyProtection="1">
      <alignment horizontal="center" vertical="top"/>
      <protection locked="0"/>
    </xf>
    <xf numFmtId="165" fontId="6" fillId="33" borderId="1" xfId="7" applyFont="1" applyFill="1" applyBorder="1" applyAlignment="1" applyProtection="1">
      <alignment vertical="top"/>
      <protection locked="0"/>
    </xf>
    <xf numFmtId="0" fontId="0" fillId="0" borderId="0" xfId="0" applyProtection="1">
      <protection locked="0"/>
    </xf>
    <xf numFmtId="0" fontId="27" fillId="6" borderId="1" xfId="0" applyFont="1" applyFill="1" applyBorder="1" applyAlignment="1" applyProtection="1">
      <alignment horizontal="center" vertical="center"/>
      <protection locked="0"/>
    </xf>
    <xf numFmtId="168" fontId="27" fillId="6" borderId="1" xfId="0" applyNumberFormat="1" applyFont="1" applyFill="1" applyBorder="1" applyAlignment="1" applyProtection="1">
      <alignment horizontal="center" vertical="center"/>
      <protection locked="0"/>
    </xf>
    <xf numFmtId="2" fontId="7" fillId="31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31" borderId="1" xfId="0" applyFont="1" applyFill="1" applyBorder="1" applyAlignment="1" applyProtection="1">
      <alignment horizontal="center" vertical="center" wrapText="1"/>
      <protection locked="0"/>
    </xf>
    <xf numFmtId="0" fontId="0" fillId="26" borderId="1" xfId="0" applyFill="1" applyBorder="1"/>
    <xf numFmtId="165" fontId="21" fillId="29" borderId="1" xfId="1" applyFont="1" applyFill="1" applyBorder="1" applyAlignment="1">
      <alignment horizontal="center" vertical="center"/>
    </xf>
    <xf numFmtId="10" fontId="21" fillId="29" borderId="1" xfId="3" applyNumberFormat="1" applyFont="1" applyFill="1" applyBorder="1" applyAlignment="1">
      <alignment horizontal="left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/>
    </xf>
    <xf numFmtId="0" fontId="7" fillId="13" borderId="1" xfId="0" applyFont="1" applyFill="1" applyBorder="1" applyAlignment="1">
      <alignment horizontal="center" vertical="center"/>
    </xf>
    <xf numFmtId="10" fontId="2" fillId="13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26" borderId="1" xfId="0" applyFill="1" applyBorder="1" applyAlignment="1">
      <alignment horizontal="center"/>
    </xf>
    <xf numFmtId="14" fontId="0" fillId="26" borderId="1" xfId="0" applyNumberFormat="1" applyFill="1" applyBorder="1"/>
    <xf numFmtId="14" fontId="0" fillId="0" borderId="1" xfId="0" applyNumberFormat="1" applyBorder="1"/>
    <xf numFmtId="166" fontId="16" fillId="0" borderId="1" xfId="0" applyNumberFormat="1" applyFont="1" applyBorder="1"/>
    <xf numFmtId="166" fontId="2" fillId="13" borderId="1" xfId="0" applyNumberFormat="1" applyFont="1" applyFill="1" applyBorder="1" applyAlignment="1">
      <alignment horizontal="center" vertical="center"/>
    </xf>
    <xf numFmtId="10" fontId="15" fillId="7" borderId="1" xfId="3" applyNumberFormat="1" applyFont="1" applyFill="1" applyBorder="1" applyAlignment="1">
      <alignment horizontal="center"/>
    </xf>
    <xf numFmtId="0" fontId="32" fillId="29" borderId="1" xfId="0" applyFont="1" applyFill="1" applyBorder="1" applyAlignment="1">
      <alignment horizontal="right"/>
    </xf>
    <xf numFmtId="0" fontId="0" fillId="13" borderId="4" xfId="0" applyFill="1" applyBorder="1" applyAlignment="1">
      <alignment horizontal="right"/>
    </xf>
    <xf numFmtId="165" fontId="0" fillId="13" borderId="4" xfId="1" applyFont="1" applyFill="1" applyBorder="1" applyAlignment="1">
      <alignment horizontal="center" vertical="center"/>
    </xf>
    <xf numFmtId="10" fontId="0" fillId="13" borderId="4" xfId="3" applyNumberFormat="1" applyFont="1" applyFill="1" applyBorder="1" applyAlignment="1">
      <alignment horizontal="left"/>
    </xf>
    <xf numFmtId="0" fontId="0" fillId="0" borderId="2" xfId="0" applyBorder="1"/>
    <xf numFmtId="166" fontId="0" fillId="23" borderId="1" xfId="5" applyFont="1" applyFill="1" applyBorder="1"/>
    <xf numFmtId="166" fontId="0" fillId="23" borderId="1" xfId="0" applyNumberFormat="1" applyFill="1" applyBorder="1"/>
    <xf numFmtId="0" fontId="0" fillId="23" borderId="46" xfId="0" applyFill="1" applyBorder="1" applyAlignment="1">
      <alignment horizontal="right" vertical="center"/>
    </xf>
    <xf numFmtId="0" fontId="0" fillId="23" borderId="44" xfId="0" applyFill="1" applyBorder="1" applyAlignment="1">
      <alignment horizontal="center"/>
    </xf>
    <xf numFmtId="167" fontId="0" fillId="23" borderId="47" xfId="3" applyNumberFormat="1" applyFont="1" applyFill="1" applyBorder="1" applyAlignment="1">
      <alignment horizontal="left"/>
    </xf>
    <xf numFmtId="0" fontId="0" fillId="23" borderId="13" xfId="0" applyFill="1" applyBorder="1" applyAlignment="1">
      <alignment horizontal="right" vertical="center"/>
    </xf>
    <xf numFmtId="167" fontId="0" fillId="23" borderId="14" xfId="3" applyNumberFormat="1" applyFont="1" applyFill="1" applyBorder="1"/>
    <xf numFmtId="0" fontId="0" fillId="23" borderId="15" xfId="0" applyFill="1" applyBorder="1" applyAlignment="1">
      <alignment horizontal="right" vertical="center"/>
    </xf>
    <xf numFmtId="167" fontId="0" fillId="23" borderId="16" xfId="3" applyNumberFormat="1" applyFont="1" applyFill="1" applyBorder="1"/>
    <xf numFmtId="10" fontId="0" fillId="23" borderId="45" xfId="3" applyNumberFormat="1" applyFont="1" applyFill="1" applyBorder="1" applyAlignment="1">
      <alignment horizontal="center"/>
    </xf>
    <xf numFmtId="10" fontId="1" fillId="25" borderId="1" xfId="3" applyNumberFormat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>
      <alignment horizontal="center"/>
    </xf>
    <xf numFmtId="9" fontId="2" fillId="0" borderId="1" xfId="0" applyNumberFormat="1" applyFont="1" applyBorder="1" applyAlignment="1">
      <alignment horizontal="center" vertical="center"/>
    </xf>
    <xf numFmtId="10" fontId="0" fillId="26" borderId="1" xfId="3" applyNumberFormat="1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7" fillId="26" borderId="1" xfId="0" applyFont="1" applyFill="1" applyBorder="1" applyAlignment="1">
      <alignment horizontal="center" vertical="center"/>
    </xf>
    <xf numFmtId="0" fontId="0" fillId="13" borderId="4" xfId="0" applyFill="1" applyBorder="1" applyAlignment="1">
      <alignment horizontal="left"/>
    </xf>
    <xf numFmtId="166" fontId="0" fillId="13" borderId="1" xfId="1" applyNumberFormat="1" applyFont="1" applyFill="1" applyBorder="1" applyAlignment="1">
      <alignment horizontal="center" vertical="center"/>
    </xf>
    <xf numFmtId="166" fontId="2" fillId="13" borderId="1" xfId="1" applyNumberFormat="1" applyFont="1" applyFill="1" applyBorder="1" applyAlignment="1">
      <alignment horizontal="center" vertical="center"/>
    </xf>
    <xf numFmtId="166" fontId="0" fillId="0" borderId="3" xfId="1" applyNumberFormat="1" applyFont="1" applyBorder="1" applyAlignment="1">
      <alignment horizontal="center" vertical="center"/>
    </xf>
    <xf numFmtId="14" fontId="0" fillId="0" borderId="3" xfId="0" applyNumberFormat="1" applyBorder="1" applyAlignment="1">
      <alignment horizontal="center"/>
    </xf>
    <xf numFmtId="166" fontId="0" fillId="0" borderId="4" xfId="1" applyNumberFormat="1" applyFont="1" applyBorder="1" applyAlignment="1">
      <alignment horizontal="center" vertical="center"/>
    </xf>
    <xf numFmtId="14" fontId="0" fillId="0" borderId="2" xfId="0" applyNumberFormat="1" applyBorder="1" applyAlignment="1">
      <alignment horizontal="center"/>
    </xf>
    <xf numFmtId="166" fontId="0" fillId="13" borderId="3" xfId="1" applyNumberFormat="1" applyFont="1" applyFill="1" applyBorder="1" applyAlignment="1">
      <alignment horizontal="center" vertical="center"/>
    </xf>
    <xf numFmtId="14" fontId="0" fillId="13" borderId="1" xfId="0" applyNumberFormat="1" applyFill="1" applyBorder="1" applyAlignment="1">
      <alignment horizontal="center"/>
    </xf>
    <xf numFmtId="14" fontId="7" fillId="14" borderId="1" xfId="0" applyNumberFormat="1" applyFont="1" applyFill="1" applyBorder="1" applyAlignment="1">
      <alignment horizontal="center" vertical="center"/>
    </xf>
    <xf numFmtId="1" fontId="34" fillId="26" borderId="1" xfId="0" applyNumberFormat="1" applyFont="1" applyFill="1" applyBorder="1" applyAlignment="1" applyProtection="1">
      <alignment horizontal="center" vertical="center"/>
      <protection locked="0"/>
    </xf>
    <xf numFmtId="10" fontId="23" fillId="16" borderId="1" xfId="3" applyNumberFormat="1" applyFont="1" applyFill="1" applyBorder="1" applyAlignment="1" applyProtection="1">
      <alignment horizontal="center" vertical="center"/>
      <protection locked="0"/>
    </xf>
    <xf numFmtId="166" fontId="23" fillId="13" borderId="1" xfId="5" applyFont="1" applyFill="1" applyBorder="1" applyAlignment="1">
      <alignment horizontal="center" vertical="center"/>
    </xf>
    <xf numFmtId="0" fontId="23" fillId="26" borderId="1" xfId="0" applyFont="1" applyFill="1" applyBorder="1" applyAlignment="1" applyProtection="1">
      <alignment horizontal="center" vertical="center"/>
      <protection locked="0"/>
    </xf>
    <xf numFmtId="0" fontId="19" fillId="6" borderId="1" xfId="0" applyFont="1" applyFill="1" applyBorder="1" applyAlignment="1">
      <alignment vertical="center"/>
    </xf>
    <xf numFmtId="168" fontId="19" fillId="6" borderId="1" xfId="0" applyNumberFormat="1" applyFont="1" applyFill="1" applyBorder="1" applyAlignment="1">
      <alignment vertical="center"/>
    </xf>
    <xf numFmtId="168" fontId="19" fillId="6" borderId="5" xfId="0" applyNumberFormat="1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168" fontId="19" fillId="2" borderId="0" xfId="0" applyNumberFormat="1" applyFont="1" applyFill="1" applyAlignment="1">
      <alignment horizontal="center" vertical="center"/>
    </xf>
    <xf numFmtId="0" fontId="19" fillId="4" borderId="0" xfId="0" applyFont="1" applyFill="1"/>
    <xf numFmtId="165" fontId="19" fillId="4" borderId="0" xfId="0" applyNumberFormat="1" applyFont="1" applyFill="1"/>
    <xf numFmtId="0" fontId="19" fillId="6" borderId="0" xfId="0" applyFont="1" applyFill="1"/>
    <xf numFmtId="165" fontId="19" fillId="6" borderId="0" xfId="0" applyNumberFormat="1" applyFont="1" applyFill="1"/>
    <xf numFmtId="0" fontId="35" fillId="18" borderId="0" xfId="0" applyFont="1" applyFill="1"/>
    <xf numFmtId="169" fontId="35" fillId="18" borderId="0" xfId="0" applyNumberFormat="1" applyFont="1" applyFill="1"/>
    <xf numFmtId="10" fontId="23" fillId="16" borderId="1" xfId="3" applyNumberFormat="1" applyFont="1" applyFill="1" applyBorder="1" applyAlignment="1">
      <alignment horizontal="center" vertical="center"/>
    </xf>
    <xf numFmtId="10" fontId="10" fillId="0" borderId="1" xfId="4" applyNumberFormat="1" applyFont="1" applyBorder="1" applyAlignment="1">
      <alignment horizontal="center" vertical="center"/>
    </xf>
    <xf numFmtId="165" fontId="18" fillId="6" borderId="1" xfId="0" applyNumberFormat="1" applyFont="1" applyFill="1" applyBorder="1" applyAlignment="1">
      <alignment vertical="center"/>
    </xf>
    <xf numFmtId="0" fontId="10" fillId="13" borderId="1" xfId="0" applyFont="1" applyFill="1" applyBorder="1" applyAlignment="1">
      <alignment horizontal="left" vertical="center"/>
    </xf>
    <xf numFmtId="0" fontId="22" fillId="0" borderId="0" xfId="0" applyFont="1"/>
    <xf numFmtId="0" fontId="23" fillId="0" borderId="1" xfId="0" applyFont="1" applyBorder="1" applyAlignment="1">
      <alignment horizontal="center" vertical="center"/>
    </xf>
    <xf numFmtId="165" fontId="23" fillId="13" borderId="1" xfId="1" applyFont="1" applyFill="1" applyBorder="1" applyAlignment="1" applyProtection="1">
      <alignment horizontal="center" vertical="center"/>
      <protection locked="0"/>
    </xf>
    <xf numFmtId="168" fontId="23" fillId="13" borderId="1" xfId="0" applyNumberFormat="1" applyFont="1" applyFill="1" applyBorder="1" applyAlignment="1">
      <alignment horizontal="center" vertical="center"/>
    </xf>
    <xf numFmtId="10" fontId="23" fillId="17" borderId="1" xfId="3" applyNumberFormat="1" applyFont="1" applyFill="1" applyBorder="1" applyAlignment="1" applyProtection="1">
      <alignment horizontal="center" vertical="center"/>
      <protection locked="0"/>
    </xf>
    <xf numFmtId="10" fontId="23" fillId="13" borderId="1" xfId="3" applyNumberFormat="1" applyFont="1" applyFill="1" applyBorder="1" applyAlignment="1">
      <alignment horizontal="center" vertical="center"/>
    </xf>
    <xf numFmtId="10" fontId="23" fillId="27" borderId="1" xfId="3" applyNumberFormat="1" applyFont="1" applyFill="1" applyBorder="1" applyAlignment="1">
      <alignment horizontal="center" vertical="center"/>
    </xf>
    <xf numFmtId="10" fontId="37" fillId="27" borderId="1" xfId="3" applyNumberFormat="1" applyFont="1" applyFill="1" applyBorder="1" applyAlignment="1">
      <alignment horizontal="center" vertical="center"/>
    </xf>
    <xf numFmtId="10" fontId="23" fillId="13" borderId="1" xfId="0" applyNumberFormat="1" applyFont="1" applyFill="1" applyBorder="1" applyAlignment="1">
      <alignment horizontal="center" vertical="center"/>
    </xf>
    <xf numFmtId="168" fontId="23" fillId="24" borderId="5" xfId="0" applyNumberFormat="1" applyFont="1" applyFill="1" applyBorder="1" applyAlignment="1">
      <alignment horizontal="center" vertical="center"/>
    </xf>
    <xf numFmtId="10" fontId="23" fillId="13" borderId="1" xfId="0" applyNumberFormat="1" applyFont="1" applyFill="1" applyBorder="1"/>
    <xf numFmtId="166" fontId="23" fillId="13" borderId="1" xfId="5" applyFont="1" applyFill="1" applyBorder="1"/>
    <xf numFmtId="0" fontId="23" fillId="6" borderId="1" xfId="0" applyFont="1" applyFill="1" applyBorder="1"/>
    <xf numFmtId="0" fontId="23" fillId="0" borderId="1" xfId="0" applyFont="1" applyBorder="1"/>
    <xf numFmtId="0" fontId="23" fillId="0" borderId="1" xfId="0" applyFont="1" applyBorder="1" applyAlignment="1">
      <alignment horizontal="left" vertical="center" wrapText="1"/>
    </xf>
    <xf numFmtId="0" fontId="23" fillId="0" borderId="1" xfId="0" applyFont="1" applyBorder="1" applyAlignment="1" applyProtection="1">
      <alignment horizontal="center" vertical="center"/>
      <protection locked="0"/>
    </xf>
    <xf numFmtId="168" fontId="23" fillId="13" borderId="1" xfId="3" applyNumberFormat="1" applyFont="1" applyFill="1" applyBorder="1" applyAlignment="1">
      <alignment horizontal="center" vertical="center"/>
    </xf>
    <xf numFmtId="10" fontId="23" fillId="13" borderId="1" xfId="3" applyNumberFormat="1" applyFont="1" applyFill="1" applyBorder="1" applyAlignment="1" applyProtection="1">
      <alignment horizontal="center" vertical="center"/>
      <protection locked="0"/>
    </xf>
    <xf numFmtId="9" fontId="23" fillId="13" borderId="1" xfId="3" applyFont="1" applyFill="1" applyBorder="1" applyAlignment="1" applyProtection="1">
      <alignment horizontal="center" vertical="center"/>
      <protection locked="0"/>
    </xf>
    <xf numFmtId="10" fontId="23" fillId="24" borderId="1" xfId="3" applyNumberFormat="1" applyFont="1" applyFill="1" applyBorder="1" applyAlignment="1">
      <alignment horizontal="center" vertical="center"/>
    </xf>
    <xf numFmtId="10" fontId="37" fillId="24" borderId="1" xfId="3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9" fontId="23" fillId="0" borderId="0" xfId="3" applyFont="1" applyAlignment="1">
      <alignment horizontal="center" vertical="center"/>
    </xf>
    <xf numFmtId="0" fontId="23" fillId="0" borderId="13" xfId="0" applyFont="1" applyBorder="1"/>
    <xf numFmtId="168" fontId="23" fillId="0" borderId="14" xfId="0" applyNumberFormat="1" applyFont="1" applyBorder="1"/>
    <xf numFmtId="170" fontId="23" fillId="13" borderId="1" xfId="0" applyNumberFormat="1" applyFont="1" applyFill="1" applyBorder="1"/>
    <xf numFmtId="0" fontId="23" fillId="13" borderId="1" xfId="0" applyFont="1" applyFill="1" applyBorder="1"/>
    <xf numFmtId="0" fontId="24" fillId="7" borderId="1" xfId="0" applyFont="1" applyFill="1" applyBorder="1"/>
    <xf numFmtId="0" fontId="24" fillId="12" borderId="1" xfId="0" applyFont="1" applyFill="1" applyBorder="1" applyAlignment="1">
      <alignment horizontal="center"/>
    </xf>
    <xf numFmtId="0" fontId="23" fillId="7" borderId="20" xfId="0" applyFont="1" applyFill="1" applyBorder="1"/>
    <xf numFmtId="168" fontId="23" fillId="7" borderId="21" xfId="0" applyNumberFormat="1" applyFont="1" applyFill="1" applyBorder="1"/>
    <xf numFmtId="169" fontId="23" fillId="13" borderId="1" xfId="0" applyNumberFormat="1" applyFont="1" applyFill="1" applyBorder="1"/>
    <xf numFmtId="165" fontId="23" fillId="0" borderId="14" xfId="1" applyFont="1" applyBorder="1"/>
    <xf numFmtId="0" fontId="23" fillId="7" borderId="18" xfId="0" applyFont="1" applyFill="1" applyBorder="1"/>
    <xf numFmtId="168" fontId="23" fillId="7" borderId="19" xfId="0" applyNumberFormat="1" applyFont="1" applyFill="1" applyBorder="1"/>
    <xf numFmtId="169" fontId="35" fillId="13" borderId="1" xfId="0" applyNumberFormat="1" applyFont="1" applyFill="1" applyBorder="1"/>
    <xf numFmtId="168" fontId="23" fillId="0" borderId="0" xfId="0" applyNumberFormat="1" applyFont="1"/>
    <xf numFmtId="9" fontId="23" fillId="0" borderId="2" xfId="3" applyFont="1" applyBorder="1"/>
    <xf numFmtId="9" fontId="23" fillId="0" borderId="1" xfId="3" applyFont="1" applyBorder="1"/>
    <xf numFmtId="0" fontId="24" fillId="7" borderId="0" xfId="0" applyFont="1" applyFill="1"/>
    <xf numFmtId="0" fontId="23" fillId="0" borderId="15" xfId="0" applyFont="1" applyBorder="1"/>
    <xf numFmtId="168" fontId="23" fillId="0" borderId="16" xfId="0" applyNumberFormat="1" applyFont="1" applyBorder="1"/>
    <xf numFmtId="0" fontId="36" fillId="0" borderId="0" xfId="0" applyFont="1"/>
    <xf numFmtId="165" fontId="23" fillId="0" borderId="0" xfId="0" applyNumberFormat="1" applyFont="1"/>
    <xf numFmtId="9" fontId="23" fillId="13" borderId="2" xfId="3" applyFont="1" applyFill="1" applyBorder="1"/>
    <xf numFmtId="0" fontId="23" fillId="13" borderId="0" xfId="0" applyFont="1" applyFill="1"/>
    <xf numFmtId="9" fontId="23" fillId="13" borderId="1" xfId="3" applyFont="1" applyFill="1" applyBorder="1"/>
    <xf numFmtId="166" fontId="23" fillId="0" borderId="0" xfId="5" applyFont="1"/>
    <xf numFmtId="0" fontId="36" fillId="6" borderId="0" xfId="0" applyFont="1" applyFill="1"/>
    <xf numFmtId="49" fontId="14" fillId="6" borderId="2" xfId="0" applyNumberFormat="1" applyFont="1" applyFill="1" applyBorder="1" applyAlignment="1">
      <alignment horizontal="center" vertical="center"/>
    </xf>
    <xf numFmtId="0" fontId="14" fillId="6" borderId="2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/>
    </xf>
    <xf numFmtId="0" fontId="36" fillId="6" borderId="0" xfId="0" applyFont="1" applyFill="1" applyAlignment="1">
      <alignment horizontal="center"/>
    </xf>
    <xf numFmtId="0" fontId="22" fillId="0" borderId="0" xfId="0" applyFont="1" applyAlignment="1">
      <alignment horizontal="center"/>
    </xf>
    <xf numFmtId="0" fontId="22" fillId="6" borderId="1" xfId="0" applyFont="1" applyFill="1" applyBorder="1"/>
    <xf numFmtId="0" fontId="14" fillId="3" borderId="1" xfId="0" applyFont="1" applyFill="1" applyBorder="1" applyAlignment="1">
      <alignment horizontal="center" vertical="top"/>
    </xf>
    <xf numFmtId="0" fontId="38" fillId="3" borderId="1" xfId="0" applyFont="1" applyFill="1" applyBorder="1" applyAlignment="1">
      <alignment horizontal="center" vertical="top"/>
    </xf>
    <xf numFmtId="0" fontId="22" fillId="3" borderId="1" xfId="0" applyFont="1" applyFill="1" applyBorder="1" applyAlignment="1">
      <alignment horizontal="center" vertical="center"/>
    </xf>
    <xf numFmtId="1" fontId="22" fillId="3" borderId="1" xfId="0" applyNumberFormat="1" applyFont="1" applyFill="1" applyBorder="1" applyAlignment="1">
      <alignment horizontal="center" vertical="top"/>
    </xf>
    <xf numFmtId="168" fontId="22" fillId="3" borderId="1" xfId="3" applyNumberFormat="1" applyFont="1" applyFill="1" applyBorder="1" applyAlignment="1">
      <alignment horizontal="center" vertical="center"/>
    </xf>
    <xf numFmtId="10" fontId="22" fillId="3" borderId="1" xfId="3" applyNumberFormat="1" applyFont="1" applyFill="1" applyBorder="1" applyAlignment="1">
      <alignment horizontal="center" vertical="center"/>
    </xf>
    <xf numFmtId="9" fontId="22" fillId="3" borderId="1" xfId="3" applyFont="1" applyFill="1" applyBorder="1" applyAlignment="1">
      <alignment horizontal="center" vertical="center"/>
    </xf>
    <xf numFmtId="168" fontId="22" fillId="3" borderId="1" xfId="0" applyNumberFormat="1" applyFont="1" applyFill="1" applyBorder="1" applyAlignment="1">
      <alignment horizontal="center" vertical="center"/>
    </xf>
    <xf numFmtId="168" fontId="36" fillId="3" borderId="1" xfId="0" applyNumberFormat="1" applyFont="1" applyFill="1" applyBorder="1" applyAlignment="1">
      <alignment horizontal="center" vertical="center"/>
    </xf>
    <xf numFmtId="10" fontId="22" fillId="3" borderId="1" xfId="3" applyNumberFormat="1" applyFont="1" applyFill="1" applyBorder="1" applyAlignment="1" applyProtection="1">
      <alignment horizontal="center" vertical="center"/>
      <protection locked="0"/>
    </xf>
    <xf numFmtId="10" fontId="22" fillId="22" borderId="1" xfId="3" applyNumberFormat="1" applyFont="1" applyFill="1" applyBorder="1" applyAlignment="1">
      <alignment horizontal="center" vertical="center"/>
    </xf>
    <xf numFmtId="10" fontId="39" fillId="22" borderId="1" xfId="3" applyNumberFormat="1" applyFont="1" applyFill="1" applyBorder="1" applyAlignment="1">
      <alignment horizontal="center" vertical="center"/>
    </xf>
    <xf numFmtId="10" fontId="22" fillId="3" borderId="1" xfId="0" applyNumberFormat="1" applyFont="1" applyFill="1" applyBorder="1" applyAlignment="1">
      <alignment horizontal="center" vertical="center"/>
    </xf>
    <xf numFmtId="168" fontId="36" fillId="3" borderId="5" xfId="0" applyNumberFormat="1" applyFont="1" applyFill="1" applyBorder="1" applyAlignment="1">
      <alignment horizontal="center" vertical="center"/>
    </xf>
    <xf numFmtId="166" fontId="22" fillId="13" borderId="1" xfId="5" applyFont="1" applyFill="1" applyBorder="1"/>
    <xf numFmtId="0" fontId="40" fillId="0" borderId="0" xfId="0" applyFont="1"/>
    <xf numFmtId="0" fontId="40" fillId="0" borderId="0" xfId="0" applyFont="1" applyAlignment="1">
      <alignment horizontal="center" vertical="center"/>
    </xf>
    <xf numFmtId="0" fontId="14" fillId="6" borderId="1" xfId="0" applyFont="1" applyFill="1" applyBorder="1" applyAlignment="1">
      <alignment horizontal="center" vertical="center" wrapText="1"/>
    </xf>
    <xf numFmtId="10" fontId="0" fillId="0" borderId="0" xfId="3" applyNumberFormat="1" applyFont="1"/>
    <xf numFmtId="168" fontId="0" fillId="0" borderId="0" xfId="0" applyNumberFormat="1"/>
    <xf numFmtId="49" fontId="34" fillId="16" borderId="1" xfId="0" applyNumberFormat="1" applyFont="1" applyFill="1" applyBorder="1" applyAlignment="1" applyProtection="1">
      <alignment horizontal="left" vertical="center"/>
      <protection locked="0"/>
    </xf>
    <xf numFmtId="49" fontId="34" fillId="16" borderId="1" xfId="0" applyNumberFormat="1" applyFont="1" applyFill="1" applyBorder="1" applyAlignment="1" applyProtection="1">
      <alignment horizontal="center" vertical="center"/>
      <protection locked="0"/>
    </xf>
    <xf numFmtId="49" fontId="34" fillId="16" borderId="1" xfId="0" applyNumberFormat="1" applyFont="1" applyFill="1" applyBorder="1" applyAlignment="1">
      <alignment horizontal="center" vertical="center"/>
    </xf>
    <xf numFmtId="49" fontId="23" fillId="16" borderId="1" xfId="0" applyNumberFormat="1" applyFont="1" applyFill="1" applyBorder="1" applyAlignment="1" applyProtection="1">
      <alignment horizontal="center" vertical="center"/>
      <protection locked="0"/>
    </xf>
    <xf numFmtId="172" fontId="23" fillId="16" borderId="1" xfId="3" applyNumberFormat="1" applyFont="1" applyFill="1" applyBorder="1" applyAlignment="1" applyProtection="1">
      <alignment horizontal="center" vertical="center"/>
      <protection locked="0"/>
    </xf>
    <xf numFmtId="9" fontId="23" fillId="16" borderId="1" xfId="3" applyFont="1" applyFill="1" applyBorder="1" applyAlignment="1">
      <alignment horizontal="center" vertical="center"/>
    </xf>
    <xf numFmtId="14" fontId="23" fillId="16" borderId="1" xfId="3" applyNumberFormat="1" applyFont="1" applyFill="1" applyBorder="1" applyAlignment="1">
      <alignment horizontal="center" vertical="center"/>
    </xf>
    <xf numFmtId="0" fontId="34" fillId="34" borderId="1" xfId="0" applyFont="1" applyFill="1" applyBorder="1" applyAlignment="1" applyProtection="1">
      <alignment horizontal="left" vertical="center"/>
      <protection locked="0"/>
    </xf>
    <xf numFmtId="0" fontId="34" fillId="34" borderId="1" xfId="0" applyFont="1" applyFill="1" applyBorder="1" applyAlignment="1" applyProtection="1">
      <alignment horizontal="center" vertical="center"/>
      <protection locked="0"/>
    </xf>
    <xf numFmtId="49" fontId="34" fillId="34" borderId="1" xfId="0" applyNumberFormat="1" applyFont="1" applyFill="1" applyBorder="1" applyAlignment="1">
      <alignment horizontal="center" vertical="center"/>
    </xf>
    <xf numFmtId="0" fontId="23" fillId="34" borderId="1" xfId="0" applyFont="1" applyFill="1" applyBorder="1" applyAlignment="1" applyProtection="1">
      <alignment horizontal="center" vertical="center"/>
      <protection locked="0"/>
    </xf>
    <xf numFmtId="1" fontId="34" fillId="34" borderId="1" xfId="0" applyNumberFormat="1" applyFont="1" applyFill="1" applyBorder="1" applyAlignment="1" applyProtection="1">
      <alignment horizontal="center" vertical="center"/>
      <protection locked="0"/>
    </xf>
    <xf numFmtId="168" fontId="23" fillId="34" borderId="1" xfId="3" applyNumberFormat="1" applyFont="1" applyFill="1" applyBorder="1" applyAlignment="1" applyProtection="1">
      <alignment horizontal="center" vertical="center"/>
      <protection locked="0"/>
    </xf>
    <xf numFmtId="10" fontId="23" fillId="34" borderId="1" xfId="3" applyNumberFormat="1" applyFont="1" applyFill="1" applyBorder="1" applyAlignment="1" applyProtection="1">
      <alignment horizontal="center" vertical="center"/>
      <protection locked="0"/>
    </xf>
    <xf numFmtId="9" fontId="23" fillId="34" borderId="1" xfId="3" applyFont="1" applyFill="1" applyBorder="1" applyAlignment="1" applyProtection="1">
      <alignment horizontal="center" vertical="center"/>
      <protection locked="0"/>
    </xf>
    <xf numFmtId="10" fontId="23" fillId="34" borderId="1" xfId="3" applyNumberFormat="1" applyFont="1" applyFill="1" applyBorder="1" applyAlignment="1">
      <alignment horizontal="center" vertical="center"/>
    </xf>
    <xf numFmtId="14" fontId="23" fillId="34" borderId="1" xfId="3" applyNumberFormat="1" applyFont="1" applyFill="1" applyBorder="1" applyAlignment="1">
      <alignment horizontal="center" vertical="center"/>
    </xf>
    <xf numFmtId="49" fontId="34" fillId="34" borderId="1" xfId="0" applyNumberFormat="1" applyFont="1" applyFill="1" applyBorder="1" applyAlignment="1" applyProtection="1">
      <alignment horizontal="center" vertical="center"/>
      <protection locked="0"/>
    </xf>
    <xf numFmtId="0" fontId="34" fillId="33" borderId="1" xfId="0" applyFont="1" applyFill="1" applyBorder="1" applyAlignment="1" applyProtection="1">
      <alignment horizontal="left" vertical="center"/>
      <protection locked="0"/>
    </xf>
    <xf numFmtId="9" fontId="34" fillId="34" borderId="1" xfId="0" applyNumberFormat="1" applyFont="1" applyFill="1" applyBorder="1" applyAlignment="1" applyProtection="1">
      <alignment horizontal="left" vertical="center"/>
      <protection locked="0"/>
    </xf>
    <xf numFmtId="0" fontId="34" fillId="34" borderId="1" xfId="0" applyFont="1" applyFill="1" applyBorder="1" applyAlignment="1" applyProtection="1">
      <alignment horizontal="left" vertical="center" wrapText="1"/>
      <protection locked="0"/>
    </xf>
    <xf numFmtId="9" fontId="23" fillId="34" borderId="1" xfId="3" applyFont="1" applyFill="1" applyBorder="1" applyAlignment="1">
      <alignment horizontal="center" vertical="center"/>
    </xf>
    <xf numFmtId="0" fontId="34" fillId="10" borderId="1" xfId="0" applyFont="1" applyFill="1" applyBorder="1" applyAlignment="1" applyProtection="1">
      <alignment horizontal="left" vertical="center"/>
      <protection locked="0"/>
    </xf>
    <xf numFmtId="0" fontId="34" fillId="34" borderId="1" xfId="0" applyFont="1" applyFill="1" applyBorder="1" applyAlignment="1">
      <alignment horizontal="center" vertical="center"/>
    </xf>
    <xf numFmtId="0" fontId="23" fillId="34" borderId="1" xfId="0" applyFont="1" applyFill="1" applyBorder="1" applyAlignment="1">
      <alignment horizontal="left" vertical="center"/>
    </xf>
    <xf numFmtId="0" fontId="23" fillId="34" borderId="1" xfId="0" applyFont="1" applyFill="1" applyBorder="1" applyAlignment="1">
      <alignment horizontal="center" vertical="center"/>
    </xf>
    <xf numFmtId="1" fontId="34" fillId="34" borderId="1" xfId="0" applyNumberFormat="1" applyFont="1" applyFill="1" applyBorder="1" applyAlignment="1">
      <alignment horizontal="center" vertical="center"/>
    </xf>
    <xf numFmtId="168" fontId="23" fillId="34" borderId="1" xfId="3" applyNumberFormat="1" applyFont="1" applyFill="1" applyBorder="1" applyAlignment="1">
      <alignment horizontal="center" vertical="center"/>
    </xf>
    <xf numFmtId="14" fontId="23" fillId="34" borderId="1" xfId="3" applyNumberFormat="1" applyFont="1" applyFill="1" applyBorder="1" applyAlignment="1" applyProtection="1">
      <alignment horizontal="center" vertical="center"/>
      <protection locked="0"/>
    </xf>
    <xf numFmtId="0" fontId="34" fillId="33" borderId="1" xfId="0" applyFont="1" applyFill="1" applyBorder="1" applyAlignment="1" applyProtection="1">
      <alignment horizontal="center" vertical="center"/>
      <protection locked="0"/>
    </xf>
    <xf numFmtId="0" fontId="34" fillId="33" borderId="1" xfId="0" applyFont="1" applyFill="1" applyBorder="1" applyAlignment="1">
      <alignment horizontal="center" vertical="center"/>
    </xf>
    <xf numFmtId="0" fontId="23" fillId="33" borderId="1" xfId="0" applyFont="1" applyFill="1" applyBorder="1" applyAlignment="1" applyProtection="1">
      <alignment horizontal="center" vertical="center"/>
      <protection locked="0"/>
    </xf>
    <xf numFmtId="1" fontId="34" fillId="33" borderId="1" xfId="0" applyNumberFormat="1" applyFont="1" applyFill="1" applyBorder="1" applyAlignment="1" applyProtection="1">
      <alignment horizontal="center" vertical="center"/>
      <protection locked="0"/>
    </xf>
    <xf numFmtId="168" fontId="23" fillId="33" borderId="1" xfId="3" applyNumberFormat="1" applyFont="1" applyFill="1" applyBorder="1" applyAlignment="1" applyProtection="1">
      <alignment horizontal="center" vertical="center"/>
      <protection locked="0"/>
    </xf>
    <xf numFmtId="10" fontId="23" fillId="33" borderId="1" xfId="3" applyNumberFormat="1" applyFont="1" applyFill="1" applyBorder="1" applyAlignment="1" applyProtection="1">
      <alignment horizontal="center" vertical="center"/>
      <protection locked="0"/>
    </xf>
    <xf numFmtId="9" fontId="23" fillId="33" borderId="1" xfId="3" applyFont="1" applyFill="1" applyBorder="1" applyAlignment="1" applyProtection="1">
      <alignment horizontal="center" vertical="center"/>
      <protection locked="0"/>
    </xf>
    <xf numFmtId="10" fontId="23" fillId="33" borderId="1" xfId="3" applyNumberFormat="1" applyFont="1" applyFill="1" applyBorder="1" applyAlignment="1">
      <alignment horizontal="center" vertical="center"/>
    </xf>
    <xf numFmtId="14" fontId="23" fillId="33" borderId="1" xfId="3" applyNumberFormat="1" applyFont="1" applyFill="1" applyBorder="1" applyAlignment="1">
      <alignment horizontal="center" vertical="center"/>
    </xf>
    <xf numFmtId="0" fontId="34" fillId="16" borderId="1" xfId="0" applyFont="1" applyFill="1" applyBorder="1" applyAlignment="1" applyProtection="1">
      <alignment horizontal="left" vertical="center"/>
      <protection locked="0"/>
    </xf>
    <xf numFmtId="0" fontId="34" fillId="16" borderId="1" xfId="0" applyFont="1" applyFill="1" applyBorder="1" applyAlignment="1" applyProtection="1">
      <alignment horizontal="center" vertical="center"/>
      <protection locked="0"/>
    </xf>
    <xf numFmtId="0" fontId="34" fillId="16" borderId="1" xfId="0" applyFont="1" applyFill="1" applyBorder="1" applyAlignment="1">
      <alignment horizontal="center" vertical="center"/>
    </xf>
    <xf numFmtId="0" fontId="23" fillId="16" borderId="1" xfId="0" applyFont="1" applyFill="1" applyBorder="1" applyAlignment="1" applyProtection="1">
      <alignment horizontal="center" vertical="center"/>
      <protection locked="0"/>
    </xf>
    <xf numFmtId="168" fontId="23" fillId="16" borderId="1" xfId="3" applyNumberFormat="1" applyFont="1" applyFill="1" applyBorder="1" applyAlignment="1" applyProtection="1">
      <alignment horizontal="center" vertical="center"/>
      <protection locked="0"/>
    </xf>
    <xf numFmtId="9" fontId="23" fillId="16" borderId="1" xfId="3" applyFont="1" applyFill="1" applyBorder="1" applyAlignment="1" applyProtection="1">
      <alignment horizontal="center" vertical="center"/>
      <protection locked="0"/>
    </xf>
    <xf numFmtId="0" fontId="34" fillId="16" borderId="1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 vertical="center"/>
    </xf>
    <xf numFmtId="0" fontId="42" fillId="0" borderId="1" xfId="0" applyFont="1" applyBorder="1"/>
    <xf numFmtId="0" fontId="42" fillId="0" borderId="1" xfId="0" applyFont="1" applyBorder="1" applyAlignment="1">
      <alignment horizontal="center" vertical="center"/>
    </xf>
    <xf numFmtId="0" fontId="0" fillId="5" borderId="24" xfId="0" applyFill="1" applyBorder="1" applyAlignment="1">
      <alignment horizontal="center" vertical="center" wrapText="1"/>
    </xf>
    <xf numFmtId="0" fontId="0" fillId="5" borderId="25" xfId="0" applyFill="1" applyBorder="1" applyAlignment="1">
      <alignment horizontal="center" vertical="center" wrapText="1"/>
    </xf>
    <xf numFmtId="0" fontId="0" fillId="5" borderId="26" xfId="0" applyFill="1" applyBorder="1" applyAlignment="1">
      <alignment horizontal="center"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28" xfId="0" applyFill="1" applyBorder="1" applyAlignment="1">
      <alignment horizontal="center" vertical="center" wrapText="1"/>
    </xf>
    <xf numFmtId="0" fontId="0" fillId="5" borderId="29" xfId="0" applyFill="1" applyBorder="1" applyAlignment="1">
      <alignment horizontal="center" vertical="center" wrapText="1"/>
    </xf>
    <xf numFmtId="0" fontId="0" fillId="5" borderId="30" xfId="0" applyFill="1" applyBorder="1" applyAlignment="1">
      <alignment horizontal="center" vertical="center" wrapText="1"/>
    </xf>
    <xf numFmtId="0" fontId="0" fillId="5" borderId="31" xfId="0" applyFill="1" applyBorder="1" applyAlignment="1">
      <alignment horizontal="center" vertical="center" wrapText="1"/>
    </xf>
    <xf numFmtId="0" fontId="16" fillId="28" borderId="0" xfId="0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6" fillId="28" borderId="9" xfId="0" applyFont="1" applyFill="1" applyBorder="1" applyAlignment="1">
      <alignment horizontal="center" vertical="center"/>
    </xf>
    <xf numFmtId="0" fontId="16" fillId="28" borderId="10" xfId="0" applyFont="1" applyFill="1" applyBorder="1" applyAlignment="1">
      <alignment horizontal="center" vertical="center"/>
    </xf>
    <xf numFmtId="0" fontId="16" fillId="28" borderId="8" xfId="0" applyFont="1" applyFill="1" applyBorder="1" applyAlignment="1">
      <alignment horizontal="center" vertical="center"/>
    </xf>
    <xf numFmtId="0" fontId="16" fillId="28" borderId="5" xfId="0" applyFont="1" applyFill="1" applyBorder="1" applyAlignment="1">
      <alignment horizontal="center"/>
    </xf>
    <xf numFmtId="0" fontId="16" fillId="28" borderId="12" xfId="0" applyFont="1" applyFill="1" applyBorder="1" applyAlignment="1">
      <alignment horizontal="center"/>
    </xf>
    <xf numFmtId="0" fontId="16" fillId="28" borderId="3" xfId="0" applyFont="1" applyFill="1" applyBorder="1" applyAlignment="1">
      <alignment horizontal="center"/>
    </xf>
    <xf numFmtId="0" fontId="0" fillId="5" borderId="24" xfId="0" applyFill="1" applyBorder="1" applyAlignment="1">
      <alignment horizontal="left" vertical="top" wrapText="1"/>
    </xf>
    <xf numFmtId="0" fontId="0" fillId="5" borderId="25" xfId="0" applyFill="1" applyBorder="1" applyAlignment="1">
      <alignment horizontal="left" vertical="top" wrapText="1"/>
    </xf>
    <xf numFmtId="0" fontId="0" fillId="5" borderId="26" xfId="0" applyFill="1" applyBorder="1" applyAlignment="1">
      <alignment horizontal="left" vertical="top" wrapText="1"/>
    </xf>
    <xf numFmtId="0" fontId="0" fillId="5" borderId="27" xfId="0" applyFill="1" applyBorder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28" xfId="0" applyFill="1" applyBorder="1" applyAlignment="1">
      <alignment horizontal="left" vertical="top" wrapText="1"/>
    </xf>
    <xf numFmtId="0" fontId="0" fillId="5" borderId="29" xfId="0" applyFill="1" applyBorder="1" applyAlignment="1">
      <alignment horizontal="left" vertical="top" wrapText="1"/>
    </xf>
    <xf numFmtId="0" fontId="0" fillId="5" borderId="30" xfId="0" applyFill="1" applyBorder="1" applyAlignment="1">
      <alignment horizontal="left" vertical="top" wrapText="1"/>
    </xf>
    <xf numFmtId="0" fontId="0" fillId="5" borderId="31" xfId="0" applyFill="1" applyBorder="1" applyAlignment="1">
      <alignment horizontal="left" vertical="top" wrapText="1"/>
    </xf>
    <xf numFmtId="0" fontId="20" fillId="3" borderId="5" xfId="0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0" fontId="20" fillId="3" borderId="3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0" fontId="4" fillId="15" borderId="5" xfId="0" applyFont="1" applyFill="1" applyBorder="1" applyAlignment="1" applyProtection="1">
      <alignment horizontal="right" vertical="center"/>
      <protection locked="0"/>
    </xf>
    <xf numFmtId="0" fontId="4" fillId="15" borderId="12" xfId="0" applyFont="1" applyFill="1" applyBorder="1" applyAlignment="1" applyProtection="1">
      <alignment horizontal="right" vertical="center"/>
      <protection locked="0"/>
    </xf>
    <xf numFmtId="0" fontId="4" fillId="15" borderId="3" xfId="0" applyFont="1" applyFill="1" applyBorder="1" applyAlignment="1" applyProtection="1">
      <alignment horizontal="right" vertical="center"/>
      <protection locked="0"/>
    </xf>
    <xf numFmtId="0" fontId="27" fillId="19" borderId="32" xfId="0" applyFont="1" applyFill="1" applyBorder="1" applyAlignment="1">
      <alignment horizontal="center" vertical="center"/>
    </xf>
    <xf numFmtId="0" fontId="27" fillId="19" borderId="33" xfId="0" applyFont="1" applyFill="1" applyBorder="1" applyAlignment="1">
      <alignment horizontal="center" vertical="center"/>
    </xf>
    <xf numFmtId="0" fontId="27" fillId="19" borderId="34" xfId="0" applyFont="1" applyFill="1" applyBorder="1" applyAlignment="1">
      <alignment horizontal="center"/>
    </xf>
    <xf numFmtId="0" fontId="27" fillId="19" borderId="35" xfId="0" applyFont="1" applyFill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0" fillId="7" borderId="22" xfId="0" applyFont="1" applyFill="1" applyBorder="1" applyAlignment="1">
      <alignment horizontal="center" vertical="center"/>
    </xf>
    <xf numFmtId="0" fontId="20" fillId="7" borderId="36" xfId="0" applyFont="1" applyFill="1" applyBorder="1" applyAlignment="1">
      <alignment horizontal="center" vertical="center"/>
    </xf>
    <xf numFmtId="0" fontId="20" fillId="7" borderId="23" xfId="0" applyFont="1" applyFill="1" applyBorder="1" applyAlignment="1">
      <alignment horizontal="center" vertical="center"/>
    </xf>
    <xf numFmtId="0" fontId="20" fillId="7" borderId="37" xfId="0" applyFont="1" applyFill="1" applyBorder="1" applyAlignment="1">
      <alignment horizontal="center" vertical="center"/>
    </xf>
    <xf numFmtId="0" fontId="20" fillId="7" borderId="38" xfId="0" applyFont="1" applyFill="1" applyBorder="1" applyAlignment="1">
      <alignment horizontal="center" vertical="center"/>
    </xf>
    <xf numFmtId="0" fontId="20" fillId="7" borderId="39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" fillId="16" borderId="9" xfId="0" applyFont="1" applyFill="1" applyBorder="1" applyAlignment="1">
      <alignment horizontal="center" vertical="center"/>
    </xf>
    <xf numFmtId="0" fontId="2" fillId="16" borderId="8" xfId="0" applyFont="1" applyFill="1" applyBorder="1" applyAlignment="1">
      <alignment horizontal="center" vertical="center"/>
    </xf>
    <xf numFmtId="0" fontId="2" fillId="17" borderId="9" xfId="0" applyFont="1" applyFill="1" applyBorder="1" applyAlignment="1">
      <alignment horizontal="center" vertical="center"/>
    </xf>
    <xf numFmtId="0" fontId="2" fillId="17" borderId="8" xfId="0" applyFont="1" applyFill="1" applyBorder="1" applyAlignment="1">
      <alignment horizontal="center" vertical="center"/>
    </xf>
    <xf numFmtId="0" fontId="2" fillId="18" borderId="9" xfId="0" applyFont="1" applyFill="1" applyBorder="1" applyAlignment="1">
      <alignment horizontal="center" vertical="center"/>
    </xf>
    <xf numFmtId="0" fontId="2" fillId="18" borderId="8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right"/>
    </xf>
    <xf numFmtId="0" fontId="15" fillId="4" borderId="8" xfId="0" applyFont="1" applyFill="1" applyBorder="1" applyAlignment="1">
      <alignment horizontal="right"/>
    </xf>
    <xf numFmtId="0" fontId="15" fillId="4" borderId="5" xfId="0" applyFont="1" applyFill="1" applyBorder="1" applyAlignment="1">
      <alignment horizontal="right"/>
    </xf>
    <xf numFmtId="0" fontId="15" fillId="4" borderId="3" xfId="0" applyFont="1" applyFill="1" applyBorder="1" applyAlignment="1">
      <alignment horizontal="right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21" fillId="13" borderId="1" xfId="0" applyFont="1" applyFill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3" xfId="0" applyBorder="1" applyAlignment="1">
      <alignment horizontal="right"/>
    </xf>
    <xf numFmtId="0" fontId="21" fillId="18" borderId="5" xfId="0" applyFont="1" applyFill="1" applyBorder="1" applyAlignment="1">
      <alignment horizontal="right"/>
    </xf>
    <xf numFmtId="0" fontId="21" fillId="18" borderId="3" xfId="0" applyFont="1" applyFill="1" applyBorder="1" applyAlignment="1">
      <alignment horizontal="right"/>
    </xf>
    <xf numFmtId="0" fontId="21" fillId="18" borderId="6" xfId="0" applyFont="1" applyFill="1" applyBorder="1" applyAlignment="1">
      <alignment horizontal="right"/>
    </xf>
    <xf numFmtId="0" fontId="21" fillId="18" borderId="7" xfId="0" applyFont="1" applyFill="1" applyBorder="1" applyAlignment="1">
      <alignment horizontal="right"/>
    </xf>
    <xf numFmtId="0" fontId="33" fillId="13" borderId="1" xfId="0" applyFont="1" applyFill="1" applyBorder="1" applyAlignment="1">
      <alignment horizontal="right"/>
    </xf>
    <xf numFmtId="0" fontId="16" fillId="9" borderId="5" xfId="0" applyFont="1" applyFill="1" applyBorder="1" applyAlignment="1">
      <alignment horizontal="center"/>
    </xf>
    <xf numFmtId="0" fontId="16" fillId="9" borderId="12" xfId="0" applyFont="1" applyFill="1" applyBorder="1" applyAlignment="1">
      <alignment horizontal="center"/>
    </xf>
    <xf numFmtId="0" fontId="16" fillId="9" borderId="3" xfId="0" applyFont="1" applyFill="1" applyBorder="1" applyAlignment="1">
      <alignment horizontal="center"/>
    </xf>
    <xf numFmtId="0" fontId="27" fillId="4" borderId="40" xfId="0" applyFont="1" applyFill="1" applyBorder="1" applyAlignment="1">
      <alignment horizontal="center" vertical="center"/>
    </xf>
    <xf numFmtId="0" fontId="27" fillId="4" borderId="10" xfId="0" applyFont="1" applyFill="1" applyBorder="1" applyAlignment="1">
      <alignment horizontal="center" vertical="center"/>
    </xf>
    <xf numFmtId="0" fontId="27" fillId="4" borderId="34" xfId="0" applyFont="1" applyFill="1" applyBorder="1" applyAlignment="1">
      <alignment horizontal="center" vertical="center"/>
    </xf>
    <xf numFmtId="0" fontId="27" fillId="4" borderId="12" xfId="0" applyFont="1" applyFill="1" applyBorder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2" fillId="13" borderId="5" xfId="0" applyFont="1" applyFill="1" applyBorder="1" applyAlignment="1">
      <alignment horizontal="right"/>
    </xf>
    <xf numFmtId="0" fontId="2" fillId="13" borderId="3" xfId="0" applyFont="1" applyFill="1" applyBorder="1" applyAlignment="1">
      <alignment horizontal="right"/>
    </xf>
    <xf numFmtId="0" fontId="2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6" fillId="9" borderId="10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43" fillId="0" borderId="52" xfId="0" applyFont="1" applyBorder="1" applyAlignment="1">
      <alignment horizontal="center"/>
    </xf>
    <xf numFmtId="0" fontId="41" fillId="0" borderId="5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0" fillId="6" borderId="1" xfId="0" applyFont="1" applyFill="1" applyBorder="1" applyAlignment="1" applyProtection="1">
      <alignment horizontal="center" vertical="center"/>
      <protection locked="0"/>
    </xf>
    <xf numFmtId="0" fontId="6" fillId="33" borderId="5" xfId="0" applyFont="1" applyFill="1" applyBorder="1" applyAlignment="1" applyProtection="1">
      <alignment horizontal="center" vertical="center"/>
      <protection locked="0"/>
    </xf>
    <xf numFmtId="0" fontId="6" fillId="33" borderId="3" xfId="0" applyFont="1" applyFill="1" applyBorder="1" applyAlignment="1" applyProtection="1">
      <alignment horizontal="center" vertical="center"/>
      <protection locked="0"/>
    </xf>
    <xf numFmtId="0" fontId="18" fillId="6" borderId="6" xfId="0" applyFont="1" applyFill="1" applyBorder="1" applyAlignment="1">
      <alignment horizontal="right" vertical="center"/>
    </xf>
    <xf numFmtId="0" fontId="18" fillId="6" borderId="41" xfId="0" applyFont="1" applyFill="1" applyBorder="1" applyAlignment="1">
      <alignment horizontal="right" vertical="center"/>
    </xf>
    <xf numFmtId="0" fontId="18" fillId="6" borderId="7" xfId="0" applyFont="1" applyFill="1" applyBorder="1" applyAlignment="1">
      <alignment horizontal="right" vertical="center"/>
    </xf>
    <xf numFmtId="0" fontId="18" fillId="6" borderId="50" xfId="0" applyFont="1" applyFill="1" applyBorder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0" fontId="18" fillId="6" borderId="51" xfId="0" applyFont="1" applyFill="1" applyBorder="1" applyAlignment="1">
      <alignment horizontal="right" vertical="center"/>
    </xf>
    <xf numFmtId="0" fontId="20" fillId="6" borderId="9" xfId="0" applyFont="1" applyFill="1" applyBorder="1" applyAlignment="1">
      <alignment horizontal="center" vertical="center"/>
    </xf>
    <xf numFmtId="0" fontId="20" fillId="6" borderId="10" xfId="0" applyFont="1" applyFill="1" applyBorder="1" applyAlignment="1">
      <alignment horizontal="center" vertical="center"/>
    </xf>
    <xf numFmtId="0" fontId="24" fillId="9" borderId="20" xfId="0" applyFont="1" applyFill="1" applyBorder="1" applyAlignment="1">
      <alignment horizontal="center"/>
    </xf>
    <xf numFmtId="0" fontId="24" fillId="9" borderId="48" xfId="0" applyFont="1" applyFill="1" applyBorder="1" applyAlignment="1">
      <alignment horizontal="center"/>
    </xf>
    <xf numFmtId="0" fontId="24" fillId="4" borderId="34" xfId="0" applyFont="1" applyFill="1" applyBorder="1" applyAlignment="1">
      <alignment horizontal="center"/>
    </xf>
    <xf numFmtId="0" fontId="24" fillId="4" borderId="35" xfId="0" applyFont="1" applyFill="1" applyBorder="1" applyAlignment="1">
      <alignment horizontal="center"/>
    </xf>
    <xf numFmtId="0" fontId="24" fillId="4" borderId="40" xfId="0" applyFont="1" applyFill="1" applyBorder="1" applyAlignment="1">
      <alignment horizontal="center"/>
    </xf>
    <xf numFmtId="0" fontId="24" fillId="4" borderId="49" xfId="0" applyFont="1" applyFill="1" applyBorder="1" applyAlignment="1">
      <alignment horizontal="center"/>
    </xf>
    <xf numFmtId="0" fontId="24" fillId="12" borderId="5" xfId="0" applyFont="1" applyFill="1" applyBorder="1" applyAlignment="1">
      <alignment horizontal="center"/>
    </xf>
    <xf numFmtId="0" fontId="24" fillId="12" borderId="12" xfId="0" applyFont="1" applyFill="1" applyBorder="1" applyAlignment="1">
      <alignment horizontal="center"/>
    </xf>
    <xf numFmtId="0" fontId="24" fillId="12" borderId="3" xfId="0" applyFont="1" applyFill="1" applyBorder="1" applyAlignment="1">
      <alignment horizontal="center"/>
    </xf>
    <xf numFmtId="0" fontId="35" fillId="13" borderId="1" xfId="0" applyFont="1" applyFill="1" applyBorder="1" applyAlignment="1">
      <alignment horizontal="left"/>
    </xf>
    <xf numFmtId="0" fontId="23" fillId="13" borderId="2" xfId="0" applyFont="1" applyFill="1" applyBorder="1" applyAlignment="1">
      <alignment horizontal="center"/>
    </xf>
    <xf numFmtId="0" fontId="23" fillId="13" borderId="1" xfId="0" applyFont="1" applyFill="1" applyBorder="1" applyAlignment="1">
      <alignment horizontal="center"/>
    </xf>
    <xf numFmtId="0" fontId="28" fillId="12" borderId="0" xfId="0" applyFont="1" applyFill="1" applyAlignment="1">
      <alignment horizontal="right" vertical="center"/>
    </xf>
    <xf numFmtId="0" fontId="28" fillId="12" borderId="17" xfId="0" applyFont="1" applyFill="1" applyBorder="1" applyAlignment="1">
      <alignment horizontal="right" vertical="center"/>
    </xf>
    <xf numFmtId="0" fontId="22" fillId="12" borderId="37" xfId="0" applyFont="1" applyFill="1" applyBorder="1" applyAlignment="1" applyProtection="1">
      <alignment horizontal="left" vertical="center"/>
      <protection locked="0"/>
    </xf>
    <xf numFmtId="0" fontId="22" fillId="12" borderId="38" xfId="0" applyFont="1" applyFill="1" applyBorder="1" applyAlignment="1" applyProtection="1">
      <alignment horizontal="left" vertical="center"/>
      <protection locked="0"/>
    </xf>
    <xf numFmtId="0" fontId="22" fillId="12" borderId="39" xfId="0" applyFont="1" applyFill="1" applyBorder="1" applyAlignment="1" applyProtection="1">
      <alignment horizontal="left" vertical="center"/>
      <protection locked="0"/>
    </xf>
    <xf numFmtId="10" fontId="22" fillId="13" borderId="1" xfId="0" applyNumberFormat="1" applyFont="1" applyFill="1" applyBorder="1" applyAlignment="1">
      <alignment horizontal="center"/>
    </xf>
    <xf numFmtId="0" fontId="23" fillId="13" borderId="1" xfId="0" applyFont="1" applyFill="1" applyBorder="1" applyAlignment="1">
      <alignment horizontal="left"/>
    </xf>
    <xf numFmtId="0" fontId="23" fillId="0" borderId="4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/>
    </xf>
    <xf numFmtId="0" fontId="23" fillId="0" borderId="2" xfId="0" applyFont="1" applyBorder="1" applyAlignment="1">
      <alignment horizontal="center"/>
    </xf>
    <xf numFmtId="0" fontId="24" fillId="7" borderId="5" xfId="0" applyFont="1" applyFill="1" applyBorder="1" applyAlignment="1">
      <alignment horizontal="center"/>
    </xf>
    <xf numFmtId="0" fontId="24" fillId="7" borderId="1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</cellXfs>
  <cellStyles count="19">
    <cellStyle name="Moeda" xfId="1" builtinId="4"/>
    <cellStyle name="Moeda 2" xfId="2" xr:uid="{00000000-0005-0000-0000-000001000000}"/>
    <cellStyle name="Moeda 2 2" xfId="14" xr:uid="{9F9E30DD-DEB0-4B51-BF43-AEC8F14EAF3F}"/>
    <cellStyle name="Moeda 2 3" xfId="9" xr:uid="{730CF714-AB79-4959-BA5D-698AE9A5D74D}"/>
    <cellStyle name="Moeda 3" xfId="6" xr:uid="{EC84A92F-B341-4F0E-9DAE-577811629CA4}"/>
    <cellStyle name="Moeda 3 2" xfId="16" xr:uid="{9F261E97-3C03-4EF2-91E9-01591879D001}"/>
    <cellStyle name="Moeda 3 3" xfId="11" xr:uid="{702C3B91-E0E6-4FF0-9707-9EA6E801642C}"/>
    <cellStyle name="Moeda 4" xfId="13" xr:uid="{2205017F-2444-4DE6-82B2-AA887D698EA1}"/>
    <cellStyle name="Moeda 5" xfId="8" xr:uid="{2E00FBB1-0EF5-4D7E-894A-FCB87C5A863B}"/>
    <cellStyle name="Moeda 6" xfId="7" xr:uid="{6BD52F38-6CAB-467B-BDE7-8DB7D96E733D}"/>
    <cellStyle name="Moeda 6 2" xfId="17" xr:uid="{E531575C-8CA0-4388-81A6-44908D2D51AA}"/>
    <cellStyle name="Moeda 6 3" xfId="12" xr:uid="{E431B1E4-0602-48BD-B099-297455762230}"/>
    <cellStyle name="Normal" xfId="0" builtinId="0"/>
    <cellStyle name="Normal 2" xfId="18" xr:uid="{B26279BD-B178-41B1-8FD1-D1B83291056A}"/>
    <cellStyle name="Porcentagem" xfId="3" builtinId="5"/>
    <cellStyle name="Porcentagem 2" xfId="4" xr:uid="{00000000-0005-0000-0000-000004000000}"/>
    <cellStyle name="Vírgula" xfId="5" builtinId="3"/>
    <cellStyle name="Vírgula 2" xfId="15" xr:uid="{633D397C-BBC7-4E33-BAE5-75BA6C115D25}"/>
    <cellStyle name="Vírgula 3" xfId="10" xr:uid="{A478347A-04DF-4AE7-881A-CDC3B543373F}"/>
  </cellStyles>
  <dxfs count="112"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1" defaultTableStyle="TableStyleMedium9" defaultPivotStyle="PivotStyleLight16">
    <tableStyle name="Estilo de Tabela Dinâmica 1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Análise</a:t>
            </a:r>
            <a:r>
              <a:rPr lang="pt-BR" baseline="0"/>
              <a:t> do Orçamento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AC5-4826-B972-B0AFFE3D1B2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AC5-4826-B972-B0AFFE3D1B2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AC5-4826-B972-B0AFFE3D1B2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AC5-4826-B972-B0AFFE3D1B2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AC5-4826-B972-B0AFFE3D1B2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AC5-4826-B972-B0AFFE3D1B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(ANÁLISE!$B$6,ANÁLISE!$B$8,ANÁLISE!$B$9,ANÁLISE!$B$10,ANÁLISE!$B$11,ANÁLISE!$B$15)</c:f>
              <c:strCache>
                <c:ptCount val="6"/>
                <c:pt idx="0">
                  <c:v>(-) IMPOSTOS VENDAS</c:v>
                </c:pt>
                <c:pt idx="1">
                  <c:v>(-) CUSTO MATERIAL</c:v>
                </c:pt>
                <c:pt idx="2">
                  <c:v>(-) CUSTO MÃO DE OBRA DIRETA</c:v>
                </c:pt>
                <c:pt idx="3">
                  <c:v>(-) CUSTO FIXO</c:v>
                </c:pt>
                <c:pt idx="4">
                  <c:v>(=) MARGEM DE CONTRIBUIÇÃO</c:v>
                </c:pt>
                <c:pt idx="5">
                  <c:v>(=) LLA</c:v>
                </c:pt>
              </c:strCache>
            </c:strRef>
          </c:cat>
          <c:val>
            <c:numRef>
              <c:f>(ANÁLISE!$D$6,ANÁLISE!$D$8,ANÁLISE!$D$9,ANÁLISE!$D$10,ANÁLISE!$D$11,ANÁLISE!$D$15)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7-43F7-8D61-C6154CC18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32</xdr:row>
          <xdr:rowOff>0</xdr:rowOff>
        </xdr:from>
        <xdr:to>
          <xdr:col>9</xdr:col>
          <xdr:colOff>19050</xdr:colOff>
          <xdr:row>37</xdr:row>
          <xdr:rowOff>76200</xdr:rowOff>
        </xdr:to>
        <xdr:sp macro="" textlink="">
          <xdr:nvSpPr>
            <xdr:cNvPr id="378883" name="CommandButton1" hidden="1">
              <a:extLst>
                <a:ext uri="{63B3BB69-23CF-44E3-9099-C40C66FF867C}">
                  <a14:compatExt spid="_x0000_s378883"/>
                </a:ext>
                <a:ext uri="{FF2B5EF4-FFF2-40B4-BE49-F238E27FC236}">
                  <a16:creationId xmlns:a16="http://schemas.microsoft.com/office/drawing/2014/main" id="{00000000-0008-0000-0000-000003C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161925</xdr:colOff>
      <xdr:row>35</xdr:row>
      <xdr:rowOff>0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917305" y="814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190499</xdr:colOff>
      <xdr:row>44</xdr:row>
      <xdr:rowOff>66675</xdr:rowOff>
    </xdr:from>
    <xdr:to>
      <xdr:col>14</xdr:col>
      <xdr:colOff>285749</xdr:colOff>
      <xdr:row>73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92D050"/>
  </sheetPr>
  <dimension ref="A1:M53"/>
  <sheetViews>
    <sheetView workbookViewId="0">
      <selection activeCell="C39" sqref="C39"/>
    </sheetView>
  </sheetViews>
  <sheetFormatPr defaultRowHeight="12.75" x14ac:dyDescent="0.2"/>
  <cols>
    <col min="1" max="1" width="4.85546875" customWidth="1"/>
    <col min="2" max="2" width="49.85546875" style="34" bestFit="1" customWidth="1"/>
    <col min="3" max="3" width="12.140625" bestFit="1" customWidth="1"/>
    <col min="4" max="4" width="10.5703125" bestFit="1" customWidth="1"/>
    <col min="5" max="5" width="12.85546875" customWidth="1"/>
  </cols>
  <sheetData>
    <row r="1" spans="1:9" x14ac:dyDescent="0.2">
      <c r="A1" s="406"/>
      <c r="B1" s="406"/>
      <c r="C1" s="406"/>
      <c r="D1" s="406"/>
      <c r="E1" s="406"/>
      <c r="F1" s="406"/>
    </row>
    <row r="2" spans="1:9" x14ac:dyDescent="0.2">
      <c r="A2" s="2"/>
      <c r="B2" s="75"/>
      <c r="C2" s="89" t="s">
        <v>95</v>
      </c>
      <c r="D2" s="89" t="s">
        <v>96</v>
      </c>
      <c r="E2" s="88"/>
      <c r="F2" s="406"/>
    </row>
    <row r="3" spans="1:9" x14ac:dyDescent="0.2">
      <c r="A3" s="406"/>
      <c r="B3" s="73"/>
      <c r="C3" s="78"/>
      <c r="D3" s="78"/>
      <c r="E3" s="78"/>
      <c r="F3" s="406"/>
    </row>
    <row r="4" spans="1:9" ht="6" customHeight="1" thickBot="1" x14ac:dyDescent="0.25">
      <c r="A4" s="406"/>
      <c r="B4" s="92"/>
      <c r="C4" s="93"/>
      <c r="D4" s="93"/>
      <c r="E4" s="94"/>
      <c r="F4" s="406"/>
    </row>
    <row r="5" spans="1:9" ht="13.5" thickTop="1" x14ac:dyDescent="0.2">
      <c r="A5" s="406"/>
      <c r="B5" s="90" t="s">
        <v>176</v>
      </c>
      <c r="C5" s="138"/>
      <c r="D5" s="138" t="s">
        <v>26</v>
      </c>
      <c r="E5" s="91"/>
      <c r="F5" s="406"/>
      <c r="G5" s="395" t="s">
        <v>201</v>
      </c>
      <c r="H5" s="396"/>
      <c r="I5" s="397"/>
    </row>
    <row r="6" spans="1:9" ht="6" customHeight="1" x14ac:dyDescent="0.2">
      <c r="A6" s="406"/>
      <c r="B6" s="92"/>
      <c r="C6" s="93"/>
      <c r="D6" s="93"/>
      <c r="E6" s="94"/>
      <c r="F6" s="406"/>
      <c r="G6" s="398"/>
      <c r="H6" s="399"/>
      <c r="I6" s="400"/>
    </row>
    <row r="7" spans="1:9" x14ac:dyDescent="0.2">
      <c r="A7" s="406"/>
      <c r="B7" s="90" t="s">
        <v>177</v>
      </c>
      <c r="C7" s="138" t="s">
        <v>26</v>
      </c>
      <c r="D7" s="138"/>
      <c r="E7" s="91"/>
      <c r="F7" s="406"/>
      <c r="G7" s="398"/>
      <c r="H7" s="399"/>
      <c r="I7" s="400"/>
    </row>
    <row r="8" spans="1:9" ht="6" customHeight="1" x14ac:dyDescent="0.2">
      <c r="A8" s="406"/>
      <c r="B8" s="92"/>
      <c r="C8" s="93"/>
      <c r="D8" s="93"/>
      <c r="E8" s="94"/>
      <c r="F8" s="406"/>
      <c r="G8" s="398"/>
      <c r="H8" s="399"/>
      <c r="I8" s="400"/>
    </row>
    <row r="9" spans="1:9" x14ac:dyDescent="0.2">
      <c r="A9" s="406"/>
      <c r="B9" s="90" t="s">
        <v>179</v>
      </c>
      <c r="C9" s="138" t="s">
        <v>26</v>
      </c>
      <c r="D9" s="138"/>
      <c r="E9" s="91"/>
      <c r="F9" s="406"/>
      <c r="G9" s="398"/>
      <c r="H9" s="399"/>
      <c r="I9" s="400"/>
    </row>
    <row r="10" spans="1:9" ht="6" customHeight="1" x14ac:dyDescent="0.2">
      <c r="A10" s="406"/>
      <c r="B10" s="92"/>
      <c r="C10" s="93"/>
      <c r="D10" s="93"/>
      <c r="E10" s="94"/>
      <c r="F10" s="406"/>
      <c r="G10" s="398"/>
      <c r="H10" s="399"/>
      <c r="I10" s="400"/>
    </row>
    <row r="11" spans="1:9" ht="13.5" thickBot="1" x14ac:dyDescent="0.25">
      <c r="A11" s="406"/>
      <c r="B11" s="74" t="s">
        <v>178</v>
      </c>
      <c r="C11" s="139"/>
      <c r="D11" s="139" t="s">
        <v>26</v>
      </c>
      <c r="E11" s="80"/>
      <c r="F11" s="406"/>
      <c r="G11" s="401"/>
      <c r="H11" s="402"/>
      <c r="I11" s="403"/>
    </row>
    <row r="12" spans="1:9" ht="13.5" thickTop="1" x14ac:dyDescent="0.2">
      <c r="A12" s="406"/>
      <c r="B12" s="75"/>
      <c r="C12" s="149"/>
      <c r="D12" s="149"/>
      <c r="E12" s="88"/>
      <c r="F12" s="406"/>
      <c r="G12" s="146"/>
      <c r="H12" s="146"/>
      <c r="I12" s="146"/>
    </row>
    <row r="13" spans="1:9" x14ac:dyDescent="0.2">
      <c r="A13" s="406"/>
      <c r="B13" s="76"/>
      <c r="C13" s="76"/>
      <c r="D13" s="76"/>
      <c r="E13" s="76"/>
      <c r="F13" s="406"/>
    </row>
    <row r="14" spans="1:9" ht="13.5" thickBot="1" x14ac:dyDescent="0.25">
      <c r="A14" s="406"/>
      <c r="B14" s="404" t="s">
        <v>193</v>
      </c>
      <c r="C14" s="404"/>
      <c r="D14" s="404"/>
      <c r="E14" s="404"/>
      <c r="F14" s="406"/>
    </row>
    <row r="15" spans="1:9" ht="13.5" thickTop="1" x14ac:dyDescent="0.2">
      <c r="A15" s="406"/>
      <c r="B15" s="74" t="s">
        <v>15</v>
      </c>
      <c r="C15" s="140">
        <v>0.17</v>
      </c>
      <c r="D15" s="79"/>
      <c r="E15" s="80"/>
      <c r="F15" s="406"/>
      <c r="G15" s="395" t="s">
        <v>204</v>
      </c>
      <c r="H15" s="396"/>
      <c r="I15" s="397"/>
    </row>
    <row r="16" spans="1:9" ht="6" customHeight="1" x14ac:dyDescent="0.2">
      <c r="A16" s="406"/>
      <c r="B16" s="92"/>
      <c r="C16" s="93"/>
      <c r="D16" s="93"/>
      <c r="E16" s="94"/>
      <c r="F16" s="406"/>
      <c r="G16" s="398"/>
      <c r="H16" s="399"/>
      <c r="I16" s="400"/>
    </row>
    <row r="17" spans="1:9" x14ac:dyDescent="0.2">
      <c r="A17" s="406"/>
      <c r="B17" s="70" t="s">
        <v>16</v>
      </c>
      <c r="C17" s="141">
        <v>1.6500000000000001E-2</v>
      </c>
      <c r="D17" s="81"/>
      <c r="E17" s="77"/>
      <c r="F17" s="406"/>
      <c r="G17" s="398"/>
      <c r="H17" s="399"/>
      <c r="I17" s="400"/>
    </row>
    <row r="18" spans="1:9" ht="6" customHeight="1" x14ac:dyDescent="0.2">
      <c r="A18" s="406"/>
      <c r="B18" s="92"/>
      <c r="C18" s="93"/>
      <c r="D18" s="93"/>
      <c r="E18" s="94"/>
      <c r="F18" s="406"/>
      <c r="G18" s="398"/>
      <c r="H18" s="399"/>
      <c r="I18" s="400"/>
    </row>
    <row r="19" spans="1:9" x14ac:dyDescent="0.2">
      <c r="A19" s="406"/>
      <c r="B19" s="70" t="s">
        <v>17</v>
      </c>
      <c r="C19" s="141">
        <v>7.5999999999999998E-2</v>
      </c>
      <c r="D19" s="81"/>
      <c r="E19" s="77"/>
      <c r="F19" s="406"/>
      <c r="G19" s="398"/>
      <c r="H19" s="399"/>
      <c r="I19" s="400"/>
    </row>
    <row r="20" spans="1:9" ht="6" customHeight="1" x14ac:dyDescent="0.2">
      <c r="A20" s="406"/>
      <c r="B20" s="92"/>
      <c r="C20" s="93"/>
      <c r="D20" s="93"/>
      <c r="E20" s="94"/>
      <c r="F20" s="406"/>
      <c r="G20" s="398"/>
      <c r="H20" s="399"/>
      <c r="I20" s="400"/>
    </row>
    <row r="21" spans="1:9" ht="13.5" thickBot="1" x14ac:dyDescent="0.25">
      <c r="A21" s="406"/>
      <c r="B21" s="70" t="s">
        <v>25</v>
      </c>
      <c r="C21" s="141">
        <v>0.125</v>
      </c>
      <c r="D21" s="81"/>
      <c r="E21" s="77"/>
      <c r="F21" s="406"/>
      <c r="G21" s="401"/>
      <c r="H21" s="402"/>
      <c r="I21" s="403"/>
    </row>
    <row r="22" spans="1:9" ht="6" customHeight="1" thickTop="1" x14ac:dyDescent="0.2">
      <c r="A22" s="406"/>
      <c r="B22" s="92"/>
      <c r="C22" s="93"/>
      <c r="D22" s="93"/>
      <c r="E22" s="94"/>
      <c r="F22" s="406"/>
    </row>
    <row r="23" spans="1:9" x14ac:dyDescent="0.2">
      <c r="A23" s="406"/>
      <c r="B23" s="70" t="s">
        <v>27</v>
      </c>
      <c r="C23" s="141">
        <v>0.18</v>
      </c>
      <c r="D23" s="81"/>
      <c r="E23" s="77"/>
      <c r="F23" s="406"/>
    </row>
    <row r="24" spans="1:9" ht="6" customHeight="1" thickBot="1" x14ac:dyDescent="0.25">
      <c r="A24" s="406"/>
      <c r="B24" s="92"/>
      <c r="C24" s="93"/>
      <c r="D24" s="93"/>
      <c r="E24" s="94"/>
      <c r="F24" s="406"/>
    </row>
    <row r="25" spans="1:9" ht="13.5" thickTop="1" x14ac:dyDescent="0.2">
      <c r="A25" s="406"/>
      <c r="B25" s="70" t="s">
        <v>84</v>
      </c>
      <c r="C25" s="141">
        <v>0</v>
      </c>
      <c r="D25" s="81"/>
      <c r="E25" s="77"/>
      <c r="F25" s="406"/>
      <c r="G25" s="413" t="s">
        <v>203</v>
      </c>
      <c r="H25" s="414"/>
      <c r="I25" s="415"/>
    </row>
    <row r="26" spans="1:9" ht="6" customHeight="1" x14ac:dyDescent="0.2">
      <c r="A26" s="406"/>
      <c r="B26" s="92"/>
      <c r="C26" s="93"/>
      <c r="D26" s="93"/>
      <c r="E26" s="94"/>
      <c r="F26" s="406"/>
      <c r="G26" s="416"/>
      <c r="H26" s="417"/>
      <c r="I26" s="418"/>
    </row>
    <row r="27" spans="1:9" x14ac:dyDescent="0.2">
      <c r="A27" s="406"/>
      <c r="B27" s="70" t="s">
        <v>191</v>
      </c>
      <c r="C27" s="141"/>
      <c r="D27" s="81"/>
      <c r="E27" s="77"/>
      <c r="F27" s="406"/>
      <c r="G27" s="416"/>
      <c r="H27" s="417"/>
      <c r="I27" s="418"/>
    </row>
    <row r="28" spans="1:9" ht="13.5" customHeight="1" x14ac:dyDescent="0.2">
      <c r="A28" s="406"/>
      <c r="B28" s="143"/>
      <c r="C28" s="145"/>
      <c r="D28" s="144">
        <f>C27+C29</f>
        <v>0</v>
      </c>
      <c r="E28" s="94"/>
      <c r="F28" s="406"/>
      <c r="G28" s="416"/>
      <c r="H28" s="417"/>
      <c r="I28" s="418"/>
    </row>
    <row r="29" spans="1:9" x14ac:dyDescent="0.2">
      <c r="A29" s="406"/>
      <c r="B29" s="70" t="s">
        <v>192</v>
      </c>
      <c r="C29" s="141"/>
      <c r="D29" s="81"/>
      <c r="E29" s="77"/>
      <c r="F29" s="406"/>
      <c r="G29" s="416"/>
      <c r="H29" s="417"/>
      <c r="I29" s="418"/>
    </row>
    <row r="30" spans="1:9" x14ac:dyDescent="0.2">
      <c r="A30" s="406"/>
      <c r="B30" s="73"/>
      <c r="C30" s="82"/>
      <c r="D30" s="82"/>
      <c r="E30" s="78"/>
      <c r="F30" s="406"/>
      <c r="G30" s="416"/>
      <c r="H30" s="417"/>
      <c r="I30" s="418"/>
    </row>
    <row r="31" spans="1:9" ht="13.5" thickBot="1" x14ac:dyDescent="0.25">
      <c r="A31" s="406"/>
      <c r="B31" s="405"/>
      <c r="C31" s="405"/>
      <c r="D31" s="405"/>
      <c r="E31" s="405"/>
      <c r="F31" s="406"/>
      <c r="G31" s="419"/>
      <c r="H31" s="420"/>
      <c r="I31" s="421"/>
    </row>
    <row r="32" spans="1:9" ht="13.5" thickTop="1" x14ac:dyDescent="0.2">
      <c r="A32" s="406"/>
      <c r="B32" s="407" t="s">
        <v>180</v>
      </c>
      <c r="C32" s="408"/>
      <c r="D32" s="408"/>
      <c r="E32" s="409"/>
      <c r="F32" s="406"/>
    </row>
    <row r="33" spans="1:13" ht="6" customHeight="1" x14ac:dyDescent="0.2">
      <c r="A33" s="406"/>
      <c r="B33" s="92"/>
      <c r="C33" s="93"/>
      <c r="D33" s="93"/>
      <c r="E33" s="94"/>
      <c r="F33" s="406"/>
    </row>
    <row r="34" spans="1:13" x14ac:dyDescent="0.2">
      <c r="A34" s="406"/>
      <c r="B34" s="70" t="s">
        <v>170</v>
      </c>
      <c r="C34" s="142">
        <v>55.22</v>
      </c>
      <c r="D34" s="83"/>
      <c r="E34" s="77"/>
      <c r="F34" s="406"/>
    </row>
    <row r="35" spans="1:13" ht="6" customHeight="1" x14ac:dyDescent="0.2">
      <c r="A35" s="406"/>
      <c r="B35" s="92"/>
      <c r="C35" s="93"/>
      <c r="D35" s="93"/>
      <c r="E35" s="94"/>
      <c r="F35" s="406"/>
    </row>
    <row r="36" spans="1:13" x14ac:dyDescent="0.2">
      <c r="A36" s="406"/>
      <c r="B36" s="70" t="s">
        <v>171</v>
      </c>
      <c r="C36" s="142">
        <v>33.25</v>
      </c>
      <c r="D36" s="83"/>
      <c r="E36" s="77"/>
      <c r="F36" s="406"/>
    </row>
    <row r="37" spans="1:13" ht="6" customHeight="1" x14ac:dyDescent="0.2">
      <c r="A37" s="406"/>
      <c r="B37" s="92"/>
      <c r="C37" s="93"/>
      <c r="D37" s="93"/>
      <c r="E37" s="94"/>
      <c r="F37" s="406"/>
    </row>
    <row r="38" spans="1:13" x14ac:dyDescent="0.2">
      <c r="A38" s="406"/>
      <c r="B38" s="70" t="s">
        <v>207</v>
      </c>
      <c r="C38" s="142">
        <v>27.5</v>
      </c>
      <c r="D38" s="83"/>
      <c r="E38" s="77"/>
      <c r="F38" s="406"/>
    </row>
    <row r="39" spans="1:13" ht="6" customHeight="1" x14ac:dyDescent="0.2">
      <c r="A39" s="406"/>
      <c r="B39" s="92"/>
      <c r="C39" s="93"/>
      <c r="D39" s="93"/>
      <c r="E39" s="94"/>
      <c r="F39" s="406"/>
    </row>
    <row r="40" spans="1:13" ht="18" x14ac:dyDescent="0.25">
      <c r="A40" s="406"/>
      <c r="B40" s="70" t="s">
        <v>172</v>
      </c>
      <c r="C40" s="142">
        <v>45.56</v>
      </c>
      <c r="D40" s="83"/>
      <c r="E40" s="77"/>
      <c r="F40" s="406"/>
      <c r="G40" s="148" t="s">
        <v>206</v>
      </c>
      <c r="H40" s="148"/>
      <c r="I40" s="148"/>
      <c r="J40" s="148"/>
      <c r="K40" s="147"/>
      <c r="L40" s="147"/>
      <c r="M40" s="147"/>
    </row>
    <row r="41" spans="1:13" ht="6" customHeight="1" x14ac:dyDescent="0.2">
      <c r="A41" s="406"/>
      <c r="B41" s="92"/>
      <c r="C41" s="93"/>
      <c r="D41" s="93"/>
      <c r="E41" s="94"/>
      <c r="F41" s="406"/>
    </row>
    <row r="42" spans="1:13" x14ac:dyDescent="0.2">
      <c r="A42" s="406"/>
      <c r="B42" s="70" t="s">
        <v>205</v>
      </c>
      <c r="C42" s="142">
        <v>38.630000000000003</v>
      </c>
      <c r="D42" s="83"/>
      <c r="E42" s="77"/>
      <c r="F42" s="406"/>
    </row>
    <row r="43" spans="1:13" ht="6" customHeight="1" x14ac:dyDescent="0.2">
      <c r="A43" s="406"/>
      <c r="B43" s="92"/>
      <c r="C43" s="93"/>
      <c r="D43" s="93"/>
      <c r="E43" s="94"/>
      <c r="F43" s="406"/>
    </row>
    <row r="44" spans="1:13" x14ac:dyDescent="0.2">
      <c r="A44" s="406"/>
      <c r="B44" s="70"/>
      <c r="C44" s="77"/>
      <c r="D44" s="77"/>
      <c r="E44" s="77"/>
      <c r="F44" s="406"/>
    </row>
    <row r="45" spans="1:13" x14ac:dyDescent="0.2">
      <c r="A45" s="406"/>
      <c r="B45" s="73"/>
      <c r="C45" s="78"/>
      <c r="D45" s="78"/>
      <c r="E45" s="78"/>
      <c r="F45" s="406"/>
    </row>
    <row r="46" spans="1:13" s="33" customFormat="1" x14ac:dyDescent="0.2">
      <c r="A46" s="406"/>
      <c r="B46" s="95"/>
      <c r="C46" s="96"/>
      <c r="D46" s="96"/>
      <c r="E46" s="97"/>
      <c r="F46" s="406"/>
    </row>
    <row r="47" spans="1:13" x14ac:dyDescent="0.2">
      <c r="A47" s="406"/>
      <c r="B47" s="410" t="s">
        <v>86</v>
      </c>
      <c r="C47" s="411"/>
      <c r="D47" s="411"/>
      <c r="E47" s="412"/>
      <c r="F47" s="406"/>
    </row>
    <row r="48" spans="1:13" x14ac:dyDescent="0.2">
      <c r="A48" s="406"/>
      <c r="B48" s="70"/>
      <c r="C48" s="77" t="s">
        <v>105</v>
      </c>
      <c r="D48" s="77" t="s">
        <v>182</v>
      </c>
      <c r="E48" s="77" t="s">
        <v>183</v>
      </c>
      <c r="F48" s="406"/>
    </row>
    <row r="49" spans="1:6" x14ac:dyDescent="0.2">
      <c r="A49" s="406"/>
      <c r="B49" s="70" t="s">
        <v>181</v>
      </c>
      <c r="C49" s="83"/>
      <c r="D49" s="71">
        <f>VALORES!$B$35</f>
        <v>0</v>
      </c>
      <c r="E49" s="133" t="e">
        <f>C49/D49</f>
        <v>#DIV/0!</v>
      </c>
      <c r="F49" s="406"/>
    </row>
    <row r="50" spans="1:6" x14ac:dyDescent="0.2">
      <c r="A50" s="406"/>
      <c r="B50" s="70"/>
      <c r="C50" s="77"/>
      <c r="D50" s="77"/>
      <c r="E50" s="77"/>
      <c r="F50" s="406"/>
    </row>
    <row r="51" spans="1:6" x14ac:dyDescent="0.2">
      <c r="A51" s="406"/>
      <c r="B51" s="70"/>
      <c r="C51" s="77"/>
      <c r="D51" s="77"/>
      <c r="E51" s="77"/>
      <c r="F51" s="406"/>
    </row>
    <row r="52" spans="1:6" x14ac:dyDescent="0.2">
      <c r="A52" s="406"/>
      <c r="B52" s="70"/>
      <c r="C52" s="77"/>
      <c r="D52" s="77"/>
      <c r="E52" s="77"/>
      <c r="F52" s="406"/>
    </row>
    <row r="53" spans="1:6" x14ac:dyDescent="0.2">
      <c r="A53" s="406"/>
      <c r="F53" s="406"/>
    </row>
  </sheetData>
  <mergeCells count="10">
    <mergeCell ref="G5:I11"/>
    <mergeCell ref="G15:I21"/>
    <mergeCell ref="B14:E14"/>
    <mergeCell ref="B31:E31"/>
    <mergeCell ref="A1:E1"/>
    <mergeCell ref="F1:F53"/>
    <mergeCell ref="A3:A53"/>
    <mergeCell ref="B32:E32"/>
    <mergeCell ref="B47:E47"/>
    <mergeCell ref="G25:I31"/>
  </mergeCells>
  <conditionalFormatting sqref="C15 C17 C19 C21 C23 C25 C27 C29">
    <cfRule type="containsBlanks" dxfId="111" priority="2" stopIfTrue="1">
      <formula>LEN(TRIM(C15))=0</formula>
    </cfRule>
  </conditionalFormatting>
  <conditionalFormatting sqref="C34 C36 C38 C40 C42">
    <cfRule type="containsBlanks" dxfId="110" priority="1" stopIfTrue="1">
      <formula>LEN(TRIM(C34))=0</formula>
    </cfRule>
  </conditionalFormatting>
  <conditionalFormatting sqref="C49">
    <cfRule type="containsBlanks" dxfId="109" priority="3" stopIfTrue="1">
      <formula>LEN(TRIM(C49))=0</formula>
    </cfRule>
  </conditionalFormatting>
  <conditionalFormatting sqref="D15 D17 D19 D21 D23 D25 D27 D29:D30">
    <cfRule type="expression" priority="4" stopIfTrue="1">
      <formula>IF($C$6="X",)</formula>
    </cfRule>
  </conditionalFormatting>
  <dataValidations disablePrompts="1" count="3">
    <dataValidation type="custom" allowBlank="1" showInputMessage="1" showErrorMessage="1" errorTitle="ERRO" sqref="D3" xr:uid="{00000000-0002-0000-0000-000000000000}">
      <formula1>COUNTIF($C$9:$C$11,D1)=1</formula1>
    </dataValidation>
    <dataValidation type="list" allowBlank="1" showDropDown="1" showInputMessage="1" showErrorMessage="1" errorTitle="ERRO" sqref="C3" xr:uid="{00000000-0002-0000-0000-000001000000}">
      <formula1>"X"</formula1>
    </dataValidation>
    <dataValidation type="list" allowBlank="1" showDropDown="1" showInputMessage="1" showErrorMessage="1" sqref="C5:D5 C7:D7 C9:D9 C11:D12" xr:uid="{00000000-0002-0000-0000-000002000000}">
      <formula1>"X, 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78883" r:id="rId4" name="CommandButton1">
          <controlPr defaultSize="0" autoLine="0" r:id="rId5">
            <anchor moveWithCells="1">
              <from>
                <xdr:col>6</xdr:col>
                <xdr:colOff>9525</xdr:colOff>
                <xdr:row>32</xdr:row>
                <xdr:rowOff>0</xdr:rowOff>
              </from>
              <to>
                <xdr:col>9</xdr:col>
                <xdr:colOff>19050</xdr:colOff>
                <xdr:row>37</xdr:row>
                <xdr:rowOff>76200</xdr:rowOff>
              </to>
            </anchor>
          </controlPr>
        </control>
      </mc:Choice>
      <mc:Fallback>
        <control shapeId="37888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8" tint="0.39997558519241921"/>
  </sheetPr>
  <dimension ref="A2:Q47"/>
  <sheetViews>
    <sheetView workbookViewId="0">
      <selection activeCell="Q12" sqref="Q12"/>
    </sheetView>
  </sheetViews>
  <sheetFormatPr defaultRowHeight="12.75" x14ac:dyDescent="0.2"/>
  <cols>
    <col min="1" max="1" width="5.5703125" bestFit="1" customWidth="1"/>
    <col min="2" max="2" width="6.140625" bestFit="1" customWidth="1"/>
    <col min="3" max="3" width="55.7109375" bestFit="1" customWidth="1"/>
    <col min="4" max="4" width="10.7109375" bestFit="1" customWidth="1"/>
    <col min="5" max="5" width="12.28515625" bestFit="1" customWidth="1"/>
    <col min="6" max="6" width="18.5703125" customWidth="1"/>
    <col min="7" max="7" width="12.28515625" bestFit="1" customWidth="1"/>
    <col min="8" max="8" width="16.42578125" customWidth="1"/>
    <col min="9" max="9" width="6.28515625" bestFit="1" customWidth="1"/>
    <col min="10" max="10" width="10" customWidth="1"/>
    <col min="11" max="11" width="15.85546875" bestFit="1" customWidth="1"/>
    <col min="12" max="12" width="15.7109375" bestFit="1" customWidth="1"/>
    <col min="13" max="13" width="7.85546875" customWidth="1"/>
    <col min="14" max="14" width="16.28515625" bestFit="1" customWidth="1"/>
    <col min="16" max="16" width="19.28515625" customWidth="1"/>
    <col min="17" max="17" width="25.42578125" customWidth="1"/>
  </cols>
  <sheetData>
    <row r="2" spans="1:17" ht="18" x14ac:dyDescent="0.25">
      <c r="A2" s="422" t="s">
        <v>13</v>
      </c>
      <c r="B2" s="423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4"/>
    </row>
    <row r="3" spans="1:17" ht="18.75" thickBot="1" x14ac:dyDescent="0.3">
      <c r="A3" s="422" t="s">
        <v>102</v>
      </c>
      <c r="B3" s="423"/>
      <c r="C3" s="423"/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4"/>
    </row>
    <row r="4" spans="1:17" x14ac:dyDescent="0.2">
      <c r="A4" s="111" t="s">
        <v>1</v>
      </c>
      <c r="B4" s="111" t="s">
        <v>2</v>
      </c>
      <c r="C4" s="111" t="s">
        <v>0</v>
      </c>
      <c r="D4" s="111" t="s">
        <v>6</v>
      </c>
      <c r="E4" s="111" t="s">
        <v>9</v>
      </c>
      <c r="F4" s="111" t="s">
        <v>4</v>
      </c>
      <c r="G4" s="111" t="s">
        <v>14</v>
      </c>
      <c r="H4" s="111" t="s">
        <v>5</v>
      </c>
      <c r="I4" s="111" t="s">
        <v>66</v>
      </c>
      <c r="J4" s="111" t="s">
        <v>3</v>
      </c>
      <c r="K4" s="111" t="s">
        <v>8</v>
      </c>
      <c r="L4" s="111" t="s">
        <v>11</v>
      </c>
      <c r="M4" s="112" t="s">
        <v>10</v>
      </c>
      <c r="N4" s="111" t="s">
        <v>12</v>
      </c>
      <c r="P4" s="429"/>
      <c r="Q4" s="430"/>
    </row>
    <row r="5" spans="1:17" ht="15" x14ac:dyDescent="0.2">
      <c r="A5" s="98" t="s">
        <v>34</v>
      </c>
      <c r="B5" s="134"/>
      <c r="C5" s="99"/>
      <c r="D5" s="136"/>
      <c r="E5" s="136"/>
      <c r="F5" s="100">
        <f>'1'!$AD$111</f>
        <v>96283.381816878566</v>
      </c>
      <c r="G5" s="101">
        <f>IF(B5&gt;0,'DADOS ENTRADA'!$E$49,0)</f>
        <v>0</v>
      </c>
      <c r="H5" s="100">
        <f t="shared" ref="H5:H34" si="0">F5+G5</f>
        <v>96283.381816878566</v>
      </c>
      <c r="I5" s="102">
        <f>IF(B5&gt;0,'DADOS ENTRADA'!$C$23,0)</f>
        <v>0</v>
      </c>
      <c r="J5" s="137" t="s">
        <v>85</v>
      </c>
      <c r="K5" s="100">
        <f>H5</f>
        <v>96283.381816878566</v>
      </c>
      <c r="L5" s="100">
        <f t="shared" ref="L5:L34" si="1">K5*B5</f>
        <v>0</v>
      </c>
      <c r="M5" s="236">
        <v>9.7500000000000003E-2</v>
      </c>
      <c r="N5" s="100">
        <f t="shared" ref="N5:N34" si="2">(L5*M5)+L5</f>
        <v>0</v>
      </c>
      <c r="P5" s="431" t="s">
        <v>209</v>
      </c>
      <c r="Q5" s="432"/>
    </row>
    <row r="6" spans="1:17" ht="15" x14ac:dyDescent="0.2">
      <c r="A6" s="98" t="s">
        <v>35</v>
      </c>
      <c r="B6" s="134"/>
      <c r="C6" s="99"/>
      <c r="D6" s="136"/>
      <c r="E6" s="136"/>
      <c r="F6" s="100">
        <f>'2'!$AD$111</f>
        <v>117241.39208786123</v>
      </c>
      <c r="G6" s="101">
        <f>IF(B6&gt;0,'DADOS ENTRADA'!$E$49,0)</f>
        <v>0</v>
      </c>
      <c r="H6" s="100">
        <f t="shared" si="0"/>
        <v>117241.39208786123</v>
      </c>
      <c r="I6" s="102">
        <f>IF(B6&gt;0,'DADOS ENTRADA'!$C$23,0)</f>
        <v>0</v>
      </c>
      <c r="J6" s="137" t="s">
        <v>85</v>
      </c>
      <c r="K6" s="100">
        <f t="shared" ref="K6:K13" si="3">H6</f>
        <v>117241.39208786123</v>
      </c>
      <c r="L6" s="100">
        <f t="shared" si="1"/>
        <v>0</v>
      </c>
      <c r="M6" s="236">
        <v>9.7500000000000003E-2</v>
      </c>
      <c r="N6" s="100">
        <f t="shared" si="2"/>
        <v>0</v>
      </c>
      <c r="P6" s="125" t="s">
        <v>30</v>
      </c>
      <c r="Q6" s="126">
        <f>SUM('1:30'!H113)</f>
        <v>70</v>
      </c>
    </row>
    <row r="7" spans="1:17" ht="15" x14ac:dyDescent="0.2">
      <c r="A7" s="98" t="s">
        <v>36</v>
      </c>
      <c r="B7" s="134"/>
      <c r="C7" s="99"/>
      <c r="D7" s="136"/>
      <c r="E7" s="136"/>
      <c r="F7" s="100">
        <f>'3'!$AD$111</f>
        <v>94732.776860115569</v>
      </c>
      <c r="G7" s="101">
        <f>IF(B7&gt;0,'DADOS ENTRADA'!$E$49,0)</f>
        <v>0</v>
      </c>
      <c r="H7" s="100">
        <f t="shared" si="0"/>
        <v>94732.776860115569</v>
      </c>
      <c r="I7" s="102">
        <f>IF(B7&gt;0,'DADOS ENTRADA'!$C$23,0)</f>
        <v>0</v>
      </c>
      <c r="J7" s="137" t="s">
        <v>85</v>
      </c>
      <c r="K7" s="100">
        <f t="shared" si="3"/>
        <v>94732.776860115569</v>
      </c>
      <c r="L7" s="100">
        <f t="shared" si="1"/>
        <v>0</v>
      </c>
      <c r="M7" s="236">
        <v>9.7500000000000003E-2</v>
      </c>
      <c r="N7" s="100">
        <f t="shared" si="2"/>
        <v>0</v>
      </c>
      <c r="P7" s="125" t="s">
        <v>31</v>
      </c>
      <c r="Q7" s="126">
        <f>SUM('1:30'!H114)</f>
        <v>0</v>
      </c>
    </row>
    <row r="8" spans="1:17" ht="15" x14ac:dyDescent="0.2">
      <c r="A8" s="98" t="s">
        <v>37</v>
      </c>
      <c r="B8" s="134"/>
      <c r="C8" s="99"/>
      <c r="D8" s="136"/>
      <c r="E8" s="136"/>
      <c r="F8" s="100">
        <f>'4'!$AD$111</f>
        <v>95453.41500231206</v>
      </c>
      <c r="G8" s="101">
        <f>IF(B8&gt;0,'DADOS ENTRADA'!$E$49,0)</f>
        <v>0</v>
      </c>
      <c r="H8" s="100">
        <f t="shared" si="0"/>
        <v>95453.41500231206</v>
      </c>
      <c r="I8" s="102">
        <f>IF(B8&gt;0,'DADOS ENTRADA'!$C$23,0)</f>
        <v>0</v>
      </c>
      <c r="J8" s="137" t="s">
        <v>296</v>
      </c>
      <c r="K8" s="100">
        <f t="shared" si="3"/>
        <v>95453.41500231206</v>
      </c>
      <c r="L8" s="100">
        <f t="shared" si="1"/>
        <v>0</v>
      </c>
      <c r="M8" s="236">
        <v>0</v>
      </c>
      <c r="N8" s="100">
        <f t="shared" si="2"/>
        <v>0</v>
      </c>
      <c r="P8" s="125" t="s">
        <v>208</v>
      </c>
      <c r="Q8" s="126">
        <f>SUM('1:30'!H115)</f>
        <v>0</v>
      </c>
    </row>
    <row r="9" spans="1:17" ht="15" x14ac:dyDescent="0.2">
      <c r="A9" s="98" t="s">
        <v>38</v>
      </c>
      <c r="B9" s="134"/>
      <c r="C9" s="99"/>
      <c r="D9" s="136"/>
      <c r="E9" s="136"/>
      <c r="F9" s="100">
        <f>'5'!$AD$111</f>
        <v>0</v>
      </c>
      <c r="G9" s="101">
        <f>IF(B9&gt;0,'DADOS ENTRADA'!$E$49,0)</f>
        <v>0</v>
      </c>
      <c r="H9" s="100">
        <f t="shared" si="0"/>
        <v>0</v>
      </c>
      <c r="I9" s="102">
        <f>IF(B9&gt;0,'DADOS ENTRADA'!$C$23,0)</f>
        <v>0</v>
      </c>
      <c r="J9" s="137"/>
      <c r="K9" s="100">
        <f t="shared" si="3"/>
        <v>0</v>
      </c>
      <c r="L9" s="100">
        <f t="shared" si="1"/>
        <v>0</v>
      </c>
      <c r="M9" s="236"/>
      <c r="N9" s="100">
        <f t="shared" si="2"/>
        <v>0</v>
      </c>
      <c r="P9" s="125" t="s">
        <v>210</v>
      </c>
      <c r="Q9" s="126">
        <f>SUM('1:30'!H116)</f>
        <v>0</v>
      </c>
    </row>
    <row r="10" spans="1:17" ht="15" x14ac:dyDescent="0.2">
      <c r="A10" s="98" t="s">
        <v>39</v>
      </c>
      <c r="B10" s="134"/>
      <c r="C10" s="99"/>
      <c r="D10" s="136"/>
      <c r="E10" s="136"/>
      <c r="F10" s="100">
        <f>'6'!$AD$111</f>
        <v>0</v>
      </c>
      <c r="G10" s="101">
        <f>IF(B10&gt;0,'DADOS ENTRADA'!$E$49,0)</f>
        <v>0</v>
      </c>
      <c r="H10" s="100">
        <f t="shared" si="0"/>
        <v>0</v>
      </c>
      <c r="I10" s="102">
        <f>IF(B10&gt;0,'DADOS ENTRADA'!$C$23,0)</f>
        <v>0</v>
      </c>
      <c r="J10" s="137"/>
      <c r="K10" s="100">
        <f t="shared" si="3"/>
        <v>0</v>
      </c>
      <c r="L10" s="100">
        <f t="shared" si="1"/>
        <v>0</v>
      </c>
      <c r="M10" s="236"/>
      <c r="N10" s="100">
        <f t="shared" si="2"/>
        <v>0</v>
      </c>
      <c r="P10" s="125" t="s">
        <v>19</v>
      </c>
      <c r="Q10" s="126">
        <f>SUM('1:30'!H117)</f>
        <v>0</v>
      </c>
    </row>
    <row r="11" spans="1:17" ht="15" x14ac:dyDescent="0.2">
      <c r="A11" s="98" t="s">
        <v>40</v>
      </c>
      <c r="B11" s="134"/>
      <c r="C11" s="99"/>
      <c r="D11" s="136"/>
      <c r="E11" s="136"/>
      <c r="F11" s="100">
        <f>'7'!$AD$111</f>
        <v>0</v>
      </c>
      <c r="G11" s="101">
        <f>IF(B11&gt;0,'DADOS ENTRADA'!$E$49,0)</f>
        <v>0</v>
      </c>
      <c r="H11" s="100">
        <f t="shared" si="0"/>
        <v>0</v>
      </c>
      <c r="I11" s="102">
        <f>IF(B11&gt;0,'DADOS ENTRADA'!$C$23,0)</f>
        <v>0</v>
      </c>
      <c r="J11" s="137"/>
      <c r="K11" s="100">
        <f t="shared" si="3"/>
        <v>0</v>
      </c>
      <c r="L11" s="100">
        <f t="shared" si="1"/>
        <v>0</v>
      </c>
      <c r="M11" s="236"/>
      <c r="N11" s="100">
        <f t="shared" si="2"/>
        <v>0</v>
      </c>
      <c r="P11" s="125"/>
      <c r="Q11" s="127"/>
    </row>
    <row r="12" spans="1:17" ht="15" x14ac:dyDescent="0.2">
      <c r="A12" s="98" t="s">
        <v>41</v>
      </c>
      <c r="B12" s="134"/>
      <c r="C12" s="99"/>
      <c r="D12" s="136"/>
      <c r="E12" s="136"/>
      <c r="F12" s="100">
        <f>'8'!$AD$111</f>
        <v>0</v>
      </c>
      <c r="G12" s="101">
        <f>IF(B12&gt;0,'DADOS ENTRADA'!$E$49,0)</f>
        <v>0</v>
      </c>
      <c r="H12" s="100">
        <f t="shared" si="0"/>
        <v>0</v>
      </c>
      <c r="I12" s="102">
        <f>IF(B12&gt;0,'DADOS ENTRADA'!$C$23,0)</f>
        <v>0</v>
      </c>
      <c r="J12" s="137"/>
      <c r="K12" s="100">
        <f t="shared" si="3"/>
        <v>0</v>
      </c>
      <c r="L12" s="100">
        <f t="shared" si="1"/>
        <v>0</v>
      </c>
      <c r="M12" s="236"/>
      <c r="N12" s="100">
        <f t="shared" si="2"/>
        <v>0</v>
      </c>
      <c r="P12" s="125" t="s">
        <v>33</v>
      </c>
      <c r="Q12" s="126">
        <f>SUM(Q6:Q11)</f>
        <v>70</v>
      </c>
    </row>
    <row r="13" spans="1:17" ht="15.75" thickBot="1" x14ac:dyDescent="0.25">
      <c r="A13" s="98" t="s">
        <v>42</v>
      </c>
      <c r="B13" s="134"/>
      <c r="C13" s="99"/>
      <c r="D13" s="136"/>
      <c r="E13" s="136"/>
      <c r="F13" s="100">
        <f>'9'!$AD$111</f>
        <v>0</v>
      </c>
      <c r="G13" s="101">
        <f>IF(B13&gt;0,'DADOS ENTRADA'!$E$49,0)</f>
        <v>0</v>
      </c>
      <c r="H13" s="100">
        <f t="shared" si="0"/>
        <v>0</v>
      </c>
      <c r="I13" s="102">
        <f>IF(B13&gt;0,'DADOS ENTRADA'!$C$23,0)</f>
        <v>0</v>
      </c>
      <c r="J13" s="137"/>
      <c r="K13" s="100">
        <f t="shared" si="3"/>
        <v>0</v>
      </c>
      <c r="L13" s="100">
        <f t="shared" si="1"/>
        <v>0</v>
      </c>
      <c r="M13" s="236"/>
      <c r="N13" s="100">
        <f t="shared" si="2"/>
        <v>0</v>
      </c>
      <c r="P13" s="128"/>
      <c r="Q13" s="129"/>
    </row>
    <row r="14" spans="1:17" ht="15" x14ac:dyDescent="0.2">
      <c r="A14" s="98" t="s">
        <v>43</v>
      </c>
      <c r="B14" s="134"/>
      <c r="C14" s="99"/>
      <c r="D14" s="136"/>
      <c r="E14" s="136"/>
      <c r="F14" s="100">
        <f>'10'!$AD$111</f>
        <v>0</v>
      </c>
      <c r="G14" s="101">
        <f>IF(B14&gt;0,'DADOS ENTRADA'!$E$49,0)</f>
        <v>0</v>
      </c>
      <c r="H14" s="100">
        <f t="shared" si="0"/>
        <v>0</v>
      </c>
      <c r="I14" s="102">
        <f>IF(B14&gt;0,'DADOS ENTRADA'!$C$23,0)</f>
        <v>0</v>
      </c>
      <c r="J14" s="137"/>
      <c r="K14" s="100">
        <f>H14</f>
        <v>0</v>
      </c>
      <c r="L14" s="100">
        <f t="shared" si="1"/>
        <v>0</v>
      </c>
      <c r="M14" s="236"/>
      <c r="N14" s="100">
        <f t="shared" si="2"/>
        <v>0</v>
      </c>
    </row>
    <row r="15" spans="1:17" ht="15" x14ac:dyDescent="0.2">
      <c r="A15" s="98" t="s">
        <v>44</v>
      </c>
      <c r="B15" s="134"/>
      <c r="C15" s="99"/>
      <c r="D15" s="136"/>
      <c r="E15" s="136"/>
      <c r="F15" s="100">
        <f>'11'!$AD$111</f>
        <v>0</v>
      </c>
      <c r="G15" s="101">
        <f>IF(B15&gt;0,'DADOS ENTRADA'!$E$49,0)</f>
        <v>0</v>
      </c>
      <c r="H15" s="100">
        <f t="shared" si="0"/>
        <v>0</v>
      </c>
      <c r="I15" s="102">
        <f>IF(B15&gt;0,'DADOS ENTRADA'!$C$23,0)</f>
        <v>0</v>
      </c>
      <c r="J15" s="137"/>
      <c r="K15" s="100">
        <f t="shared" ref="K15:K34" si="4">H15</f>
        <v>0</v>
      </c>
      <c r="L15" s="100">
        <f t="shared" si="1"/>
        <v>0</v>
      </c>
      <c r="M15" s="236"/>
      <c r="N15" s="100">
        <f t="shared" si="2"/>
        <v>0</v>
      </c>
    </row>
    <row r="16" spans="1:17" ht="15" x14ac:dyDescent="0.2">
      <c r="A16" s="98" t="s">
        <v>45</v>
      </c>
      <c r="B16" s="134"/>
      <c r="C16" s="99"/>
      <c r="D16" s="136"/>
      <c r="E16" s="136"/>
      <c r="F16" s="100">
        <f>'12'!$AD$111</f>
        <v>0</v>
      </c>
      <c r="G16" s="101">
        <f>IF(B16&gt;0,'DADOS ENTRADA'!$E$49,0)</f>
        <v>0</v>
      </c>
      <c r="H16" s="100">
        <f t="shared" si="0"/>
        <v>0</v>
      </c>
      <c r="I16" s="102">
        <f>IF(B16&gt;0,'DADOS ENTRADA'!$C$23,0)</f>
        <v>0</v>
      </c>
      <c r="J16" s="137"/>
      <c r="K16" s="100">
        <f t="shared" si="4"/>
        <v>0</v>
      </c>
      <c r="L16" s="100">
        <f t="shared" si="1"/>
        <v>0</v>
      </c>
      <c r="M16" s="236"/>
      <c r="N16" s="100">
        <f t="shared" si="2"/>
        <v>0</v>
      </c>
    </row>
    <row r="17" spans="1:14" ht="15" x14ac:dyDescent="0.2">
      <c r="A17" s="98" t="s">
        <v>46</v>
      </c>
      <c r="B17" s="134"/>
      <c r="C17" s="99"/>
      <c r="D17" s="136"/>
      <c r="E17" s="136"/>
      <c r="F17" s="100">
        <f>'13'!$AD$111</f>
        <v>0</v>
      </c>
      <c r="G17" s="101">
        <f>IF(B17&gt;0,'DADOS ENTRADA'!$E$49,0)</f>
        <v>0</v>
      </c>
      <c r="H17" s="100">
        <f t="shared" si="0"/>
        <v>0</v>
      </c>
      <c r="I17" s="102">
        <f>IF(B17&gt;0,'DADOS ENTRADA'!$C$23,0)</f>
        <v>0</v>
      </c>
      <c r="J17" s="137"/>
      <c r="K17" s="100">
        <f t="shared" si="4"/>
        <v>0</v>
      </c>
      <c r="L17" s="100">
        <f t="shared" si="1"/>
        <v>0</v>
      </c>
      <c r="M17" s="236"/>
      <c r="N17" s="100">
        <f t="shared" si="2"/>
        <v>0</v>
      </c>
    </row>
    <row r="18" spans="1:14" ht="15" x14ac:dyDescent="0.2">
      <c r="A18" s="98" t="s">
        <v>47</v>
      </c>
      <c r="B18" s="134"/>
      <c r="C18" s="99"/>
      <c r="D18" s="136"/>
      <c r="E18" s="136"/>
      <c r="F18" s="100">
        <f>'14'!$AD$111</f>
        <v>0</v>
      </c>
      <c r="G18" s="101">
        <f>IF(B18&gt;0,'DADOS ENTRADA'!$E$49,0)</f>
        <v>0</v>
      </c>
      <c r="H18" s="100">
        <f t="shared" si="0"/>
        <v>0</v>
      </c>
      <c r="I18" s="102">
        <f>IF(B18&gt;0,'DADOS ENTRADA'!$C$23,0)</f>
        <v>0</v>
      </c>
      <c r="J18" s="137"/>
      <c r="K18" s="100">
        <f t="shared" si="4"/>
        <v>0</v>
      </c>
      <c r="L18" s="100">
        <f t="shared" si="1"/>
        <v>0</v>
      </c>
      <c r="M18" s="236"/>
      <c r="N18" s="100">
        <f t="shared" si="2"/>
        <v>0</v>
      </c>
    </row>
    <row r="19" spans="1:14" ht="15" x14ac:dyDescent="0.2">
      <c r="A19" s="98" t="s">
        <v>48</v>
      </c>
      <c r="B19" s="134"/>
      <c r="C19" s="99"/>
      <c r="D19" s="136"/>
      <c r="E19" s="136"/>
      <c r="F19" s="100">
        <f>'15'!$AD$111</f>
        <v>0</v>
      </c>
      <c r="G19" s="101">
        <f>IF(B19&gt;0,'DADOS ENTRADA'!$E$49,0)</f>
        <v>0</v>
      </c>
      <c r="H19" s="100">
        <f t="shared" si="0"/>
        <v>0</v>
      </c>
      <c r="I19" s="102">
        <f>IF(B19&gt;0,'DADOS ENTRADA'!$C$23,0)</f>
        <v>0</v>
      </c>
      <c r="J19" s="137"/>
      <c r="K19" s="100">
        <f t="shared" si="4"/>
        <v>0</v>
      </c>
      <c r="L19" s="100">
        <f t="shared" si="1"/>
        <v>0</v>
      </c>
      <c r="M19" s="236"/>
      <c r="N19" s="100">
        <f t="shared" si="2"/>
        <v>0</v>
      </c>
    </row>
    <row r="20" spans="1:14" ht="15" x14ac:dyDescent="0.2">
      <c r="A20" s="98" t="s">
        <v>49</v>
      </c>
      <c r="B20" s="134"/>
      <c r="C20" s="99"/>
      <c r="D20" s="136"/>
      <c r="E20" s="136"/>
      <c r="F20" s="100">
        <f>'16'!$AD$111</f>
        <v>0</v>
      </c>
      <c r="G20" s="101">
        <f>IF(B20&gt;0,'DADOS ENTRADA'!$E$49,0)</f>
        <v>0</v>
      </c>
      <c r="H20" s="100">
        <f t="shared" si="0"/>
        <v>0</v>
      </c>
      <c r="I20" s="102">
        <f>IF(B20&gt;0,'DADOS ENTRADA'!$C$23,0)</f>
        <v>0</v>
      </c>
      <c r="J20" s="137"/>
      <c r="K20" s="100">
        <f t="shared" si="4"/>
        <v>0</v>
      </c>
      <c r="L20" s="100">
        <f t="shared" si="1"/>
        <v>0</v>
      </c>
      <c r="M20" s="236"/>
      <c r="N20" s="100">
        <f t="shared" si="2"/>
        <v>0</v>
      </c>
    </row>
    <row r="21" spans="1:14" ht="15" x14ac:dyDescent="0.2">
      <c r="A21" s="98" t="s">
        <v>50</v>
      </c>
      <c r="B21" s="134"/>
      <c r="C21" s="99"/>
      <c r="D21" s="136"/>
      <c r="E21" s="136"/>
      <c r="F21" s="100">
        <f>'17'!$AD$111</f>
        <v>0</v>
      </c>
      <c r="G21" s="101">
        <f>IF(B21&gt;0,'DADOS ENTRADA'!$E$49,0)</f>
        <v>0</v>
      </c>
      <c r="H21" s="100">
        <f t="shared" si="0"/>
        <v>0</v>
      </c>
      <c r="I21" s="102">
        <f>IF(B21&gt;0,'DADOS ENTRADA'!$C$23,0)</f>
        <v>0</v>
      </c>
      <c r="J21" s="137"/>
      <c r="K21" s="100">
        <f t="shared" si="4"/>
        <v>0</v>
      </c>
      <c r="L21" s="100">
        <f t="shared" si="1"/>
        <v>0</v>
      </c>
      <c r="M21" s="236"/>
      <c r="N21" s="100">
        <f t="shared" si="2"/>
        <v>0</v>
      </c>
    </row>
    <row r="22" spans="1:14" ht="15" x14ac:dyDescent="0.2">
      <c r="A22" s="98" t="s">
        <v>51</v>
      </c>
      <c r="B22" s="134"/>
      <c r="C22" s="99"/>
      <c r="D22" s="136"/>
      <c r="E22" s="136"/>
      <c r="F22" s="100">
        <f>'18'!$AD$111</f>
        <v>0</v>
      </c>
      <c r="G22" s="101">
        <f>IF(B22&gt;0,'DADOS ENTRADA'!$E$49,0)</f>
        <v>0</v>
      </c>
      <c r="H22" s="100">
        <f t="shared" si="0"/>
        <v>0</v>
      </c>
      <c r="I22" s="102">
        <f>IF(B22&gt;0,'DADOS ENTRADA'!$C$23,0)</f>
        <v>0</v>
      </c>
      <c r="J22" s="137"/>
      <c r="K22" s="100">
        <f t="shared" si="4"/>
        <v>0</v>
      </c>
      <c r="L22" s="100">
        <f t="shared" si="1"/>
        <v>0</v>
      </c>
      <c r="M22" s="236"/>
      <c r="N22" s="100">
        <f t="shared" si="2"/>
        <v>0</v>
      </c>
    </row>
    <row r="23" spans="1:14" ht="15" x14ac:dyDescent="0.2">
      <c r="A23" s="98" t="s">
        <v>52</v>
      </c>
      <c r="B23" s="134"/>
      <c r="C23" s="99"/>
      <c r="D23" s="136"/>
      <c r="E23" s="136"/>
      <c r="F23" s="100">
        <f>'19'!$AD$111</f>
        <v>0</v>
      </c>
      <c r="G23" s="101">
        <f>IF(B23&gt;0,'DADOS ENTRADA'!$E$49,0)</f>
        <v>0</v>
      </c>
      <c r="H23" s="100">
        <f t="shared" si="0"/>
        <v>0</v>
      </c>
      <c r="I23" s="102">
        <f>IF(B23&gt;0,'DADOS ENTRADA'!$C$23,0)</f>
        <v>0</v>
      </c>
      <c r="J23" s="137"/>
      <c r="K23" s="100">
        <f t="shared" si="4"/>
        <v>0</v>
      </c>
      <c r="L23" s="100">
        <f t="shared" si="1"/>
        <v>0</v>
      </c>
      <c r="M23" s="236"/>
      <c r="N23" s="100">
        <f t="shared" si="2"/>
        <v>0</v>
      </c>
    </row>
    <row r="24" spans="1:14" ht="15" x14ac:dyDescent="0.2">
      <c r="A24" s="98" t="s">
        <v>53</v>
      </c>
      <c r="B24" s="134"/>
      <c r="C24" s="99"/>
      <c r="D24" s="136"/>
      <c r="E24" s="136"/>
      <c r="F24" s="100">
        <f>'20'!$AD$111</f>
        <v>0</v>
      </c>
      <c r="G24" s="101">
        <f>IF(B24&gt;0,'DADOS ENTRADA'!$E$49,0)</f>
        <v>0</v>
      </c>
      <c r="H24" s="100">
        <f t="shared" si="0"/>
        <v>0</v>
      </c>
      <c r="I24" s="102">
        <f>IF(B24&gt;0,'DADOS ENTRADA'!$C$23,0)</f>
        <v>0</v>
      </c>
      <c r="J24" s="137"/>
      <c r="K24" s="100">
        <f t="shared" si="4"/>
        <v>0</v>
      </c>
      <c r="L24" s="100">
        <f t="shared" si="1"/>
        <v>0</v>
      </c>
      <c r="M24" s="236"/>
      <c r="N24" s="100">
        <f t="shared" si="2"/>
        <v>0</v>
      </c>
    </row>
    <row r="25" spans="1:14" ht="15" x14ac:dyDescent="0.2">
      <c r="A25" s="98" t="s">
        <v>54</v>
      </c>
      <c r="B25" s="134"/>
      <c r="C25" s="99"/>
      <c r="D25" s="136"/>
      <c r="E25" s="136"/>
      <c r="F25" s="100">
        <f>'21'!$AD$111</f>
        <v>0</v>
      </c>
      <c r="G25" s="101">
        <f>IF(B25&gt;0,'DADOS ENTRADA'!$E$49,0)</f>
        <v>0</v>
      </c>
      <c r="H25" s="100">
        <f t="shared" si="0"/>
        <v>0</v>
      </c>
      <c r="I25" s="102">
        <f>IF(B25&gt;0,'DADOS ENTRADA'!$C$23,0)</f>
        <v>0</v>
      </c>
      <c r="J25" s="137"/>
      <c r="K25" s="100">
        <f t="shared" si="4"/>
        <v>0</v>
      </c>
      <c r="L25" s="100">
        <f t="shared" si="1"/>
        <v>0</v>
      </c>
      <c r="M25" s="236"/>
      <c r="N25" s="100">
        <f t="shared" si="2"/>
        <v>0</v>
      </c>
    </row>
    <row r="26" spans="1:14" ht="15" x14ac:dyDescent="0.2">
      <c r="A26" s="98" t="s">
        <v>55</v>
      </c>
      <c r="B26" s="134"/>
      <c r="C26" s="99"/>
      <c r="D26" s="136"/>
      <c r="E26" s="136"/>
      <c r="F26" s="100">
        <f>'22'!$AD$111</f>
        <v>0</v>
      </c>
      <c r="G26" s="101">
        <f>IF(B26&gt;0,'DADOS ENTRADA'!$E$49,0)</f>
        <v>0</v>
      </c>
      <c r="H26" s="100">
        <f t="shared" si="0"/>
        <v>0</v>
      </c>
      <c r="I26" s="102">
        <f>IF(B26&gt;0,'DADOS ENTRADA'!$C$23,0)</f>
        <v>0</v>
      </c>
      <c r="J26" s="137"/>
      <c r="K26" s="100">
        <f t="shared" si="4"/>
        <v>0</v>
      </c>
      <c r="L26" s="100">
        <f t="shared" si="1"/>
        <v>0</v>
      </c>
      <c r="M26" s="236"/>
      <c r="N26" s="100">
        <f t="shared" si="2"/>
        <v>0</v>
      </c>
    </row>
    <row r="27" spans="1:14" ht="15" x14ac:dyDescent="0.2">
      <c r="A27" s="98" t="s">
        <v>56</v>
      </c>
      <c r="B27" s="134"/>
      <c r="C27" s="99"/>
      <c r="D27" s="136"/>
      <c r="E27" s="136"/>
      <c r="F27" s="100">
        <f>'23'!$AD$111</f>
        <v>0</v>
      </c>
      <c r="G27" s="101">
        <f>IF(B27&gt;0,'DADOS ENTRADA'!$E$49,0)</f>
        <v>0</v>
      </c>
      <c r="H27" s="100">
        <f t="shared" si="0"/>
        <v>0</v>
      </c>
      <c r="I27" s="102">
        <f>IF(B27&gt;0,'DADOS ENTRADA'!$C$23,0)</f>
        <v>0</v>
      </c>
      <c r="J27" s="137"/>
      <c r="K27" s="100">
        <f t="shared" si="4"/>
        <v>0</v>
      </c>
      <c r="L27" s="100">
        <f t="shared" si="1"/>
        <v>0</v>
      </c>
      <c r="M27" s="236"/>
      <c r="N27" s="100">
        <f t="shared" si="2"/>
        <v>0</v>
      </c>
    </row>
    <row r="28" spans="1:14" ht="15" x14ac:dyDescent="0.2">
      <c r="A28" s="98" t="s">
        <v>57</v>
      </c>
      <c r="B28" s="134"/>
      <c r="C28" s="99"/>
      <c r="D28" s="136"/>
      <c r="E28" s="136"/>
      <c r="F28" s="100">
        <f>'24'!$AD$111</f>
        <v>0</v>
      </c>
      <c r="G28" s="101">
        <f>IF(B28&gt;0,'DADOS ENTRADA'!$E$49,0)</f>
        <v>0</v>
      </c>
      <c r="H28" s="100">
        <f t="shared" si="0"/>
        <v>0</v>
      </c>
      <c r="I28" s="102">
        <f>IF(B28&gt;0,'DADOS ENTRADA'!$C$23,0)</f>
        <v>0</v>
      </c>
      <c r="J28" s="137"/>
      <c r="K28" s="100">
        <f t="shared" si="4"/>
        <v>0</v>
      </c>
      <c r="L28" s="100">
        <f t="shared" si="1"/>
        <v>0</v>
      </c>
      <c r="M28" s="236"/>
      <c r="N28" s="100">
        <f t="shared" si="2"/>
        <v>0</v>
      </c>
    </row>
    <row r="29" spans="1:14" ht="15" x14ac:dyDescent="0.2">
      <c r="A29" s="98" t="s">
        <v>58</v>
      </c>
      <c r="B29" s="134"/>
      <c r="C29" s="99"/>
      <c r="D29" s="136"/>
      <c r="E29" s="136"/>
      <c r="F29" s="100">
        <f>'25'!$AD$111</f>
        <v>0</v>
      </c>
      <c r="G29" s="101">
        <f>IF(B29&gt;0,'DADOS ENTRADA'!$E$49,0)</f>
        <v>0</v>
      </c>
      <c r="H29" s="100">
        <f t="shared" si="0"/>
        <v>0</v>
      </c>
      <c r="I29" s="102">
        <f>IF(B29&gt;0,'DADOS ENTRADA'!$C$23,0)</f>
        <v>0</v>
      </c>
      <c r="J29" s="137"/>
      <c r="K29" s="100">
        <f t="shared" si="4"/>
        <v>0</v>
      </c>
      <c r="L29" s="100">
        <f t="shared" si="1"/>
        <v>0</v>
      </c>
      <c r="M29" s="236"/>
      <c r="N29" s="100">
        <f t="shared" si="2"/>
        <v>0</v>
      </c>
    </row>
    <row r="30" spans="1:14" ht="15" x14ac:dyDescent="0.2">
      <c r="A30" s="98" t="s">
        <v>59</v>
      </c>
      <c r="B30" s="134"/>
      <c r="C30" s="99"/>
      <c r="D30" s="136"/>
      <c r="E30" s="136"/>
      <c r="F30" s="100">
        <f>'26'!$AD$111</f>
        <v>0</v>
      </c>
      <c r="G30" s="101">
        <f>IF(B30&gt;0,'DADOS ENTRADA'!$E$49,0)</f>
        <v>0</v>
      </c>
      <c r="H30" s="100">
        <f t="shared" si="0"/>
        <v>0</v>
      </c>
      <c r="I30" s="102">
        <f>IF(B30&gt;0,'DADOS ENTRADA'!$C$23,0)</f>
        <v>0</v>
      </c>
      <c r="J30" s="137"/>
      <c r="K30" s="100">
        <f t="shared" si="4"/>
        <v>0</v>
      </c>
      <c r="L30" s="100">
        <f t="shared" si="1"/>
        <v>0</v>
      </c>
      <c r="M30" s="236"/>
      <c r="N30" s="100">
        <f t="shared" si="2"/>
        <v>0</v>
      </c>
    </row>
    <row r="31" spans="1:14" ht="15" x14ac:dyDescent="0.2">
      <c r="A31" s="98" t="s">
        <v>60</v>
      </c>
      <c r="B31" s="134"/>
      <c r="C31" s="99"/>
      <c r="D31" s="136"/>
      <c r="E31" s="136"/>
      <c r="F31" s="100">
        <f>'27'!$AD$111</f>
        <v>0</v>
      </c>
      <c r="G31" s="101">
        <f>IF(B31&gt;0,'DADOS ENTRADA'!$E$49,0)</f>
        <v>0</v>
      </c>
      <c r="H31" s="100">
        <f t="shared" si="0"/>
        <v>0</v>
      </c>
      <c r="I31" s="102">
        <f>IF(B31&gt;0,'DADOS ENTRADA'!$C$23,0)</f>
        <v>0</v>
      </c>
      <c r="J31" s="137"/>
      <c r="K31" s="100">
        <f t="shared" si="4"/>
        <v>0</v>
      </c>
      <c r="L31" s="100">
        <f t="shared" si="1"/>
        <v>0</v>
      </c>
      <c r="M31" s="236"/>
      <c r="N31" s="100">
        <f t="shared" si="2"/>
        <v>0</v>
      </c>
    </row>
    <row r="32" spans="1:14" ht="15" x14ac:dyDescent="0.2">
      <c r="A32" s="98" t="s">
        <v>61</v>
      </c>
      <c r="B32" s="134"/>
      <c r="C32" s="99"/>
      <c r="D32" s="136"/>
      <c r="E32" s="136"/>
      <c r="F32" s="100">
        <f>'28'!$AD$111</f>
        <v>0</v>
      </c>
      <c r="G32" s="101">
        <f>IF(B32&gt;0,'DADOS ENTRADA'!$E$49,0)</f>
        <v>0</v>
      </c>
      <c r="H32" s="100">
        <f t="shared" si="0"/>
        <v>0</v>
      </c>
      <c r="I32" s="102">
        <f>IF(B32&gt;0,'DADOS ENTRADA'!$C$23,0)</f>
        <v>0</v>
      </c>
      <c r="J32" s="137"/>
      <c r="K32" s="100">
        <f t="shared" si="4"/>
        <v>0</v>
      </c>
      <c r="L32" s="100">
        <f t="shared" si="1"/>
        <v>0</v>
      </c>
      <c r="M32" s="236"/>
      <c r="N32" s="100">
        <f t="shared" si="2"/>
        <v>0</v>
      </c>
    </row>
    <row r="33" spans="1:15" ht="15" x14ac:dyDescent="0.2">
      <c r="A33" s="98" t="s">
        <v>62</v>
      </c>
      <c r="B33" s="134"/>
      <c r="C33" s="99"/>
      <c r="D33" s="136"/>
      <c r="E33" s="136"/>
      <c r="F33" s="100">
        <f>'29'!$AD$111</f>
        <v>0</v>
      </c>
      <c r="G33" s="101">
        <f>IF(B33&gt;0,'DADOS ENTRADA'!$E$49,0)</f>
        <v>0</v>
      </c>
      <c r="H33" s="100">
        <f t="shared" si="0"/>
        <v>0</v>
      </c>
      <c r="I33" s="102">
        <f>IF(B33&gt;0,'DADOS ENTRADA'!$C$23,0)</f>
        <v>0</v>
      </c>
      <c r="J33" s="137"/>
      <c r="K33" s="100">
        <f t="shared" si="4"/>
        <v>0</v>
      </c>
      <c r="L33" s="100">
        <f t="shared" si="1"/>
        <v>0</v>
      </c>
      <c r="M33" s="236"/>
      <c r="N33" s="100">
        <f t="shared" si="2"/>
        <v>0</v>
      </c>
    </row>
    <row r="34" spans="1:15" ht="15" x14ac:dyDescent="0.2">
      <c r="A34" s="98" t="s">
        <v>63</v>
      </c>
      <c r="B34" s="134"/>
      <c r="C34" s="99"/>
      <c r="D34" s="136"/>
      <c r="E34" s="136"/>
      <c r="F34" s="100">
        <f>'30'!$AD$111</f>
        <v>0</v>
      </c>
      <c r="G34" s="101">
        <f>IF(B34&gt;0,'DADOS ENTRADA'!$E$49,0)</f>
        <v>0</v>
      </c>
      <c r="H34" s="100">
        <f t="shared" si="0"/>
        <v>0</v>
      </c>
      <c r="I34" s="102">
        <f>IF(B34&gt;0,'DADOS ENTRADA'!$C$23,0)</f>
        <v>0</v>
      </c>
      <c r="J34" s="137"/>
      <c r="K34" s="100">
        <f t="shared" si="4"/>
        <v>0</v>
      </c>
      <c r="L34" s="100">
        <f t="shared" si="1"/>
        <v>0</v>
      </c>
      <c r="M34" s="236"/>
      <c r="N34" s="100">
        <f t="shared" si="2"/>
        <v>0</v>
      </c>
    </row>
    <row r="35" spans="1:15" x14ac:dyDescent="0.2">
      <c r="A35" s="103"/>
      <c r="B35" s="104">
        <f>SUM(B5:B34)</f>
        <v>0</v>
      </c>
      <c r="C35" s="105"/>
      <c r="D35" s="105"/>
      <c r="E35" s="105"/>
      <c r="F35" s="106"/>
      <c r="G35" s="107">
        <f>SUM(G5:G34)</f>
        <v>0</v>
      </c>
      <c r="H35" s="108"/>
      <c r="I35" s="108"/>
      <c r="J35" s="108"/>
      <c r="K35" s="108"/>
      <c r="L35" s="109">
        <f>SUM(L5:L34)</f>
        <v>0</v>
      </c>
      <c r="M35" s="110"/>
      <c r="N35" s="109">
        <f>SUM(N5:N34)</f>
        <v>0</v>
      </c>
    </row>
    <row r="39" spans="1:15" ht="18" x14ac:dyDescent="0.25">
      <c r="A39" s="425" t="s">
        <v>147</v>
      </c>
      <c r="B39" s="425"/>
      <c r="C39" s="425"/>
      <c r="D39" s="425"/>
      <c r="E39" s="425"/>
      <c r="F39" s="425"/>
      <c r="G39" s="425"/>
      <c r="H39" s="425"/>
      <c r="I39" s="425"/>
      <c r="J39" s="425"/>
      <c r="K39" s="425"/>
      <c r="L39" s="425"/>
      <c r="M39" s="425"/>
      <c r="N39" s="425"/>
      <c r="O39" s="5"/>
    </row>
    <row r="40" spans="1:15" ht="25.5" x14ac:dyDescent="0.2">
      <c r="A40" s="113" t="s">
        <v>1</v>
      </c>
      <c r="B40" s="113" t="s">
        <v>2</v>
      </c>
      <c r="C40" s="114" t="s">
        <v>0</v>
      </c>
      <c r="D40" s="115" t="s">
        <v>141</v>
      </c>
      <c r="E40" s="115" t="s">
        <v>33</v>
      </c>
      <c r="F40" s="113" t="s">
        <v>142</v>
      </c>
      <c r="G40" s="113" t="s">
        <v>143</v>
      </c>
      <c r="H40" s="113" t="s">
        <v>130</v>
      </c>
      <c r="I40" s="113" t="s">
        <v>115</v>
      </c>
      <c r="J40" s="113" t="s">
        <v>144</v>
      </c>
      <c r="K40" s="113" t="s">
        <v>145</v>
      </c>
      <c r="L40" s="113" t="s">
        <v>104</v>
      </c>
      <c r="M40" s="116" t="s">
        <v>146</v>
      </c>
      <c r="N40" s="113" t="s">
        <v>12</v>
      </c>
      <c r="O40" s="117"/>
    </row>
    <row r="41" spans="1:15" x14ac:dyDescent="0.2">
      <c r="A41" s="118" t="s">
        <v>87</v>
      </c>
      <c r="B41" s="119">
        <f>Q9</f>
        <v>0</v>
      </c>
      <c r="C41" s="120" t="s">
        <v>140</v>
      </c>
      <c r="D41" s="121">
        <f>'DADOS ENTRADA'!C40</f>
        <v>45.56</v>
      </c>
      <c r="E41" s="121">
        <f>B41*D41</f>
        <v>0</v>
      </c>
      <c r="F41" s="122">
        <v>0.11</v>
      </c>
      <c r="G41" s="122"/>
      <c r="H41" s="122">
        <v>1.6500000000000001E-2</v>
      </c>
      <c r="I41" s="122">
        <v>7.5999999999999998E-2</v>
      </c>
      <c r="J41" s="122"/>
      <c r="K41" s="122">
        <f>'DADOS ENTRADA'!C23</f>
        <v>0.18</v>
      </c>
      <c r="L41" s="122">
        <f>'DADOS ENTRADA'!D28</f>
        <v>0</v>
      </c>
      <c r="M41" s="122">
        <f>SUM(F41:L41)</f>
        <v>0.38250000000000001</v>
      </c>
      <c r="N41" s="123">
        <f t="shared" ref="N41:N46" si="5">E41/(1-M41)</f>
        <v>0</v>
      </c>
      <c r="O41" s="119"/>
    </row>
    <row r="42" spans="1:15" x14ac:dyDescent="0.2">
      <c r="A42" s="118"/>
      <c r="B42" s="119"/>
      <c r="C42" s="120"/>
      <c r="D42" s="121"/>
      <c r="E42" s="121"/>
      <c r="F42" s="122"/>
      <c r="G42" s="122"/>
      <c r="H42" s="122"/>
      <c r="I42" s="122"/>
      <c r="J42" s="122"/>
      <c r="K42" s="122"/>
      <c r="L42" s="122"/>
      <c r="M42" s="122"/>
      <c r="N42" s="123">
        <f t="shared" si="5"/>
        <v>0</v>
      </c>
      <c r="O42" s="119"/>
    </row>
    <row r="43" spans="1:15" x14ac:dyDescent="0.2">
      <c r="A43" s="118"/>
      <c r="B43" s="119"/>
      <c r="C43" s="120"/>
      <c r="D43" s="121"/>
      <c r="E43" s="121"/>
      <c r="F43" s="122"/>
      <c r="G43" s="122"/>
      <c r="H43" s="122"/>
      <c r="I43" s="122"/>
      <c r="J43" s="122"/>
      <c r="K43" s="122"/>
      <c r="L43" s="122"/>
      <c r="M43" s="122"/>
      <c r="N43" s="123">
        <f t="shared" si="5"/>
        <v>0</v>
      </c>
      <c r="O43" s="119"/>
    </row>
    <row r="44" spans="1:15" x14ac:dyDescent="0.2">
      <c r="A44" s="118"/>
      <c r="B44" s="119"/>
      <c r="C44" s="120"/>
      <c r="D44" s="121"/>
      <c r="E44" s="121"/>
      <c r="F44" s="122"/>
      <c r="G44" s="122"/>
      <c r="H44" s="122"/>
      <c r="I44" s="122"/>
      <c r="J44" s="122"/>
      <c r="K44" s="122"/>
      <c r="L44" s="122"/>
      <c r="M44" s="122"/>
      <c r="N44" s="123">
        <f t="shared" si="5"/>
        <v>0</v>
      </c>
      <c r="O44" s="119"/>
    </row>
    <row r="45" spans="1:15" x14ac:dyDescent="0.2">
      <c r="A45" s="118"/>
      <c r="B45" s="119"/>
      <c r="C45" s="120"/>
      <c r="D45" s="121"/>
      <c r="E45" s="121"/>
      <c r="F45" s="122"/>
      <c r="G45" s="122"/>
      <c r="H45" s="122"/>
      <c r="I45" s="122"/>
      <c r="J45" s="122"/>
      <c r="K45" s="122"/>
      <c r="L45" s="122"/>
      <c r="M45" s="122"/>
      <c r="N45" s="123">
        <f t="shared" si="5"/>
        <v>0</v>
      </c>
      <c r="O45" s="119"/>
    </row>
    <row r="46" spans="1:15" x14ac:dyDescent="0.2">
      <c r="A46" s="118"/>
      <c r="B46" s="119"/>
      <c r="C46" s="120"/>
      <c r="D46" s="121"/>
      <c r="E46" s="121"/>
      <c r="F46" s="122"/>
      <c r="G46" s="122"/>
      <c r="H46" s="122"/>
      <c r="I46" s="122"/>
      <c r="J46" s="122"/>
      <c r="K46" s="122"/>
      <c r="L46" s="122"/>
      <c r="M46" s="122"/>
      <c r="N46" s="123">
        <f t="shared" si="5"/>
        <v>0</v>
      </c>
      <c r="O46" s="119"/>
    </row>
    <row r="47" spans="1:15" ht="15.75" x14ac:dyDescent="0.2">
      <c r="A47" s="426" t="s">
        <v>7</v>
      </c>
      <c r="B47" s="427"/>
      <c r="C47" s="427"/>
      <c r="D47" s="427"/>
      <c r="E47" s="427"/>
      <c r="F47" s="427"/>
      <c r="G47" s="427"/>
      <c r="H47" s="427"/>
      <c r="I47" s="427"/>
      <c r="J47" s="427"/>
      <c r="K47" s="427"/>
      <c r="L47" s="427"/>
      <c r="M47" s="428"/>
      <c r="N47" s="124">
        <f>SUM(N41:N46)</f>
        <v>0</v>
      </c>
      <c r="O47" s="122" t="e">
        <f>N47/N35</f>
        <v>#DIV/0!</v>
      </c>
    </row>
  </sheetData>
  <mergeCells count="6">
    <mergeCell ref="A2:N2"/>
    <mergeCell ref="A3:N3"/>
    <mergeCell ref="A39:N39"/>
    <mergeCell ref="A47:M47"/>
    <mergeCell ref="P4:Q4"/>
    <mergeCell ref="P5:Q5"/>
  </mergeCells>
  <conditionalFormatting sqref="A5:N35">
    <cfRule type="notContainsBlanks" dxfId="108" priority="1" stopIfTrue="1">
      <formula>LEN(TRIM(A5))&gt;0</formula>
    </cfRule>
  </conditionalFormatting>
  <conditionalFormatting sqref="A41:O47">
    <cfRule type="cellIs" dxfId="107" priority="5" stopIfTrue="1" operator="greaterThan">
      <formula>0</formula>
    </cfRule>
  </conditionalFormatting>
  <conditionalFormatting sqref="P6:Q13">
    <cfRule type="notContainsBlanks" dxfId="106" priority="2" stopIfTrue="1">
      <formula>LEN(TRIM(P6))&gt;0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0" tint="-0.14999847407452621"/>
  </sheetPr>
  <dimension ref="A1:AM79"/>
  <sheetViews>
    <sheetView workbookViewId="0">
      <selection sqref="A1:J2"/>
    </sheetView>
  </sheetViews>
  <sheetFormatPr defaultRowHeight="12.75" x14ac:dyDescent="0.2"/>
  <cols>
    <col min="1" max="1" width="5.28515625" style="2" bestFit="1" customWidth="1"/>
    <col min="2" max="2" width="3.42578125" style="2" bestFit="1" customWidth="1"/>
    <col min="3" max="3" width="40.7109375" bestFit="1" customWidth="1"/>
    <col min="4" max="4" width="11.28515625" bestFit="1" customWidth="1"/>
    <col min="5" max="5" width="14.85546875" bestFit="1" customWidth="1"/>
    <col min="6" max="6" width="7.28515625" bestFit="1" customWidth="1"/>
    <col min="7" max="7" width="12" bestFit="1" customWidth="1"/>
    <col min="8" max="8" width="12.42578125" bestFit="1" customWidth="1"/>
    <col min="9" max="9" width="7.28515625" bestFit="1" customWidth="1"/>
    <col min="10" max="10" width="12.85546875" bestFit="1" customWidth="1"/>
    <col min="12" max="12" width="10.85546875" customWidth="1"/>
    <col min="13" max="13" width="11.42578125" customWidth="1"/>
    <col min="14" max="14" width="14.28515625" bestFit="1" customWidth="1"/>
    <col min="15" max="15" width="7" bestFit="1" customWidth="1"/>
    <col min="16" max="16" width="9.140625" customWidth="1"/>
    <col min="17" max="17" width="6.5703125" bestFit="1" customWidth="1"/>
    <col min="18" max="18" width="10.140625" bestFit="1" customWidth="1"/>
    <col min="19" max="19" width="9.140625" customWidth="1"/>
    <col min="20" max="20" width="15.85546875" bestFit="1" customWidth="1"/>
    <col min="22" max="23" width="9.140625" customWidth="1"/>
    <col min="24" max="24" width="7.28515625" customWidth="1"/>
    <col min="25" max="25" width="9.140625" customWidth="1"/>
    <col min="26" max="27" width="11.7109375" bestFit="1" customWidth="1"/>
    <col min="28" max="28" width="9.140625" customWidth="1"/>
    <col min="30" max="30" width="9.140625" customWidth="1"/>
    <col min="31" max="31" width="11.7109375" bestFit="1" customWidth="1"/>
    <col min="32" max="32" width="13.42578125" customWidth="1"/>
    <col min="33" max="33" width="16.85546875" customWidth="1"/>
    <col min="34" max="34" width="11.140625" bestFit="1" customWidth="1"/>
    <col min="35" max="35" width="10.140625" customWidth="1"/>
    <col min="36" max="36" width="10.140625" bestFit="1" customWidth="1"/>
    <col min="37" max="37" width="9.140625" customWidth="1"/>
    <col min="38" max="38" width="12.28515625" bestFit="1" customWidth="1"/>
    <col min="39" max="39" width="7.28515625" bestFit="1" customWidth="1"/>
    <col min="40" max="40" width="17.28515625" bestFit="1" customWidth="1"/>
    <col min="41" max="41" width="10.140625" bestFit="1" customWidth="1"/>
    <col min="42" max="43" width="12.7109375" bestFit="1" customWidth="1"/>
  </cols>
  <sheetData>
    <row r="1" spans="1:39" ht="18.75" thickBot="1" x14ac:dyDescent="0.25">
      <c r="A1" s="447" t="s">
        <v>13</v>
      </c>
      <c r="B1" s="447"/>
      <c r="C1" s="447"/>
      <c r="D1" s="447"/>
      <c r="E1" s="447"/>
      <c r="F1" s="447"/>
      <c r="G1" s="447"/>
      <c r="H1" s="447"/>
      <c r="I1" s="447"/>
      <c r="J1" s="447"/>
      <c r="K1" s="438" t="s">
        <v>139</v>
      </c>
      <c r="L1" s="438"/>
      <c r="M1" s="438"/>
      <c r="N1" s="438"/>
      <c r="O1" s="438"/>
      <c r="P1" s="438"/>
      <c r="Q1" s="438"/>
      <c r="R1" s="438"/>
      <c r="S1" s="438"/>
      <c r="T1" s="438"/>
      <c r="U1" s="438"/>
      <c r="V1" s="438"/>
      <c r="W1" s="438"/>
      <c r="X1" s="439"/>
      <c r="Y1" s="434" t="s">
        <v>68</v>
      </c>
      <c r="Z1" s="435"/>
      <c r="AA1" s="435"/>
      <c r="AB1" s="435"/>
      <c r="AC1" s="435"/>
      <c r="AD1" s="435"/>
      <c r="AE1" s="435"/>
      <c r="AF1" s="435"/>
      <c r="AG1" s="435"/>
      <c r="AH1" s="436"/>
      <c r="AI1" s="27"/>
      <c r="AJ1" s="437" t="s">
        <v>148</v>
      </c>
      <c r="AK1" s="438"/>
      <c r="AL1" s="438"/>
      <c r="AM1" s="439"/>
    </row>
    <row r="2" spans="1:39" x14ac:dyDescent="0.2">
      <c r="A2" s="447"/>
      <c r="B2" s="447"/>
      <c r="C2" s="447"/>
      <c r="D2" s="447"/>
      <c r="E2" s="447"/>
      <c r="F2" s="447"/>
      <c r="G2" s="447"/>
      <c r="H2" s="447"/>
      <c r="I2" s="447"/>
      <c r="J2" s="447"/>
      <c r="K2" s="86" t="s">
        <v>77</v>
      </c>
      <c r="L2" s="440" t="s">
        <v>107</v>
      </c>
      <c r="M2" s="440"/>
      <c r="N2" s="441" t="s">
        <v>108</v>
      </c>
      <c r="O2" s="442"/>
      <c r="P2" s="45" t="s">
        <v>19</v>
      </c>
      <c r="Q2" s="55" t="s">
        <v>138</v>
      </c>
      <c r="R2" s="440" t="s">
        <v>107</v>
      </c>
      <c r="S2" s="440"/>
      <c r="T2" s="443" t="s">
        <v>109</v>
      </c>
      <c r="U2" s="444"/>
      <c r="V2" s="69" t="s">
        <v>80</v>
      </c>
      <c r="W2" s="445" t="s">
        <v>110</v>
      </c>
      <c r="X2" s="446"/>
      <c r="Y2" s="69" t="s">
        <v>68</v>
      </c>
      <c r="Z2" s="42" t="s">
        <v>68</v>
      </c>
      <c r="AA2" s="42" t="s">
        <v>68</v>
      </c>
      <c r="AB2" s="49" t="s">
        <v>68</v>
      </c>
      <c r="AC2" s="46" t="s">
        <v>68</v>
      </c>
      <c r="AD2" s="43" t="s">
        <v>68</v>
      </c>
      <c r="AE2" s="44" t="s">
        <v>68</v>
      </c>
      <c r="AF2" s="69" t="s">
        <v>106</v>
      </c>
      <c r="AG2" s="69"/>
      <c r="AH2" s="42" t="s">
        <v>105</v>
      </c>
      <c r="AI2" s="68" t="s">
        <v>81</v>
      </c>
      <c r="AJ2" s="42" t="s">
        <v>81</v>
      </c>
      <c r="AK2" s="69" t="s">
        <v>73</v>
      </c>
      <c r="AL2" s="42" t="s">
        <v>73</v>
      </c>
      <c r="AM2" s="42" t="s">
        <v>73</v>
      </c>
    </row>
    <row r="3" spans="1:39" s="4" customFormat="1" x14ac:dyDescent="0.2">
      <c r="A3" s="72" t="str">
        <f>VALORES!A4</f>
        <v>ITEM</v>
      </c>
      <c r="B3" s="72" t="str">
        <f>VALORES!B4</f>
        <v>QT</v>
      </c>
      <c r="C3" s="72" t="str">
        <f>VALORES!C4</f>
        <v>DESCRIÇÃO</v>
      </c>
      <c r="D3" s="72" t="s">
        <v>173</v>
      </c>
      <c r="E3" s="72" t="s">
        <v>174</v>
      </c>
      <c r="F3" s="72" t="str">
        <f>VALORES!I4</f>
        <v>M.L</v>
      </c>
      <c r="G3" s="72" t="str">
        <f>VALORES!K4</f>
        <v>VALOR UN.</v>
      </c>
      <c r="H3" s="72" t="str">
        <f>VALORES!L4</f>
        <v>VALOR S/ IPI</v>
      </c>
      <c r="I3" s="72" t="str">
        <f>VALORES!M4</f>
        <v>IPI</v>
      </c>
      <c r="J3" s="72" t="str">
        <f>VALORES!N4</f>
        <v>VALOR C/ IPI</v>
      </c>
      <c r="K3" s="65" t="s">
        <v>78</v>
      </c>
      <c r="L3" s="448" t="s">
        <v>79</v>
      </c>
      <c r="M3" s="448"/>
      <c r="N3" s="52" t="s">
        <v>71</v>
      </c>
      <c r="O3" s="52" t="s">
        <v>70</v>
      </c>
      <c r="P3" s="68"/>
      <c r="Q3" s="56" t="s">
        <v>19</v>
      </c>
      <c r="R3" s="448" t="s">
        <v>67</v>
      </c>
      <c r="S3" s="448"/>
      <c r="T3" s="58" t="s">
        <v>71</v>
      </c>
      <c r="U3" s="58" t="s">
        <v>70</v>
      </c>
      <c r="V3" s="68" t="s">
        <v>72</v>
      </c>
      <c r="W3" s="62" t="s">
        <v>71</v>
      </c>
      <c r="X3" s="62" t="s">
        <v>70</v>
      </c>
      <c r="Y3" s="68" t="s">
        <v>67</v>
      </c>
      <c r="Z3" s="23" t="s">
        <v>67</v>
      </c>
      <c r="AA3" s="23" t="s">
        <v>103</v>
      </c>
      <c r="AB3" s="50" t="s">
        <v>19</v>
      </c>
      <c r="AC3" s="35" t="s">
        <v>19</v>
      </c>
      <c r="AD3" s="11" t="s">
        <v>83</v>
      </c>
      <c r="AE3" s="7" t="s">
        <v>83</v>
      </c>
      <c r="AF3" s="68" t="s">
        <v>104</v>
      </c>
      <c r="AG3" s="68"/>
      <c r="AH3" s="23" t="s">
        <v>104</v>
      </c>
      <c r="AI3" s="68" t="s">
        <v>82</v>
      </c>
      <c r="AJ3" s="23" t="s">
        <v>82</v>
      </c>
      <c r="AK3" s="68" t="s">
        <v>71</v>
      </c>
      <c r="AL3" s="23" t="s">
        <v>71</v>
      </c>
      <c r="AM3" s="23" t="s">
        <v>70</v>
      </c>
    </row>
    <row r="4" spans="1:39" x14ac:dyDescent="0.2">
      <c r="A4" s="29" t="str">
        <f>VALORES!A5</f>
        <v>1</v>
      </c>
      <c r="B4" s="29">
        <f>VALORES!B5</f>
        <v>0</v>
      </c>
      <c r="C4" s="3">
        <f>VALORES!C5</f>
        <v>0</v>
      </c>
      <c r="D4" s="84">
        <f>VALORES!F5</f>
        <v>96283.381816878566</v>
      </c>
      <c r="E4" s="84">
        <f>VALORES!H5</f>
        <v>96283.381816878566</v>
      </c>
      <c r="F4" s="32">
        <f>VALORES!I5</f>
        <v>0</v>
      </c>
      <c r="G4" s="84">
        <f>VALORES!K5</f>
        <v>96283.381816878566</v>
      </c>
      <c r="H4" s="84">
        <f>VALORES!L5</f>
        <v>0</v>
      </c>
      <c r="I4" s="32">
        <f>VALORES!M5</f>
        <v>9.7500000000000003E-2</v>
      </c>
      <c r="J4" s="84">
        <f>VALORES!N5</f>
        <v>0</v>
      </c>
      <c r="K4" s="66">
        <f>'1'!$H$111*B4</f>
        <v>0</v>
      </c>
      <c r="L4" s="14">
        <f>'1'!$AD$113</f>
        <v>1915.1445086705201</v>
      </c>
      <c r="M4" s="15" t="e">
        <f t="shared" ref="M4:M33" si="0">L4/H4</f>
        <v>#DIV/0!</v>
      </c>
      <c r="N4" s="53">
        <f>L4*B4</f>
        <v>0</v>
      </c>
      <c r="O4" s="54" t="e">
        <f t="shared" ref="O4:O34" si="1">N4/H4</f>
        <v>#DIV/0!</v>
      </c>
      <c r="P4" s="37">
        <f>'1'!$AD$114</f>
        <v>0</v>
      </c>
      <c r="Q4" s="57">
        <f>B4*P4</f>
        <v>0</v>
      </c>
      <c r="R4" s="14">
        <f>'1'!$AD$104</f>
        <v>94368.237308208045</v>
      </c>
      <c r="S4" s="16" t="e">
        <f t="shared" ref="S4:S33" si="2">R4/H4</f>
        <v>#DIV/0!</v>
      </c>
      <c r="T4" s="59">
        <f>R4*B4</f>
        <v>0</v>
      </c>
      <c r="U4" s="60" t="e">
        <f t="shared" ref="U4:U34" si="3">T4/H4</f>
        <v>#DIV/0!</v>
      </c>
      <c r="V4" s="18">
        <f>'1'!$AG$111</f>
        <v>23760.331547860209</v>
      </c>
      <c r="W4" s="63">
        <f>V4*B4</f>
        <v>0</v>
      </c>
      <c r="X4" s="64" t="e">
        <f t="shared" ref="X4:X33" si="4">W4/H4</f>
        <v>#DIV/0!</v>
      </c>
      <c r="Y4" s="18">
        <f>'1'!$R104</f>
        <v>40814.262635799998</v>
      </c>
      <c r="Z4" s="18">
        <f>Y4*B4</f>
        <v>0</v>
      </c>
      <c r="AA4" s="18">
        <f t="shared" ref="AA4:AA33" si="5">AE4-Z4</f>
        <v>0</v>
      </c>
      <c r="AB4" s="18">
        <f>'1'!$R109</f>
        <v>0</v>
      </c>
      <c r="AC4" s="47">
        <f>B4*AB4</f>
        <v>0</v>
      </c>
      <c r="AD4" s="17">
        <f>'1'!$R$111</f>
        <v>41642.562635800001</v>
      </c>
      <c r="AE4" s="17">
        <f>AD4*B4</f>
        <v>0</v>
      </c>
      <c r="AF4" s="85">
        <f>'DADOS ENTRADA'!$C$27+'DADOS ENTRADA'!$C$29</f>
        <v>0</v>
      </c>
      <c r="AG4" s="25">
        <f>G4*AF4</f>
        <v>0</v>
      </c>
      <c r="AH4" s="25">
        <f t="shared" ref="AH4:AH33" si="6">H4*AF4</f>
        <v>0</v>
      </c>
      <c r="AI4" s="18">
        <f>SUM(G4*I4)+(V4+AD4+AG4)</f>
        <v>74790.523910805874</v>
      </c>
      <c r="AJ4" s="18">
        <f>AI4*B4</f>
        <v>0</v>
      </c>
      <c r="AK4" s="18">
        <f t="shared" ref="AK4:AK33" si="7">(G4*I4+G4)-AI4</f>
        <v>30880.487633218348</v>
      </c>
      <c r="AL4" s="18">
        <f>AK4*B4</f>
        <v>0</v>
      </c>
      <c r="AM4" s="26" t="e">
        <f t="shared" ref="AM4:AM34" si="8">AL4/J4</f>
        <v>#DIV/0!</v>
      </c>
    </row>
    <row r="5" spans="1:39" x14ac:dyDescent="0.2">
      <c r="A5" s="29" t="str">
        <f>VALORES!A6</f>
        <v>2</v>
      </c>
      <c r="B5" s="29">
        <f>VALORES!B6</f>
        <v>0</v>
      </c>
      <c r="C5" s="3">
        <f>VALORES!C6</f>
        <v>0</v>
      </c>
      <c r="D5" s="84">
        <f>VALORES!F6</f>
        <v>117241.39208786123</v>
      </c>
      <c r="E5" s="84">
        <f>VALORES!H6</f>
        <v>117241.39208786123</v>
      </c>
      <c r="F5" s="32">
        <f>VALORES!I6</f>
        <v>0</v>
      </c>
      <c r="G5" s="84">
        <f>VALORES!K6</f>
        <v>117241.39208786123</v>
      </c>
      <c r="H5" s="84">
        <f>VALORES!L6</f>
        <v>0</v>
      </c>
      <c r="I5" s="32">
        <f>VALORES!M6</f>
        <v>9.7500000000000003E-2</v>
      </c>
      <c r="J5" s="84">
        <f>VALORES!N6</f>
        <v>0</v>
      </c>
      <c r="K5" s="66">
        <f>'2'!$H$111*B5</f>
        <v>0</v>
      </c>
      <c r="L5" s="14">
        <f>'2'!$AD$113</f>
        <v>2553.5260115606939</v>
      </c>
      <c r="M5" s="15" t="e">
        <f t="shared" si="0"/>
        <v>#DIV/0!</v>
      </c>
      <c r="N5" s="53">
        <f t="shared" ref="N5:N33" si="9">L5*B5</f>
        <v>0</v>
      </c>
      <c r="O5" s="54" t="e">
        <f t="shared" si="1"/>
        <v>#DIV/0!</v>
      </c>
      <c r="P5" s="37">
        <f>'2'!$AD$114</f>
        <v>0</v>
      </c>
      <c r="Q5" s="57">
        <f t="shared" ref="Q5:Q33" si="10">B5*P5</f>
        <v>0</v>
      </c>
      <c r="R5" s="14">
        <f>'2'!$AD$104</f>
        <v>114687.86607630053</v>
      </c>
      <c r="S5" s="16" t="e">
        <f t="shared" si="2"/>
        <v>#DIV/0!</v>
      </c>
      <c r="T5" s="59">
        <f t="shared" ref="T5:T33" si="11">R5*B5</f>
        <v>0</v>
      </c>
      <c r="U5" s="60" t="e">
        <f t="shared" si="3"/>
        <v>#DIV/0!</v>
      </c>
      <c r="V5" s="18">
        <f>'2'!$AG$111</f>
        <v>28932.244532481956</v>
      </c>
      <c r="W5" s="63">
        <f t="shared" ref="W5:W33" si="12">V5*B5</f>
        <v>0</v>
      </c>
      <c r="X5" s="64" t="e">
        <f t="shared" si="4"/>
        <v>#DIV/0!</v>
      </c>
      <c r="Y5" s="18">
        <f>'2'!$R104</f>
        <v>49602.502078000012</v>
      </c>
      <c r="Z5" s="18">
        <f t="shared" ref="Z5:Z33" si="13">Y5*B5</f>
        <v>0</v>
      </c>
      <c r="AA5" s="18">
        <f t="shared" si="5"/>
        <v>0</v>
      </c>
      <c r="AB5" s="18">
        <f>'2'!$R109</f>
        <v>0</v>
      </c>
      <c r="AC5" s="47">
        <f t="shared" ref="AC5:AC33" si="14">B5*AB5</f>
        <v>0</v>
      </c>
      <c r="AD5" s="17">
        <f>'2'!$R$111</f>
        <v>50706.902078000014</v>
      </c>
      <c r="AE5" s="17">
        <f t="shared" ref="AE5:AE33" si="15">AD5*B5</f>
        <v>0</v>
      </c>
      <c r="AF5" s="85">
        <f>'DADOS ENTRADA'!$C$27+'DADOS ENTRADA'!$C$29</f>
        <v>0</v>
      </c>
      <c r="AG5" s="25">
        <f t="shared" ref="AG5:AG33" si="16">G5*AF5</f>
        <v>0</v>
      </c>
      <c r="AH5" s="25">
        <f t="shared" si="6"/>
        <v>0</v>
      </c>
      <c r="AI5" s="18">
        <f t="shared" ref="AI5:AI33" si="17">SUM(G5*I5)+(V5+AD5+AG5)</f>
        <v>91070.182339048435</v>
      </c>
      <c r="AJ5" s="18">
        <f t="shared" ref="AJ5:AJ33" si="18">AI5*B5</f>
        <v>0</v>
      </c>
      <c r="AK5" s="18">
        <f t="shared" si="7"/>
        <v>37602.245477379256</v>
      </c>
      <c r="AL5" s="18">
        <f t="shared" ref="AL5:AL33" si="19">AK5*B5</f>
        <v>0</v>
      </c>
      <c r="AM5" s="26" t="e">
        <f>AL5/J5</f>
        <v>#DIV/0!</v>
      </c>
    </row>
    <row r="6" spans="1:39" x14ac:dyDescent="0.2">
      <c r="A6" s="29" t="str">
        <f>VALORES!A7</f>
        <v>3</v>
      </c>
      <c r="B6" s="29">
        <f>VALORES!B7</f>
        <v>0</v>
      </c>
      <c r="C6" s="3">
        <f>VALORES!C7</f>
        <v>0</v>
      </c>
      <c r="D6" s="84">
        <f>VALORES!F7</f>
        <v>94732.776860115569</v>
      </c>
      <c r="E6" s="84">
        <f>VALORES!H7</f>
        <v>94732.776860115569</v>
      </c>
      <c r="F6" s="32">
        <f>VALORES!I7</f>
        <v>0</v>
      </c>
      <c r="G6" s="84">
        <f>VALORES!K7</f>
        <v>94732.776860115569</v>
      </c>
      <c r="H6" s="84">
        <f>VALORES!L7</f>
        <v>0</v>
      </c>
      <c r="I6" s="32">
        <f>VALORES!M7</f>
        <v>9.7500000000000003E-2</v>
      </c>
      <c r="J6" s="84">
        <f>VALORES!N7</f>
        <v>0</v>
      </c>
      <c r="K6" s="66">
        <f>'3'!$G$111*B6</f>
        <v>0</v>
      </c>
      <c r="L6" s="14">
        <f>'3'!$AD$113</f>
        <v>3191.907514450867</v>
      </c>
      <c r="M6" s="15" t="e">
        <f>L6/H6</f>
        <v>#DIV/0!</v>
      </c>
      <c r="N6" s="53">
        <f t="shared" si="9"/>
        <v>0</v>
      </c>
      <c r="O6" s="54" t="e">
        <f t="shared" si="1"/>
        <v>#DIV/0!</v>
      </c>
      <c r="P6" s="37">
        <f>'3'!$AD$114</f>
        <v>0</v>
      </c>
      <c r="Q6" s="57">
        <f t="shared" si="10"/>
        <v>0</v>
      </c>
      <c r="R6" s="14">
        <f>'3'!$AD$104</f>
        <v>91540.869345664702</v>
      </c>
      <c r="S6" s="16" t="e">
        <f t="shared" si="2"/>
        <v>#DIV/0!</v>
      </c>
      <c r="T6" s="59">
        <f t="shared" si="11"/>
        <v>0</v>
      </c>
      <c r="U6" s="60" t="e">
        <f t="shared" si="3"/>
        <v>#DIV/0!</v>
      </c>
      <c r="V6" s="18">
        <f>'3'!$AG$111</f>
        <v>23377.681009655018</v>
      </c>
      <c r="W6" s="63">
        <f t="shared" si="12"/>
        <v>0</v>
      </c>
      <c r="X6" s="64" t="e">
        <f t="shared" si="4"/>
        <v>#DIV/0!</v>
      </c>
      <c r="Y6" s="18">
        <f>'3'!$R104</f>
        <v>39591.425991999997</v>
      </c>
      <c r="Z6" s="18">
        <f t="shared" si="13"/>
        <v>0</v>
      </c>
      <c r="AA6" s="18">
        <f>AE6-Z6</f>
        <v>0</v>
      </c>
      <c r="AB6" s="18">
        <f>'3'!$R109</f>
        <v>0</v>
      </c>
      <c r="AC6" s="47">
        <f t="shared" si="14"/>
        <v>0</v>
      </c>
      <c r="AD6" s="17">
        <f>'3'!$R$111</f>
        <v>40971.925991999997</v>
      </c>
      <c r="AE6" s="17">
        <f>AD6*B6</f>
        <v>0</v>
      </c>
      <c r="AF6" s="85">
        <f>'DADOS ENTRADA'!$C$27+'DADOS ENTRADA'!$C$29</f>
        <v>0</v>
      </c>
      <c r="AG6" s="25">
        <f t="shared" si="16"/>
        <v>0</v>
      </c>
      <c r="AH6" s="25">
        <f t="shared" si="6"/>
        <v>0</v>
      </c>
      <c r="AI6" s="18">
        <f t="shared" si="17"/>
        <v>73586.052745516281</v>
      </c>
      <c r="AJ6" s="18">
        <f t="shared" si="18"/>
        <v>0</v>
      </c>
      <c r="AK6" s="18">
        <f t="shared" si="7"/>
        <v>30383.169858460562</v>
      </c>
      <c r="AL6" s="18">
        <f t="shared" si="19"/>
        <v>0</v>
      </c>
      <c r="AM6" s="26" t="e">
        <f>AL6/J6</f>
        <v>#DIV/0!</v>
      </c>
    </row>
    <row r="7" spans="1:39" x14ac:dyDescent="0.2">
      <c r="A7" s="29" t="str">
        <f>VALORES!A8</f>
        <v>4</v>
      </c>
      <c r="B7" s="29">
        <f>VALORES!B8</f>
        <v>0</v>
      </c>
      <c r="C7" s="3">
        <f>VALORES!C8</f>
        <v>0</v>
      </c>
      <c r="D7" s="84">
        <f>VALORES!F8</f>
        <v>95453.41500231206</v>
      </c>
      <c r="E7" s="84">
        <f>VALORES!H8</f>
        <v>95453.41500231206</v>
      </c>
      <c r="F7" s="32">
        <f>VALORES!I8</f>
        <v>0</v>
      </c>
      <c r="G7" s="84">
        <f>VALORES!K8</f>
        <v>95453.41500231206</v>
      </c>
      <c r="H7" s="84">
        <f>VALORES!L8</f>
        <v>0</v>
      </c>
      <c r="I7" s="32">
        <f>VALORES!M8</f>
        <v>0</v>
      </c>
      <c r="J7" s="84">
        <f>VALORES!N8</f>
        <v>0</v>
      </c>
      <c r="K7" s="66">
        <f>'4'!$G$111*B7</f>
        <v>0</v>
      </c>
      <c r="L7" s="14">
        <f>'4'!$AD$113</f>
        <v>3830.2890173410401</v>
      </c>
      <c r="M7" s="15" t="e">
        <f t="shared" si="0"/>
        <v>#DIV/0!</v>
      </c>
      <c r="N7" s="53">
        <f t="shared" si="9"/>
        <v>0</v>
      </c>
      <c r="O7" s="54" t="e">
        <f t="shared" si="1"/>
        <v>#DIV/0!</v>
      </c>
      <c r="P7" s="37">
        <f>'4'!$AD$114</f>
        <v>0</v>
      </c>
      <c r="Q7" s="57">
        <f t="shared" si="10"/>
        <v>0</v>
      </c>
      <c r="R7" s="14">
        <f>'4'!$AD$104</f>
        <v>91623.125984971019</v>
      </c>
      <c r="S7" s="16" t="e">
        <f t="shared" si="2"/>
        <v>#DIV/0!</v>
      </c>
      <c r="T7" s="59">
        <f t="shared" si="11"/>
        <v>0</v>
      </c>
      <c r="U7" s="60" t="e">
        <f t="shared" si="3"/>
        <v>#DIV/0!</v>
      </c>
      <c r="V7" s="18">
        <f>'4'!$AG$111</f>
        <v>23555.51648719556</v>
      </c>
      <c r="W7" s="63">
        <f t="shared" si="12"/>
        <v>0</v>
      </c>
      <c r="X7" s="64" t="e">
        <f t="shared" si="4"/>
        <v>#DIV/0!</v>
      </c>
      <c r="Y7" s="18">
        <f>'4'!$R104</f>
        <v>39627.001988499993</v>
      </c>
      <c r="Z7" s="18">
        <f t="shared" si="13"/>
        <v>0</v>
      </c>
      <c r="AA7" s="18">
        <f t="shared" si="5"/>
        <v>0</v>
      </c>
      <c r="AB7" s="18">
        <f>'4'!$R109</f>
        <v>0</v>
      </c>
      <c r="AC7" s="47">
        <f t="shared" si="14"/>
        <v>0</v>
      </c>
      <c r="AD7" s="17">
        <f>'4'!$R$111</f>
        <v>41283.601988499991</v>
      </c>
      <c r="AE7" s="17">
        <f t="shared" si="15"/>
        <v>0</v>
      </c>
      <c r="AF7" s="85">
        <f>'DADOS ENTRADA'!$C$27+'DADOS ENTRADA'!$C$29</f>
        <v>0</v>
      </c>
      <c r="AG7" s="25">
        <f t="shared" si="16"/>
        <v>0</v>
      </c>
      <c r="AH7" s="25">
        <f t="shared" si="6"/>
        <v>0</v>
      </c>
      <c r="AI7" s="18">
        <f t="shared" si="17"/>
        <v>64839.118475695548</v>
      </c>
      <c r="AJ7" s="18">
        <f t="shared" si="18"/>
        <v>0</v>
      </c>
      <c r="AK7" s="18">
        <f t="shared" si="7"/>
        <v>30614.296526616512</v>
      </c>
      <c r="AL7" s="18">
        <f>AK7*B7</f>
        <v>0</v>
      </c>
      <c r="AM7" s="26" t="e">
        <f>AL7/J7</f>
        <v>#DIV/0!</v>
      </c>
    </row>
    <row r="8" spans="1:39" x14ac:dyDescent="0.2">
      <c r="A8" s="29" t="str">
        <f>VALORES!A9</f>
        <v>5</v>
      </c>
      <c r="B8" s="29">
        <f>VALORES!B9</f>
        <v>0</v>
      </c>
      <c r="C8" s="3">
        <f>VALORES!C9</f>
        <v>0</v>
      </c>
      <c r="D8" s="84">
        <f>VALORES!F9</f>
        <v>0</v>
      </c>
      <c r="E8" s="84">
        <f>VALORES!H9</f>
        <v>0</v>
      </c>
      <c r="F8" s="32">
        <f>VALORES!I9</f>
        <v>0</v>
      </c>
      <c r="G8" s="84">
        <f>VALORES!K9</f>
        <v>0</v>
      </c>
      <c r="H8" s="84">
        <f>VALORES!L9</f>
        <v>0</v>
      </c>
      <c r="I8" s="32">
        <f>VALORES!M9</f>
        <v>0</v>
      </c>
      <c r="J8" s="84">
        <f>VALORES!N9</f>
        <v>0</v>
      </c>
      <c r="K8" s="66">
        <f>'5'!$H$111*B8</f>
        <v>0</v>
      </c>
      <c r="L8" s="14">
        <f>'5'!$AD$113</f>
        <v>0</v>
      </c>
      <c r="M8" s="15" t="e">
        <f t="shared" si="0"/>
        <v>#DIV/0!</v>
      </c>
      <c r="N8" s="53">
        <f t="shared" si="9"/>
        <v>0</v>
      </c>
      <c r="O8" s="54" t="e">
        <f t="shared" si="1"/>
        <v>#DIV/0!</v>
      </c>
      <c r="P8" s="37">
        <f>'5'!$AD$114</f>
        <v>0</v>
      </c>
      <c r="Q8" s="57">
        <f t="shared" si="10"/>
        <v>0</v>
      </c>
      <c r="R8" s="14">
        <f>'5'!$AD$104</f>
        <v>0</v>
      </c>
      <c r="S8" s="16" t="e">
        <f t="shared" si="2"/>
        <v>#DIV/0!</v>
      </c>
      <c r="T8" s="59">
        <f t="shared" si="11"/>
        <v>0</v>
      </c>
      <c r="U8" s="60" t="e">
        <f t="shared" si="3"/>
        <v>#DIV/0!</v>
      </c>
      <c r="V8" s="18">
        <f>'5'!$AG$111</f>
        <v>0</v>
      </c>
      <c r="W8" s="63">
        <f t="shared" si="12"/>
        <v>0</v>
      </c>
      <c r="X8" s="64" t="e">
        <f t="shared" si="4"/>
        <v>#DIV/0!</v>
      </c>
      <c r="Y8" s="18">
        <f>'5'!$R104</f>
        <v>0</v>
      </c>
      <c r="Z8" s="18">
        <f t="shared" si="13"/>
        <v>0</v>
      </c>
      <c r="AA8" s="18">
        <f t="shared" si="5"/>
        <v>0</v>
      </c>
      <c r="AB8" s="18">
        <f>'5'!$R109</f>
        <v>0</v>
      </c>
      <c r="AC8" s="47">
        <f t="shared" si="14"/>
        <v>0</v>
      </c>
      <c r="AD8" s="17">
        <f>'5'!$R$111</f>
        <v>0</v>
      </c>
      <c r="AE8" s="17">
        <f t="shared" si="15"/>
        <v>0</v>
      </c>
      <c r="AF8" s="85">
        <f>'DADOS ENTRADA'!$C$27+'DADOS ENTRADA'!$C$29</f>
        <v>0</v>
      </c>
      <c r="AG8" s="25">
        <f t="shared" si="16"/>
        <v>0</v>
      </c>
      <c r="AH8" s="25">
        <f t="shared" si="6"/>
        <v>0</v>
      </c>
      <c r="AI8" s="18">
        <f t="shared" si="17"/>
        <v>0</v>
      </c>
      <c r="AJ8" s="18">
        <f t="shared" si="18"/>
        <v>0</v>
      </c>
      <c r="AK8" s="18">
        <f t="shared" si="7"/>
        <v>0</v>
      </c>
      <c r="AL8" s="18">
        <f t="shared" si="19"/>
        <v>0</v>
      </c>
      <c r="AM8" s="26" t="e">
        <f t="shared" si="8"/>
        <v>#DIV/0!</v>
      </c>
    </row>
    <row r="9" spans="1:39" x14ac:dyDescent="0.2">
      <c r="A9" s="29" t="str">
        <f>VALORES!A10</f>
        <v>6</v>
      </c>
      <c r="B9" s="29">
        <f>VALORES!B10</f>
        <v>0</v>
      </c>
      <c r="C9" s="3">
        <f>VALORES!C10</f>
        <v>0</v>
      </c>
      <c r="D9" s="84">
        <f>VALORES!F10</f>
        <v>0</v>
      </c>
      <c r="E9" s="84">
        <f>VALORES!H10</f>
        <v>0</v>
      </c>
      <c r="F9" s="32">
        <f>VALORES!I10</f>
        <v>0</v>
      </c>
      <c r="G9" s="84">
        <f>VALORES!K10</f>
        <v>0</v>
      </c>
      <c r="H9" s="84">
        <f>VALORES!L10</f>
        <v>0</v>
      </c>
      <c r="I9" s="32">
        <f>VALORES!M10</f>
        <v>0</v>
      </c>
      <c r="J9" s="84">
        <f>VALORES!N10</f>
        <v>0</v>
      </c>
      <c r="K9" s="66">
        <f>'6'!$H$111*B9</f>
        <v>0</v>
      </c>
      <c r="L9" s="14">
        <f>'6'!$AD$113</f>
        <v>0</v>
      </c>
      <c r="M9" s="15" t="e">
        <f t="shared" si="0"/>
        <v>#DIV/0!</v>
      </c>
      <c r="N9" s="53">
        <f t="shared" si="9"/>
        <v>0</v>
      </c>
      <c r="O9" s="54" t="e">
        <f t="shared" si="1"/>
        <v>#DIV/0!</v>
      </c>
      <c r="P9" s="37">
        <f>'6'!$AD$114</f>
        <v>0</v>
      </c>
      <c r="Q9" s="57">
        <f t="shared" si="10"/>
        <v>0</v>
      </c>
      <c r="R9" s="14">
        <f>'6'!$AD$104</f>
        <v>0</v>
      </c>
      <c r="S9" s="16" t="e">
        <f t="shared" si="2"/>
        <v>#DIV/0!</v>
      </c>
      <c r="T9" s="59">
        <f t="shared" si="11"/>
        <v>0</v>
      </c>
      <c r="U9" s="60" t="e">
        <f t="shared" si="3"/>
        <v>#DIV/0!</v>
      </c>
      <c r="V9" s="18">
        <f>'6'!$AG$111</f>
        <v>0</v>
      </c>
      <c r="W9" s="63">
        <f t="shared" si="12"/>
        <v>0</v>
      </c>
      <c r="X9" s="64" t="e">
        <f t="shared" si="4"/>
        <v>#DIV/0!</v>
      </c>
      <c r="Y9" s="18">
        <f>'6'!$R104</f>
        <v>0</v>
      </c>
      <c r="Z9" s="18">
        <f t="shared" si="13"/>
        <v>0</v>
      </c>
      <c r="AA9" s="18">
        <f t="shared" si="5"/>
        <v>0</v>
      </c>
      <c r="AB9" s="18">
        <f>'6'!$R109</f>
        <v>0</v>
      </c>
      <c r="AC9" s="47">
        <f t="shared" si="14"/>
        <v>0</v>
      </c>
      <c r="AD9" s="17">
        <f>'6'!$R$111</f>
        <v>0</v>
      </c>
      <c r="AE9" s="17">
        <f t="shared" si="15"/>
        <v>0</v>
      </c>
      <c r="AF9" s="85">
        <f>'DADOS ENTRADA'!$C$27+'DADOS ENTRADA'!$C$29</f>
        <v>0</v>
      </c>
      <c r="AG9" s="25">
        <f t="shared" si="16"/>
        <v>0</v>
      </c>
      <c r="AH9" s="25">
        <f t="shared" si="6"/>
        <v>0</v>
      </c>
      <c r="AI9" s="18">
        <f t="shared" si="17"/>
        <v>0</v>
      </c>
      <c r="AJ9" s="18">
        <f t="shared" si="18"/>
        <v>0</v>
      </c>
      <c r="AK9" s="18">
        <f t="shared" si="7"/>
        <v>0</v>
      </c>
      <c r="AL9" s="18">
        <f t="shared" si="19"/>
        <v>0</v>
      </c>
      <c r="AM9" s="26" t="e">
        <f t="shared" si="8"/>
        <v>#DIV/0!</v>
      </c>
    </row>
    <row r="10" spans="1:39" x14ac:dyDescent="0.2">
      <c r="A10" s="29" t="str">
        <f>VALORES!A11</f>
        <v>7</v>
      </c>
      <c r="B10" s="29">
        <f>VALORES!B11</f>
        <v>0</v>
      </c>
      <c r="C10" s="3">
        <f>VALORES!C11</f>
        <v>0</v>
      </c>
      <c r="D10" s="84">
        <f>VALORES!F11</f>
        <v>0</v>
      </c>
      <c r="E10" s="84">
        <f>VALORES!H11</f>
        <v>0</v>
      </c>
      <c r="F10" s="32">
        <f>VALORES!I11</f>
        <v>0</v>
      </c>
      <c r="G10" s="84">
        <f>VALORES!K11</f>
        <v>0</v>
      </c>
      <c r="H10" s="84">
        <f>VALORES!L11</f>
        <v>0</v>
      </c>
      <c r="I10" s="32">
        <f>VALORES!M11</f>
        <v>0</v>
      </c>
      <c r="J10" s="84">
        <f>VALORES!N11</f>
        <v>0</v>
      </c>
      <c r="K10" s="66">
        <f>'7'!$H$111*B10</f>
        <v>0</v>
      </c>
      <c r="L10" s="14">
        <f>'7'!$AD$113</f>
        <v>0</v>
      </c>
      <c r="M10" s="15" t="e">
        <f t="shared" si="0"/>
        <v>#DIV/0!</v>
      </c>
      <c r="N10" s="53">
        <f t="shared" si="9"/>
        <v>0</v>
      </c>
      <c r="O10" s="54" t="e">
        <f t="shared" si="1"/>
        <v>#DIV/0!</v>
      </c>
      <c r="P10" s="37">
        <f>'7'!$AD$114</f>
        <v>0</v>
      </c>
      <c r="Q10" s="57">
        <f t="shared" si="10"/>
        <v>0</v>
      </c>
      <c r="R10" s="14">
        <f>'7'!$AD$104</f>
        <v>0</v>
      </c>
      <c r="S10" s="16" t="e">
        <f t="shared" si="2"/>
        <v>#DIV/0!</v>
      </c>
      <c r="T10" s="59">
        <f t="shared" si="11"/>
        <v>0</v>
      </c>
      <c r="U10" s="60" t="e">
        <f t="shared" si="3"/>
        <v>#DIV/0!</v>
      </c>
      <c r="V10" s="18">
        <f>'7'!$AG$111</f>
        <v>0</v>
      </c>
      <c r="W10" s="63">
        <f t="shared" si="12"/>
        <v>0</v>
      </c>
      <c r="X10" s="64" t="e">
        <f t="shared" si="4"/>
        <v>#DIV/0!</v>
      </c>
      <c r="Y10" s="18">
        <f>'7'!$R104</f>
        <v>0</v>
      </c>
      <c r="Z10" s="18">
        <f t="shared" si="13"/>
        <v>0</v>
      </c>
      <c r="AA10" s="18">
        <f t="shared" si="5"/>
        <v>0</v>
      </c>
      <c r="AB10" s="18">
        <f>'7'!$R109</f>
        <v>0</v>
      </c>
      <c r="AC10" s="47">
        <f t="shared" si="14"/>
        <v>0</v>
      </c>
      <c r="AD10" s="17">
        <f>'7'!$R$111</f>
        <v>0</v>
      </c>
      <c r="AE10" s="17">
        <f t="shared" si="15"/>
        <v>0</v>
      </c>
      <c r="AF10" s="85">
        <f>'DADOS ENTRADA'!$C$27+'DADOS ENTRADA'!$C$29</f>
        <v>0</v>
      </c>
      <c r="AG10" s="25">
        <f t="shared" si="16"/>
        <v>0</v>
      </c>
      <c r="AH10" s="25">
        <f t="shared" si="6"/>
        <v>0</v>
      </c>
      <c r="AI10" s="18">
        <f t="shared" si="17"/>
        <v>0</v>
      </c>
      <c r="AJ10" s="18">
        <f t="shared" si="18"/>
        <v>0</v>
      </c>
      <c r="AK10" s="18">
        <f t="shared" si="7"/>
        <v>0</v>
      </c>
      <c r="AL10" s="18">
        <f t="shared" si="19"/>
        <v>0</v>
      </c>
      <c r="AM10" s="26" t="e">
        <f t="shared" si="8"/>
        <v>#DIV/0!</v>
      </c>
    </row>
    <row r="11" spans="1:39" x14ac:dyDescent="0.2">
      <c r="A11" s="29" t="str">
        <f>VALORES!A12</f>
        <v>8</v>
      </c>
      <c r="B11" s="29">
        <f>VALORES!B12</f>
        <v>0</v>
      </c>
      <c r="C11" s="3">
        <f>VALORES!C12</f>
        <v>0</v>
      </c>
      <c r="D11" s="84">
        <f>VALORES!F12</f>
        <v>0</v>
      </c>
      <c r="E11" s="84">
        <f>VALORES!H12</f>
        <v>0</v>
      </c>
      <c r="F11" s="32">
        <f>VALORES!I12</f>
        <v>0</v>
      </c>
      <c r="G11" s="84">
        <f>VALORES!K12</f>
        <v>0</v>
      </c>
      <c r="H11" s="84">
        <f>VALORES!L12</f>
        <v>0</v>
      </c>
      <c r="I11" s="32">
        <f>VALORES!M12</f>
        <v>0</v>
      </c>
      <c r="J11" s="84">
        <f>VALORES!N12</f>
        <v>0</v>
      </c>
      <c r="K11" s="66">
        <f>'8'!$H$111*B11</f>
        <v>0</v>
      </c>
      <c r="L11" s="14">
        <f>'8'!$AD$113</f>
        <v>0</v>
      </c>
      <c r="M11" s="15" t="e">
        <f t="shared" si="0"/>
        <v>#DIV/0!</v>
      </c>
      <c r="N11" s="53">
        <f t="shared" si="9"/>
        <v>0</v>
      </c>
      <c r="O11" s="54" t="e">
        <f t="shared" si="1"/>
        <v>#DIV/0!</v>
      </c>
      <c r="P11" s="37">
        <f>'8'!$AD$114</f>
        <v>0</v>
      </c>
      <c r="Q11" s="57">
        <f t="shared" si="10"/>
        <v>0</v>
      </c>
      <c r="R11" s="14">
        <f>'8'!$AD$104</f>
        <v>0</v>
      </c>
      <c r="S11" s="16" t="e">
        <f t="shared" si="2"/>
        <v>#DIV/0!</v>
      </c>
      <c r="T11" s="59">
        <f t="shared" si="11"/>
        <v>0</v>
      </c>
      <c r="U11" s="60" t="e">
        <f t="shared" si="3"/>
        <v>#DIV/0!</v>
      </c>
      <c r="V11" s="18">
        <f>'8'!$AG$111</f>
        <v>0</v>
      </c>
      <c r="W11" s="63">
        <f t="shared" si="12"/>
        <v>0</v>
      </c>
      <c r="X11" s="64" t="e">
        <f t="shared" si="4"/>
        <v>#DIV/0!</v>
      </c>
      <c r="Y11" s="18">
        <f>'8'!$R104</f>
        <v>0</v>
      </c>
      <c r="Z11" s="18">
        <f t="shared" si="13"/>
        <v>0</v>
      </c>
      <c r="AA11" s="18">
        <f t="shared" si="5"/>
        <v>0</v>
      </c>
      <c r="AB11" s="18">
        <f>'8'!$R109</f>
        <v>0</v>
      </c>
      <c r="AC11" s="47">
        <f t="shared" si="14"/>
        <v>0</v>
      </c>
      <c r="AD11" s="17">
        <f>'8'!$R$111</f>
        <v>0</v>
      </c>
      <c r="AE11" s="17">
        <f t="shared" si="15"/>
        <v>0</v>
      </c>
      <c r="AF11" s="85">
        <f>'DADOS ENTRADA'!$C$27+'DADOS ENTRADA'!$C$29</f>
        <v>0</v>
      </c>
      <c r="AG11" s="25">
        <f t="shared" si="16"/>
        <v>0</v>
      </c>
      <c r="AH11" s="25">
        <f t="shared" si="6"/>
        <v>0</v>
      </c>
      <c r="AI11" s="18">
        <f t="shared" si="17"/>
        <v>0</v>
      </c>
      <c r="AJ11" s="18">
        <f t="shared" si="18"/>
        <v>0</v>
      </c>
      <c r="AK11" s="18">
        <f t="shared" si="7"/>
        <v>0</v>
      </c>
      <c r="AL11" s="18">
        <f t="shared" si="19"/>
        <v>0</v>
      </c>
      <c r="AM11" s="26" t="e">
        <f t="shared" si="8"/>
        <v>#DIV/0!</v>
      </c>
    </row>
    <row r="12" spans="1:39" x14ac:dyDescent="0.2">
      <c r="A12" s="29" t="str">
        <f>VALORES!A13</f>
        <v>9</v>
      </c>
      <c r="B12" s="29">
        <f>VALORES!B13</f>
        <v>0</v>
      </c>
      <c r="C12" s="3">
        <f>VALORES!C13</f>
        <v>0</v>
      </c>
      <c r="D12" s="84">
        <f>VALORES!F13</f>
        <v>0</v>
      </c>
      <c r="E12" s="84">
        <f>VALORES!H13</f>
        <v>0</v>
      </c>
      <c r="F12" s="32">
        <f>VALORES!I13</f>
        <v>0</v>
      </c>
      <c r="G12" s="84">
        <f>VALORES!K13</f>
        <v>0</v>
      </c>
      <c r="H12" s="84">
        <f>VALORES!L13</f>
        <v>0</v>
      </c>
      <c r="I12" s="32">
        <f>VALORES!M13</f>
        <v>0</v>
      </c>
      <c r="J12" s="84">
        <f>VALORES!N13</f>
        <v>0</v>
      </c>
      <c r="K12" s="66">
        <f>'9'!$H$111*B12</f>
        <v>0</v>
      </c>
      <c r="L12" s="14">
        <f>'9'!$AD$113</f>
        <v>0</v>
      </c>
      <c r="M12" s="15" t="e">
        <f t="shared" si="0"/>
        <v>#DIV/0!</v>
      </c>
      <c r="N12" s="53">
        <f t="shared" si="9"/>
        <v>0</v>
      </c>
      <c r="O12" s="54" t="e">
        <f t="shared" si="1"/>
        <v>#DIV/0!</v>
      </c>
      <c r="P12" s="37">
        <f>'9'!$AD$114</f>
        <v>0</v>
      </c>
      <c r="Q12" s="57">
        <f t="shared" si="10"/>
        <v>0</v>
      </c>
      <c r="R12" s="14">
        <f>'9'!$AD$104</f>
        <v>0</v>
      </c>
      <c r="S12" s="16" t="e">
        <f t="shared" si="2"/>
        <v>#DIV/0!</v>
      </c>
      <c r="T12" s="59">
        <f t="shared" si="11"/>
        <v>0</v>
      </c>
      <c r="U12" s="60" t="e">
        <f t="shared" si="3"/>
        <v>#DIV/0!</v>
      </c>
      <c r="V12" s="18">
        <f>'9'!$AG$111</f>
        <v>0</v>
      </c>
      <c r="W12" s="63">
        <f t="shared" si="12"/>
        <v>0</v>
      </c>
      <c r="X12" s="64" t="e">
        <f t="shared" si="4"/>
        <v>#DIV/0!</v>
      </c>
      <c r="Y12" s="18">
        <f>'9'!$R104</f>
        <v>0</v>
      </c>
      <c r="Z12" s="18">
        <f t="shared" si="13"/>
        <v>0</v>
      </c>
      <c r="AA12" s="18">
        <f t="shared" si="5"/>
        <v>0</v>
      </c>
      <c r="AB12" s="18">
        <f>'9'!$R109</f>
        <v>0</v>
      </c>
      <c r="AC12" s="47">
        <f t="shared" si="14"/>
        <v>0</v>
      </c>
      <c r="AD12" s="17">
        <f>'9'!$R$111</f>
        <v>0</v>
      </c>
      <c r="AE12" s="17">
        <f t="shared" si="15"/>
        <v>0</v>
      </c>
      <c r="AF12" s="85">
        <f>'DADOS ENTRADA'!$C$27+'DADOS ENTRADA'!$C$29</f>
        <v>0</v>
      </c>
      <c r="AG12" s="25">
        <f t="shared" si="16"/>
        <v>0</v>
      </c>
      <c r="AH12" s="25">
        <f t="shared" si="6"/>
        <v>0</v>
      </c>
      <c r="AI12" s="18">
        <f t="shared" si="17"/>
        <v>0</v>
      </c>
      <c r="AJ12" s="18">
        <f t="shared" si="18"/>
        <v>0</v>
      </c>
      <c r="AK12" s="18">
        <f t="shared" si="7"/>
        <v>0</v>
      </c>
      <c r="AL12" s="18">
        <f t="shared" si="19"/>
        <v>0</v>
      </c>
      <c r="AM12" s="26" t="e">
        <f t="shared" si="8"/>
        <v>#DIV/0!</v>
      </c>
    </row>
    <row r="13" spans="1:39" x14ac:dyDescent="0.2">
      <c r="A13" s="29" t="str">
        <f>VALORES!A14</f>
        <v>10</v>
      </c>
      <c r="B13" s="29">
        <f>VALORES!B14</f>
        <v>0</v>
      </c>
      <c r="C13" s="3">
        <f>VALORES!C14</f>
        <v>0</v>
      </c>
      <c r="D13" s="84">
        <f>VALORES!F14</f>
        <v>0</v>
      </c>
      <c r="E13" s="84">
        <f>VALORES!H14</f>
        <v>0</v>
      </c>
      <c r="F13" s="32">
        <f>VALORES!I14</f>
        <v>0</v>
      </c>
      <c r="G13" s="84">
        <f>VALORES!K14</f>
        <v>0</v>
      </c>
      <c r="H13" s="84">
        <f>VALORES!L14</f>
        <v>0</v>
      </c>
      <c r="I13" s="32">
        <f>VALORES!M14</f>
        <v>0</v>
      </c>
      <c r="J13" s="84">
        <f>VALORES!N14</f>
        <v>0</v>
      </c>
      <c r="K13" s="66">
        <f>'10'!$H$111*B13</f>
        <v>0</v>
      </c>
      <c r="L13" s="14">
        <f>'10'!$AD$113</f>
        <v>0</v>
      </c>
      <c r="M13" s="15" t="e">
        <f t="shared" si="0"/>
        <v>#DIV/0!</v>
      </c>
      <c r="N13" s="53">
        <f t="shared" si="9"/>
        <v>0</v>
      </c>
      <c r="O13" s="54" t="e">
        <f t="shared" si="1"/>
        <v>#DIV/0!</v>
      </c>
      <c r="P13" s="37">
        <f>'10'!$AD$114</f>
        <v>0</v>
      </c>
      <c r="Q13" s="57">
        <f t="shared" si="10"/>
        <v>0</v>
      </c>
      <c r="R13" s="14">
        <f>'10'!$AD$104</f>
        <v>0</v>
      </c>
      <c r="S13" s="16" t="e">
        <f t="shared" si="2"/>
        <v>#DIV/0!</v>
      </c>
      <c r="T13" s="59">
        <f t="shared" si="11"/>
        <v>0</v>
      </c>
      <c r="U13" s="60" t="e">
        <f t="shared" si="3"/>
        <v>#DIV/0!</v>
      </c>
      <c r="V13" s="18">
        <f>'10'!$AG$111</f>
        <v>0</v>
      </c>
      <c r="W13" s="63">
        <f t="shared" si="12"/>
        <v>0</v>
      </c>
      <c r="X13" s="64" t="e">
        <f t="shared" si="4"/>
        <v>#DIV/0!</v>
      </c>
      <c r="Y13" s="18">
        <f>'10'!$R104</f>
        <v>0</v>
      </c>
      <c r="Z13" s="18">
        <f t="shared" si="13"/>
        <v>0</v>
      </c>
      <c r="AA13" s="18">
        <f t="shared" si="5"/>
        <v>0</v>
      </c>
      <c r="AB13" s="18">
        <f>'10'!$R109</f>
        <v>0</v>
      </c>
      <c r="AC13" s="47">
        <f t="shared" si="14"/>
        <v>0</v>
      </c>
      <c r="AD13" s="17">
        <f>'10'!$R$111</f>
        <v>0</v>
      </c>
      <c r="AE13" s="17">
        <f t="shared" si="15"/>
        <v>0</v>
      </c>
      <c r="AF13" s="85">
        <f>'DADOS ENTRADA'!$C$27+'DADOS ENTRADA'!$C$29</f>
        <v>0</v>
      </c>
      <c r="AG13" s="25">
        <f t="shared" si="16"/>
        <v>0</v>
      </c>
      <c r="AH13" s="25">
        <f t="shared" si="6"/>
        <v>0</v>
      </c>
      <c r="AI13" s="18">
        <f t="shared" si="17"/>
        <v>0</v>
      </c>
      <c r="AJ13" s="18">
        <f t="shared" si="18"/>
        <v>0</v>
      </c>
      <c r="AK13" s="18">
        <f t="shared" si="7"/>
        <v>0</v>
      </c>
      <c r="AL13" s="18">
        <f t="shared" si="19"/>
        <v>0</v>
      </c>
      <c r="AM13" s="26" t="e">
        <f t="shared" si="8"/>
        <v>#DIV/0!</v>
      </c>
    </row>
    <row r="14" spans="1:39" x14ac:dyDescent="0.2">
      <c r="A14" s="29" t="str">
        <f>VALORES!A15</f>
        <v>11</v>
      </c>
      <c r="B14" s="29">
        <f>VALORES!B15</f>
        <v>0</v>
      </c>
      <c r="C14" s="3">
        <f>VALORES!C15</f>
        <v>0</v>
      </c>
      <c r="D14" s="84">
        <f>VALORES!F15</f>
        <v>0</v>
      </c>
      <c r="E14" s="84">
        <f>VALORES!H15</f>
        <v>0</v>
      </c>
      <c r="F14" s="32">
        <f>VALORES!I15</f>
        <v>0</v>
      </c>
      <c r="G14" s="84">
        <f>VALORES!K15</f>
        <v>0</v>
      </c>
      <c r="H14" s="84">
        <f>VALORES!L15</f>
        <v>0</v>
      </c>
      <c r="I14" s="32">
        <f>VALORES!M15</f>
        <v>0</v>
      </c>
      <c r="J14" s="84">
        <f>VALORES!N15</f>
        <v>0</v>
      </c>
      <c r="K14" s="66">
        <f>'11'!$H$111*B14</f>
        <v>0</v>
      </c>
      <c r="L14" s="14">
        <f>'11'!$AD$113</f>
        <v>0</v>
      </c>
      <c r="M14" s="15" t="e">
        <f t="shared" si="0"/>
        <v>#DIV/0!</v>
      </c>
      <c r="N14" s="53">
        <f t="shared" si="9"/>
        <v>0</v>
      </c>
      <c r="O14" s="54" t="e">
        <f t="shared" si="1"/>
        <v>#DIV/0!</v>
      </c>
      <c r="P14" s="37">
        <f>'11'!$AD$114</f>
        <v>0</v>
      </c>
      <c r="Q14" s="57">
        <f t="shared" si="10"/>
        <v>0</v>
      </c>
      <c r="R14" s="14">
        <f>'11'!$AD$104</f>
        <v>0</v>
      </c>
      <c r="S14" s="16" t="e">
        <f t="shared" si="2"/>
        <v>#DIV/0!</v>
      </c>
      <c r="T14" s="59">
        <f t="shared" si="11"/>
        <v>0</v>
      </c>
      <c r="U14" s="60" t="e">
        <f t="shared" si="3"/>
        <v>#DIV/0!</v>
      </c>
      <c r="V14" s="18">
        <f>'11'!$AG$111</f>
        <v>0</v>
      </c>
      <c r="W14" s="63">
        <f t="shared" si="12"/>
        <v>0</v>
      </c>
      <c r="X14" s="64" t="e">
        <f t="shared" si="4"/>
        <v>#DIV/0!</v>
      </c>
      <c r="Y14" s="18">
        <f>'11'!$R104</f>
        <v>0</v>
      </c>
      <c r="Z14" s="18">
        <f t="shared" si="13"/>
        <v>0</v>
      </c>
      <c r="AA14" s="18">
        <f t="shared" si="5"/>
        <v>0</v>
      </c>
      <c r="AB14" s="18">
        <f>'11'!$R109</f>
        <v>0</v>
      </c>
      <c r="AC14" s="47">
        <f t="shared" si="14"/>
        <v>0</v>
      </c>
      <c r="AD14" s="17">
        <f>'11'!$R$111</f>
        <v>0</v>
      </c>
      <c r="AE14" s="17">
        <f t="shared" si="15"/>
        <v>0</v>
      </c>
      <c r="AF14" s="85">
        <f>'DADOS ENTRADA'!$C$27+'DADOS ENTRADA'!$C$29</f>
        <v>0</v>
      </c>
      <c r="AG14" s="25">
        <f t="shared" si="16"/>
        <v>0</v>
      </c>
      <c r="AH14" s="25">
        <f t="shared" si="6"/>
        <v>0</v>
      </c>
      <c r="AI14" s="18">
        <f t="shared" si="17"/>
        <v>0</v>
      </c>
      <c r="AJ14" s="18">
        <f t="shared" si="18"/>
        <v>0</v>
      </c>
      <c r="AK14" s="18">
        <f t="shared" si="7"/>
        <v>0</v>
      </c>
      <c r="AL14" s="18">
        <f t="shared" si="19"/>
        <v>0</v>
      </c>
      <c r="AM14" s="26" t="e">
        <f t="shared" si="8"/>
        <v>#DIV/0!</v>
      </c>
    </row>
    <row r="15" spans="1:39" x14ac:dyDescent="0.2">
      <c r="A15" s="29" t="str">
        <f>VALORES!A16</f>
        <v>12</v>
      </c>
      <c r="B15" s="29">
        <f>VALORES!B16</f>
        <v>0</v>
      </c>
      <c r="C15" s="3">
        <f>VALORES!C16</f>
        <v>0</v>
      </c>
      <c r="D15" s="84">
        <f>VALORES!F16</f>
        <v>0</v>
      </c>
      <c r="E15" s="84">
        <f>VALORES!H16</f>
        <v>0</v>
      </c>
      <c r="F15" s="32">
        <f>VALORES!I16</f>
        <v>0</v>
      </c>
      <c r="G15" s="84">
        <f>VALORES!K16</f>
        <v>0</v>
      </c>
      <c r="H15" s="84">
        <f>VALORES!L16</f>
        <v>0</v>
      </c>
      <c r="I15" s="32">
        <f>VALORES!M16</f>
        <v>0</v>
      </c>
      <c r="J15" s="84">
        <f>VALORES!N16</f>
        <v>0</v>
      </c>
      <c r="K15" s="66">
        <f>'12'!$H$111*B15</f>
        <v>0</v>
      </c>
      <c r="L15" s="14">
        <f>'12'!$AD$113</f>
        <v>0</v>
      </c>
      <c r="M15" s="15" t="e">
        <f t="shared" si="0"/>
        <v>#DIV/0!</v>
      </c>
      <c r="N15" s="53">
        <f t="shared" si="9"/>
        <v>0</v>
      </c>
      <c r="O15" s="54" t="e">
        <f t="shared" si="1"/>
        <v>#DIV/0!</v>
      </c>
      <c r="P15" s="37">
        <f>'12'!$AD$114</f>
        <v>0</v>
      </c>
      <c r="Q15" s="57">
        <f t="shared" si="10"/>
        <v>0</v>
      </c>
      <c r="R15" s="14">
        <f>'12'!$AD$104</f>
        <v>0</v>
      </c>
      <c r="S15" s="16" t="e">
        <f t="shared" si="2"/>
        <v>#DIV/0!</v>
      </c>
      <c r="T15" s="59">
        <f t="shared" si="11"/>
        <v>0</v>
      </c>
      <c r="U15" s="60" t="e">
        <f t="shared" si="3"/>
        <v>#DIV/0!</v>
      </c>
      <c r="V15" s="18">
        <f>'12'!$AG$111</f>
        <v>0</v>
      </c>
      <c r="W15" s="63">
        <f t="shared" si="12"/>
        <v>0</v>
      </c>
      <c r="X15" s="64" t="e">
        <f t="shared" si="4"/>
        <v>#DIV/0!</v>
      </c>
      <c r="Y15" s="18">
        <f>'12'!$R104</f>
        <v>0</v>
      </c>
      <c r="Z15" s="18">
        <f t="shared" si="13"/>
        <v>0</v>
      </c>
      <c r="AA15" s="18">
        <f t="shared" si="5"/>
        <v>0</v>
      </c>
      <c r="AB15" s="18">
        <f>'12'!$R109</f>
        <v>0</v>
      </c>
      <c r="AC15" s="47">
        <f t="shared" si="14"/>
        <v>0</v>
      </c>
      <c r="AD15" s="17">
        <f>'12'!$R$111</f>
        <v>0</v>
      </c>
      <c r="AE15" s="17">
        <f t="shared" si="15"/>
        <v>0</v>
      </c>
      <c r="AF15" s="85">
        <f>'DADOS ENTRADA'!$C$27+'DADOS ENTRADA'!$C$29</f>
        <v>0</v>
      </c>
      <c r="AG15" s="25">
        <f t="shared" si="16"/>
        <v>0</v>
      </c>
      <c r="AH15" s="25">
        <f t="shared" si="6"/>
        <v>0</v>
      </c>
      <c r="AI15" s="18">
        <f t="shared" si="17"/>
        <v>0</v>
      </c>
      <c r="AJ15" s="18">
        <f t="shared" si="18"/>
        <v>0</v>
      </c>
      <c r="AK15" s="18">
        <f t="shared" si="7"/>
        <v>0</v>
      </c>
      <c r="AL15" s="18">
        <f t="shared" si="19"/>
        <v>0</v>
      </c>
      <c r="AM15" s="26" t="e">
        <f t="shared" si="8"/>
        <v>#DIV/0!</v>
      </c>
    </row>
    <row r="16" spans="1:39" x14ac:dyDescent="0.2">
      <c r="A16" s="29" t="str">
        <f>VALORES!A17</f>
        <v>13</v>
      </c>
      <c r="B16" s="29">
        <f>VALORES!B17</f>
        <v>0</v>
      </c>
      <c r="C16" s="3">
        <f>VALORES!C17</f>
        <v>0</v>
      </c>
      <c r="D16" s="84">
        <f>VALORES!F17</f>
        <v>0</v>
      </c>
      <c r="E16" s="84">
        <f>VALORES!H17</f>
        <v>0</v>
      </c>
      <c r="F16" s="32">
        <f>VALORES!I17</f>
        <v>0</v>
      </c>
      <c r="G16" s="84">
        <f>VALORES!K17</f>
        <v>0</v>
      </c>
      <c r="H16" s="84">
        <f>VALORES!L17</f>
        <v>0</v>
      </c>
      <c r="I16" s="32">
        <f>VALORES!M17</f>
        <v>0</v>
      </c>
      <c r="J16" s="84">
        <f>VALORES!N17</f>
        <v>0</v>
      </c>
      <c r="K16" s="66">
        <f>'13'!$H$111*B16</f>
        <v>0</v>
      </c>
      <c r="L16" s="14">
        <f>'13'!$AD$113</f>
        <v>0</v>
      </c>
      <c r="M16" s="15" t="e">
        <f t="shared" si="0"/>
        <v>#DIV/0!</v>
      </c>
      <c r="N16" s="53">
        <f t="shared" si="9"/>
        <v>0</v>
      </c>
      <c r="O16" s="54" t="e">
        <f t="shared" si="1"/>
        <v>#DIV/0!</v>
      </c>
      <c r="P16" s="37">
        <f>'13'!$AD$114</f>
        <v>0</v>
      </c>
      <c r="Q16" s="57">
        <f t="shared" si="10"/>
        <v>0</v>
      </c>
      <c r="R16" s="14">
        <f>'13'!$AD$104</f>
        <v>0</v>
      </c>
      <c r="S16" s="16" t="e">
        <f t="shared" si="2"/>
        <v>#DIV/0!</v>
      </c>
      <c r="T16" s="59">
        <f t="shared" si="11"/>
        <v>0</v>
      </c>
      <c r="U16" s="60" t="e">
        <f t="shared" si="3"/>
        <v>#DIV/0!</v>
      </c>
      <c r="V16" s="18">
        <f>'13'!$AG$111</f>
        <v>0</v>
      </c>
      <c r="W16" s="63">
        <f t="shared" si="12"/>
        <v>0</v>
      </c>
      <c r="X16" s="64" t="e">
        <f t="shared" si="4"/>
        <v>#DIV/0!</v>
      </c>
      <c r="Y16" s="18">
        <f>'13'!$R104</f>
        <v>0</v>
      </c>
      <c r="Z16" s="18">
        <f t="shared" si="13"/>
        <v>0</v>
      </c>
      <c r="AA16" s="18">
        <f t="shared" si="5"/>
        <v>0</v>
      </c>
      <c r="AB16" s="18">
        <f>'13'!$R109</f>
        <v>0</v>
      </c>
      <c r="AC16" s="47">
        <f t="shared" si="14"/>
        <v>0</v>
      </c>
      <c r="AD16" s="17">
        <f>'13'!$R$111</f>
        <v>0</v>
      </c>
      <c r="AE16" s="17">
        <f t="shared" si="15"/>
        <v>0</v>
      </c>
      <c r="AF16" s="85">
        <f>'DADOS ENTRADA'!$C$27+'DADOS ENTRADA'!$C$29</f>
        <v>0</v>
      </c>
      <c r="AG16" s="25">
        <f t="shared" si="16"/>
        <v>0</v>
      </c>
      <c r="AH16" s="25">
        <f t="shared" si="6"/>
        <v>0</v>
      </c>
      <c r="AI16" s="18">
        <f t="shared" si="17"/>
        <v>0</v>
      </c>
      <c r="AJ16" s="18">
        <f t="shared" si="18"/>
        <v>0</v>
      </c>
      <c r="AK16" s="18">
        <f t="shared" si="7"/>
        <v>0</v>
      </c>
      <c r="AL16" s="18">
        <f t="shared" si="19"/>
        <v>0</v>
      </c>
      <c r="AM16" s="26" t="e">
        <f t="shared" si="8"/>
        <v>#DIV/0!</v>
      </c>
    </row>
    <row r="17" spans="1:39" x14ac:dyDescent="0.2">
      <c r="A17" s="29" t="str">
        <f>VALORES!A18</f>
        <v>14</v>
      </c>
      <c r="B17" s="29">
        <f>VALORES!B18</f>
        <v>0</v>
      </c>
      <c r="C17" s="3">
        <f>VALORES!C18</f>
        <v>0</v>
      </c>
      <c r="D17" s="84">
        <f>VALORES!F18</f>
        <v>0</v>
      </c>
      <c r="E17" s="84">
        <f>VALORES!H18</f>
        <v>0</v>
      </c>
      <c r="F17" s="32">
        <f>VALORES!I18</f>
        <v>0</v>
      </c>
      <c r="G17" s="84">
        <f>VALORES!K18</f>
        <v>0</v>
      </c>
      <c r="H17" s="84">
        <f>VALORES!L18</f>
        <v>0</v>
      </c>
      <c r="I17" s="32">
        <f>VALORES!M18</f>
        <v>0</v>
      </c>
      <c r="J17" s="84">
        <f>VALORES!N18</f>
        <v>0</v>
      </c>
      <c r="K17" s="66">
        <f>'14'!$H$111*B17</f>
        <v>0</v>
      </c>
      <c r="L17" s="14">
        <f>'14'!$AD$113</f>
        <v>0</v>
      </c>
      <c r="M17" s="15" t="e">
        <f t="shared" si="0"/>
        <v>#DIV/0!</v>
      </c>
      <c r="N17" s="53">
        <f t="shared" si="9"/>
        <v>0</v>
      </c>
      <c r="O17" s="54" t="e">
        <f t="shared" si="1"/>
        <v>#DIV/0!</v>
      </c>
      <c r="P17" s="37">
        <f>'14'!$AD$114</f>
        <v>0</v>
      </c>
      <c r="Q17" s="57">
        <f t="shared" si="10"/>
        <v>0</v>
      </c>
      <c r="R17" s="14">
        <f>'14'!$AD$104</f>
        <v>0</v>
      </c>
      <c r="S17" s="16" t="e">
        <f t="shared" si="2"/>
        <v>#DIV/0!</v>
      </c>
      <c r="T17" s="59">
        <f t="shared" si="11"/>
        <v>0</v>
      </c>
      <c r="U17" s="60" t="e">
        <f t="shared" si="3"/>
        <v>#DIV/0!</v>
      </c>
      <c r="V17" s="18">
        <f>'14'!$AG$111</f>
        <v>0</v>
      </c>
      <c r="W17" s="63">
        <f t="shared" si="12"/>
        <v>0</v>
      </c>
      <c r="X17" s="64" t="e">
        <f t="shared" si="4"/>
        <v>#DIV/0!</v>
      </c>
      <c r="Y17" s="18">
        <f>'14'!$R104</f>
        <v>0</v>
      </c>
      <c r="Z17" s="18">
        <f t="shared" si="13"/>
        <v>0</v>
      </c>
      <c r="AA17" s="18">
        <f t="shared" si="5"/>
        <v>0</v>
      </c>
      <c r="AB17" s="18">
        <f>'14'!$R109</f>
        <v>0</v>
      </c>
      <c r="AC17" s="47">
        <f t="shared" si="14"/>
        <v>0</v>
      </c>
      <c r="AD17" s="17">
        <f>'14'!$R$111</f>
        <v>0</v>
      </c>
      <c r="AE17" s="17">
        <f t="shared" si="15"/>
        <v>0</v>
      </c>
      <c r="AF17" s="85">
        <f>'DADOS ENTRADA'!$C$27+'DADOS ENTRADA'!$C$29</f>
        <v>0</v>
      </c>
      <c r="AG17" s="25">
        <f t="shared" si="16"/>
        <v>0</v>
      </c>
      <c r="AH17" s="25">
        <f t="shared" si="6"/>
        <v>0</v>
      </c>
      <c r="AI17" s="18">
        <f t="shared" si="17"/>
        <v>0</v>
      </c>
      <c r="AJ17" s="18">
        <f t="shared" si="18"/>
        <v>0</v>
      </c>
      <c r="AK17" s="18">
        <f t="shared" si="7"/>
        <v>0</v>
      </c>
      <c r="AL17" s="18">
        <f t="shared" si="19"/>
        <v>0</v>
      </c>
      <c r="AM17" s="26" t="e">
        <f t="shared" si="8"/>
        <v>#DIV/0!</v>
      </c>
    </row>
    <row r="18" spans="1:39" x14ac:dyDescent="0.2">
      <c r="A18" s="29" t="str">
        <f>VALORES!A19</f>
        <v>15</v>
      </c>
      <c r="B18" s="29">
        <f>VALORES!B19</f>
        <v>0</v>
      </c>
      <c r="C18" s="3">
        <f>VALORES!C19</f>
        <v>0</v>
      </c>
      <c r="D18" s="84">
        <f>VALORES!F19</f>
        <v>0</v>
      </c>
      <c r="E18" s="84">
        <f>VALORES!H19</f>
        <v>0</v>
      </c>
      <c r="F18" s="32">
        <f>VALORES!I19</f>
        <v>0</v>
      </c>
      <c r="G18" s="84">
        <f>VALORES!K19</f>
        <v>0</v>
      </c>
      <c r="H18" s="84">
        <f>VALORES!L19</f>
        <v>0</v>
      </c>
      <c r="I18" s="32">
        <f>VALORES!M19</f>
        <v>0</v>
      </c>
      <c r="J18" s="84">
        <f>VALORES!N19</f>
        <v>0</v>
      </c>
      <c r="K18" s="66">
        <f>'15'!$H$111*B18</f>
        <v>0</v>
      </c>
      <c r="L18" s="14">
        <f>'15'!$AD$113</f>
        <v>0</v>
      </c>
      <c r="M18" s="15" t="e">
        <f t="shared" si="0"/>
        <v>#DIV/0!</v>
      </c>
      <c r="N18" s="53">
        <f t="shared" si="9"/>
        <v>0</v>
      </c>
      <c r="O18" s="54" t="e">
        <f t="shared" si="1"/>
        <v>#DIV/0!</v>
      </c>
      <c r="P18" s="37">
        <f>'15'!$AD$114</f>
        <v>0</v>
      </c>
      <c r="Q18" s="57">
        <f t="shared" si="10"/>
        <v>0</v>
      </c>
      <c r="R18" s="14">
        <f>'15'!$AD$104</f>
        <v>0</v>
      </c>
      <c r="S18" s="16" t="e">
        <f t="shared" si="2"/>
        <v>#DIV/0!</v>
      </c>
      <c r="T18" s="59">
        <f t="shared" si="11"/>
        <v>0</v>
      </c>
      <c r="U18" s="60" t="e">
        <f t="shared" si="3"/>
        <v>#DIV/0!</v>
      </c>
      <c r="V18" s="18">
        <f>'15'!$AG$111</f>
        <v>0</v>
      </c>
      <c r="W18" s="63">
        <f t="shared" si="12"/>
        <v>0</v>
      </c>
      <c r="X18" s="64" t="e">
        <f t="shared" si="4"/>
        <v>#DIV/0!</v>
      </c>
      <c r="Y18" s="18">
        <f>'15'!$R104</f>
        <v>0</v>
      </c>
      <c r="Z18" s="18">
        <f t="shared" si="13"/>
        <v>0</v>
      </c>
      <c r="AA18" s="18">
        <f t="shared" si="5"/>
        <v>0</v>
      </c>
      <c r="AB18" s="18">
        <f>'15'!$R109</f>
        <v>0</v>
      </c>
      <c r="AC18" s="47">
        <f t="shared" si="14"/>
        <v>0</v>
      </c>
      <c r="AD18" s="17">
        <f>'15'!$R$111</f>
        <v>0</v>
      </c>
      <c r="AE18" s="17">
        <f t="shared" si="15"/>
        <v>0</v>
      </c>
      <c r="AF18" s="85">
        <f>'DADOS ENTRADA'!$C$27+'DADOS ENTRADA'!$C$29</f>
        <v>0</v>
      </c>
      <c r="AG18" s="25">
        <f t="shared" si="16"/>
        <v>0</v>
      </c>
      <c r="AH18" s="25">
        <f t="shared" si="6"/>
        <v>0</v>
      </c>
      <c r="AI18" s="18">
        <f t="shared" si="17"/>
        <v>0</v>
      </c>
      <c r="AJ18" s="18">
        <f t="shared" si="18"/>
        <v>0</v>
      </c>
      <c r="AK18" s="18">
        <f t="shared" si="7"/>
        <v>0</v>
      </c>
      <c r="AL18" s="18">
        <f t="shared" si="19"/>
        <v>0</v>
      </c>
      <c r="AM18" s="26" t="e">
        <f t="shared" si="8"/>
        <v>#DIV/0!</v>
      </c>
    </row>
    <row r="19" spans="1:39" x14ac:dyDescent="0.2">
      <c r="A19" s="29" t="str">
        <f>VALORES!A20</f>
        <v>16</v>
      </c>
      <c r="B19" s="29">
        <f>VALORES!B20</f>
        <v>0</v>
      </c>
      <c r="C19" s="3">
        <f>VALORES!C20</f>
        <v>0</v>
      </c>
      <c r="D19" s="84">
        <f>VALORES!F20</f>
        <v>0</v>
      </c>
      <c r="E19" s="84">
        <f>VALORES!H20</f>
        <v>0</v>
      </c>
      <c r="F19" s="32">
        <f>VALORES!I20</f>
        <v>0</v>
      </c>
      <c r="G19" s="84">
        <f>VALORES!K20</f>
        <v>0</v>
      </c>
      <c r="H19" s="84">
        <f>VALORES!L20</f>
        <v>0</v>
      </c>
      <c r="I19" s="32">
        <f>VALORES!M20</f>
        <v>0</v>
      </c>
      <c r="J19" s="84">
        <f>VALORES!N20</f>
        <v>0</v>
      </c>
      <c r="K19" s="66">
        <f>'16'!$H$111*B19</f>
        <v>0</v>
      </c>
      <c r="L19" s="14">
        <f>'16'!$AD$113</f>
        <v>0</v>
      </c>
      <c r="M19" s="15" t="e">
        <f t="shared" si="0"/>
        <v>#DIV/0!</v>
      </c>
      <c r="N19" s="53">
        <f t="shared" si="9"/>
        <v>0</v>
      </c>
      <c r="O19" s="54" t="e">
        <f t="shared" si="1"/>
        <v>#DIV/0!</v>
      </c>
      <c r="P19" s="37">
        <f>'16'!$AD$114</f>
        <v>0</v>
      </c>
      <c r="Q19" s="57">
        <f t="shared" si="10"/>
        <v>0</v>
      </c>
      <c r="R19" s="14">
        <f>'16'!$AD$104</f>
        <v>0</v>
      </c>
      <c r="S19" s="16" t="e">
        <f t="shared" si="2"/>
        <v>#DIV/0!</v>
      </c>
      <c r="T19" s="59">
        <f t="shared" si="11"/>
        <v>0</v>
      </c>
      <c r="U19" s="60" t="e">
        <f t="shared" si="3"/>
        <v>#DIV/0!</v>
      </c>
      <c r="V19" s="18">
        <f>'16'!$AG$111</f>
        <v>0</v>
      </c>
      <c r="W19" s="63">
        <f t="shared" si="12"/>
        <v>0</v>
      </c>
      <c r="X19" s="64" t="e">
        <f t="shared" si="4"/>
        <v>#DIV/0!</v>
      </c>
      <c r="Y19" s="18">
        <f>'16'!$R104</f>
        <v>0</v>
      </c>
      <c r="Z19" s="18">
        <f t="shared" si="13"/>
        <v>0</v>
      </c>
      <c r="AA19" s="18">
        <f t="shared" si="5"/>
        <v>0</v>
      </c>
      <c r="AB19" s="18">
        <f>'16'!$R109</f>
        <v>0</v>
      </c>
      <c r="AC19" s="47">
        <f t="shared" si="14"/>
        <v>0</v>
      </c>
      <c r="AD19" s="17">
        <f>'16'!$R$111</f>
        <v>0</v>
      </c>
      <c r="AE19" s="17">
        <f t="shared" si="15"/>
        <v>0</v>
      </c>
      <c r="AF19" s="85">
        <f>'DADOS ENTRADA'!$C$27+'DADOS ENTRADA'!$C$29</f>
        <v>0</v>
      </c>
      <c r="AG19" s="25">
        <f t="shared" si="16"/>
        <v>0</v>
      </c>
      <c r="AH19" s="25">
        <f t="shared" si="6"/>
        <v>0</v>
      </c>
      <c r="AI19" s="18">
        <f t="shared" si="17"/>
        <v>0</v>
      </c>
      <c r="AJ19" s="18">
        <f t="shared" si="18"/>
        <v>0</v>
      </c>
      <c r="AK19" s="18">
        <f t="shared" si="7"/>
        <v>0</v>
      </c>
      <c r="AL19" s="18">
        <f t="shared" si="19"/>
        <v>0</v>
      </c>
      <c r="AM19" s="26" t="e">
        <f t="shared" si="8"/>
        <v>#DIV/0!</v>
      </c>
    </row>
    <row r="20" spans="1:39" x14ac:dyDescent="0.2">
      <c r="A20" s="29" t="str">
        <f>VALORES!A21</f>
        <v>17</v>
      </c>
      <c r="B20" s="29">
        <f>VALORES!B21</f>
        <v>0</v>
      </c>
      <c r="C20" s="3">
        <f>VALORES!C21</f>
        <v>0</v>
      </c>
      <c r="D20" s="84">
        <f>VALORES!F21</f>
        <v>0</v>
      </c>
      <c r="E20" s="84">
        <f>VALORES!H21</f>
        <v>0</v>
      </c>
      <c r="F20" s="32">
        <f>VALORES!I21</f>
        <v>0</v>
      </c>
      <c r="G20" s="84">
        <f>VALORES!K21</f>
        <v>0</v>
      </c>
      <c r="H20" s="84">
        <f>VALORES!L21</f>
        <v>0</v>
      </c>
      <c r="I20" s="32">
        <f>VALORES!M21</f>
        <v>0</v>
      </c>
      <c r="J20" s="84">
        <f>VALORES!N21</f>
        <v>0</v>
      </c>
      <c r="K20" s="36">
        <f>'17'!$H$111*B20</f>
        <v>0</v>
      </c>
      <c r="L20" s="19">
        <f>'17'!$AD$113</f>
        <v>0</v>
      </c>
      <c r="M20" s="15" t="e">
        <f t="shared" si="0"/>
        <v>#DIV/0!</v>
      </c>
      <c r="N20" s="53">
        <f t="shared" si="9"/>
        <v>0</v>
      </c>
      <c r="O20" s="54" t="e">
        <f t="shared" si="1"/>
        <v>#DIV/0!</v>
      </c>
      <c r="P20" s="37">
        <f>'17'!$AD$114</f>
        <v>0</v>
      </c>
      <c r="Q20" s="57">
        <f t="shared" si="10"/>
        <v>0</v>
      </c>
      <c r="R20" s="19">
        <f>'17'!$AD$104</f>
        <v>0</v>
      </c>
      <c r="S20" s="16" t="e">
        <f t="shared" si="2"/>
        <v>#DIV/0!</v>
      </c>
      <c r="T20" s="59">
        <f t="shared" si="11"/>
        <v>0</v>
      </c>
      <c r="U20" s="60" t="e">
        <f t="shared" si="3"/>
        <v>#DIV/0!</v>
      </c>
      <c r="V20" s="18">
        <f>'17'!$AG$111</f>
        <v>0</v>
      </c>
      <c r="W20" s="63">
        <f t="shared" si="12"/>
        <v>0</v>
      </c>
      <c r="X20" s="64" t="e">
        <f t="shared" si="4"/>
        <v>#DIV/0!</v>
      </c>
      <c r="Y20" s="18">
        <f>'17'!$R104</f>
        <v>0</v>
      </c>
      <c r="Z20" s="18">
        <f t="shared" si="13"/>
        <v>0</v>
      </c>
      <c r="AA20" s="18">
        <f t="shared" si="5"/>
        <v>0</v>
      </c>
      <c r="AB20" s="18">
        <f>'17'!$R109</f>
        <v>0</v>
      </c>
      <c r="AC20" s="47">
        <f t="shared" si="14"/>
        <v>0</v>
      </c>
      <c r="AD20" s="20">
        <f>'17'!$R111</f>
        <v>0</v>
      </c>
      <c r="AE20" s="17">
        <f t="shared" si="15"/>
        <v>0</v>
      </c>
      <c r="AF20" s="85">
        <f>'DADOS ENTRADA'!$C$27+'DADOS ENTRADA'!$C$29</f>
        <v>0</v>
      </c>
      <c r="AG20" s="25">
        <f t="shared" si="16"/>
        <v>0</v>
      </c>
      <c r="AH20" s="25">
        <f t="shared" si="6"/>
        <v>0</v>
      </c>
      <c r="AI20" s="18">
        <f t="shared" si="17"/>
        <v>0</v>
      </c>
      <c r="AJ20" s="18">
        <f t="shared" si="18"/>
        <v>0</v>
      </c>
      <c r="AK20" s="18">
        <f t="shared" si="7"/>
        <v>0</v>
      </c>
      <c r="AL20" s="18">
        <f t="shared" si="19"/>
        <v>0</v>
      </c>
      <c r="AM20" s="26" t="e">
        <f t="shared" si="8"/>
        <v>#DIV/0!</v>
      </c>
    </row>
    <row r="21" spans="1:39" x14ac:dyDescent="0.2">
      <c r="A21" s="29" t="str">
        <f>VALORES!A22</f>
        <v>18</v>
      </c>
      <c r="B21" s="29">
        <f>VALORES!B22</f>
        <v>0</v>
      </c>
      <c r="C21" s="3">
        <f>VALORES!C22</f>
        <v>0</v>
      </c>
      <c r="D21" s="84">
        <f>VALORES!F22</f>
        <v>0</v>
      </c>
      <c r="E21" s="84">
        <f>VALORES!H22</f>
        <v>0</v>
      </c>
      <c r="F21" s="32">
        <f>VALORES!I22</f>
        <v>0</v>
      </c>
      <c r="G21" s="84">
        <f>VALORES!K22</f>
        <v>0</v>
      </c>
      <c r="H21" s="84">
        <f>VALORES!L22</f>
        <v>0</v>
      </c>
      <c r="I21" s="32">
        <f>VALORES!M22</f>
        <v>0</v>
      </c>
      <c r="J21" s="84">
        <f>VALORES!N22</f>
        <v>0</v>
      </c>
      <c r="K21" s="36">
        <f>'18'!$H$111*B21</f>
        <v>0</v>
      </c>
      <c r="L21" s="19">
        <f>'18'!$AD$113</f>
        <v>0</v>
      </c>
      <c r="M21" s="15" t="e">
        <f t="shared" si="0"/>
        <v>#DIV/0!</v>
      </c>
      <c r="N21" s="53">
        <f t="shared" si="9"/>
        <v>0</v>
      </c>
      <c r="O21" s="54" t="e">
        <f t="shared" si="1"/>
        <v>#DIV/0!</v>
      </c>
      <c r="P21" s="37">
        <f>'18'!$AD$114</f>
        <v>0</v>
      </c>
      <c r="Q21" s="57">
        <f t="shared" si="10"/>
        <v>0</v>
      </c>
      <c r="R21" s="19">
        <f>'18'!$AD$104</f>
        <v>0</v>
      </c>
      <c r="S21" s="16" t="e">
        <f t="shared" si="2"/>
        <v>#DIV/0!</v>
      </c>
      <c r="T21" s="59">
        <f t="shared" si="11"/>
        <v>0</v>
      </c>
      <c r="U21" s="60" t="e">
        <f t="shared" si="3"/>
        <v>#DIV/0!</v>
      </c>
      <c r="V21" s="18">
        <f>'18'!$AG$111</f>
        <v>0</v>
      </c>
      <c r="W21" s="63">
        <f t="shared" si="12"/>
        <v>0</v>
      </c>
      <c r="X21" s="64" t="e">
        <f t="shared" si="4"/>
        <v>#DIV/0!</v>
      </c>
      <c r="Y21" s="18">
        <f>'18'!$R104</f>
        <v>0</v>
      </c>
      <c r="Z21" s="18">
        <f t="shared" si="13"/>
        <v>0</v>
      </c>
      <c r="AA21" s="18">
        <f t="shared" si="5"/>
        <v>0</v>
      </c>
      <c r="AB21" s="18">
        <f>'18'!$R109</f>
        <v>0</v>
      </c>
      <c r="AC21" s="47">
        <f t="shared" si="14"/>
        <v>0</v>
      </c>
      <c r="AD21" s="20">
        <f>'18'!$R111</f>
        <v>0</v>
      </c>
      <c r="AE21" s="17">
        <f t="shared" si="15"/>
        <v>0</v>
      </c>
      <c r="AF21" s="85">
        <f>'DADOS ENTRADA'!$C$27+'DADOS ENTRADA'!$C$29</f>
        <v>0</v>
      </c>
      <c r="AG21" s="25">
        <f t="shared" si="16"/>
        <v>0</v>
      </c>
      <c r="AH21" s="25">
        <f t="shared" si="6"/>
        <v>0</v>
      </c>
      <c r="AI21" s="18">
        <f t="shared" si="17"/>
        <v>0</v>
      </c>
      <c r="AJ21" s="18">
        <f t="shared" si="18"/>
        <v>0</v>
      </c>
      <c r="AK21" s="18">
        <f t="shared" si="7"/>
        <v>0</v>
      </c>
      <c r="AL21" s="18">
        <f t="shared" si="19"/>
        <v>0</v>
      </c>
      <c r="AM21" s="26" t="e">
        <f t="shared" si="8"/>
        <v>#DIV/0!</v>
      </c>
    </row>
    <row r="22" spans="1:39" x14ac:dyDescent="0.2">
      <c r="A22" s="29" t="str">
        <f>VALORES!A23</f>
        <v>19</v>
      </c>
      <c r="B22" s="29">
        <f>VALORES!B23</f>
        <v>0</v>
      </c>
      <c r="C22" s="3">
        <f>VALORES!C23</f>
        <v>0</v>
      </c>
      <c r="D22" s="84">
        <f>VALORES!F23</f>
        <v>0</v>
      </c>
      <c r="E22" s="84">
        <f>VALORES!H23</f>
        <v>0</v>
      </c>
      <c r="F22" s="32">
        <f>VALORES!I23</f>
        <v>0</v>
      </c>
      <c r="G22" s="84">
        <f>VALORES!K23</f>
        <v>0</v>
      </c>
      <c r="H22" s="84">
        <f>VALORES!L23</f>
        <v>0</v>
      </c>
      <c r="I22" s="32">
        <f>VALORES!M23</f>
        <v>0</v>
      </c>
      <c r="J22" s="84">
        <f>VALORES!N23</f>
        <v>0</v>
      </c>
      <c r="K22" s="36">
        <f>'19'!$H$111*B22</f>
        <v>0</v>
      </c>
      <c r="L22" s="19">
        <f>'19'!$AD$113</f>
        <v>0</v>
      </c>
      <c r="M22" s="15" t="e">
        <f t="shared" si="0"/>
        <v>#DIV/0!</v>
      </c>
      <c r="N22" s="53">
        <f t="shared" si="9"/>
        <v>0</v>
      </c>
      <c r="O22" s="54" t="e">
        <f t="shared" si="1"/>
        <v>#DIV/0!</v>
      </c>
      <c r="P22" s="37">
        <f>'19'!$AD$114</f>
        <v>0</v>
      </c>
      <c r="Q22" s="57">
        <f t="shared" si="10"/>
        <v>0</v>
      </c>
      <c r="R22" s="19">
        <f>'19'!$AD$104</f>
        <v>0</v>
      </c>
      <c r="S22" s="16" t="e">
        <f t="shared" si="2"/>
        <v>#DIV/0!</v>
      </c>
      <c r="T22" s="59">
        <f t="shared" si="11"/>
        <v>0</v>
      </c>
      <c r="U22" s="60" t="e">
        <f t="shared" si="3"/>
        <v>#DIV/0!</v>
      </c>
      <c r="V22" s="18">
        <f>'19'!$AG$111</f>
        <v>0</v>
      </c>
      <c r="W22" s="63">
        <f t="shared" si="12"/>
        <v>0</v>
      </c>
      <c r="X22" s="64" t="e">
        <f t="shared" si="4"/>
        <v>#DIV/0!</v>
      </c>
      <c r="Y22" s="18">
        <f>'19'!$R104</f>
        <v>0</v>
      </c>
      <c r="Z22" s="18">
        <f t="shared" si="13"/>
        <v>0</v>
      </c>
      <c r="AA22" s="18">
        <f t="shared" si="5"/>
        <v>0</v>
      </c>
      <c r="AB22" s="18">
        <f>'19'!$R109</f>
        <v>0</v>
      </c>
      <c r="AC22" s="47">
        <f t="shared" si="14"/>
        <v>0</v>
      </c>
      <c r="AD22" s="20">
        <f>'19'!$R111</f>
        <v>0</v>
      </c>
      <c r="AE22" s="17">
        <f t="shared" si="15"/>
        <v>0</v>
      </c>
      <c r="AF22" s="85">
        <f>'DADOS ENTRADA'!$C$27+'DADOS ENTRADA'!$C$29</f>
        <v>0</v>
      </c>
      <c r="AG22" s="25">
        <f t="shared" si="16"/>
        <v>0</v>
      </c>
      <c r="AH22" s="25">
        <f t="shared" si="6"/>
        <v>0</v>
      </c>
      <c r="AI22" s="18">
        <f t="shared" si="17"/>
        <v>0</v>
      </c>
      <c r="AJ22" s="18">
        <f t="shared" si="18"/>
        <v>0</v>
      </c>
      <c r="AK22" s="18">
        <f t="shared" si="7"/>
        <v>0</v>
      </c>
      <c r="AL22" s="18">
        <f t="shared" si="19"/>
        <v>0</v>
      </c>
      <c r="AM22" s="26" t="e">
        <f t="shared" si="8"/>
        <v>#DIV/0!</v>
      </c>
    </row>
    <row r="23" spans="1:39" x14ac:dyDescent="0.2">
      <c r="A23" s="29" t="str">
        <f>VALORES!A24</f>
        <v>20</v>
      </c>
      <c r="B23" s="29">
        <f>VALORES!B24</f>
        <v>0</v>
      </c>
      <c r="C23" s="3">
        <f>VALORES!C24</f>
        <v>0</v>
      </c>
      <c r="D23" s="84">
        <f>VALORES!F24</f>
        <v>0</v>
      </c>
      <c r="E23" s="84">
        <f>VALORES!H24</f>
        <v>0</v>
      </c>
      <c r="F23" s="32">
        <f>VALORES!I24</f>
        <v>0</v>
      </c>
      <c r="G23" s="84">
        <f>VALORES!K24</f>
        <v>0</v>
      </c>
      <c r="H23" s="84">
        <f>VALORES!L24</f>
        <v>0</v>
      </c>
      <c r="I23" s="32">
        <f>VALORES!M24</f>
        <v>0</v>
      </c>
      <c r="J23" s="84">
        <f>VALORES!N24</f>
        <v>0</v>
      </c>
      <c r="K23" s="36">
        <f>'20'!$H$111*B23</f>
        <v>0</v>
      </c>
      <c r="L23" s="19">
        <f>'20'!$AD$113</f>
        <v>0</v>
      </c>
      <c r="M23" s="15" t="e">
        <f t="shared" si="0"/>
        <v>#DIV/0!</v>
      </c>
      <c r="N23" s="53">
        <f t="shared" si="9"/>
        <v>0</v>
      </c>
      <c r="O23" s="54" t="e">
        <f t="shared" si="1"/>
        <v>#DIV/0!</v>
      </c>
      <c r="P23" s="37">
        <f>'20'!$AD$114</f>
        <v>0</v>
      </c>
      <c r="Q23" s="57">
        <f t="shared" si="10"/>
        <v>0</v>
      </c>
      <c r="R23" s="19">
        <f>'20'!$AD$104</f>
        <v>0</v>
      </c>
      <c r="S23" s="16" t="e">
        <f t="shared" si="2"/>
        <v>#DIV/0!</v>
      </c>
      <c r="T23" s="59">
        <f t="shared" si="11"/>
        <v>0</v>
      </c>
      <c r="U23" s="60" t="e">
        <f t="shared" si="3"/>
        <v>#DIV/0!</v>
      </c>
      <c r="V23" s="18">
        <f>'20'!$AG$111</f>
        <v>0</v>
      </c>
      <c r="W23" s="63">
        <f t="shared" si="12"/>
        <v>0</v>
      </c>
      <c r="X23" s="64" t="e">
        <f t="shared" si="4"/>
        <v>#DIV/0!</v>
      </c>
      <c r="Y23" s="18">
        <f>'20'!$R104</f>
        <v>0</v>
      </c>
      <c r="Z23" s="18">
        <f t="shared" si="13"/>
        <v>0</v>
      </c>
      <c r="AA23" s="18">
        <f t="shared" si="5"/>
        <v>0</v>
      </c>
      <c r="AB23" s="18">
        <f>'20'!$R109</f>
        <v>0</v>
      </c>
      <c r="AC23" s="47">
        <f t="shared" si="14"/>
        <v>0</v>
      </c>
      <c r="AD23" s="20">
        <f>'20'!$R111</f>
        <v>0</v>
      </c>
      <c r="AE23" s="17">
        <f t="shared" si="15"/>
        <v>0</v>
      </c>
      <c r="AF23" s="85">
        <f>'DADOS ENTRADA'!$C$27+'DADOS ENTRADA'!$C$29</f>
        <v>0</v>
      </c>
      <c r="AG23" s="25">
        <f t="shared" si="16"/>
        <v>0</v>
      </c>
      <c r="AH23" s="25">
        <f t="shared" si="6"/>
        <v>0</v>
      </c>
      <c r="AI23" s="18">
        <f t="shared" si="17"/>
        <v>0</v>
      </c>
      <c r="AJ23" s="18">
        <f t="shared" si="18"/>
        <v>0</v>
      </c>
      <c r="AK23" s="18">
        <f t="shared" si="7"/>
        <v>0</v>
      </c>
      <c r="AL23" s="18">
        <f t="shared" si="19"/>
        <v>0</v>
      </c>
      <c r="AM23" s="26" t="e">
        <f t="shared" si="8"/>
        <v>#DIV/0!</v>
      </c>
    </row>
    <row r="24" spans="1:39" x14ac:dyDescent="0.2">
      <c r="A24" s="29" t="str">
        <f>VALORES!A25</f>
        <v>21</v>
      </c>
      <c r="B24" s="29">
        <f>VALORES!B25</f>
        <v>0</v>
      </c>
      <c r="C24" s="3">
        <f>VALORES!C25</f>
        <v>0</v>
      </c>
      <c r="D24" s="84">
        <f>VALORES!F25</f>
        <v>0</v>
      </c>
      <c r="E24" s="84">
        <f>VALORES!H25</f>
        <v>0</v>
      </c>
      <c r="F24" s="32">
        <f>VALORES!I25</f>
        <v>0</v>
      </c>
      <c r="G24" s="84">
        <f>VALORES!K25</f>
        <v>0</v>
      </c>
      <c r="H24" s="84">
        <f>VALORES!L25</f>
        <v>0</v>
      </c>
      <c r="I24" s="32">
        <f>VALORES!M25</f>
        <v>0</v>
      </c>
      <c r="J24" s="84">
        <f>VALORES!N25</f>
        <v>0</v>
      </c>
      <c r="K24" s="36">
        <f>'21'!$H$111*B24</f>
        <v>0</v>
      </c>
      <c r="L24" s="19">
        <f>'21'!$AD$113</f>
        <v>0</v>
      </c>
      <c r="M24" s="15" t="e">
        <f t="shared" si="0"/>
        <v>#DIV/0!</v>
      </c>
      <c r="N24" s="53">
        <f t="shared" si="9"/>
        <v>0</v>
      </c>
      <c r="O24" s="54" t="e">
        <f t="shared" si="1"/>
        <v>#DIV/0!</v>
      </c>
      <c r="P24" s="37">
        <f>'21'!$AD$114</f>
        <v>0</v>
      </c>
      <c r="Q24" s="57">
        <f t="shared" si="10"/>
        <v>0</v>
      </c>
      <c r="R24" s="19">
        <f>'21'!$AD$104</f>
        <v>0</v>
      </c>
      <c r="S24" s="16" t="e">
        <f t="shared" si="2"/>
        <v>#DIV/0!</v>
      </c>
      <c r="T24" s="59">
        <f t="shared" si="11"/>
        <v>0</v>
      </c>
      <c r="U24" s="60" t="e">
        <f t="shared" si="3"/>
        <v>#DIV/0!</v>
      </c>
      <c r="V24" s="18">
        <f>'21'!$AG$111</f>
        <v>0</v>
      </c>
      <c r="W24" s="63">
        <f t="shared" si="12"/>
        <v>0</v>
      </c>
      <c r="X24" s="64" t="e">
        <f t="shared" si="4"/>
        <v>#DIV/0!</v>
      </c>
      <c r="Y24" s="18">
        <f>'21'!$R104</f>
        <v>0</v>
      </c>
      <c r="Z24" s="18">
        <f t="shared" si="13"/>
        <v>0</v>
      </c>
      <c r="AA24" s="18">
        <f t="shared" si="5"/>
        <v>0</v>
      </c>
      <c r="AB24" s="18">
        <f>'21'!$R109</f>
        <v>0</v>
      </c>
      <c r="AC24" s="47">
        <f t="shared" si="14"/>
        <v>0</v>
      </c>
      <c r="AD24" s="20">
        <f>'21'!$R111</f>
        <v>0</v>
      </c>
      <c r="AE24" s="17">
        <f t="shared" si="15"/>
        <v>0</v>
      </c>
      <c r="AF24" s="85">
        <f>'DADOS ENTRADA'!$C$27+'DADOS ENTRADA'!$C$29</f>
        <v>0</v>
      </c>
      <c r="AG24" s="25">
        <f t="shared" si="16"/>
        <v>0</v>
      </c>
      <c r="AH24" s="25">
        <f t="shared" si="6"/>
        <v>0</v>
      </c>
      <c r="AI24" s="18">
        <f t="shared" si="17"/>
        <v>0</v>
      </c>
      <c r="AJ24" s="18">
        <f t="shared" si="18"/>
        <v>0</v>
      </c>
      <c r="AK24" s="18">
        <f t="shared" si="7"/>
        <v>0</v>
      </c>
      <c r="AL24" s="18">
        <f t="shared" si="19"/>
        <v>0</v>
      </c>
      <c r="AM24" s="26" t="e">
        <f t="shared" si="8"/>
        <v>#DIV/0!</v>
      </c>
    </row>
    <row r="25" spans="1:39" x14ac:dyDescent="0.2">
      <c r="A25" s="29" t="str">
        <f>VALORES!A26</f>
        <v>22</v>
      </c>
      <c r="B25" s="29">
        <f>VALORES!B26</f>
        <v>0</v>
      </c>
      <c r="C25" s="3">
        <f>VALORES!C26</f>
        <v>0</v>
      </c>
      <c r="D25" s="84">
        <f>VALORES!F26</f>
        <v>0</v>
      </c>
      <c r="E25" s="84">
        <f>VALORES!H26</f>
        <v>0</v>
      </c>
      <c r="F25" s="32">
        <f>VALORES!I26</f>
        <v>0</v>
      </c>
      <c r="G25" s="84">
        <f>VALORES!K26</f>
        <v>0</v>
      </c>
      <c r="H25" s="84">
        <f>VALORES!L26</f>
        <v>0</v>
      </c>
      <c r="I25" s="32">
        <f>VALORES!M26</f>
        <v>0</v>
      </c>
      <c r="J25" s="84">
        <f>VALORES!N26</f>
        <v>0</v>
      </c>
      <c r="K25" s="36">
        <f>'22'!$H$111*B25</f>
        <v>0</v>
      </c>
      <c r="L25" s="19">
        <f>'22'!$AD$113</f>
        <v>0</v>
      </c>
      <c r="M25" s="15" t="e">
        <f t="shared" si="0"/>
        <v>#DIV/0!</v>
      </c>
      <c r="N25" s="53">
        <f t="shared" si="9"/>
        <v>0</v>
      </c>
      <c r="O25" s="54" t="e">
        <f t="shared" si="1"/>
        <v>#DIV/0!</v>
      </c>
      <c r="P25" s="37">
        <f>'22'!$AD$114</f>
        <v>0</v>
      </c>
      <c r="Q25" s="57">
        <f t="shared" si="10"/>
        <v>0</v>
      </c>
      <c r="R25" s="19">
        <f>'22'!$AD$104</f>
        <v>0</v>
      </c>
      <c r="S25" s="16" t="e">
        <f t="shared" si="2"/>
        <v>#DIV/0!</v>
      </c>
      <c r="T25" s="59">
        <f t="shared" si="11"/>
        <v>0</v>
      </c>
      <c r="U25" s="60" t="e">
        <f t="shared" si="3"/>
        <v>#DIV/0!</v>
      </c>
      <c r="V25" s="18">
        <f>'22'!$AG$111</f>
        <v>0</v>
      </c>
      <c r="W25" s="63">
        <f t="shared" si="12"/>
        <v>0</v>
      </c>
      <c r="X25" s="64" t="e">
        <f t="shared" si="4"/>
        <v>#DIV/0!</v>
      </c>
      <c r="Y25" s="18">
        <f>'22'!$R104</f>
        <v>0</v>
      </c>
      <c r="Z25" s="18">
        <f t="shared" si="13"/>
        <v>0</v>
      </c>
      <c r="AA25" s="18">
        <f t="shared" si="5"/>
        <v>0</v>
      </c>
      <c r="AB25" s="18">
        <f>'22'!$R109</f>
        <v>0</v>
      </c>
      <c r="AC25" s="47">
        <f t="shared" si="14"/>
        <v>0</v>
      </c>
      <c r="AD25" s="20">
        <f>'22'!$R111</f>
        <v>0</v>
      </c>
      <c r="AE25" s="17">
        <f t="shared" si="15"/>
        <v>0</v>
      </c>
      <c r="AF25" s="85">
        <f>'DADOS ENTRADA'!$C$27+'DADOS ENTRADA'!$C$29</f>
        <v>0</v>
      </c>
      <c r="AG25" s="25">
        <f t="shared" si="16"/>
        <v>0</v>
      </c>
      <c r="AH25" s="25">
        <f t="shared" si="6"/>
        <v>0</v>
      </c>
      <c r="AI25" s="18">
        <f t="shared" si="17"/>
        <v>0</v>
      </c>
      <c r="AJ25" s="18">
        <f t="shared" si="18"/>
        <v>0</v>
      </c>
      <c r="AK25" s="18">
        <f t="shared" si="7"/>
        <v>0</v>
      </c>
      <c r="AL25" s="18">
        <f t="shared" si="19"/>
        <v>0</v>
      </c>
      <c r="AM25" s="26" t="e">
        <f t="shared" si="8"/>
        <v>#DIV/0!</v>
      </c>
    </row>
    <row r="26" spans="1:39" x14ac:dyDescent="0.2">
      <c r="A26" s="29" t="str">
        <f>VALORES!A27</f>
        <v>23</v>
      </c>
      <c r="B26" s="29">
        <f>VALORES!B27</f>
        <v>0</v>
      </c>
      <c r="C26" s="3">
        <f>VALORES!C27</f>
        <v>0</v>
      </c>
      <c r="D26" s="84">
        <f>VALORES!F27</f>
        <v>0</v>
      </c>
      <c r="E26" s="84">
        <f>VALORES!H27</f>
        <v>0</v>
      </c>
      <c r="F26" s="32">
        <f>VALORES!I27</f>
        <v>0</v>
      </c>
      <c r="G26" s="84">
        <f>VALORES!K27</f>
        <v>0</v>
      </c>
      <c r="H26" s="84">
        <f>VALORES!L27</f>
        <v>0</v>
      </c>
      <c r="I26" s="32">
        <f>VALORES!M27</f>
        <v>0</v>
      </c>
      <c r="J26" s="84">
        <f>VALORES!N27</f>
        <v>0</v>
      </c>
      <c r="K26" s="36">
        <f>'23'!$H$111*B26</f>
        <v>0</v>
      </c>
      <c r="L26" s="19">
        <f>'23'!$AD$113</f>
        <v>0</v>
      </c>
      <c r="M26" s="15" t="e">
        <f t="shared" si="0"/>
        <v>#DIV/0!</v>
      </c>
      <c r="N26" s="53">
        <f t="shared" si="9"/>
        <v>0</v>
      </c>
      <c r="O26" s="54" t="e">
        <f t="shared" si="1"/>
        <v>#DIV/0!</v>
      </c>
      <c r="P26" s="37">
        <f>'23'!$AD$114</f>
        <v>0</v>
      </c>
      <c r="Q26" s="57">
        <f t="shared" si="10"/>
        <v>0</v>
      </c>
      <c r="R26" s="19">
        <f>'23'!$AD$104</f>
        <v>0</v>
      </c>
      <c r="S26" s="16" t="e">
        <f t="shared" si="2"/>
        <v>#DIV/0!</v>
      </c>
      <c r="T26" s="59">
        <f t="shared" si="11"/>
        <v>0</v>
      </c>
      <c r="U26" s="60" t="e">
        <f t="shared" si="3"/>
        <v>#DIV/0!</v>
      </c>
      <c r="V26" s="18">
        <f>'23'!$AG$111</f>
        <v>0</v>
      </c>
      <c r="W26" s="63">
        <f t="shared" si="12"/>
        <v>0</v>
      </c>
      <c r="X26" s="64" t="e">
        <f t="shared" si="4"/>
        <v>#DIV/0!</v>
      </c>
      <c r="Y26" s="18">
        <f>'23'!$R104</f>
        <v>0</v>
      </c>
      <c r="Z26" s="18">
        <f t="shared" si="13"/>
        <v>0</v>
      </c>
      <c r="AA26" s="18">
        <f t="shared" si="5"/>
        <v>0</v>
      </c>
      <c r="AB26" s="18">
        <f>'23'!$R109</f>
        <v>0</v>
      </c>
      <c r="AC26" s="47">
        <f t="shared" si="14"/>
        <v>0</v>
      </c>
      <c r="AD26" s="20">
        <f>'23'!$R111</f>
        <v>0</v>
      </c>
      <c r="AE26" s="17">
        <f t="shared" si="15"/>
        <v>0</v>
      </c>
      <c r="AF26" s="85">
        <f>'DADOS ENTRADA'!$C$27+'DADOS ENTRADA'!$C$29</f>
        <v>0</v>
      </c>
      <c r="AG26" s="25">
        <f t="shared" si="16"/>
        <v>0</v>
      </c>
      <c r="AH26" s="25">
        <f t="shared" si="6"/>
        <v>0</v>
      </c>
      <c r="AI26" s="18">
        <f t="shared" si="17"/>
        <v>0</v>
      </c>
      <c r="AJ26" s="18">
        <f t="shared" si="18"/>
        <v>0</v>
      </c>
      <c r="AK26" s="18">
        <f t="shared" si="7"/>
        <v>0</v>
      </c>
      <c r="AL26" s="18">
        <f t="shared" si="19"/>
        <v>0</v>
      </c>
      <c r="AM26" s="26" t="e">
        <f t="shared" si="8"/>
        <v>#DIV/0!</v>
      </c>
    </row>
    <row r="27" spans="1:39" x14ac:dyDescent="0.2">
      <c r="A27" s="29" t="str">
        <f>VALORES!A28</f>
        <v>24</v>
      </c>
      <c r="B27" s="29">
        <f>VALORES!B28</f>
        <v>0</v>
      </c>
      <c r="C27" s="3">
        <f>VALORES!C28</f>
        <v>0</v>
      </c>
      <c r="D27" s="84">
        <f>VALORES!F28</f>
        <v>0</v>
      </c>
      <c r="E27" s="84">
        <f>VALORES!H28</f>
        <v>0</v>
      </c>
      <c r="F27" s="32">
        <f>VALORES!I28</f>
        <v>0</v>
      </c>
      <c r="G27" s="84">
        <f>VALORES!K28</f>
        <v>0</v>
      </c>
      <c r="H27" s="84">
        <f>VALORES!L28</f>
        <v>0</v>
      </c>
      <c r="I27" s="32">
        <f>VALORES!M28</f>
        <v>0</v>
      </c>
      <c r="J27" s="84">
        <f>VALORES!N28</f>
        <v>0</v>
      </c>
      <c r="K27" s="36">
        <f>'24'!$H$111*B27</f>
        <v>0</v>
      </c>
      <c r="L27" s="19">
        <f>'24'!$AD$113</f>
        <v>0</v>
      </c>
      <c r="M27" s="15" t="e">
        <f t="shared" si="0"/>
        <v>#DIV/0!</v>
      </c>
      <c r="N27" s="53">
        <f t="shared" si="9"/>
        <v>0</v>
      </c>
      <c r="O27" s="54" t="e">
        <f t="shared" si="1"/>
        <v>#DIV/0!</v>
      </c>
      <c r="P27" s="37">
        <f>'24'!$AD$114</f>
        <v>0</v>
      </c>
      <c r="Q27" s="57">
        <f t="shared" si="10"/>
        <v>0</v>
      </c>
      <c r="R27" s="19">
        <f>'24'!$AD$104</f>
        <v>0</v>
      </c>
      <c r="S27" s="16" t="e">
        <f t="shared" si="2"/>
        <v>#DIV/0!</v>
      </c>
      <c r="T27" s="59">
        <f t="shared" si="11"/>
        <v>0</v>
      </c>
      <c r="U27" s="60" t="e">
        <f t="shared" si="3"/>
        <v>#DIV/0!</v>
      </c>
      <c r="V27" s="18">
        <f>'24'!$AG$111</f>
        <v>0</v>
      </c>
      <c r="W27" s="63">
        <f t="shared" si="12"/>
        <v>0</v>
      </c>
      <c r="X27" s="64" t="e">
        <f t="shared" si="4"/>
        <v>#DIV/0!</v>
      </c>
      <c r="Y27" s="18">
        <f>'24'!$R104</f>
        <v>0</v>
      </c>
      <c r="Z27" s="18">
        <f t="shared" si="13"/>
        <v>0</v>
      </c>
      <c r="AA27" s="18">
        <f t="shared" si="5"/>
        <v>0</v>
      </c>
      <c r="AB27" s="18">
        <f>'24'!$R109</f>
        <v>0</v>
      </c>
      <c r="AC27" s="47">
        <f t="shared" si="14"/>
        <v>0</v>
      </c>
      <c r="AD27" s="20">
        <f>'24'!$R111</f>
        <v>0</v>
      </c>
      <c r="AE27" s="17">
        <f t="shared" si="15"/>
        <v>0</v>
      </c>
      <c r="AF27" s="85">
        <f>'DADOS ENTRADA'!$C$27+'DADOS ENTRADA'!$C$29</f>
        <v>0</v>
      </c>
      <c r="AG27" s="25">
        <f t="shared" si="16"/>
        <v>0</v>
      </c>
      <c r="AH27" s="25">
        <f t="shared" si="6"/>
        <v>0</v>
      </c>
      <c r="AI27" s="18">
        <f t="shared" si="17"/>
        <v>0</v>
      </c>
      <c r="AJ27" s="18">
        <f t="shared" si="18"/>
        <v>0</v>
      </c>
      <c r="AK27" s="18">
        <f t="shared" si="7"/>
        <v>0</v>
      </c>
      <c r="AL27" s="18">
        <f t="shared" si="19"/>
        <v>0</v>
      </c>
      <c r="AM27" s="26" t="e">
        <f t="shared" si="8"/>
        <v>#DIV/0!</v>
      </c>
    </row>
    <row r="28" spans="1:39" x14ac:dyDescent="0.2">
      <c r="A28" s="29" t="str">
        <f>VALORES!A29</f>
        <v>25</v>
      </c>
      <c r="B28" s="29">
        <f>VALORES!B29</f>
        <v>0</v>
      </c>
      <c r="C28" s="3">
        <f>VALORES!C29</f>
        <v>0</v>
      </c>
      <c r="D28" s="84">
        <f>VALORES!F29</f>
        <v>0</v>
      </c>
      <c r="E28" s="84">
        <f>VALORES!H29</f>
        <v>0</v>
      </c>
      <c r="F28" s="32">
        <f>VALORES!I29</f>
        <v>0</v>
      </c>
      <c r="G28" s="84">
        <f>VALORES!K29</f>
        <v>0</v>
      </c>
      <c r="H28" s="84">
        <f>VALORES!L29</f>
        <v>0</v>
      </c>
      <c r="I28" s="32">
        <f>VALORES!M29</f>
        <v>0</v>
      </c>
      <c r="J28" s="84">
        <f>VALORES!N29</f>
        <v>0</v>
      </c>
      <c r="K28" s="36">
        <f>'25'!$H$111*B28</f>
        <v>0</v>
      </c>
      <c r="L28" s="19">
        <f>'25'!$AD$113</f>
        <v>0</v>
      </c>
      <c r="M28" s="15" t="e">
        <f t="shared" si="0"/>
        <v>#DIV/0!</v>
      </c>
      <c r="N28" s="53">
        <f t="shared" si="9"/>
        <v>0</v>
      </c>
      <c r="O28" s="54" t="e">
        <f t="shared" si="1"/>
        <v>#DIV/0!</v>
      </c>
      <c r="P28" s="37">
        <f>'25'!$AD$114</f>
        <v>0</v>
      </c>
      <c r="Q28" s="57">
        <f t="shared" si="10"/>
        <v>0</v>
      </c>
      <c r="R28" s="19">
        <f>'25'!$AD$104</f>
        <v>0</v>
      </c>
      <c r="S28" s="16" t="e">
        <f t="shared" si="2"/>
        <v>#DIV/0!</v>
      </c>
      <c r="T28" s="59">
        <f t="shared" si="11"/>
        <v>0</v>
      </c>
      <c r="U28" s="60" t="e">
        <f t="shared" si="3"/>
        <v>#DIV/0!</v>
      </c>
      <c r="V28" s="18">
        <f>'25'!$AG$111</f>
        <v>0</v>
      </c>
      <c r="W28" s="63">
        <f t="shared" si="12"/>
        <v>0</v>
      </c>
      <c r="X28" s="64" t="e">
        <f t="shared" si="4"/>
        <v>#DIV/0!</v>
      </c>
      <c r="Y28" s="18">
        <f>'25'!$R104</f>
        <v>0</v>
      </c>
      <c r="Z28" s="18">
        <f t="shared" si="13"/>
        <v>0</v>
      </c>
      <c r="AA28" s="18">
        <f t="shared" si="5"/>
        <v>0</v>
      </c>
      <c r="AB28" s="18">
        <f>'25'!$R109</f>
        <v>0</v>
      </c>
      <c r="AC28" s="47">
        <f t="shared" si="14"/>
        <v>0</v>
      </c>
      <c r="AD28" s="20">
        <f>'25'!$R111</f>
        <v>0</v>
      </c>
      <c r="AE28" s="17">
        <f t="shared" si="15"/>
        <v>0</v>
      </c>
      <c r="AF28" s="85">
        <f>'DADOS ENTRADA'!$C$27+'DADOS ENTRADA'!$C$29</f>
        <v>0</v>
      </c>
      <c r="AG28" s="25">
        <f t="shared" si="16"/>
        <v>0</v>
      </c>
      <c r="AH28" s="25">
        <f t="shared" si="6"/>
        <v>0</v>
      </c>
      <c r="AI28" s="18">
        <f t="shared" si="17"/>
        <v>0</v>
      </c>
      <c r="AJ28" s="18">
        <f t="shared" si="18"/>
        <v>0</v>
      </c>
      <c r="AK28" s="18">
        <f t="shared" si="7"/>
        <v>0</v>
      </c>
      <c r="AL28" s="18">
        <f t="shared" si="19"/>
        <v>0</v>
      </c>
      <c r="AM28" s="26" t="e">
        <f t="shared" si="8"/>
        <v>#DIV/0!</v>
      </c>
    </row>
    <row r="29" spans="1:39" x14ac:dyDescent="0.2">
      <c r="A29" s="29" t="str">
        <f>VALORES!A30</f>
        <v>26</v>
      </c>
      <c r="B29" s="29">
        <f>VALORES!B30</f>
        <v>0</v>
      </c>
      <c r="C29" s="3">
        <f>VALORES!C30</f>
        <v>0</v>
      </c>
      <c r="D29" s="84">
        <f>VALORES!F30</f>
        <v>0</v>
      </c>
      <c r="E29" s="84">
        <f>VALORES!H30</f>
        <v>0</v>
      </c>
      <c r="F29" s="32">
        <f>VALORES!I30</f>
        <v>0</v>
      </c>
      <c r="G29" s="84">
        <f>VALORES!K30</f>
        <v>0</v>
      </c>
      <c r="H29" s="84">
        <f>VALORES!L30</f>
        <v>0</v>
      </c>
      <c r="I29" s="32">
        <f>VALORES!M30</f>
        <v>0</v>
      </c>
      <c r="J29" s="84">
        <f>VALORES!N30</f>
        <v>0</v>
      </c>
      <c r="K29" s="36">
        <f>'26'!$H$111*B29</f>
        <v>0</v>
      </c>
      <c r="L29" s="19">
        <f>'26'!$AD$113</f>
        <v>0</v>
      </c>
      <c r="M29" s="15" t="e">
        <f t="shared" si="0"/>
        <v>#DIV/0!</v>
      </c>
      <c r="N29" s="53">
        <f t="shared" si="9"/>
        <v>0</v>
      </c>
      <c r="O29" s="54" t="e">
        <f t="shared" si="1"/>
        <v>#DIV/0!</v>
      </c>
      <c r="P29" s="37">
        <f>'26'!$AD$114</f>
        <v>0</v>
      </c>
      <c r="Q29" s="57">
        <f t="shared" si="10"/>
        <v>0</v>
      </c>
      <c r="R29" s="19">
        <f>'26'!$AD$104</f>
        <v>0</v>
      </c>
      <c r="S29" s="16" t="e">
        <f t="shared" si="2"/>
        <v>#DIV/0!</v>
      </c>
      <c r="T29" s="59">
        <f t="shared" si="11"/>
        <v>0</v>
      </c>
      <c r="U29" s="60" t="e">
        <f t="shared" si="3"/>
        <v>#DIV/0!</v>
      </c>
      <c r="V29" s="18">
        <f>'26'!$AG$111</f>
        <v>0</v>
      </c>
      <c r="W29" s="63">
        <f t="shared" si="12"/>
        <v>0</v>
      </c>
      <c r="X29" s="64" t="e">
        <f t="shared" si="4"/>
        <v>#DIV/0!</v>
      </c>
      <c r="Y29" s="18">
        <f>'26'!$R104</f>
        <v>0</v>
      </c>
      <c r="Z29" s="18">
        <f t="shared" si="13"/>
        <v>0</v>
      </c>
      <c r="AA29" s="18">
        <f t="shared" si="5"/>
        <v>0</v>
      </c>
      <c r="AB29" s="18">
        <f>'26'!$R109</f>
        <v>0</v>
      </c>
      <c r="AC29" s="47">
        <f t="shared" si="14"/>
        <v>0</v>
      </c>
      <c r="AD29" s="20">
        <f>'26'!$R111</f>
        <v>0</v>
      </c>
      <c r="AE29" s="17">
        <f t="shared" si="15"/>
        <v>0</v>
      </c>
      <c r="AF29" s="85">
        <f>'DADOS ENTRADA'!$C$27+'DADOS ENTRADA'!$C$29</f>
        <v>0</v>
      </c>
      <c r="AG29" s="25">
        <f t="shared" si="16"/>
        <v>0</v>
      </c>
      <c r="AH29" s="25">
        <f t="shared" si="6"/>
        <v>0</v>
      </c>
      <c r="AI29" s="18">
        <f t="shared" si="17"/>
        <v>0</v>
      </c>
      <c r="AJ29" s="18">
        <f t="shared" si="18"/>
        <v>0</v>
      </c>
      <c r="AK29" s="18">
        <f t="shared" si="7"/>
        <v>0</v>
      </c>
      <c r="AL29" s="18">
        <f t="shared" si="19"/>
        <v>0</v>
      </c>
      <c r="AM29" s="26" t="e">
        <f t="shared" si="8"/>
        <v>#DIV/0!</v>
      </c>
    </row>
    <row r="30" spans="1:39" x14ac:dyDescent="0.2">
      <c r="A30" s="29" t="str">
        <f>VALORES!A31</f>
        <v>27</v>
      </c>
      <c r="B30" s="29">
        <f>VALORES!B31</f>
        <v>0</v>
      </c>
      <c r="C30" s="3">
        <f>VALORES!C31</f>
        <v>0</v>
      </c>
      <c r="D30" s="84">
        <f>VALORES!F31</f>
        <v>0</v>
      </c>
      <c r="E30" s="84">
        <f>VALORES!H31</f>
        <v>0</v>
      </c>
      <c r="F30" s="32">
        <f>VALORES!I31</f>
        <v>0</v>
      </c>
      <c r="G30" s="84">
        <f>VALORES!K31</f>
        <v>0</v>
      </c>
      <c r="H30" s="84">
        <f>VALORES!L31</f>
        <v>0</v>
      </c>
      <c r="I30" s="32">
        <f>VALORES!M31</f>
        <v>0</v>
      </c>
      <c r="J30" s="84">
        <f>VALORES!N31</f>
        <v>0</v>
      </c>
      <c r="K30" s="36">
        <f>'27'!$H$111*B30</f>
        <v>0</v>
      </c>
      <c r="L30" s="19">
        <f>'27'!$AD$113</f>
        <v>0</v>
      </c>
      <c r="M30" s="15" t="e">
        <f t="shared" si="0"/>
        <v>#DIV/0!</v>
      </c>
      <c r="N30" s="53">
        <f t="shared" si="9"/>
        <v>0</v>
      </c>
      <c r="O30" s="54" t="e">
        <f t="shared" si="1"/>
        <v>#DIV/0!</v>
      </c>
      <c r="P30" s="37">
        <f>'27'!$AD$114</f>
        <v>0</v>
      </c>
      <c r="Q30" s="57">
        <f t="shared" si="10"/>
        <v>0</v>
      </c>
      <c r="R30" s="19">
        <f>'27'!$AD$104</f>
        <v>0</v>
      </c>
      <c r="S30" s="16" t="e">
        <f t="shared" si="2"/>
        <v>#DIV/0!</v>
      </c>
      <c r="T30" s="59">
        <f t="shared" si="11"/>
        <v>0</v>
      </c>
      <c r="U30" s="60" t="e">
        <f t="shared" si="3"/>
        <v>#DIV/0!</v>
      </c>
      <c r="V30" s="18">
        <f>'27'!$AG$111</f>
        <v>0</v>
      </c>
      <c r="W30" s="63">
        <f t="shared" si="12"/>
        <v>0</v>
      </c>
      <c r="X30" s="64" t="e">
        <f t="shared" si="4"/>
        <v>#DIV/0!</v>
      </c>
      <c r="Y30" s="18">
        <f>'27'!$R104</f>
        <v>0</v>
      </c>
      <c r="Z30" s="18">
        <f t="shared" si="13"/>
        <v>0</v>
      </c>
      <c r="AA30" s="18">
        <f t="shared" si="5"/>
        <v>0</v>
      </c>
      <c r="AB30" s="18">
        <f>'27'!$R109</f>
        <v>0</v>
      </c>
      <c r="AC30" s="47">
        <f t="shared" si="14"/>
        <v>0</v>
      </c>
      <c r="AD30" s="20">
        <f>'27'!$R111</f>
        <v>0</v>
      </c>
      <c r="AE30" s="17">
        <f t="shared" si="15"/>
        <v>0</v>
      </c>
      <c r="AF30" s="85">
        <f>'DADOS ENTRADA'!$C$27+'DADOS ENTRADA'!$C$29</f>
        <v>0</v>
      </c>
      <c r="AG30" s="25">
        <f t="shared" si="16"/>
        <v>0</v>
      </c>
      <c r="AH30" s="25">
        <f t="shared" si="6"/>
        <v>0</v>
      </c>
      <c r="AI30" s="18">
        <f t="shared" si="17"/>
        <v>0</v>
      </c>
      <c r="AJ30" s="18">
        <f t="shared" si="18"/>
        <v>0</v>
      </c>
      <c r="AK30" s="18">
        <f t="shared" si="7"/>
        <v>0</v>
      </c>
      <c r="AL30" s="18">
        <f t="shared" si="19"/>
        <v>0</v>
      </c>
      <c r="AM30" s="26" t="e">
        <f t="shared" si="8"/>
        <v>#DIV/0!</v>
      </c>
    </row>
    <row r="31" spans="1:39" x14ac:dyDescent="0.2">
      <c r="A31" s="29" t="str">
        <f>VALORES!A32</f>
        <v>28</v>
      </c>
      <c r="B31" s="29">
        <f>VALORES!B32</f>
        <v>0</v>
      </c>
      <c r="C31" s="3">
        <f>VALORES!C32</f>
        <v>0</v>
      </c>
      <c r="D31" s="84">
        <f>VALORES!F32</f>
        <v>0</v>
      </c>
      <c r="E31" s="84">
        <f>VALORES!H32</f>
        <v>0</v>
      </c>
      <c r="F31" s="32">
        <f>VALORES!I32</f>
        <v>0</v>
      </c>
      <c r="G31" s="84">
        <f>VALORES!K32</f>
        <v>0</v>
      </c>
      <c r="H31" s="84">
        <f>VALORES!L32</f>
        <v>0</v>
      </c>
      <c r="I31" s="32">
        <f>VALORES!M32</f>
        <v>0</v>
      </c>
      <c r="J31" s="84">
        <f>VALORES!N32</f>
        <v>0</v>
      </c>
      <c r="K31" s="36">
        <f>'28'!$H$111*B31</f>
        <v>0</v>
      </c>
      <c r="L31" s="19">
        <f>'28'!$AD$113</f>
        <v>0</v>
      </c>
      <c r="M31" s="15" t="e">
        <f t="shared" si="0"/>
        <v>#DIV/0!</v>
      </c>
      <c r="N31" s="53">
        <f t="shared" si="9"/>
        <v>0</v>
      </c>
      <c r="O31" s="54" t="e">
        <f t="shared" si="1"/>
        <v>#DIV/0!</v>
      </c>
      <c r="P31" s="37">
        <f>'28'!$AD$114</f>
        <v>0</v>
      </c>
      <c r="Q31" s="57">
        <f t="shared" si="10"/>
        <v>0</v>
      </c>
      <c r="R31" s="19">
        <f>'28'!$AD$104</f>
        <v>0</v>
      </c>
      <c r="S31" s="16" t="e">
        <f t="shared" si="2"/>
        <v>#DIV/0!</v>
      </c>
      <c r="T31" s="59">
        <f t="shared" si="11"/>
        <v>0</v>
      </c>
      <c r="U31" s="60" t="e">
        <f t="shared" si="3"/>
        <v>#DIV/0!</v>
      </c>
      <c r="V31" s="18">
        <f>'28'!$AG$111</f>
        <v>0</v>
      </c>
      <c r="W31" s="63">
        <f t="shared" si="12"/>
        <v>0</v>
      </c>
      <c r="X31" s="64" t="e">
        <f t="shared" si="4"/>
        <v>#DIV/0!</v>
      </c>
      <c r="Y31" s="18">
        <f>'28'!$R104</f>
        <v>0</v>
      </c>
      <c r="Z31" s="18">
        <f t="shared" si="13"/>
        <v>0</v>
      </c>
      <c r="AA31" s="18">
        <f t="shared" si="5"/>
        <v>0</v>
      </c>
      <c r="AB31" s="18">
        <f>'28'!$R109</f>
        <v>0</v>
      </c>
      <c r="AC31" s="47">
        <f t="shared" si="14"/>
        <v>0</v>
      </c>
      <c r="AD31" s="20">
        <f>'28'!$R111</f>
        <v>0</v>
      </c>
      <c r="AE31" s="17">
        <f t="shared" si="15"/>
        <v>0</v>
      </c>
      <c r="AF31" s="85">
        <f>'DADOS ENTRADA'!$C$27+'DADOS ENTRADA'!$C$29</f>
        <v>0</v>
      </c>
      <c r="AG31" s="25">
        <f t="shared" si="16"/>
        <v>0</v>
      </c>
      <c r="AH31" s="25">
        <f t="shared" si="6"/>
        <v>0</v>
      </c>
      <c r="AI31" s="18">
        <f t="shared" si="17"/>
        <v>0</v>
      </c>
      <c r="AJ31" s="18">
        <f t="shared" si="18"/>
        <v>0</v>
      </c>
      <c r="AK31" s="18">
        <f t="shared" si="7"/>
        <v>0</v>
      </c>
      <c r="AL31" s="18">
        <f t="shared" si="19"/>
        <v>0</v>
      </c>
      <c r="AM31" s="26" t="e">
        <f t="shared" si="8"/>
        <v>#DIV/0!</v>
      </c>
    </row>
    <row r="32" spans="1:39" x14ac:dyDescent="0.2">
      <c r="A32" s="29" t="str">
        <f>VALORES!A33</f>
        <v>29</v>
      </c>
      <c r="B32" s="29">
        <f>VALORES!B33</f>
        <v>0</v>
      </c>
      <c r="C32" s="3">
        <f>VALORES!C33</f>
        <v>0</v>
      </c>
      <c r="D32" s="84">
        <f>VALORES!F33</f>
        <v>0</v>
      </c>
      <c r="E32" s="84">
        <f>VALORES!H33</f>
        <v>0</v>
      </c>
      <c r="F32" s="32">
        <f>VALORES!I33</f>
        <v>0</v>
      </c>
      <c r="G32" s="84">
        <f>VALORES!K33</f>
        <v>0</v>
      </c>
      <c r="H32" s="84">
        <f>VALORES!L33</f>
        <v>0</v>
      </c>
      <c r="I32" s="32">
        <f>VALORES!M33</f>
        <v>0</v>
      </c>
      <c r="J32" s="84">
        <f>VALORES!N33</f>
        <v>0</v>
      </c>
      <c r="K32" s="36">
        <f>'29'!$H$111*B32</f>
        <v>0</v>
      </c>
      <c r="L32" s="19">
        <f>'29'!$AD$113</f>
        <v>0</v>
      </c>
      <c r="M32" s="15" t="e">
        <f t="shared" si="0"/>
        <v>#DIV/0!</v>
      </c>
      <c r="N32" s="53">
        <f t="shared" si="9"/>
        <v>0</v>
      </c>
      <c r="O32" s="54" t="e">
        <f t="shared" si="1"/>
        <v>#DIV/0!</v>
      </c>
      <c r="P32" s="37">
        <f>'29'!$AD$114</f>
        <v>0</v>
      </c>
      <c r="Q32" s="57">
        <f t="shared" si="10"/>
        <v>0</v>
      </c>
      <c r="R32" s="19">
        <f>'29'!$AD$104</f>
        <v>0</v>
      </c>
      <c r="S32" s="16" t="e">
        <f t="shared" si="2"/>
        <v>#DIV/0!</v>
      </c>
      <c r="T32" s="59">
        <f t="shared" si="11"/>
        <v>0</v>
      </c>
      <c r="U32" s="60" t="e">
        <f t="shared" si="3"/>
        <v>#DIV/0!</v>
      </c>
      <c r="V32" s="18">
        <f>'29'!$AG$111</f>
        <v>0</v>
      </c>
      <c r="W32" s="63">
        <f t="shared" si="12"/>
        <v>0</v>
      </c>
      <c r="X32" s="64" t="e">
        <f t="shared" si="4"/>
        <v>#DIV/0!</v>
      </c>
      <c r="Y32" s="18">
        <f>'29'!$R104</f>
        <v>0</v>
      </c>
      <c r="Z32" s="18">
        <f t="shared" si="13"/>
        <v>0</v>
      </c>
      <c r="AA32" s="18">
        <f t="shared" si="5"/>
        <v>0</v>
      </c>
      <c r="AB32" s="18">
        <f>'29'!$R109</f>
        <v>0</v>
      </c>
      <c r="AC32" s="47">
        <f t="shared" si="14"/>
        <v>0</v>
      </c>
      <c r="AD32" s="20">
        <f>'29'!$R111</f>
        <v>0</v>
      </c>
      <c r="AE32" s="17">
        <f t="shared" si="15"/>
        <v>0</v>
      </c>
      <c r="AF32" s="85">
        <f>'DADOS ENTRADA'!$C$27+'DADOS ENTRADA'!$C$29</f>
        <v>0</v>
      </c>
      <c r="AG32" s="25">
        <f t="shared" si="16"/>
        <v>0</v>
      </c>
      <c r="AH32" s="25">
        <f t="shared" si="6"/>
        <v>0</v>
      </c>
      <c r="AI32" s="18">
        <f t="shared" si="17"/>
        <v>0</v>
      </c>
      <c r="AJ32" s="18">
        <f t="shared" si="18"/>
        <v>0</v>
      </c>
      <c r="AK32" s="18">
        <f t="shared" si="7"/>
        <v>0</v>
      </c>
      <c r="AL32" s="18">
        <f t="shared" si="19"/>
        <v>0</v>
      </c>
      <c r="AM32" s="26" t="e">
        <f t="shared" si="8"/>
        <v>#DIV/0!</v>
      </c>
    </row>
    <row r="33" spans="1:39" x14ac:dyDescent="0.2">
      <c r="A33" s="29" t="str">
        <f>VALORES!A34</f>
        <v>30</v>
      </c>
      <c r="B33" s="29">
        <f>VALORES!B34</f>
        <v>0</v>
      </c>
      <c r="C33" s="3">
        <f>VALORES!C34</f>
        <v>0</v>
      </c>
      <c r="D33" s="84">
        <f>VALORES!F34</f>
        <v>0</v>
      </c>
      <c r="E33" s="84">
        <f>VALORES!H34</f>
        <v>0</v>
      </c>
      <c r="F33" s="32">
        <f>VALORES!I34</f>
        <v>0</v>
      </c>
      <c r="G33" s="84">
        <f>VALORES!K34</f>
        <v>0</v>
      </c>
      <c r="H33" s="84">
        <f>VALORES!L34</f>
        <v>0</v>
      </c>
      <c r="I33" s="32">
        <f>VALORES!M34</f>
        <v>0</v>
      </c>
      <c r="J33" s="84">
        <f>VALORES!N34</f>
        <v>0</v>
      </c>
      <c r="K33" s="36">
        <f>'30'!$H$111*B33</f>
        <v>0</v>
      </c>
      <c r="L33" s="19">
        <f>'30'!$AD$113</f>
        <v>0</v>
      </c>
      <c r="M33" s="15" t="e">
        <f t="shared" si="0"/>
        <v>#DIV/0!</v>
      </c>
      <c r="N33" s="53">
        <f t="shared" si="9"/>
        <v>0</v>
      </c>
      <c r="O33" s="54" t="e">
        <f t="shared" si="1"/>
        <v>#DIV/0!</v>
      </c>
      <c r="P33" s="37">
        <f>'30'!$AD$114</f>
        <v>0</v>
      </c>
      <c r="Q33" s="57">
        <f t="shared" si="10"/>
        <v>0</v>
      </c>
      <c r="R33" s="19">
        <f>'30'!$AD$104</f>
        <v>0</v>
      </c>
      <c r="S33" s="16" t="e">
        <f t="shared" si="2"/>
        <v>#DIV/0!</v>
      </c>
      <c r="T33" s="59">
        <f t="shared" si="11"/>
        <v>0</v>
      </c>
      <c r="U33" s="60" t="e">
        <f t="shared" si="3"/>
        <v>#DIV/0!</v>
      </c>
      <c r="V33" s="18">
        <f>'30'!$AG$111</f>
        <v>0</v>
      </c>
      <c r="W33" s="63">
        <f t="shared" si="12"/>
        <v>0</v>
      </c>
      <c r="X33" s="64" t="e">
        <f t="shared" si="4"/>
        <v>#DIV/0!</v>
      </c>
      <c r="Y33" s="18">
        <f>'30'!$R104</f>
        <v>0</v>
      </c>
      <c r="Z33" s="18">
        <f t="shared" si="13"/>
        <v>0</v>
      </c>
      <c r="AA33" s="18">
        <f t="shared" si="5"/>
        <v>0</v>
      </c>
      <c r="AB33" s="18">
        <f>'30'!$R109</f>
        <v>0</v>
      </c>
      <c r="AC33" s="47">
        <f t="shared" si="14"/>
        <v>0</v>
      </c>
      <c r="AD33" s="20">
        <f>'30'!$R111</f>
        <v>0</v>
      </c>
      <c r="AE33" s="17">
        <f t="shared" si="15"/>
        <v>0</v>
      </c>
      <c r="AF33" s="85">
        <f>'DADOS ENTRADA'!$C$27+'DADOS ENTRADA'!$C$29</f>
        <v>0</v>
      </c>
      <c r="AG33" s="25">
        <f t="shared" si="16"/>
        <v>0</v>
      </c>
      <c r="AH33" s="25">
        <f t="shared" si="6"/>
        <v>0</v>
      </c>
      <c r="AI33" s="18">
        <f t="shared" si="17"/>
        <v>0</v>
      </c>
      <c r="AJ33" s="18">
        <f t="shared" si="18"/>
        <v>0</v>
      </c>
      <c r="AK33" s="18">
        <f t="shared" si="7"/>
        <v>0</v>
      </c>
      <c r="AL33" s="18">
        <f t="shared" si="19"/>
        <v>0</v>
      </c>
      <c r="AM33" s="26" t="e">
        <f t="shared" si="8"/>
        <v>#DIV/0!</v>
      </c>
    </row>
    <row r="34" spans="1:39" x14ac:dyDescent="0.2">
      <c r="A34" s="433" t="s">
        <v>175</v>
      </c>
      <c r="B34" s="433"/>
      <c r="C34" s="433"/>
      <c r="D34" s="433"/>
      <c r="E34" s="433"/>
      <c r="F34" s="433"/>
      <c r="G34" s="433"/>
      <c r="H34" s="87">
        <f>SUM(H4:H33)</f>
        <v>0</v>
      </c>
      <c r="J34" s="87">
        <f>SUM(J4:J33)</f>
        <v>0</v>
      </c>
      <c r="K34" s="66">
        <f>SUM(K4:K33)</f>
        <v>0</v>
      </c>
      <c r="L34" s="38">
        <f>SUM(L4:L33)</f>
        <v>11490.867052023121</v>
      </c>
      <c r="M34" s="38"/>
      <c r="N34" s="51">
        <f>SUM(N4:N33)</f>
        <v>0</v>
      </c>
      <c r="O34" s="130" t="e">
        <f t="shared" si="1"/>
        <v>#DIV/0!</v>
      </c>
      <c r="P34" s="38">
        <f>SUM(P4:P33)</f>
        <v>0</v>
      </c>
      <c r="Q34" s="6">
        <f>SUM(Q4:Q33)</f>
        <v>0</v>
      </c>
      <c r="R34" s="38">
        <f>SUM(R4:R33)</f>
        <v>392220.09871514427</v>
      </c>
      <c r="S34" s="39"/>
      <c r="T34" s="61">
        <f>SUM(T4:T33)</f>
        <v>0</v>
      </c>
      <c r="U34" s="131" t="e">
        <f t="shared" si="3"/>
        <v>#DIV/0!</v>
      </c>
      <c r="V34" s="40">
        <f>SUM(V4:V33)</f>
        <v>99625.77357719274</v>
      </c>
      <c r="W34" s="63">
        <f>SUM(W4:W33)</f>
        <v>0</v>
      </c>
      <c r="X34" s="64" t="e">
        <f>W34/H34</f>
        <v>#DIV/0!</v>
      </c>
      <c r="Y34" s="40">
        <f>SUM(Y4:Y33)</f>
        <v>169635.19269430003</v>
      </c>
      <c r="Z34" s="40">
        <f>SUM(Z4:Z33)</f>
        <v>0</v>
      </c>
      <c r="AA34" s="40">
        <f>SUM(AA4:AA33)</f>
        <v>0</v>
      </c>
      <c r="AB34" s="48"/>
      <c r="AC34" s="48">
        <f>SUM(AC4:AC33)</f>
        <v>0</v>
      </c>
      <c r="AD34" s="39"/>
      <c r="AE34" s="67">
        <f>SUM(AE4:AE33)</f>
        <v>0</v>
      </c>
      <c r="AF34" s="40"/>
      <c r="AG34" s="40"/>
      <c r="AH34" s="40">
        <f>SUM(AH4:AH33)</f>
        <v>0</v>
      </c>
      <c r="AI34" s="40">
        <f>SUM(AI4:AI33)</f>
        <v>304285.87747106614</v>
      </c>
      <c r="AJ34" s="40">
        <f>SUM(AJ4:AJ33)</f>
        <v>0</v>
      </c>
      <c r="AK34" s="40"/>
      <c r="AL34" s="40">
        <f>J34-AJ34</f>
        <v>0</v>
      </c>
      <c r="AM34" s="41" t="e">
        <f t="shared" si="8"/>
        <v>#DIV/0!</v>
      </c>
    </row>
    <row r="36" spans="1:39" ht="13.5" thickBot="1" x14ac:dyDescent="0.25"/>
    <row r="37" spans="1:39" ht="18.75" thickBot="1" x14ac:dyDescent="0.25">
      <c r="A37" s="447" t="s">
        <v>13</v>
      </c>
      <c r="B37" s="447"/>
      <c r="C37" s="447"/>
      <c r="D37" s="447"/>
      <c r="E37" s="447"/>
      <c r="F37" s="447"/>
      <c r="G37" s="447"/>
      <c r="H37" s="447"/>
      <c r="I37" s="447"/>
      <c r="J37" s="447"/>
      <c r="K37" s="438" t="s">
        <v>139</v>
      </c>
      <c r="L37" s="438"/>
      <c r="M37" s="438"/>
      <c r="N37" s="438"/>
      <c r="O37" s="438"/>
      <c r="P37" s="438"/>
      <c r="Q37" s="438"/>
      <c r="R37" s="438"/>
      <c r="S37" s="438"/>
      <c r="T37" s="438"/>
      <c r="U37" s="438"/>
      <c r="V37" s="438"/>
      <c r="W37" s="438"/>
      <c r="X37" s="439"/>
      <c r="Y37" s="434" t="s">
        <v>68</v>
      </c>
      <c r="Z37" s="435"/>
      <c r="AA37" s="435"/>
      <c r="AB37" s="435"/>
      <c r="AC37" s="435"/>
      <c r="AD37" s="435"/>
      <c r="AE37" s="435"/>
      <c r="AF37" s="435"/>
      <c r="AG37" s="435"/>
      <c r="AH37" s="436"/>
      <c r="AI37" s="27"/>
      <c r="AJ37" s="437" t="s">
        <v>148</v>
      </c>
      <c r="AK37" s="438"/>
      <c r="AL37" s="438"/>
      <c r="AM37" s="439"/>
    </row>
    <row r="38" spans="1:39" x14ac:dyDescent="0.2">
      <c r="A38" s="447"/>
      <c r="B38" s="447"/>
      <c r="C38" s="447"/>
      <c r="D38" s="447"/>
      <c r="E38" s="447"/>
      <c r="F38" s="447"/>
      <c r="G38" s="447"/>
      <c r="H38" s="447"/>
      <c r="I38" s="447"/>
      <c r="J38" s="447"/>
      <c r="K38" s="86" t="s">
        <v>77</v>
      </c>
      <c r="L38" s="440" t="s">
        <v>107</v>
      </c>
      <c r="M38" s="440"/>
      <c r="N38" s="441" t="s">
        <v>108</v>
      </c>
      <c r="O38" s="442"/>
      <c r="P38" s="45" t="s">
        <v>19</v>
      </c>
      <c r="Q38" s="55" t="s">
        <v>138</v>
      </c>
      <c r="R38" s="440" t="s">
        <v>107</v>
      </c>
      <c r="S38" s="440"/>
      <c r="T38" s="443" t="s">
        <v>109</v>
      </c>
      <c r="U38" s="444"/>
      <c r="V38" s="69" t="s">
        <v>80</v>
      </c>
      <c r="W38" s="445" t="s">
        <v>110</v>
      </c>
      <c r="X38" s="446"/>
      <c r="Y38" s="69" t="s">
        <v>68</v>
      </c>
      <c r="Z38" s="42" t="s">
        <v>68</v>
      </c>
      <c r="AA38" s="42" t="s">
        <v>68</v>
      </c>
      <c r="AB38" s="49" t="s">
        <v>68</v>
      </c>
      <c r="AC38" s="46" t="s">
        <v>68</v>
      </c>
      <c r="AD38" s="43" t="s">
        <v>68</v>
      </c>
      <c r="AE38" s="44" t="s">
        <v>68</v>
      </c>
      <c r="AF38" s="69" t="s">
        <v>106</v>
      </c>
      <c r="AG38" s="69"/>
      <c r="AH38" s="42" t="s">
        <v>105</v>
      </c>
      <c r="AI38" s="68" t="s">
        <v>81</v>
      </c>
      <c r="AJ38" s="42" t="s">
        <v>81</v>
      </c>
      <c r="AK38" s="69" t="s">
        <v>73</v>
      </c>
      <c r="AL38" s="42" t="s">
        <v>73</v>
      </c>
      <c r="AM38" s="42" t="s">
        <v>73</v>
      </c>
    </row>
    <row r="39" spans="1:39" x14ac:dyDescent="0.2">
      <c r="A39" s="72" t="str">
        <f>VALORES!A40</f>
        <v>ITEM</v>
      </c>
      <c r="B39" s="72" t="str">
        <f>VALORES!B40</f>
        <v>QT</v>
      </c>
      <c r="C39" s="72" t="str">
        <f>VALORES!C40</f>
        <v>DESCRIÇÃO</v>
      </c>
      <c r="D39" s="72" t="s">
        <v>173</v>
      </c>
      <c r="E39" s="72" t="s">
        <v>174</v>
      </c>
      <c r="F39" s="72" t="str">
        <f>VALORES!I4</f>
        <v>M.L</v>
      </c>
      <c r="G39" s="72" t="str">
        <f>VALORES!K4</f>
        <v>VALOR UN.</v>
      </c>
      <c r="H39" s="72" t="str">
        <f>VALORES!L4</f>
        <v>VALOR S/ IPI</v>
      </c>
      <c r="I39" s="238" t="str">
        <f>VALORES!M4</f>
        <v>IPI</v>
      </c>
      <c r="J39" s="72" t="str">
        <f>VALORES!N4</f>
        <v>VALOR C/ IPI</v>
      </c>
      <c r="K39" s="65" t="s">
        <v>78</v>
      </c>
      <c r="L39" s="448" t="s">
        <v>79</v>
      </c>
      <c r="M39" s="448"/>
      <c r="N39" s="52" t="s">
        <v>71</v>
      </c>
      <c r="O39" s="52" t="s">
        <v>70</v>
      </c>
      <c r="P39" s="68"/>
      <c r="Q39" s="56" t="s">
        <v>19</v>
      </c>
      <c r="R39" s="448" t="s">
        <v>67</v>
      </c>
      <c r="S39" s="448"/>
      <c r="T39" s="58" t="s">
        <v>71</v>
      </c>
      <c r="U39" s="58" t="s">
        <v>70</v>
      </c>
      <c r="V39" s="68" t="s">
        <v>72</v>
      </c>
      <c r="W39" s="62" t="s">
        <v>71</v>
      </c>
      <c r="X39" s="62" t="s">
        <v>70</v>
      </c>
      <c r="Y39" s="68" t="s">
        <v>67</v>
      </c>
      <c r="Z39" s="23" t="s">
        <v>67</v>
      </c>
      <c r="AA39" s="23" t="s">
        <v>103</v>
      </c>
      <c r="AB39" s="50" t="s">
        <v>19</v>
      </c>
      <c r="AC39" s="35" t="s">
        <v>19</v>
      </c>
      <c r="AD39" s="11" t="s">
        <v>83</v>
      </c>
      <c r="AE39" s="7" t="s">
        <v>83</v>
      </c>
      <c r="AF39" s="68" t="s">
        <v>104</v>
      </c>
      <c r="AG39" s="68"/>
      <c r="AH39" s="23" t="s">
        <v>104</v>
      </c>
      <c r="AI39" s="68" t="s">
        <v>82</v>
      </c>
      <c r="AJ39" s="23" t="s">
        <v>82</v>
      </c>
      <c r="AK39" s="68" t="s">
        <v>71</v>
      </c>
      <c r="AL39" s="23" t="s">
        <v>71</v>
      </c>
      <c r="AM39" s="23" t="s">
        <v>70</v>
      </c>
    </row>
    <row r="40" spans="1:39" x14ac:dyDescent="0.2">
      <c r="A40" s="237" t="str">
        <f>VALORES!A5</f>
        <v>1</v>
      </c>
      <c r="B40" s="29">
        <f>VALORES!B5</f>
        <v>0</v>
      </c>
      <c r="C40" s="3">
        <f>VALORES!C5</f>
        <v>0</v>
      </c>
      <c r="D40" s="84">
        <f>VALORES!F5</f>
        <v>96283.381816878566</v>
      </c>
      <c r="E40" s="84">
        <f>VALORES!H5</f>
        <v>96283.381816878566</v>
      </c>
      <c r="F40" s="32">
        <f>VALORES!I5</f>
        <v>0</v>
      </c>
      <c r="G40" s="84">
        <f>VALORES!K5</f>
        <v>96283.381816878566</v>
      </c>
      <c r="H40" s="84">
        <f>VALORES!L5</f>
        <v>0</v>
      </c>
      <c r="I40" s="32">
        <f>VALORES!M5</f>
        <v>9.7500000000000003E-2</v>
      </c>
      <c r="J40" s="84">
        <f>VALORES!N5</f>
        <v>0</v>
      </c>
      <c r="K40" s="66">
        <f>'1'!$H$111*B40</f>
        <v>0</v>
      </c>
      <c r="L40" s="14">
        <f>'1'!$AD$113</f>
        <v>1915.1445086705201</v>
      </c>
      <c r="M40" s="15" t="e">
        <f t="shared" ref="M40:M69" si="20">L40/H40</f>
        <v>#DIV/0!</v>
      </c>
      <c r="N40" s="53">
        <f>L40*B40</f>
        <v>0</v>
      </c>
      <c r="O40" s="54" t="e">
        <f t="shared" ref="O40:O70" si="21">N40/H40</f>
        <v>#DIV/0!</v>
      </c>
      <c r="P40" s="37">
        <f>'1'!$AD$114</f>
        <v>0</v>
      </c>
      <c r="Q40" s="57">
        <f>B40*P40</f>
        <v>0</v>
      </c>
      <c r="R40" s="14">
        <f>'1'!$AD$104</f>
        <v>94368.237308208045</v>
      </c>
      <c r="S40" s="16" t="e">
        <f t="shared" ref="S40:S69" si="22">R40/H40</f>
        <v>#DIV/0!</v>
      </c>
      <c r="T40" s="59">
        <f>R40*B40</f>
        <v>0</v>
      </c>
      <c r="U40" s="60" t="e">
        <f t="shared" ref="U40:U70" si="23">T40/H40</f>
        <v>#DIV/0!</v>
      </c>
      <c r="V40" s="18">
        <f>'1'!$AK$122</f>
        <v>25208.608124015605</v>
      </c>
      <c r="W40" s="63">
        <f>V40*B40</f>
        <v>0</v>
      </c>
      <c r="X40" s="64" t="e">
        <f t="shared" ref="X40:X69" si="24">W40/H40</f>
        <v>#DIV/0!</v>
      </c>
      <c r="Y40" s="18">
        <f>'1'!$Q140</f>
        <v>0</v>
      </c>
      <c r="Z40" s="18">
        <f>Y40*B40</f>
        <v>0</v>
      </c>
      <c r="AA40" s="18">
        <f t="shared" ref="AA40:AA69" si="25">AE40-Z40</f>
        <v>0</v>
      </c>
      <c r="AB40" s="18">
        <f>'1'!$Q145</f>
        <v>0</v>
      </c>
      <c r="AC40" s="47">
        <f>B40*AB40</f>
        <v>0</v>
      </c>
      <c r="AD40" s="17">
        <f>'1'!$R$111</f>
        <v>41642.562635800001</v>
      </c>
      <c r="AE40" s="17">
        <f>AD40*B40</f>
        <v>0</v>
      </c>
      <c r="AF40" s="85">
        <f>'DADOS ENTRADA'!$C$27+'DADOS ENTRADA'!$C$29</f>
        <v>0</v>
      </c>
      <c r="AG40" s="25">
        <f>G40*AF40</f>
        <v>0</v>
      </c>
      <c r="AH40" s="25">
        <f t="shared" ref="AH40:AH69" si="26">H40*AF40</f>
        <v>0</v>
      </c>
      <c r="AI40" s="18">
        <f>SUM(G40*I40)+(V40+AD40+AG40)</f>
        <v>76238.800486961263</v>
      </c>
      <c r="AJ40" s="18">
        <f>AI40*B40</f>
        <v>0</v>
      </c>
      <c r="AK40" s="18">
        <f t="shared" ref="AK40:AK69" si="27">(G40*I40+G40)-AI40</f>
        <v>29432.211057062959</v>
      </c>
      <c r="AL40" s="18">
        <f>AK40*B40</f>
        <v>0</v>
      </c>
      <c r="AM40" s="26" t="e">
        <f t="shared" ref="AM40:AM70" si="28">AL40/J40</f>
        <v>#DIV/0!</v>
      </c>
    </row>
    <row r="41" spans="1:39" x14ac:dyDescent="0.2">
      <c r="A41" s="237" t="str">
        <f>VALORES!A6</f>
        <v>2</v>
      </c>
      <c r="B41" s="29">
        <f>VALORES!B6</f>
        <v>0</v>
      </c>
      <c r="C41" s="3">
        <f>VALORES!C6</f>
        <v>0</v>
      </c>
      <c r="D41" s="84">
        <f>VALORES!F6</f>
        <v>117241.39208786123</v>
      </c>
      <c r="E41" s="84">
        <f>VALORES!H6</f>
        <v>117241.39208786123</v>
      </c>
      <c r="F41" s="32">
        <f>VALORES!I6</f>
        <v>0</v>
      </c>
      <c r="G41" s="84">
        <f>VALORES!K6</f>
        <v>117241.39208786123</v>
      </c>
      <c r="H41" s="84">
        <f>VALORES!L6</f>
        <v>0</v>
      </c>
      <c r="I41" s="32">
        <f>VALORES!M6</f>
        <v>9.7500000000000003E-2</v>
      </c>
      <c r="J41" s="84">
        <f>VALORES!N6</f>
        <v>0</v>
      </c>
      <c r="K41" s="66">
        <f>'2'!$H$111*B41</f>
        <v>0</v>
      </c>
      <c r="L41" s="14">
        <f>'2'!$AD$113</f>
        <v>2553.5260115606939</v>
      </c>
      <c r="M41" s="15" t="e">
        <f t="shared" si="20"/>
        <v>#DIV/0!</v>
      </c>
      <c r="N41" s="53">
        <f t="shared" ref="N41:N69" si="29">L41*B41</f>
        <v>0</v>
      </c>
      <c r="O41" s="54" t="e">
        <f t="shared" si="21"/>
        <v>#DIV/0!</v>
      </c>
      <c r="P41" s="37">
        <f>'2'!$AD$114</f>
        <v>0</v>
      </c>
      <c r="Q41" s="57">
        <f t="shared" ref="Q41:Q69" si="30">B41*P41</f>
        <v>0</v>
      </c>
      <c r="R41" s="14">
        <f>'2'!$AD$104</f>
        <v>114687.86607630053</v>
      </c>
      <c r="S41" s="16" t="e">
        <f t="shared" si="22"/>
        <v>#DIV/0!</v>
      </c>
      <c r="T41" s="59">
        <f t="shared" ref="T41:T69" si="31">R41*B41</f>
        <v>0</v>
      </c>
      <c r="U41" s="60" t="e">
        <f t="shared" si="23"/>
        <v>#DIV/0!</v>
      </c>
      <c r="V41" s="18">
        <f>'2'!$AK$122</f>
        <v>30695.767569506548</v>
      </c>
      <c r="W41" s="63">
        <f t="shared" ref="W41:W69" si="32">V41*B41</f>
        <v>0</v>
      </c>
      <c r="X41" s="64" t="e">
        <f t="shared" si="24"/>
        <v>#DIV/0!</v>
      </c>
      <c r="Y41" s="18">
        <f>'2'!$Q140</f>
        <v>0</v>
      </c>
      <c r="Z41" s="18">
        <f t="shared" ref="Z41:Z69" si="33">Y41*B41</f>
        <v>0</v>
      </c>
      <c r="AA41" s="18">
        <f t="shared" si="25"/>
        <v>0</v>
      </c>
      <c r="AB41" s="18">
        <f>'2'!$Q145</f>
        <v>0</v>
      </c>
      <c r="AC41" s="47">
        <f t="shared" ref="AC41:AC69" si="34">B41*AB41</f>
        <v>0</v>
      </c>
      <c r="AD41" s="17">
        <f>'2'!$R$111</f>
        <v>50706.902078000014</v>
      </c>
      <c r="AE41" s="17">
        <f t="shared" ref="AE41:AE69" si="35">AD41*B41</f>
        <v>0</v>
      </c>
      <c r="AF41" s="85">
        <f>'DADOS ENTRADA'!$C$27+'DADOS ENTRADA'!$C$29</f>
        <v>0</v>
      </c>
      <c r="AG41" s="25">
        <f t="shared" ref="AG41:AG69" si="36">G41*AF41</f>
        <v>0</v>
      </c>
      <c r="AH41" s="25">
        <f t="shared" si="26"/>
        <v>0</v>
      </c>
      <c r="AI41" s="18">
        <f t="shared" ref="AI41:AI69" si="37">SUM(G41*I41)+(V41+AD41+AG41)</f>
        <v>92833.70537607302</v>
      </c>
      <c r="AJ41" s="18">
        <f t="shared" ref="AJ41:AJ69" si="38">AI41*B41</f>
        <v>0</v>
      </c>
      <c r="AK41" s="18">
        <f t="shared" si="27"/>
        <v>35838.722440354672</v>
      </c>
      <c r="AL41" s="18">
        <f t="shared" ref="AL41:AL69" si="39">AK41*B41</f>
        <v>0</v>
      </c>
      <c r="AM41" s="26" t="e">
        <f t="shared" si="28"/>
        <v>#DIV/0!</v>
      </c>
    </row>
    <row r="42" spans="1:39" x14ac:dyDescent="0.2">
      <c r="A42" s="237" t="str">
        <f>VALORES!A7</f>
        <v>3</v>
      </c>
      <c r="B42" s="29">
        <f>VALORES!B7</f>
        <v>0</v>
      </c>
      <c r="C42" s="3">
        <f>VALORES!C7</f>
        <v>0</v>
      </c>
      <c r="D42" s="84">
        <f>VALORES!F7</f>
        <v>94732.776860115569</v>
      </c>
      <c r="E42" s="84">
        <f>VALORES!H7</f>
        <v>94732.776860115569</v>
      </c>
      <c r="F42" s="32">
        <f>VALORES!I7</f>
        <v>0</v>
      </c>
      <c r="G42" s="84">
        <f>VALORES!K7</f>
        <v>94732.776860115569</v>
      </c>
      <c r="H42" s="84">
        <f>VALORES!L7</f>
        <v>0</v>
      </c>
      <c r="I42" s="32">
        <f>VALORES!M7</f>
        <v>9.7500000000000003E-2</v>
      </c>
      <c r="J42" s="84">
        <f>VALORES!N7</f>
        <v>0</v>
      </c>
      <c r="K42" s="66">
        <f>'3'!$G$111*B42</f>
        <v>0</v>
      </c>
      <c r="L42" s="14">
        <f>'3'!$AD$113</f>
        <v>3191.907514450867</v>
      </c>
      <c r="M42" s="15" t="e">
        <f t="shared" si="20"/>
        <v>#DIV/0!</v>
      </c>
      <c r="N42" s="53">
        <f t="shared" si="29"/>
        <v>0</v>
      </c>
      <c r="O42" s="54" t="e">
        <f t="shared" si="21"/>
        <v>#DIV/0!</v>
      </c>
      <c r="P42" s="37">
        <f>'3'!$AD$114</f>
        <v>0</v>
      </c>
      <c r="Q42" s="57">
        <f t="shared" si="30"/>
        <v>0</v>
      </c>
      <c r="R42" s="14">
        <f>'3'!$AC$104</f>
        <v>0</v>
      </c>
      <c r="S42" s="16" t="e">
        <f t="shared" si="22"/>
        <v>#DIV/0!</v>
      </c>
      <c r="T42" s="59">
        <f t="shared" si="31"/>
        <v>0</v>
      </c>
      <c r="U42" s="60" t="e">
        <f t="shared" si="23"/>
        <v>#DIV/0!</v>
      </c>
      <c r="V42" s="18">
        <f>'3'!$AK$122</f>
        <v>24802.633676789217</v>
      </c>
      <c r="W42" s="63">
        <f t="shared" si="32"/>
        <v>0</v>
      </c>
      <c r="X42" s="64" t="e">
        <f t="shared" si="24"/>
        <v>#DIV/0!</v>
      </c>
      <c r="Y42" s="18">
        <f>'3'!$Q140</f>
        <v>0</v>
      </c>
      <c r="Z42" s="18">
        <f t="shared" si="33"/>
        <v>0</v>
      </c>
      <c r="AA42" s="18" t="e">
        <f t="shared" si="25"/>
        <v>#VALUE!</v>
      </c>
      <c r="AB42" s="18">
        <f>'3'!$Q145</f>
        <v>0</v>
      </c>
      <c r="AC42" s="47">
        <f t="shared" si="34"/>
        <v>0</v>
      </c>
      <c r="AD42" s="17" t="str">
        <f>'3'!$Q$111</f>
        <v>CUSTO TOTAL</v>
      </c>
      <c r="AE42" s="17" t="e">
        <f t="shared" si="35"/>
        <v>#VALUE!</v>
      </c>
      <c r="AF42" s="85">
        <f>'DADOS ENTRADA'!$C$27+'DADOS ENTRADA'!$C$29</f>
        <v>0</v>
      </c>
      <c r="AG42" s="25">
        <f t="shared" si="36"/>
        <v>0</v>
      </c>
      <c r="AH42" s="25">
        <f t="shared" si="26"/>
        <v>0</v>
      </c>
      <c r="AI42" s="18" t="e">
        <f t="shared" si="37"/>
        <v>#VALUE!</v>
      </c>
      <c r="AJ42" s="18" t="e">
        <f t="shared" si="38"/>
        <v>#VALUE!</v>
      </c>
      <c r="AK42" s="18" t="e">
        <f t="shared" si="27"/>
        <v>#VALUE!</v>
      </c>
      <c r="AL42" s="18" t="e">
        <f t="shared" si="39"/>
        <v>#VALUE!</v>
      </c>
      <c r="AM42" s="26" t="e">
        <f t="shared" si="28"/>
        <v>#VALUE!</v>
      </c>
    </row>
    <row r="43" spans="1:39" x14ac:dyDescent="0.2">
      <c r="A43" s="237" t="str">
        <f>VALORES!A8</f>
        <v>4</v>
      </c>
      <c r="B43" s="29">
        <f>VALORES!B8</f>
        <v>0</v>
      </c>
      <c r="C43" s="3">
        <f>VALORES!C8</f>
        <v>0</v>
      </c>
      <c r="D43" s="84">
        <f>VALORES!F8</f>
        <v>95453.41500231206</v>
      </c>
      <c r="E43" s="84">
        <f>VALORES!H8</f>
        <v>95453.41500231206</v>
      </c>
      <c r="F43" s="32">
        <f>VALORES!I8</f>
        <v>0</v>
      </c>
      <c r="G43" s="84">
        <f>VALORES!K8</f>
        <v>95453.41500231206</v>
      </c>
      <c r="H43" s="84">
        <f>VALORES!L8</f>
        <v>0</v>
      </c>
      <c r="I43" s="32">
        <f>VALORES!M8</f>
        <v>0</v>
      </c>
      <c r="J43" s="84">
        <f>VALORES!N8</f>
        <v>0</v>
      </c>
      <c r="K43" s="66">
        <f>'4'!$G$111*B43</f>
        <v>0</v>
      </c>
      <c r="L43" s="14">
        <f>'4'!$AD$113</f>
        <v>3830.2890173410401</v>
      </c>
      <c r="M43" s="15" t="e">
        <f t="shared" si="20"/>
        <v>#DIV/0!</v>
      </c>
      <c r="N43" s="53">
        <f t="shared" si="29"/>
        <v>0</v>
      </c>
      <c r="O43" s="54" t="e">
        <f t="shared" si="21"/>
        <v>#DIV/0!</v>
      </c>
      <c r="P43" s="37">
        <f>'4'!$AD$114</f>
        <v>0</v>
      </c>
      <c r="Q43" s="57">
        <f t="shared" si="30"/>
        <v>0</v>
      </c>
      <c r="R43" s="14">
        <f>'4'!$AC$104</f>
        <v>0</v>
      </c>
      <c r="S43" s="16" t="e">
        <f t="shared" si="22"/>
        <v>#DIV/0!</v>
      </c>
      <c r="T43" s="59">
        <f t="shared" si="31"/>
        <v>0</v>
      </c>
      <c r="U43" s="60" t="e">
        <f t="shared" si="23"/>
        <v>#DIV/0!</v>
      </c>
      <c r="V43" s="18">
        <f>'4'!$AK$122</f>
        <v>24991.308858145025</v>
      </c>
      <c r="W43" s="63">
        <f t="shared" si="32"/>
        <v>0</v>
      </c>
      <c r="X43" s="64" t="e">
        <f t="shared" si="24"/>
        <v>#DIV/0!</v>
      </c>
      <c r="Y43" s="18">
        <f>'4'!$Q140</f>
        <v>0</v>
      </c>
      <c r="Z43" s="18">
        <f t="shared" si="33"/>
        <v>0</v>
      </c>
      <c r="AA43" s="18" t="e">
        <f t="shared" si="25"/>
        <v>#VALUE!</v>
      </c>
      <c r="AB43" s="18">
        <f>'4'!$Q145</f>
        <v>0</v>
      </c>
      <c r="AC43" s="47">
        <f t="shared" si="34"/>
        <v>0</v>
      </c>
      <c r="AD43" s="17" t="str">
        <f>'4'!$Q$111</f>
        <v>CUSTO TOTAL</v>
      </c>
      <c r="AE43" s="17" t="e">
        <f t="shared" si="35"/>
        <v>#VALUE!</v>
      </c>
      <c r="AF43" s="85">
        <f>'DADOS ENTRADA'!$C$27+'DADOS ENTRADA'!$C$29</f>
        <v>0</v>
      </c>
      <c r="AG43" s="25">
        <f t="shared" si="36"/>
        <v>0</v>
      </c>
      <c r="AH43" s="25">
        <f t="shared" si="26"/>
        <v>0</v>
      </c>
      <c r="AI43" s="18" t="e">
        <f t="shared" si="37"/>
        <v>#VALUE!</v>
      </c>
      <c r="AJ43" s="18" t="e">
        <f t="shared" si="38"/>
        <v>#VALUE!</v>
      </c>
      <c r="AK43" s="18" t="e">
        <f t="shared" si="27"/>
        <v>#VALUE!</v>
      </c>
      <c r="AL43" s="18" t="e">
        <f t="shared" si="39"/>
        <v>#VALUE!</v>
      </c>
      <c r="AM43" s="26" t="e">
        <f t="shared" si="28"/>
        <v>#VALUE!</v>
      </c>
    </row>
    <row r="44" spans="1:39" x14ac:dyDescent="0.2">
      <c r="A44" s="237" t="str">
        <f>VALORES!A9</f>
        <v>5</v>
      </c>
      <c r="B44" s="29">
        <f>VALORES!B9</f>
        <v>0</v>
      </c>
      <c r="C44" s="3">
        <f>VALORES!C9</f>
        <v>0</v>
      </c>
      <c r="D44" s="84">
        <f>VALORES!F9</f>
        <v>0</v>
      </c>
      <c r="E44" s="84">
        <f>VALORES!H9</f>
        <v>0</v>
      </c>
      <c r="F44" s="32">
        <f>VALORES!I9</f>
        <v>0</v>
      </c>
      <c r="G44" s="84">
        <f>VALORES!K9</f>
        <v>0</v>
      </c>
      <c r="H44" s="84">
        <f>VALORES!L9</f>
        <v>0</v>
      </c>
      <c r="I44" s="32">
        <f>VALORES!M9</f>
        <v>0</v>
      </c>
      <c r="J44" s="84">
        <f>VALORES!N9</f>
        <v>0</v>
      </c>
      <c r="K44" s="66">
        <f>'5'!$H$111*B44</f>
        <v>0</v>
      </c>
      <c r="L44" s="14">
        <f>'5'!$AD$113</f>
        <v>0</v>
      </c>
      <c r="M44" s="15" t="e">
        <f t="shared" si="20"/>
        <v>#DIV/0!</v>
      </c>
      <c r="N44" s="53">
        <f t="shared" si="29"/>
        <v>0</v>
      </c>
      <c r="O44" s="54" t="e">
        <f t="shared" si="21"/>
        <v>#DIV/0!</v>
      </c>
      <c r="P44" s="37">
        <f>'5'!$AD$114</f>
        <v>0</v>
      </c>
      <c r="Q44" s="57">
        <f t="shared" si="30"/>
        <v>0</v>
      </c>
      <c r="R44" s="14">
        <f>'5'!$AD$104</f>
        <v>0</v>
      </c>
      <c r="S44" s="16" t="e">
        <f t="shared" si="22"/>
        <v>#DIV/0!</v>
      </c>
      <c r="T44" s="59">
        <f t="shared" si="31"/>
        <v>0</v>
      </c>
      <c r="U44" s="60" t="e">
        <f t="shared" si="23"/>
        <v>#DIV/0!</v>
      </c>
      <c r="V44" s="18">
        <f>'5'!$AK$122</f>
        <v>0</v>
      </c>
      <c r="W44" s="63">
        <f t="shared" si="32"/>
        <v>0</v>
      </c>
      <c r="X44" s="64" t="e">
        <f t="shared" si="24"/>
        <v>#DIV/0!</v>
      </c>
      <c r="Y44" s="18">
        <f>'5'!$R140</f>
        <v>0</v>
      </c>
      <c r="Z44" s="18">
        <f t="shared" si="33"/>
        <v>0</v>
      </c>
      <c r="AA44" s="18">
        <f t="shared" si="25"/>
        <v>0</v>
      </c>
      <c r="AB44" s="18">
        <f>'5'!$R145</f>
        <v>0</v>
      </c>
      <c r="AC44" s="47">
        <f t="shared" si="34"/>
        <v>0</v>
      </c>
      <c r="AD44" s="17">
        <f>'5'!$R$111</f>
        <v>0</v>
      </c>
      <c r="AE44" s="17">
        <f t="shared" si="35"/>
        <v>0</v>
      </c>
      <c r="AF44" s="85">
        <f>'DADOS ENTRADA'!$C$27+'DADOS ENTRADA'!$C$29</f>
        <v>0</v>
      </c>
      <c r="AG44" s="25">
        <f t="shared" si="36"/>
        <v>0</v>
      </c>
      <c r="AH44" s="25">
        <f t="shared" si="26"/>
        <v>0</v>
      </c>
      <c r="AI44" s="18">
        <f t="shared" si="37"/>
        <v>0</v>
      </c>
      <c r="AJ44" s="18">
        <f t="shared" si="38"/>
        <v>0</v>
      </c>
      <c r="AK44" s="18">
        <f t="shared" si="27"/>
        <v>0</v>
      </c>
      <c r="AL44" s="18">
        <f t="shared" si="39"/>
        <v>0</v>
      </c>
      <c r="AM44" s="26" t="e">
        <f t="shared" si="28"/>
        <v>#DIV/0!</v>
      </c>
    </row>
    <row r="45" spans="1:39" x14ac:dyDescent="0.2">
      <c r="A45" s="237" t="str">
        <f>VALORES!A10</f>
        <v>6</v>
      </c>
      <c r="B45" s="29">
        <f>VALORES!B10</f>
        <v>0</v>
      </c>
      <c r="C45" s="3">
        <f>VALORES!C10</f>
        <v>0</v>
      </c>
      <c r="D45" s="84">
        <f>VALORES!F10</f>
        <v>0</v>
      </c>
      <c r="E45" s="84">
        <f>VALORES!H10</f>
        <v>0</v>
      </c>
      <c r="F45" s="32">
        <f>VALORES!I10</f>
        <v>0</v>
      </c>
      <c r="G45" s="84">
        <f>VALORES!K10</f>
        <v>0</v>
      </c>
      <c r="H45" s="84">
        <f>VALORES!L10</f>
        <v>0</v>
      </c>
      <c r="I45" s="32">
        <f>VALORES!M10</f>
        <v>0</v>
      </c>
      <c r="J45" s="84">
        <f>VALORES!N10</f>
        <v>0</v>
      </c>
      <c r="K45" s="66">
        <f>'6'!$H$111*B45</f>
        <v>0</v>
      </c>
      <c r="L45" s="14">
        <f>'6'!$AD$113</f>
        <v>0</v>
      </c>
      <c r="M45" s="15" t="e">
        <f t="shared" si="20"/>
        <v>#DIV/0!</v>
      </c>
      <c r="N45" s="53">
        <f t="shared" si="29"/>
        <v>0</v>
      </c>
      <c r="O45" s="54" t="e">
        <f t="shared" si="21"/>
        <v>#DIV/0!</v>
      </c>
      <c r="P45" s="37">
        <f>'6'!$AD$114</f>
        <v>0</v>
      </c>
      <c r="Q45" s="57">
        <f t="shared" si="30"/>
        <v>0</v>
      </c>
      <c r="R45" s="14">
        <f>'6'!$AD$104</f>
        <v>0</v>
      </c>
      <c r="S45" s="16" t="e">
        <f t="shared" si="22"/>
        <v>#DIV/0!</v>
      </c>
      <c r="T45" s="59">
        <f t="shared" si="31"/>
        <v>0</v>
      </c>
      <c r="U45" s="60" t="e">
        <f t="shared" si="23"/>
        <v>#DIV/0!</v>
      </c>
      <c r="V45" s="18">
        <f>'6'!$AK$122</f>
        <v>0</v>
      </c>
      <c r="W45" s="63">
        <f t="shared" si="32"/>
        <v>0</v>
      </c>
      <c r="X45" s="64" t="e">
        <f t="shared" si="24"/>
        <v>#DIV/0!</v>
      </c>
      <c r="Y45" s="18">
        <f>'6'!$R140</f>
        <v>0</v>
      </c>
      <c r="Z45" s="18">
        <f t="shared" si="33"/>
        <v>0</v>
      </c>
      <c r="AA45" s="18">
        <f t="shared" si="25"/>
        <v>0</v>
      </c>
      <c r="AB45" s="18">
        <f>'6'!$R145</f>
        <v>0</v>
      </c>
      <c r="AC45" s="47">
        <f t="shared" si="34"/>
        <v>0</v>
      </c>
      <c r="AD45" s="17">
        <f>'6'!$R$111</f>
        <v>0</v>
      </c>
      <c r="AE45" s="17">
        <f t="shared" si="35"/>
        <v>0</v>
      </c>
      <c r="AF45" s="85">
        <f>'DADOS ENTRADA'!$C$27+'DADOS ENTRADA'!$C$29</f>
        <v>0</v>
      </c>
      <c r="AG45" s="25">
        <f t="shared" si="36"/>
        <v>0</v>
      </c>
      <c r="AH45" s="25">
        <f t="shared" si="26"/>
        <v>0</v>
      </c>
      <c r="AI45" s="18">
        <f t="shared" si="37"/>
        <v>0</v>
      </c>
      <c r="AJ45" s="18">
        <f t="shared" si="38"/>
        <v>0</v>
      </c>
      <c r="AK45" s="18">
        <f t="shared" si="27"/>
        <v>0</v>
      </c>
      <c r="AL45" s="18">
        <f t="shared" si="39"/>
        <v>0</v>
      </c>
      <c r="AM45" s="26" t="e">
        <f t="shared" si="28"/>
        <v>#DIV/0!</v>
      </c>
    </row>
    <row r="46" spans="1:39" x14ac:dyDescent="0.2">
      <c r="A46" s="237" t="str">
        <f>VALORES!A11</f>
        <v>7</v>
      </c>
      <c r="B46" s="29">
        <f>VALORES!B11</f>
        <v>0</v>
      </c>
      <c r="C46" s="3">
        <f>VALORES!C11</f>
        <v>0</v>
      </c>
      <c r="D46" s="84">
        <f>VALORES!F11</f>
        <v>0</v>
      </c>
      <c r="E46" s="84">
        <f>VALORES!H11</f>
        <v>0</v>
      </c>
      <c r="F46" s="32">
        <f>VALORES!I11</f>
        <v>0</v>
      </c>
      <c r="G46" s="84">
        <f>VALORES!K11</f>
        <v>0</v>
      </c>
      <c r="H46" s="84">
        <f>VALORES!L11</f>
        <v>0</v>
      </c>
      <c r="I46" s="32">
        <f>VALORES!M11</f>
        <v>0</v>
      </c>
      <c r="J46" s="84">
        <f>VALORES!N11</f>
        <v>0</v>
      </c>
      <c r="K46" s="66">
        <f>'7'!$H$111*B46</f>
        <v>0</v>
      </c>
      <c r="L46" s="14">
        <f>'7'!$AD$113</f>
        <v>0</v>
      </c>
      <c r="M46" s="15" t="e">
        <f t="shared" si="20"/>
        <v>#DIV/0!</v>
      </c>
      <c r="N46" s="53">
        <f t="shared" si="29"/>
        <v>0</v>
      </c>
      <c r="O46" s="54" t="e">
        <f t="shared" si="21"/>
        <v>#DIV/0!</v>
      </c>
      <c r="P46" s="37">
        <f>'7'!$AD$114</f>
        <v>0</v>
      </c>
      <c r="Q46" s="57">
        <f t="shared" si="30"/>
        <v>0</v>
      </c>
      <c r="R46" s="14">
        <f>'7'!$AD$104</f>
        <v>0</v>
      </c>
      <c r="S46" s="16" t="e">
        <f t="shared" si="22"/>
        <v>#DIV/0!</v>
      </c>
      <c r="T46" s="59">
        <f t="shared" si="31"/>
        <v>0</v>
      </c>
      <c r="U46" s="60" t="e">
        <f t="shared" si="23"/>
        <v>#DIV/0!</v>
      </c>
      <c r="V46" s="18">
        <f>'7'!$AK$122</f>
        <v>0</v>
      </c>
      <c r="W46" s="63">
        <f t="shared" si="32"/>
        <v>0</v>
      </c>
      <c r="X46" s="64" t="e">
        <f t="shared" si="24"/>
        <v>#DIV/0!</v>
      </c>
      <c r="Y46" s="18">
        <f>'7'!$R140</f>
        <v>0</v>
      </c>
      <c r="Z46" s="18">
        <f t="shared" si="33"/>
        <v>0</v>
      </c>
      <c r="AA46" s="18">
        <f t="shared" si="25"/>
        <v>0</v>
      </c>
      <c r="AB46" s="18">
        <f>'7'!$R145</f>
        <v>0</v>
      </c>
      <c r="AC46" s="47">
        <f t="shared" si="34"/>
        <v>0</v>
      </c>
      <c r="AD46" s="17">
        <f>'7'!$R$111</f>
        <v>0</v>
      </c>
      <c r="AE46" s="17">
        <f t="shared" si="35"/>
        <v>0</v>
      </c>
      <c r="AF46" s="85">
        <f>'DADOS ENTRADA'!$C$27+'DADOS ENTRADA'!$C$29</f>
        <v>0</v>
      </c>
      <c r="AG46" s="25">
        <f t="shared" si="36"/>
        <v>0</v>
      </c>
      <c r="AH46" s="25">
        <f t="shared" si="26"/>
        <v>0</v>
      </c>
      <c r="AI46" s="18">
        <f t="shared" si="37"/>
        <v>0</v>
      </c>
      <c r="AJ46" s="18">
        <f t="shared" si="38"/>
        <v>0</v>
      </c>
      <c r="AK46" s="18">
        <f t="shared" si="27"/>
        <v>0</v>
      </c>
      <c r="AL46" s="18">
        <f t="shared" si="39"/>
        <v>0</v>
      </c>
      <c r="AM46" s="26" t="e">
        <f t="shared" si="28"/>
        <v>#DIV/0!</v>
      </c>
    </row>
    <row r="47" spans="1:39" x14ac:dyDescent="0.2">
      <c r="A47" s="237" t="str">
        <f>VALORES!A12</f>
        <v>8</v>
      </c>
      <c r="B47" s="29">
        <f>VALORES!B12</f>
        <v>0</v>
      </c>
      <c r="C47" s="3">
        <f>VALORES!C12</f>
        <v>0</v>
      </c>
      <c r="D47" s="84">
        <f>VALORES!F12</f>
        <v>0</v>
      </c>
      <c r="E47" s="84">
        <f>VALORES!H12</f>
        <v>0</v>
      </c>
      <c r="F47" s="32">
        <f>VALORES!I12</f>
        <v>0</v>
      </c>
      <c r="G47" s="84">
        <f>VALORES!K12</f>
        <v>0</v>
      </c>
      <c r="H47" s="84">
        <f>VALORES!L12</f>
        <v>0</v>
      </c>
      <c r="I47" s="32">
        <f>VALORES!M12</f>
        <v>0</v>
      </c>
      <c r="J47" s="84">
        <f>VALORES!N12</f>
        <v>0</v>
      </c>
      <c r="K47" s="66">
        <f>'8'!$H$111*B47</f>
        <v>0</v>
      </c>
      <c r="L47" s="14">
        <f>'8'!$AD$113</f>
        <v>0</v>
      </c>
      <c r="M47" s="15" t="e">
        <f t="shared" si="20"/>
        <v>#DIV/0!</v>
      </c>
      <c r="N47" s="53">
        <f t="shared" si="29"/>
        <v>0</v>
      </c>
      <c r="O47" s="54" t="e">
        <f t="shared" si="21"/>
        <v>#DIV/0!</v>
      </c>
      <c r="P47" s="37">
        <f>'8'!$AD$114</f>
        <v>0</v>
      </c>
      <c r="Q47" s="57">
        <f t="shared" si="30"/>
        <v>0</v>
      </c>
      <c r="R47" s="14">
        <f>'8'!$AD$104</f>
        <v>0</v>
      </c>
      <c r="S47" s="16" t="e">
        <f t="shared" si="22"/>
        <v>#DIV/0!</v>
      </c>
      <c r="T47" s="59">
        <f t="shared" si="31"/>
        <v>0</v>
      </c>
      <c r="U47" s="60" t="e">
        <f t="shared" si="23"/>
        <v>#DIV/0!</v>
      </c>
      <c r="V47" s="18">
        <f>'8'!$AK$122</f>
        <v>0</v>
      </c>
      <c r="W47" s="63">
        <f t="shared" si="32"/>
        <v>0</v>
      </c>
      <c r="X47" s="64" t="e">
        <f t="shared" si="24"/>
        <v>#DIV/0!</v>
      </c>
      <c r="Y47" s="18">
        <f>'8'!$R140</f>
        <v>0</v>
      </c>
      <c r="Z47" s="18">
        <f t="shared" si="33"/>
        <v>0</v>
      </c>
      <c r="AA47" s="18">
        <f t="shared" si="25"/>
        <v>0</v>
      </c>
      <c r="AB47" s="18">
        <f>'8'!$R145</f>
        <v>0</v>
      </c>
      <c r="AC47" s="47">
        <f t="shared" si="34"/>
        <v>0</v>
      </c>
      <c r="AD47" s="17">
        <f>'8'!$R$111</f>
        <v>0</v>
      </c>
      <c r="AE47" s="17">
        <f t="shared" si="35"/>
        <v>0</v>
      </c>
      <c r="AF47" s="85">
        <f>'DADOS ENTRADA'!$C$27+'DADOS ENTRADA'!$C$29</f>
        <v>0</v>
      </c>
      <c r="AG47" s="25">
        <f t="shared" si="36"/>
        <v>0</v>
      </c>
      <c r="AH47" s="25">
        <f t="shared" si="26"/>
        <v>0</v>
      </c>
      <c r="AI47" s="18">
        <f t="shared" si="37"/>
        <v>0</v>
      </c>
      <c r="AJ47" s="18">
        <f t="shared" si="38"/>
        <v>0</v>
      </c>
      <c r="AK47" s="18">
        <f t="shared" si="27"/>
        <v>0</v>
      </c>
      <c r="AL47" s="18">
        <f t="shared" si="39"/>
        <v>0</v>
      </c>
      <c r="AM47" s="26" t="e">
        <f t="shared" si="28"/>
        <v>#DIV/0!</v>
      </c>
    </row>
    <row r="48" spans="1:39" x14ac:dyDescent="0.2">
      <c r="A48" s="237" t="str">
        <f>VALORES!A13</f>
        <v>9</v>
      </c>
      <c r="B48" s="29">
        <f>VALORES!B13</f>
        <v>0</v>
      </c>
      <c r="C48" s="3">
        <f>VALORES!C13</f>
        <v>0</v>
      </c>
      <c r="D48" s="84">
        <f>VALORES!F13</f>
        <v>0</v>
      </c>
      <c r="E48" s="84">
        <f>VALORES!H13</f>
        <v>0</v>
      </c>
      <c r="F48" s="32">
        <f>VALORES!I13</f>
        <v>0</v>
      </c>
      <c r="G48" s="84">
        <f>VALORES!K13</f>
        <v>0</v>
      </c>
      <c r="H48" s="84">
        <f>VALORES!L13</f>
        <v>0</v>
      </c>
      <c r="I48" s="32">
        <f>VALORES!M13</f>
        <v>0</v>
      </c>
      <c r="J48" s="84">
        <f>VALORES!N13</f>
        <v>0</v>
      </c>
      <c r="K48" s="66">
        <f>'9'!$H$111*B48</f>
        <v>0</v>
      </c>
      <c r="L48" s="14">
        <f>'9'!$AD$113</f>
        <v>0</v>
      </c>
      <c r="M48" s="15" t="e">
        <f t="shared" si="20"/>
        <v>#DIV/0!</v>
      </c>
      <c r="N48" s="53">
        <f t="shared" si="29"/>
        <v>0</v>
      </c>
      <c r="O48" s="54" t="e">
        <f t="shared" si="21"/>
        <v>#DIV/0!</v>
      </c>
      <c r="P48" s="37">
        <f>'9'!$AD$114</f>
        <v>0</v>
      </c>
      <c r="Q48" s="57">
        <f t="shared" si="30"/>
        <v>0</v>
      </c>
      <c r="R48" s="14">
        <f>'9'!$AD$104</f>
        <v>0</v>
      </c>
      <c r="S48" s="16" t="e">
        <f t="shared" si="22"/>
        <v>#DIV/0!</v>
      </c>
      <c r="T48" s="59">
        <f t="shared" si="31"/>
        <v>0</v>
      </c>
      <c r="U48" s="60" t="e">
        <f t="shared" si="23"/>
        <v>#DIV/0!</v>
      </c>
      <c r="V48" s="18">
        <f>'9'!$AK$122</f>
        <v>0</v>
      </c>
      <c r="W48" s="63">
        <f t="shared" si="32"/>
        <v>0</v>
      </c>
      <c r="X48" s="64" t="e">
        <f t="shared" si="24"/>
        <v>#DIV/0!</v>
      </c>
      <c r="Y48" s="18">
        <f>'9'!$R140</f>
        <v>0</v>
      </c>
      <c r="Z48" s="18">
        <f t="shared" si="33"/>
        <v>0</v>
      </c>
      <c r="AA48" s="18">
        <f t="shared" si="25"/>
        <v>0</v>
      </c>
      <c r="AB48" s="18">
        <f>'9'!$R145</f>
        <v>0</v>
      </c>
      <c r="AC48" s="47">
        <f t="shared" si="34"/>
        <v>0</v>
      </c>
      <c r="AD48" s="17">
        <f>'9'!$R$111</f>
        <v>0</v>
      </c>
      <c r="AE48" s="17">
        <f t="shared" si="35"/>
        <v>0</v>
      </c>
      <c r="AF48" s="85">
        <f>'DADOS ENTRADA'!$C$27+'DADOS ENTRADA'!$C$29</f>
        <v>0</v>
      </c>
      <c r="AG48" s="25">
        <f t="shared" si="36"/>
        <v>0</v>
      </c>
      <c r="AH48" s="25">
        <f t="shared" si="26"/>
        <v>0</v>
      </c>
      <c r="AI48" s="18">
        <f t="shared" si="37"/>
        <v>0</v>
      </c>
      <c r="AJ48" s="18">
        <f t="shared" si="38"/>
        <v>0</v>
      </c>
      <c r="AK48" s="18">
        <f t="shared" si="27"/>
        <v>0</v>
      </c>
      <c r="AL48" s="18">
        <f t="shared" si="39"/>
        <v>0</v>
      </c>
      <c r="AM48" s="26" t="e">
        <f t="shared" si="28"/>
        <v>#DIV/0!</v>
      </c>
    </row>
    <row r="49" spans="1:39" x14ac:dyDescent="0.2">
      <c r="A49" s="237" t="str">
        <f>VALORES!A14</f>
        <v>10</v>
      </c>
      <c r="B49" s="29">
        <f>VALORES!B14</f>
        <v>0</v>
      </c>
      <c r="C49" s="3">
        <f>VALORES!C14</f>
        <v>0</v>
      </c>
      <c r="D49" s="84">
        <f>VALORES!F14</f>
        <v>0</v>
      </c>
      <c r="E49" s="84">
        <f>VALORES!H14</f>
        <v>0</v>
      </c>
      <c r="F49" s="32">
        <f>VALORES!I14</f>
        <v>0</v>
      </c>
      <c r="G49" s="84">
        <f>VALORES!K14</f>
        <v>0</v>
      </c>
      <c r="H49" s="84">
        <f>VALORES!L14</f>
        <v>0</v>
      </c>
      <c r="I49" s="32">
        <f>VALORES!M14</f>
        <v>0</v>
      </c>
      <c r="J49" s="84">
        <f>VALORES!N14</f>
        <v>0</v>
      </c>
      <c r="K49" s="66">
        <f>'10'!$H$111*B49</f>
        <v>0</v>
      </c>
      <c r="L49" s="14">
        <f>'10'!$AD$113</f>
        <v>0</v>
      </c>
      <c r="M49" s="15" t="e">
        <f t="shared" si="20"/>
        <v>#DIV/0!</v>
      </c>
      <c r="N49" s="53">
        <f t="shared" si="29"/>
        <v>0</v>
      </c>
      <c r="O49" s="54" t="e">
        <f t="shared" si="21"/>
        <v>#DIV/0!</v>
      </c>
      <c r="P49" s="37">
        <f>'10'!$AD$114</f>
        <v>0</v>
      </c>
      <c r="Q49" s="57">
        <f t="shared" si="30"/>
        <v>0</v>
      </c>
      <c r="R49" s="14">
        <f>'10'!$AD$104</f>
        <v>0</v>
      </c>
      <c r="S49" s="16" t="e">
        <f t="shared" si="22"/>
        <v>#DIV/0!</v>
      </c>
      <c r="T49" s="59">
        <f t="shared" si="31"/>
        <v>0</v>
      </c>
      <c r="U49" s="60" t="e">
        <f t="shared" si="23"/>
        <v>#DIV/0!</v>
      </c>
      <c r="V49" s="18">
        <f>'10'!$AK$122</f>
        <v>0</v>
      </c>
      <c r="W49" s="63">
        <f t="shared" si="32"/>
        <v>0</v>
      </c>
      <c r="X49" s="64" t="e">
        <f t="shared" si="24"/>
        <v>#DIV/0!</v>
      </c>
      <c r="Y49" s="18">
        <f>'10'!$R140</f>
        <v>0</v>
      </c>
      <c r="Z49" s="18">
        <f t="shared" si="33"/>
        <v>0</v>
      </c>
      <c r="AA49" s="18">
        <f t="shared" si="25"/>
        <v>0</v>
      </c>
      <c r="AB49" s="18">
        <f>'10'!$R145</f>
        <v>0</v>
      </c>
      <c r="AC49" s="47">
        <f t="shared" si="34"/>
        <v>0</v>
      </c>
      <c r="AD49" s="17">
        <f>'10'!$R$111</f>
        <v>0</v>
      </c>
      <c r="AE49" s="17">
        <f t="shared" si="35"/>
        <v>0</v>
      </c>
      <c r="AF49" s="85">
        <f>'DADOS ENTRADA'!$C$27+'DADOS ENTRADA'!$C$29</f>
        <v>0</v>
      </c>
      <c r="AG49" s="25">
        <f t="shared" si="36"/>
        <v>0</v>
      </c>
      <c r="AH49" s="25">
        <f t="shared" si="26"/>
        <v>0</v>
      </c>
      <c r="AI49" s="18">
        <f t="shared" si="37"/>
        <v>0</v>
      </c>
      <c r="AJ49" s="18">
        <f t="shared" si="38"/>
        <v>0</v>
      </c>
      <c r="AK49" s="18">
        <f t="shared" si="27"/>
        <v>0</v>
      </c>
      <c r="AL49" s="18">
        <f t="shared" si="39"/>
        <v>0</v>
      </c>
      <c r="AM49" s="26" t="e">
        <f t="shared" si="28"/>
        <v>#DIV/0!</v>
      </c>
    </row>
    <row r="50" spans="1:39" x14ac:dyDescent="0.2">
      <c r="A50" s="237" t="str">
        <f>VALORES!A15</f>
        <v>11</v>
      </c>
      <c r="B50" s="29">
        <f>VALORES!B15</f>
        <v>0</v>
      </c>
      <c r="C50" s="3">
        <f>VALORES!C15</f>
        <v>0</v>
      </c>
      <c r="D50" s="84">
        <f>VALORES!F15</f>
        <v>0</v>
      </c>
      <c r="E50" s="84">
        <f>VALORES!H15</f>
        <v>0</v>
      </c>
      <c r="F50" s="32">
        <f>VALORES!I15</f>
        <v>0</v>
      </c>
      <c r="G50" s="84">
        <f>VALORES!K15</f>
        <v>0</v>
      </c>
      <c r="H50" s="84">
        <f>VALORES!L15</f>
        <v>0</v>
      </c>
      <c r="I50" s="32">
        <f>VALORES!M15</f>
        <v>0</v>
      </c>
      <c r="J50" s="84">
        <f>VALORES!N15</f>
        <v>0</v>
      </c>
      <c r="K50" s="66">
        <f>'11'!$H$111*B50</f>
        <v>0</v>
      </c>
      <c r="L50" s="14">
        <f>'11'!$AD$113</f>
        <v>0</v>
      </c>
      <c r="M50" s="15" t="e">
        <f t="shared" si="20"/>
        <v>#DIV/0!</v>
      </c>
      <c r="N50" s="53">
        <f t="shared" si="29"/>
        <v>0</v>
      </c>
      <c r="O50" s="54" t="e">
        <f t="shared" si="21"/>
        <v>#DIV/0!</v>
      </c>
      <c r="P50" s="37">
        <f>'11'!$AD$114</f>
        <v>0</v>
      </c>
      <c r="Q50" s="57">
        <f t="shared" si="30"/>
        <v>0</v>
      </c>
      <c r="R50" s="14">
        <f>'11'!$AD$104</f>
        <v>0</v>
      </c>
      <c r="S50" s="16" t="e">
        <f t="shared" si="22"/>
        <v>#DIV/0!</v>
      </c>
      <c r="T50" s="59">
        <f t="shared" si="31"/>
        <v>0</v>
      </c>
      <c r="U50" s="60" t="e">
        <f t="shared" si="23"/>
        <v>#DIV/0!</v>
      </c>
      <c r="V50" s="18">
        <f>'11'!$AK$122</f>
        <v>0</v>
      </c>
      <c r="W50" s="63">
        <f t="shared" si="32"/>
        <v>0</v>
      </c>
      <c r="X50" s="64" t="e">
        <f t="shared" si="24"/>
        <v>#DIV/0!</v>
      </c>
      <c r="Y50" s="18">
        <f>'11'!$R140</f>
        <v>0</v>
      </c>
      <c r="Z50" s="18">
        <f t="shared" si="33"/>
        <v>0</v>
      </c>
      <c r="AA50" s="18">
        <f t="shared" si="25"/>
        <v>0</v>
      </c>
      <c r="AB50" s="18">
        <f>'11'!$R145</f>
        <v>0</v>
      </c>
      <c r="AC50" s="47">
        <f t="shared" si="34"/>
        <v>0</v>
      </c>
      <c r="AD50" s="17">
        <f>'11'!$R$111</f>
        <v>0</v>
      </c>
      <c r="AE50" s="17">
        <f t="shared" si="35"/>
        <v>0</v>
      </c>
      <c r="AF50" s="85">
        <f>'DADOS ENTRADA'!$C$27+'DADOS ENTRADA'!$C$29</f>
        <v>0</v>
      </c>
      <c r="AG50" s="25">
        <f t="shared" si="36"/>
        <v>0</v>
      </c>
      <c r="AH50" s="25">
        <f t="shared" si="26"/>
        <v>0</v>
      </c>
      <c r="AI50" s="18">
        <f t="shared" si="37"/>
        <v>0</v>
      </c>
      <c r="AJ50" s="18">
        <f t="shared" si="38"/>
        <v>0</v>
      </c>
      <c r="AK50" s="18">
        <f t="shared" si="27"/>
        <v>0</v>
      </c>
      <c r="AL50" s="18">
        <f t="shared" si="39"/>
        <v>0</v>
      </c>
      <c r="AM50" s="26" t="e">
        <f t="shared" si="28"/>
        <v>#DIV/0!</v>
      </c>
    </row>
    <row r="51" spans="1:39" x14ac:dyDescent="0.2">
      <c r="A51" s="237" t="str">
        <f>VALORES!A16</f>
        <v>12</v>
      </c>
      <c r="B51" s="29">
        <f>VALORES!B16</f>
        <v>0</v>
      </c>
      <c r="C51" s="3">
        <f>VALORES!C16</f>
        <v>0</v>
      </c>
      <c r="D51" s="84">
        <f>VALORES!F16</f>
        <v>0</v>
      </c>
      <c r="E51" s="84">
        <f>VALORES!H16</f>
        <v>0</v>
      </c>
      <c r="F51" s="32">
        <f>VALORES!I16</f>
        <v>0</v>
      </c>
      <c r="G51" s="84">
        <f>VALORES!K16</f>
        <v>0</v>
      </c>
      <c r="H51" s="84">
        <f>VALORES!L16</f>
        <v>0</v>
      </c>
      <c r="I51" s="32">
        <f>VALORES!M16</f>
        <v>0</v>
      </c>
      <c r="J51" s="84">
        <f>VALORES!N16</f>
        <v>0</v>
      </c>
      <c r="K51" s="66">
        <f>'12'!$H$111*B51</f>
        <v>0</v>
      </c>
      <c r="L51" s="14">
        <f>'12'!$AD$113</f>
        <v>0</v>
      </c>
      <c r="M51" s="15" t="e">
        <f t="shared" si="20"/>
        <v>#DIV/0!</v>
      </c>
      <c r="N51" s="53">
        <f t="shared" si="29"/>
        <v>0</v>
      </c>
      <c r="O51" s="54" t="e">
        <f t="shared" si="21"/>
        <v>#DIV/0!</v>
      </c>
      <c r="P51" s="37">
        <f>'12'!$AD$114</f>
        <v>0</v>
      </c>
      <c r="Q51" s="57">
        <f t="shared" si="30"/>
        <v>0</v>
      </c>
      <c r="R51" s="14">
        <f>'12'!$AD$104</f>
        <v>0</v>
      </c>
      <c r="S51" s="16" t="e">
        <f t="shared" si="22"/>
        <v>#DIV/0!</v>
      </c>
      <c r="T51" s="59">
        <f t="shared" si="31"/>
        <v>0</v>
      </c>
      <c r="U51" s="60" t="e">
        <f t="shared" si="23"/>
        <v>#DIV/0!</v>
      </c>
      <c r="V51" s="18">
        <f>'12'!$AK$122</f>
        <v>0</v>
      </c>
      <c r="W51" s="63">
        <f t="shared" si="32"/>
        <v>0</v>
      </c>
      <c r="X51" s="64" t="e">
        <f t="shared" si="24"/>
        <v>#DIV/0!</v>
      </c>
      <c r="Y51" s="18">
        <f>'12'!$R140</f>
        <v>0</v>
      </c>
      <c r="Z51" s="18">
        <f t="shared" si="33"/>
        <v>0</v>
      </c>
      <c r="AA51" s="18">
        <f t="shared" si="25"/>
        <v>0</v>
      </c>
      <c r="AB51" s="18">
        <f>'12'!$R145</f>
        <v>0</v>
      </c>
      <c r="AC51" s="47">
        <f t="shared" si="34"/>
        <v>0</v>
      </c>
      <c r="AD51" s="17">
        <f>'12'!$R$111</f>
        <v>0</v>
      </c>
      <c r="AE51" s="17">
        <f t="shared" si="35"/>
        <v>0</v>
      </c>
      <c r="AF51" s="85">
        <f>'DADOS ENTRADA'!$C$27+'DADOS ENTRADA'!$C$29</f>
        <v>0</v>
      </c>
      <c r="AG51" s="25">
        <f t="shared" si="36"/>
        <v>0</v>
      </c>
      <c r="AH51" s="25">
        <f t="shared" si="26"/>
        <v>0</v>
      </c>
      <c r="AI51" s="18">
        <f t="shared" si="37"/>
        <v>0</v>
      </c>
      <c r="AJ51" s="18">
        <f t="shared" si="38"/>
        <v>0</v>
      </c>
      <c r="AK51" s="18">
        <f t="shared" si="27"/>
        <v>0</v>
      </c>
      <c r="AL51" s="18">
        <f t="shared" si="39"/>
        <v>0</v>
      </c>
      <c r="AM51" s="26" t="e">
        <f t="shared" si="28"/>
        <v>#DIV/0!</v>
      </c>
    </row>
    <row r="52" spans="1:39" x14ac:dyDescent="0.2">
      <c r="A52" s="237" t="str">
        <f>VALORES!A17</f>
        <v>13</v>
      </c>
      <c r="B52" s="29">
        <f>VALORES!B17</f>
        <v>0</v>
      </c>
      <c r="C52" s="3">
        <f>VALORES!C17</f>
        <v>0</v>
      </c>
      <c r="D52" s="84">
        <f>VALORES!F17</f>
        <v>0</v>
      </c>
      <c r="E52" s="84">
        <f>VALORES!H17</f>
        <v>0</v>
      </c>
      <c r="F52" s="32">
        <f>VALORES!I17</f>
        <v>0</v>
      </c>
      <c r="G52" s="84">
        <f>VALORES!K17</f>
        <v>0</v>
      </c>
      <c r="H52" s="84">
        <f>VALORES!L17</f>
        <v>0</v>
      </c>
      <c r="I52" s="32">
        <f>VALORES!M17</f>
        <v>0</v>
      </c>
      <c r="J52" s="84">
        <f>VALORES!N17</f>
        <v>0</v>
      </c>
      <c r="K52" s="66">
        <f>'13'!$H$111*B52</f>
        <v>0</v>
      </c>
      <c r="L52" s="14">
        <f>'13'!$AD$113</f>
        <v>0</v>
      </c>
      <c r="M52" s="15" t="e">
        <f t="shared" si="20"/>
        <v>#DIV/0!</v>
      </c>
      <c r="N52" s="53">
        <f t="shared" si="29"/>
        <v>0</v>
      </c>
      <c r="O52" s="54" t="e">
        <f t="shared" si="21"/>
        <v>#DIV/0!</v>
      </c>
      <c r="P52" s="37">
        <f>'13'!$AD$114</f>
        <v>0</v>
      </c>
      <c r="Q52" s="57">
        <f t="shared" si="30"/>
        <v>0</v>
      </c>
      <c r="R52" s="14">
        <f>'13'!$AD$104</f>
        <v>0</v>
      </c>
      <c r="S52" s="16" t="e">
        <f t="shared" si="22"/>
        <v>#DIV/0!</v>
      </c>
      <c r="T52" s="59">
        <f t="shared" si="31"/>
        <v>0</v>
      </c>
      <c r="U52" s="60" t="e">
        <f t="shared" si="23"/>
        <v>#DIV/0!</v>
      </c>
      <c r="V52" s="18">
        <f>'13'!$AK$122</f>
        <v>0</v>
      </c>
      <c r="W52" s="63">
        <f t="shared" si="32"/>
        <v>0</v>
      </c>
      <c r="X52" s="64" t="e">
        <f t="shared" si="24"/>
        <v>#DIV/0!</v>
      </c>
      <c r="Y52" s="18">
        <f>'13'!$R140</f>
        <v>0</v>
      </c>
      <c r="Z52" s="18">
        <f t="shared" si="33"/>
        <v>0</v>
      </c>
      <c r="AA52" s="18">
        <f t="shared" si="25"/>
        <v>0</v>
      </c>
      <c r="AB52" s="18">
        <f>'13'!$R145</f>
        <v>0</v>
      </c>
      <c r="AC52" s="47">
        <f t="shared" si="34"/>
        <v>0</v>
      </c>
      <c r="AD52" s="17">
        <f>'13'!$R$111</f>
        <v>0</v>
      </c>
      <c r="AE52" s="17">
        <f t="shared" si="35"/>
        <v>0</v>
      </c>
      <c r="AF52" s="85">
        <f>'DADOS ENTRADA'!$C$27+'DADOS ENTRADA'!$C$29</f>
        <v>0</v>
      </c>
      <c r="AG52" s="25">
        <f t="shared" si="36"/>
        <v>0</v>
      </c>
      <c r="AH52" s="25">
        <f t="shared" si="26"/>
        <v>0</v>
      </c>
      <c r="AI52" s="18">
        <f t="shared" si="37"/>
        <v>0</v>
      </c>
      <c r="AJ52" s="18">
        <f t="shared" si="38"/>
        <v>0</v>
      </c>
      <c r="AK52" s="18">
        <f t="shared" si="27"/>
        <v>0</v>
      </c>
      <c r="AL52" s="18">
        <f t="shared" si="39"/>
        <v>0</v>
      </c>
      <c r="AM52" s="26" t="e">
        <f t="shared" si="28"/>
        <v>#DIV/0!</v>
      </c>
    </row>
    <row r="53" spans="1:39" x14ac:dyDescent="0.2">
      <c r="A53" s="237" t="str">
        <f>VALORES!A18</f>
        <v>14</v>
      </c>
      <c r="B53" s="29">
        <f>VALORES!B18</f>
        <v>0</v>
      </c>
      <c r="C53" s="3">
        <f>VALORES!C18</f>
        <v>0</v>
      </c>
      <c r="D53" s="84">
        <f>VALORES!F18</f>
        <v>0</v>
      </c>
      <c r="E53" s="84">
        <f>VALORES!H18</f>
        <v>0</v>
      </c>
      <c r="F53" s="32">
        <f>VALORES!I18</f>
        <v>0</v>
      </c>
      <c r="G53" s="84">
        <f>VALORES!K18</f>
        <v>0</v>
      </c>
      <c r="H53" s="84">
        <f>VALORES!L18</f>
        <v>0</v>
      </c>
      <c r="I53" s="32">
        <f>VALORES!M18</f>
        <v>0</v>
      </c>
      <c r="J53" s="84">
        <f>VALORES!N18</f>
        <v>0</v>
      </c>
      <c r="K53" s="66">
        <f>'14'!$H$111*B53</f>
        <v>0</v>
      </c>
      <c r="L53" s="14">
        <f>'14'!$AD$113</f>
        <v>0</v>
      </c>
      <c r="M53" s="15" t="e">
        <f t="shared" si="20"/>
        <v>#DIV/0!</v>
      </c>
      <c r="N53" s="53">
        <f t="shared" si="29"/>
        <v>0</v>
      </c>
      <c r="O53" s="54" t="e">
        <f t="shared" si="21"/>
        <v>#DIV/0!</v>
      </c>
      <c r="P53" s="37">
        <f>'14'!$AD$114</f>
        <v>0</v>
      </c>
      <c r="Q53" s="57">
        <f t="shared" si="30"/>
        <v>0</v>
      </c>
      <c r="R53" s="14">
        <f>'14'!$AD$104</f>
        <v>0</v>
      </c>
      <c r="S53" s="16" t="e">
        <f t="shared" si="22"/>
        <v>#DIV/0!</v>
      </c>
      <c r="T53" s="59">
        <f t="shared" si="31"/>
        <v>0</v>
      </c>
      <c r="U53" s="60" t="e">
        <f t="shared" si="23"/>
        <v>#DIV/0!</v>
      </c>
      <c r="V53" s="18">
        <f>'14'!$AK$122</f>
        <v>0</v>
      </c>
      <c r="W53" s="63">
        <f t="shared" si="32"/>
        <v>0</v>
      </c>
      <c r="X53" s="64" t="e">
        <f t="shared" si="24"/>
        <v>#DIV/0!</v>
      </c>
      <c r="Y53" s="18">
        <f>'14'!$R140</f>
        <v>0</v>
      </c>
      <c r="Z53" s="18">
        <f t="shared" si="33"/>
        <v>0</v>
      </c>
      <c r="AA53" s="18">
        <f t="shared" si="25"/>
        <v>0</v>
      </c>
      <c r="AB53" s="18">
        <f>'14'!$R145</f>
        <v>0</v>
      </c>
      <c r="AC53" s="47">
        <f t="shared" si="34"/>
        <v>0</v>
      </c>
      <c r="AD53" s="17">
        <f>'14'!$R$111</f>
        <v>0</v>
      </c>
      <c r="AE53" s="17">
        <f t="shared" si="35"/>
        <v>0</v>
      </c>
      <c r="AF53" s="85">
        <f>'DADOS ENTRADA'!$C$27+'DADOS ENTRADA'!$C$29</f>
        <v>0</v>
      </c>
      <c r="AG53" s="25">
        <f t="shared" si="36"/>
        <v>0</v>
      </c>
      <c r="AH53" s="25">
        <f t="shared" si="26"/>
        <v>0</v>
      </c>
      <c r="AI53" s="18">
        <f t="shared" si="37"/>
        <v>0</v>
      </c>
      <c r="AJ53" s="18">
        <f t="shared" si="38"/>
        <v>0</v>
      </c>
      <c r="AK53" s="18">
        <f t="shared" si="27"/>
        <v>0</v>
      </c>
      <c r="AL53" s="18">
        <f t="shared" si="39"/>
        <v>0</v>
      </c>
      <c r="AM53" s="26" t="e">
        <f t="shared" si="28"/>
        <v>#DIV/0!</v>
      </c>
    </row>
    <row r="54" spans="1:39" x14ac:dyDescent="0.2">
      <c r="A54" s="237" t="str">
        <f>VALORES!A19</f>
        <v>15</v>
      </c>
      <c r="B54" s="29">
        <f>VALORES!B19</f>
        <v>0</v>
      </c>
      <c r="C54" s="3">
        <f>VALORES!C19</f>
        <v>0</v>
      </c>
      <c r="D54" s="84">
        <f>VALORES!F19</f>
        <v>0</v>
      </c>
      <c r="E54" s="84">
        <f>VALORES!H19</f>
        <v>0</v>
      </c>
      <c r="F54" s="32">
        <f>VALORES!I19</f>
        <v>0</v>
      </c>
      <c r="G54" s="84">
        <f>VALORES!K19</f>
        <v>0</v>
      </c>
      <c r="H54" s="84">
        <f>VALORES!L19</f>
        <v>0</v>
      </c>
      <c r="I54" s="32">
        <f>VALORES!M19</f>
        <v>0</v>
      </c>
      <c r="J54" s="84">
        <f>VALORES!N19</f>
        <v>0</v>
      </c>
      <c r="K54" s="66">
        <f>'15'!$H$111*B54</f>
        <v>0</v>
      </c>
      <c r="L54" s="14">
        <f>'15'!$AD$113</f>
        <v>0</v>
      </c>
      <c r="M54" s="15" t="e">
        <f t="shared" si="20"/>
        <v>#DIV/0!</v>
      </c>
      <c r="N54" s="53">
        <f t="shared" si="29"/>
        <v>0</v>
      </c>
      <c r="O54" s="54" t="e">
        <f t="shared" si="21"/>
        <v>#DIV/0!</v>
      </c>
      <c r="P54" s="37">
        <f>'15'!$AD$114</f>
        <v>0</v>
      </c>
      <c r="Q54" s="57">
        <f t="shared" si="30"/>
        <v>0</v>
      </c>
      <c r="R54" s="14">
        <f>'15'!$AD$104</f>
        <v>0</v>
      </c>
      <c r="S54" s="16" t="e">
        <f t="shared" si="22"/>
        <v>#DIV/0!</v>
      </c>
      <c r="T54" s="59">
        <f t="shared" si="31"/>
        <v>0</v>
      </c>
      <c r="U54" s="60" t="e">
        <f t="shared" si="23"/>
        <v>#DIV/0!</v>
      </c>
      <c r="V54" s="18">
        <f>'15'!$AK$122</f>
        <v>0</v>
      </c>
      <c r="W54" s="63">
        <f t="shared" si="32"/>
        <v>0</v>
      </c>
      <c r="X54" s="64" t="e">
        <f t="shared" si="24"/>
        <v>#DIV/0!</v>
      </c>
      <c r="Y54" s="18">
        <f>'15'!$R140</f>
        <v>0</v>
      </c>
      <c r="Z54" s="18">
        <f t="shared" si="33"/>
        <v>0</v>
      </c>
      <c r="AA54" s="18">
        <f t="shared" si="25"/>
        <v>0</v>
      </c>
      <c r="AB54" s="18">
        <f>'15'!$R145</f>
        <v>0</v>
      </c>
      <c r="AC54" s="47">
        <f t="shared" si="34"/>
        <v>0</v>
      </c>
      <c r="AD54" s="17">
        <f>'15'!$R$111</f>
        <v>0</v>
      </c>
      <c r="AE54" s="17">
        <f t="shared" si="35"/>
        <v>0</v>
      </c>
      <c r="AF54" s="85">
        <f>'DADOS ENTRADA'!$C$27+'DADOS ENTRADA'!$C$29</f>
        <v>0</v>
      </c>
      <c r="AG54" s="25">
        <f t="shared" si="36"/>
        <v>0</v>
      </c>
      <c r="AH54" s="25">
        <f t="shared" si="26"/>
        <v>0</v>
      </c>
      <c r="AI54" s="18">
        <f t="shared" si="37"/>
        <v>0</v>
      </c>
      <c r="AJ54" s="18">
        <f t="shared" si="38"/>
        <v>0</v>
      </c>
      <c r="AK54" s="18">
        <f t="shared" si="27"/>
        <v>0</v>
      </c>
      <c r="AL54" s="18">
        <f t="shared" si="39"/>
        <v>0</v>
      </c>
      <c r="AM54" s="26" t="e">
        <f t="shared" si="28"/>
        <v>#DIV/0!</v>
      </c>
    </row>
    <row r="55" spans="1:39" x14ac:dyDescent="0.2">
      <c r="A55" s="237" t="str">
        <f>VALORES!A20</f>
        <v>16</v>
      </c>
      <c r="B55" s="29">
        <f>VALORES!B20</f>
        <v>0</v>
      </c>
      <c r="C55" s="3">
        <f>VALORES!C20</f>
        <v>0</v>
      </c>
      <c r="D55" s="84">
        <f>VALORES!F20</f>
        <v>0</v>
      </c>
      <c r="E55" s="84">
        <f>VALORES!H20</f>
        <v>0</v>
      </c>
      <c r="F55" s="32">
        <f>VALORES!I20</f>
        <v>0</v>
      </c>
      <c r="G55" s="84">
        <f>VALORES!K20</f>
        <v>0</v>
      </c>
      <c r="H55" s="84">
        <f>VALORES!L20</f>
        <v>0</v>
      </c>
      <c r="I55" s="32">
        <f>VALORES!M20</f>
        <v>0</v>
      </c>
      <c r="J55" s="84">
        <f>VALORES!N20</f>
        <v>0</v>
      </c>
      <c r="K55" s="66">
        <f>'16'!$H$111*B55</f>
        <v>0</v>
      </c>
      <c r="L55" s="14">
        <f>'16'!$AD$113</f>
        <v>0</v>
      </c>
      <c r="M55" s="15" t="e">
        <f t="shared" si="20"/>
        <v>#DIV/0!</v>
      </c>
      <c r="N55" s="53">
        <f t="shared" si="29"/>
        <v>0</v>
      </c>
      <c r="O55" s="54" t="e">
        <f t="shared" si="21"/>
        <v>#DIV/0!</v>
      </c>
      <c r="P55" s="37">
        <f>'16'!$AD$114</f>
        <v>0</v>
      </c>
      <c r="Q55" s="57">
        <f t="shared" si="30"/>
        <v>0</v>
      </c>
      <c r="R55" s="14">
        <f>'16'!$AD$104</f>
        <v>0</v>
      </c>
      <c r="S55" s="16" t="e">
        <f t="shared" si="22"/>
        <v>#DIV/0!</v>
      </c>
      <c r="T55" s="59">
        <f t="shared" si="31"/>
        <v>0</v>
      </c>
      <c r="U55" s="60" t="e">
        <f t="shared" si="23"/>
        <v>#DIV/0!</v>
      </c>
      <c r="V55" s="18">
        <f>'16'!$AK$122</f>
        <v>0</v>
      </c>
      <c r="W55" s="63">
        <f t="shared" si="32"/>
        <v>0</v>
      </c>
      <c r="X55" s="64" t="e">
        <f t="shared" si="24"/>
        <v>#DIV/0!</v>
      </c>
      <c r="Y55" s="18">
        <f>'16'!$R140</f>
        <v>0</v>
      </c>
      <c r="Z55" s="18">
        <f t="shared" si="33"/>
        <v>0</v>
      </c>
      <c r="AA55" s="18">
        <f t="shared" si="25"/>
        <v>0</v>
      </c>
      <c r="AB55" s="18">
        <f>'16'!$R145</f>
        <v>0</v>
      </c>
      <c r="AC55" s="47">
        <f t="shared" si="34"/>
        <v>0</v>
      </c>
      <c r="AD55" s="17">
        <f>'16'!$R$111</f>
        <v>0</v>
      </c>
      <c r="AE55" s="17">
        <f t="shared" si="35"/>
        <v>0</v>
      </c>
      <c r="AF55" s="85">
        <f>'DADOS ENTRADA'!$C$27+'DADOS ENTRADA'!$C$29</f>
        <v>0</v>
      </c>
      <c r="AG55" s="25">
        <f t="shared" si="36"/>
        <v>0</v>
      </c>
      <c r="AH55" s="25">
        <f t="shared" si="26"/>
        <v>0</v>
      </c>
      <c r="AI55" s="18">
        <f t="shared" si="37"/>
        <v>0</v>
      </c>
      <c r="AJ55" s="18">
        <f t="shared" si="38"/>
        <v>0</v>
      </c>
      <c r="AK55" s="18">
        <f t="shared" si="27"/>
        <v>0</v>
      </c>
      <c r="AL55" s="18">
        <f t="shared" si="39"/>
        <v>0</v>
      </c>
      <c r="AM55" s="26" t="e">
        <f t="shared" si="28"/>
        <v>#DIV/0!</v>
      </c>
    </row>
    <row r="56" spans="1:39" x14ac:dyDescent="0.2">
      <c r="A56" s="237" t="str">
        <f>VALORES!A21</f>
        <v>17</v>
      </c>
      <c r="B56" s="29">
        <f>VALORES!B21</f>
        <v>0</v>
      </c>
      <c r="C56" s="3">
        <f>VALORES!C21</f>
        <v>0</v>
      </c>
      <c r="D56" s="84">
        <f>VALORES!F21</f>
        <v>0</v>
      </c>
      <c r="E56" s="84">
        <f>VALORES!H21</f>
        <v>0</v>
      </c>
      <c r="F56" s="32">
        <f>VALORES!I21</f>
        <v>0</v>
      </c>
      <c r="G56" s="84">
        <f>VALORES!K21</f>
        <v>0</v>
      </c>
      <c r="H56" s="84">
        <f>VALORES!L21</f>
        <v>0</v>
      </c>
      <c r="I56" s="32">
        <f>VALORES!M21</f>
        <v>0</v>
      </c>
      <c r="J56" s="84">
        <f>VALORES!N21</f>
        <v>0</v>
      </c>
      <c r="K56" s="36">
        <f>'17'!$H$111*B56</f>
        <v>0</v>
      </c>
      <c r="L56" s="19">
        <f>'17'!$AD$113</f>
        <v>0</v>
      </c>
      <c r="M56" s="15" t="e">
        <f t="shared" si="20"/>
        <v>#DIV/0!</v>
      </c>
      <c r="N56" s="53">
        <f t="shared" si="29"/>
        <v>0</v>
      </c>
      <c r="O56" s="54" t="e">
        <f t="shared" si="21"/>
        <v>#DIV/0!</v>
      </c>
      <c r="P56" s="37">
        <f>'17'!$AD$114</f>
        <v>0</v>
      </c>
      <c r="Q56" s="57">
        <f t="shared" si="30"/>
        <v>0</v>
      </c>
      <c r="R56" s="19">
        <f>'17'!$AD$104</f>
        <v>0</v>
      </c>
      <c r="S56" s="16" t="e">
        <f t="shared" si="22"/>
        <v>#DIV/0!</v>
      </c>
      <c r="T56" s="59">
        <f t="shared" si="31"/>
        <v>0</v>
      </c>
      <c r="U56" s="60" t="e">
        <f t="shared" si="23"/>
        <v>#DIV/0!</v>
      </c>
      <c r="V56" s="18">
        <f>'17'!$AK$122</f>
        <v>0</v>
      </c>
      <c r="W56" s="63">
        <f t="shared" si="32"/>
        <v>0</v>
      </c>
      <c r="X56" s="64" t="e">
        <f t="shared" si="24"/>
        <v>#DIV/0!</v>
      </c>
      <c r="Y56" s="18">
        <f>'17'!$R140</f>
        <v>0</v>
      </c>
      <c r="Z56" s="18">
        <f t="shared" si="33"/>
        <v>0</v>
      </c>
      <c r="AA56" s="18">
        <f t="shared" si="25"/>
        <v>0</v>
      </c>
      <c r="AB56" s="18">
        <f>'17'!$R145</f>
        <v>0</v>
      </c>
      <c r="AC56" s="47">
        <f t="shared" si="34"/>
        <v>0</v>
      </c>
      <c r="AD56" s="20">
        <f>'17'!$P147</f>
        <v>0</v>
      </c>
      <c r="AE56" s="17">
        <f t="shared" si="35"/>
        <v>0</v>
      </c>
      <c r="AF56" s="85">
        <f>'DADOS ENTRADA'!$C$27+'DADOS ENTRADA'!$C$29</f>
        <v>0</v>
      </c>
      <c r="AG56" s="25">
        <f t="shared" si="36"/>
        <v>0</v>
      </c>
      <c r="AH56" s="25">
        <f t="shared" si="26"/>
        <v>0</v>
      </c>
      <c r="AI56" s="18">
        <f t="shared" si="37"/>
        <v>0</v>
      </c>
      <c r="AJ56" s="18">
        <f t="shared" si="38"/>
        <v>0</v>
      </c>
      <c r="AK56" s="18">
        <f t="shared" si="27"/>
        <v>0</v>
      </c>
      <c r="AL56" s="18">
        <f t="shared" si="39"/>
        <v>0</v>
      </c>
      <c r="AM56" s="26" t="e">
        <f t="shared" si="28"/>
        <v>#DIV/0!</v>
      </c>
    </row>
    <row r="57" spans="1:39" x14ac:dyDescent="0.2">
      <c r="A57" s="237" t="str">
        <f>VALORES!A22</f>
        <v>18</v>
      </c>
      <c r="B57" s="29">
        <f>VALORES!B22</f>
        <v>0</v>
      </c>
      <c r="C57" s="3">
        <f>VALORES!C22</f>
        <v>0</v>
      </c>
      <c r="D57" s="84">
        <f>VALORES!F22</f>
        <v>0</v>
      </c>
      <c r="E57" s="84">
        <f>VALORES!H22</f>
        <v>0</v>
      </c>
      <c r="F57" s="32">
        <f>VALORES!I22</f>
        <v>0</v>
      </c>
      <c r="G57" s="84">
        <f>VALORES!K22</f>
        <v>0</v>
      </c>
      <c r="H57" s="84">
        <f>VALORES!L22</f>
        <v>0</v>
      </c>
      <c r="I57" s="32">
        <f>VALORES!M22</f>
        <v>0</v>
      </c>
      <c r="J57" s="84">
        <f>VALORES!N22</f>
        <v>0</v>
      </c>
      <c r="K57" s="36">
        <f>'18'!$H$111*B57</f>
        <v>0</v>
      </c>
      <c r="L57" s="19">
        <f>'18'!$AD$113</f>
        <v>0</v>
      </c>
      <c r="M57" s="15" t="e">
        <f t="shared" si="20"/>
        <v>#DIV/0!</v>
      </c>
      <c r="N57" s="53">
        <f t="shared" si="29"/>
        <v>0</v>
      </c>
      <c r="O57" s="54" t="e">
        <f t="shared" si="21"/>
        <v>#DIV/0!</v>
      </c>
      <c r="P57" s="37">
        <f>'18'!$AD$114</f>
        <v>0</v>
      </c>
      <c r="Q57" s="57">
        <f t="shared" si="30"/>
        <v>0</v>
      </c>
      <c r="R57" s="19">
        <f>'18'!$AD$104</f>
        <v>0</v>
      </c>
      <c r="S57" s="16" t="e">
        <f t="shared" si="22"/>
        <v>#DIV/0!</v>
      </c>
      <c r="T57" s="59">
        <f t="shared" si="31"/>
        <v>0</v>
      </c>
      <c r="U57" s="60" t="e">
        <f t="shared" si="23"/>
        <v>#DIV/0!</v>
      </c>
      <c r="V57" s="18">
        <f>'18'!$AK$122</f>
        <v>0</v>
      </c>
      <c r="W57" s="63">
        <f t="shared" si="32"/>
        <v>0</v>
      </c>
      <c r="X57" s="64" t="e">
        <f t="shared" si="24"/>
        <v>#DIV/0!</v>
      </c>
      <c r="Y57" s="18">
        <f>'18'!$R140</f>
        <v>0</v>
      </c>
      <c r="Z57" s="18">
        <f t="shared" si="33"/>
        <v>0</v>
      </c>
      <c r="AA57" s="18">
        <f t="shared" si="25"/>
        <v>0</v>
      </c>
      <c r="AB57" s="18">
        <f>'18'!$R145</f>
        <v>0</v>
      </c>
      <c r="AC57" s="47">
        <f t="shared" si="34"/>
        <v>0</v>
      </c>
      <c r="AD57" s="20">
        <f>'18'!$P147</f>
        <v>0</v>
      </c>
      <c r="AE57" s="17">
        <f t="shared" si="35"/>
        <v>0</v>
      </c>
      <c r="AF57" s="85">
        <f>'DADOS ENTRADA'!$C$27+'DADOS ENTRADA'!$C$29</f>
        <v>0</v>
      </c>
      <c r="AG57" s="25">
        <f t="shared" si="36"/>
        <v>0</v>
      </c>
      <c r="AH57" s="25">
        <f t="shared" si="26"/>
        <v>0</v>
      </c>
      <c r="AI57" s="18">
        <f t="shared" si="37"/>
        <v>0</v>
      </c>
      <c r="AJ57" s="18">
        <f t="shared" si="38"/>
        <v>0</v>
      </c>
      <c r="AK57" s="18">
        <f t="shared" si="27"/>
        <v>0</v>
      </c>
      <c r="AL57" s="18">
        <f t="shared" si="39"/>
        <v>0</v>
      </c>
      <c r="AM57" s="26" t="e">
        <f t="shared" si="28"/>
        <v>#DIV/0!</v>
      </c>
    </row>
    <row r="58" spans="1:39" x14ac:dyDescent="0.2">
      <c r="A58" s="237" t="str">
        <f>VALORES!A23</f>
        <v>19</v>
      </c>
      <c r="B58" s="29">
        <f>VALORES!B23</f>
        <v>0</v>
      </c>
      <c r="C58" s="3">
        <f>VALORES!C23</f>
        <v>0</v>
      </c>
      <c r="D58" s="84">
        <f>VALORES!F23</f>
        <v>0</v>
      </c>
      <c r="E58" s="84">
        <f>VALORES!H23</f>
        <v>0</v>
      </c>
      <c r="F58" s="32">
        <f>VALORES!I23</f>
        <v>0</v>
      </c>
      <c r="G58" s="84">
        <f>VALORES!K23</f>
        <v>0</v>
      </c>
      <c r="H58" s="84">
        <f>VALORES!L23</f>
        <v>0</v>
      </c>
      <c r="I58" s="32">
        <f>VALORES!M23</f>
        <v>0</v>
      </c>
      <c r="J58" s="84">
        <f>VALORES!N23</f>
        <v>0</v>
      </c>
      <c r="K58" s="36">
        <f>'19'!$H$111*B58</f>
        <v>0</v>
      </c>
      <c r="L58" s="19">
        <f>'19'!$AD$113</f>
        <v>0</v>
      </c>
      <c r="M58" s="15" t="e">
        <f t="shared" si="20"/>
        <v>#DIV/0!</v>
      </c>
      <c r="N58" s="53">
        <f t="shared" si="29"/>
        <v>0</v>
      </c>
      <c r="O58" s="54" t="e">
        <f t="shared" si="21"/>
        <v>#DIV/0!</v>
      </c>
      <c r="P58" s="37">
        <f>'19'!$AD$114</f>
        <v>0</v>
      </c>
      <c r="Q58" s="57">
        <f t="shared" si="30"/>
        <v>0</v>
      </c>
      <c r="R58" s="19">
        <f>'19'!$AD$104</f>
        <v>0</v>
      </c>
      <c r="S58" s="16" t="e">
        <f t="shared" si="22"/>
        <v>#DIV/0!</v>
      </c>
      <c r="T58" s="59">
        <f t="shared" si="31"/>
        <v>0</v>
      </c>
      <c r="U58" s="60" t="e">
        <f t="shared" si="23"/>
        <v>#DIV/0!</v>
      </c>
      <c r="V58" s="18">
        <f>'19'!$AK$122</f>
        <v>0</v>
      </c>
      <c r="W58" s="63">
        <f t="shared" si="32"/>
        <v>0</v>
      </c>
      <c r="X58" s="64" t="e">
        <f t="shared" si="24"/>
        <v>#DIV/0!</v>
      </c>
      <c r="Y58" s="18">
        <f>'19'!$R140</f>
        <v>0</v>
      </c>
      <c r="Z58" s="18">
        <f t="shared" si="33"/>
        <v>0</v>
      </c>
      <c r="AA58" s="18">
        <f t="shared" si="25"/>
        <v>0</v>
      </c>
      <c r="AB58" s="18">
        <f>'19'!$R145</f>
        <v>0</v>
      </c>
      <c r="AC58" s="47">
        <f t="shared" si="34"/>
        <v>0</v>
      </c>
      <c r="AD58" s="20">
        <f>'19'!$P147</f>
        <v>0</v>
      </c>
      <c r="AE58" s="17">
        <f t="shared" si="35"/>
        <v>0</v>
      </c>
      <c r="AF58" s="85">
        <f>'DADOS ENTRADA'!$C$27+'DADOS ENTRADA'!$C$29</f>
        <v>0</v>
      </c>
      <c r="AG58" s="25">
        <f t="shared" si="36"/>
        <v>0</v>
      </c>
      <c r="AH58" s="25">
        <f t="shared" si="26"/>
        <v>0</v>
      </c>
      <c r="AI58" s="18">
        <f t="shared" si="37"/>
        <v>0</v>
      </c>
      <c r="AJ58" s="18">
        <f t="shared" si="38"/>
        <v>0</v>
      </c>
      <c r="AK58" s="18">
        <f t="shared" si="27"/>
        <v>0</v>
      </c>
      <c r="AL58" s="18">
        <f t="shared" si="39"/>
        <v>0</v>
      </c>
      <c r="AM58" s="26" t="e">
        <f t="shared" si="28"/>
        <v>#DIV/0!</v>
      </c>
    </row>
    <row r="59" spans="1:39" x14ac:dyDescent="0.2">
      <c r="A59" s="237" t="str">
        <f>VALORES!A24</f>
        <v>20</v>
      </c>
      <c r="B59" s="29">
        <f>VALORES!B24</f>
        <v>0</v>
      </c>
      <c r="C59" s="3">
        <f>VALORES!C24</f>
        <v>0</v>
      </c>
      <c r="D59" s="84">
        <f>VALORES!F24</f>
        <v>0</v>
      </c>
      <c r="E59" s="84">
        <f>VALORES!H24</f>
        <v>0</v>
      </c>
      <c r="F59" s="32">
        <f>VALORES!I24</f>
        <v>0</v>
      </c>
      <c r="G59" s="84">
        <f>VALORES!K24</f>
        <v>0</v>
      </c>
      <c r="H59" s="84">
        <f>VALORES!L24</f>
        <v>0</v>
      </c>
      <c r="I59" s="32">
        <f>VALORES!M24</f>
        <v>0</v>
      </c>
      <c r="J59" s="84">
        <f>VALORES!N24</f>
        <v>0</v>
      </c>
      <c r="K59" s="36">
        <f>'20'!$H$111*B59</f>
        <v>0</v>
      </c>
      <c r="L59" s="19">
        <f>'20'!$AD$113</f>
        <v>0</v>
      </c>
      <c r="M59" s="15" t="e">
        <f t="shared" si="20"/>
        <v>#DIV/0!</v>
      </c>
      <c r="N59" s="53">
        <f t="shared" si="29"/>
        <v>0</v>
      </c>
      <c r="O59" s="54" t="e">
        <f t="shared" si="21"/>
        <v>#DIV/0!</v>
      </c>
      <c r="P59" s="37">
        <f>'20'!$AD$114</f>
        <v>0</v>
      </c>
      <c r="Q59" s="57">
        <f t="shared" si="30"/>
        <v>0</v>
      </c>
      <c r="R59" s="19">
        <f>'20'!$AD$104</f>
        <v>0</v>
      </c>
      <c r="S59" s="16" t="e">
        <f t="shared" si="22"/>
        <v>#DIV/0!</v>
      </c>
      <c r="T59" s="59">
        <f t="shared" si="31"/>
        <v>0</v>
      </c>
      <c r="U59" s="60" t="e">
        <f t="shared" si="23"/>
        <v>#DIV/0!</v>
      </c>
      <c r="V59" s="18">
        <f>'20'!$AK$122</f>
        <v>0</v>
      </c>
      <c r="W59" s="63">
        <f t="shared" si="32"/>
        <v>0</v>
      </c>
      <c r="X59" s="64" t="e">
        <f t="shared" si="24"/>
        <v>#DIV/0!</v>
      </c>
      <c r="Y59" s="18">
        <f>'20'!$R140</f>
        <v>0</v>
      </c>
      <c r="Z59" s="18">
        <f t="shared" si="33"/>
        <v>0</v>
      </c>
      <c r="AA59" s="18">
        <f t="shared" si="25"/>
        <v>0</v>
      </c>
      <c r="AB59" s="18">
        <f>'20'!$R145</f>
        <v>0</v>
      </c>
      <c r="AC59" s="47">
        <f t="shared" si="34"/>
        <v>0</v>
      </c>
      <c r="AD59" s="20">
        <f>'20'!$P147</f>
        <v>0</v>
      </c>
      <c r="AE59" s="17">
        <f t="shared" si="35"/>
        <v>0</v>
      </c>
      <c r="AF59" s="85">
        <f>'DADOS ENTRADA'!$C$27+'DADOS ENTRADA'!$C$29</f>
        <v>0</v>
      </c>
      <c r="AG59" s="25">
        <f t="shared" si="36"/>
        <v>0</v>
      </c>
      <c r="AH59" s="25">
        <f t="shared" si="26"/>
        <v>0</v>
      </c>
      <c r="AI59" s="18">
        <f t="shared" si="37"/>
        <v>0</v>
      </c>
      <c r="AJ59" s="18">
        <f t="shared" si="38"/>
        <v>0</v>
      </c>
      <c r="AK59" s="18">
        <f t="shared" si="27"/>
        <v>0</v>
      </c>
      <c r="AL59" s="18">
        <f t="shared" si="39"/>
        <v>0</v>
      </c>
      <c r="AM59" s="26" t="e">
        <f t="shared" si="28"/>
        <v>#DIV/0!</v>
      </c>
    </row>
    <row r="60" spans="1:39" x14ac:dyDescent="0.2">
      <c r="A60" s="237" t="str">
        <f>VALORES!A25</f>
        <v>21</v>
      </c>
      <c r="B60" s="29">
        <f>VALORES!B25</f>
        <v>0</v>
      </c>
      <c r="C60" s="3">
        <f>VALORES!C25</f>
        <v>0</v>
      </c>
      <c r="D60" s="84">
        <f>VALORES!F25</f>
        <v>0</v>
      </c>
      <c r="E60" s="84">
        <f>VALORES!H25</f>
        <v>0</v>
      </c>
      <c r="F60" s="32">
        <f>VALORES!I25</f>
        <v>0</v>
      </c>
      <c r="G60" s="84">
        <f>VALORES!K25</f>
        <v>0</v>
      </c>
      <c r="H60" s="84">
        <f>VALORES!L25</f>
        <v>0</v>
      </c>
      <c r="I60" s="32">
        <f>VALORES!M25</f>
        <v>0</v>
      </c>
      <c r="J60" s="84">
        <f>VALORES!N25</f>
        <v>0</v>
      </c>
      <c r="K60" s="36">
        <f>'21'!$H$111*B60</f>
        <v>0</v>
      </c>
      <c r="L60" s="19">
        <f>'21'!$AD$113</f>
        <v>0</v>
      </c>
      <c r="M60" s="15" t="e">
        <f t="shared" si="20"/>
        <v>#DIV/0!</v>
      </c>
      <c r="N60" s="53">
        <f t="shared" si="29"/>
        <v>0</v>
      </c>
      <c r="O60" s="54" t="e">
        <f t="shared" si="21"/>
        <v>#DIV/0!</v>
      </c>
      <c r="P60" s="37">
        <f>'21'!$AD$114</f>
        <v>0</v>
      </c>
      <c r="Q60" s="57">
        <f t="shared" si="30"/>
        <v>0</v>
      </c>
      <c r="R60" s="19">
        <f>'21'!$AD$104</f>
        <v>0</v>
      </c>
      <c r="S60" s="16" t="e">
        <f t="shared" si="22"/>
        <v>#DIV/0!</v>
      </c>
      <c r="T60" s="59">
        <f t="shared" si="31"/>
        <v>0</v>
      </c>
      <c r="U60" s="60" t="e">
        <f t="shared" si="23"/>
        <v>#DIV/0!</v>
      </c>
      <c r="V60" s="18">
        <f>'21'!$AK$122</f>
        <v>0</v>
      </c>
      <c r="W60" s="63">
        <f t="shared" si="32"/>
        <v>0</v>
      </c>
      <c r="X60" s="64" t="e">
        <f t="shared" si="24"/>
        <v>#DIV/0!</v>
      </c>
      <c r="Y60" s="18">
        <f>'21'!$R140</f>
        <v>0</v>
      </c>
      <c r="Z60" s="18">
        <f t="shared" si="33"/>
        <v>0</v>
      </c>
      <c r="AA60" s="18">
        <f t="shared" si="25"/>
        <v>0</v>
      </c>
      <c r="AB60" s="18">
        <f>'21'!$R145</f>
        <v>0</v>
      </c>
      <c r="AC60" s="47">
        <f t="shared" si="34"/>
        <v>0</v>
      </c>
      <c r="AD60" s="20">
        <f>'21'!$P147</f>
        <v>0</v>
      </c>
      <c r="AE60" s="17">
        <f t="shared" si="35"/>
        <v>0</v>
      </c>
      <c r="AF60" s="85">
        <f>'DADOS ENTRADA'!$C$27+'DADOS ENTRADA'!$C$29</f>
        <v>0</v>
      </c>
      <c r="AG60" s="25">
        <f t="shared" si="36"/>
        <v>0</v>
      </c>
      <c r="AH60" s="25">
        <f t="shared" si="26"/>
        <v>0</v>
      </c>
      <c r="AI60" s="18">
        <f t="shared" si="37"/>
        <v>0</v>
      </c>
      <c r="AJ60" s="18">
        <f t="shared" si="38"/>
        <v>0</v>
      </c>
      <c r="AK60" s="18">
        <f t="shared" si="27"/>
        <v>0</v>
      </c>
      <c r="AL60" s="18">
        <f t="shared" si="39"/>
        <v>0</v>
      </c>
      <c r="AM60" s="26" t="e">
        <f t="shared" si="28"/>
        <v>#DIV/0!</v>
      </c>
    </row>
    <row r="61" spans="1:39" x14ac:dyDescent="0.2">
      <c r="A61" s="237" t="str">
        <f>VALORES!A26</f>
        <v>22</v>
      </c>
      <c r="B61" s="29">
        <f>VALORES!B26</f>
        <v>0</v>
      </c>
      <c r="C61" s="3">
        <f>VALORES!C26</f>
        <v>0</v>
      </c>
      <c r="D61" s="84">
        <f>VALORES!F26</f>
        <v>0</v>
      </c>
      <c r="E61" s="84">
        <f>VALORES!H26</f>
        <v>0</v>
      </c>
      <c r="F61" s="32">
        <f>VALORES!I26</f>
        <v>0</v>
      </c>
      <c r="G61" s="84">
        <f>VALORES!K26</f>
        <v>0</v>
      </c>
      <c r="H61" s="84">
        <f>VALORES!L26</f>
        <v>0</v>
      </c>
      <c r="I61" s="32">
        <f>VALORES!M26</f>
        <v>0</v>
      </c>
      <c r="J61" s="84">
        <f>VALORES!N26</f>
        <v>0</v>
      </c>
      <c r="K61" s="36">
        <f>'22'!$H$111*B61</f>
        <v>0</v>
      </c>
      <c r="L61" s="19">
        <f>'22'!$AD$113</f>
        <v>0</v>
      </c>
      <c r="M61" s="15" t="e">
        <f t="shared" si="20"/>
        <v>#DIV/0!</v>
      </c>
      <c r="N61" s="53">
        <f t="shared" si="29"/>
        <v>0</v>
      </c>
      <c r="O61" s="54" t="e">
        <f t="shared" si="21"/>
        <v>#DIV/0!</v>
      </c>
      <c r="P61" s="37">
        <f>'22'!$AD$114</f>
        <v>0</v>
      </c>
      <c r="Q61" s="57">
        <f t="shared" si="30"/>
        <v>0</v>
      </c>
      <c r="R61" s="19">
        <f>'22'!$AD$104</f>
        <v>0</v>
      </c>
      <c r="S61" s="16" t="e">
        <f t="shared" si="22"/>
        <v>#DIV/0!</v>
      </c>
      <c r="T61" s="59">
        <f t="shared" si="31"/>
        <v>0</v>
      </c>
      <c r="U61" s="60" t="e">
        <f t="shared" si="23"/>
        <v>#DIV/0!</v>
      </c>
      <c r="V61" s="18">
        <f>'22'!$AK$122</f>
        <v>0</v>
      </c>
      <c r="W61" s="63">
        <f t="shared" si="32"/>
        <v>0</v>
      </c>
      <c r="X61" s="64" t="e">
        <f t="shared" si="24"/>
        <v>#DIV/0!</v>
      </c>
      <c r="Y61" s="18">
        <f>'22'!$R140</f>
        <v>0</v>
      </c>
      <c r="Z61" s="18">
        <f t="shared" si="33"/>
        <v>0</v>
      </c>
      <c r="AA61" s="18">
        <f t="shared" si="25"/>
        <v>0</v>
      </c>
      <c r="AB61" s="18">
        <f>'22'!$R145</f>
        <v>0</v>
      </c>
      <c r="AC61" s="47">
        <f t="shared" si="34"/>
        <v>0</v>
      </c>
      <c r="AD61" s="20">
        <f>'22'!$P147</f>
        <v>0</v>
      </c>
      <c r="AE61" s="17">
        <f t="shared" si="35"/>
        <v>0</v>
      </c>
      <c r="AF61" s="85">
        <f>'DADOS ENTRADA'!$C$27+'DADOS ENTRADA'!$C$29</f>
        <v>0</v>
      </c>
      <c r="AG61" s="25">
        <f t="shared" si="36"/>
        <v>0</v>
      </c>
      <c r="AH61" s="25">
        <f t="shared" si="26"/>
        <v>0</v>
      </c>
      <c r="AI61" s="18">
        <f t="shared" si="37"/>
        <v>0</v>
      </c>
      <c r="AJ61" s="18">
        <f t="shared" si="38"/>
        <v>0</v>
      </c>
      <c r="AK61" s="18">
        <f t="shared" si="27"/>
        <v>0</v>
      </c>
      <c r="AL61" s="18">
        <f t="shared" si="39"/>
        <v>0</v>
      </c>
      <c r="AM61" s="26" t="e">
        <f t="shared" si="28"/>
        <v>#DIV/0!</v>
      </c>
    </row>
    <row r="62" spans="1:39" x14ac:dyDescent="0.2">
      <c r="A62" s="237" t="str">
        <f>VALORES!A27</f>
        <v>23</v>
      </c>
      <c r="B62" s="29">
        <f>VALORES!B27</f>
        <v>0</v>
      </c>
      <c r="C62" s="3">
        <f>VALORES!C27</f>
        <v>0</v>
      </c>
      <c r="D62" s="84">
        <f>VALORES!F27</f>
        <v>0</v>
      </c>
      <c r="E62" s="84">
        <f>VALORES!H27</f>
        <v>0</v>
      </c>
      <c r="F62" s="32">
        <f>VALORES!I27</f>
        <v>0</v>
      </c>
      <c r="G62" s="84">
        <f>VALORES!K27</f>
        <v>0</v>
      </c>
      <c r="H62" s="84">
        <f>VALORES!L27</f>
        <v>0</v>
      </c>
      <c r="I62" s="32">
        <f>VALORES!M27</f>
        <v>0</v>
      </c>
      <c r="J62" s="84">
        <f>VALORES!N27</f>
        <v>0</v>
      </c>
      <c r="K62" s="36">
        <f>'23'!$H$111*B62</f>
        <v>0</v>
      </c>
      <c r="L62" s="19">
        <f>'23'!$AD$113</f>
        <v>0</v>
      </c>
      <c r="M62" s="15" t="e">
        <f t="shared" si="20"/>
        <v>#DIV/0!</v>
      </c>
      <c r="N62" s="53">
        <f t="shared" si="29"/>
        <v>0</v>
      </c>
      <c r="O62" s="54" t="e">
        <f t="shared" si="21"/>
        <v>#DIV/0!</v>
      </c>
      <c r="P62" s="37">
        <f>'23'!$AD$114</f>
        <v>0</v>
      </c>
      <c r="Q62" s="57">
        <f t="shared" si="30"/>
        <v>0</v>
      </c>
      <c r="R62" s="19">
        <f>'23'!$AD$104</f>
        <v>0</v>
      </c>
      <c r="S62" s="16" t="e">
        <f t="shared" si="22"/>
        <v>#DIV/0!</v>
      </c>
      <c r="T62" s="59">
        <f t="shared" si="31"/>
        <v>0</v>
      </c>
      <c r="U62" s="60" t="e">
        <f t="shared" si="23"/>
        <v>#DIV/0!</v>
      </c>
      <c r="V62" s="18">
        <f>'23'!$AK$122</f>
        <v>0</v>
      </c>
      <c r="W62" s="63">
        <f t="shared" si="32"/>
        <v>0</v>
      </c>
      <c r="X62" s="64" t="e">
        <f t="shared" si="24"/>
        <v>#DIV/0!</v>
      </c>
      <c r="Y62" s="18">
        <f>'23'!$R140</f>
        <v>0</v>
      </c>
      <c r="Z62" s="18">
        <f t="shared" si="33"/>
        <v>0</v>
      </c>
      <c r="AA62" s="18">
        <f t="shared" si="25"/>
        <v>0</v>
      </c>
      <c r="AB62" s="18">
        <f>'23'!$R145</f>
        <v>0</v>
      </c>
      <c r="AC62" s="47">
        <f t="shared" si="34"/>
        <v>0</v>
      </c>
      <c r="AD62" s="20">
        <f>'23'!$P147</f>
        <v>0</v>
      </c>
      <c r="AE62" s="17">
        <f t="shared" si="35"/>
        <v>0</v>
      </c>
      <c r="AF62" s="85">
        <f>'DADOS ENTRADA'!$C$27+'DADOS ENTRADA'!$C$29</f>
        <v>0</v>
      </c>
      <c r="AG62" s="25">
        <f t="shared" si="36"/>
        <v>0</v>
      </c>
      <c r="AH62" s="25">
        <f t="shared" si="26"/>
        <v>0</v>
      </c>
      <c r="AI62" s="18">
        <f t="shared" si="37"/>
        <v>0</v>
      </c>
      <c r="AJ62" s="18">
        <f t="shared" si="38"/>
        <v>0</v>
      </c>
      <c r="AK62" s="18">
        <f t="shared" si="27"/>
        <v>0</v>
      </c>
      <c r="AL62" s="18">
        <f t="shared" si="39"/>
        <v>0</v>
      </c>
      <c r="AM62" s="26" t="e">
        <f t="shared" si="28"/>
        <v>#DIV/0!</v>
      </c>
    </row>
    <row r="63" spans="1:39" x14ac:dyDescent="0.2">
      <c r="A63" s="237" t="str">
        <f>VALORES!A28</f>
        <v>24</v>
      </c>
      <c r="B63" s="29">
        <f>VALORES!B28</f>
        <v>0</v>
      </c>
      <c r="C63" s="3">
        <f>VALORES!C28</f>
        <v>0</v>
      </c>
      <c r="D63" s="84">
        <f>VALORES!F28</f>
        <v>0</v>
      </c>
      <c r="E63" s="84">
        <f>VALORES!H28</f>
        <v>0</v>
      </c>
      <c r="F63" s="32">
        <f>VALORES!I28</f>
        <v>0</v>
      </c>
      <c r="G63" s="84">
        <f>VALORES!K28</f>
        <v>0</v>
      </c>
      <c r="H63" s="84">
        <f>VALORES!L28</f>
        <v>0</v>
      </c>
      <c r="I63" s="32">
        <f>VALORES!M28</f>
        <v>0</v>
      </c>
      <c r="J63" s="84">
        <f>VALORES!N28</f>
        <v>0</v>
      </c>
      <c r="K63" s="36">
        <f>'24'!$H$111*B63</f>
        <v>0</v>
      </c>
      <c r="L63" s="19">
        <f>'24'!$AD$113</f>
        <v>0</v>
      </c>
      <c r="M63" s="15" t="e">
        <f t="shared" si="20"/>
        <v>#DIV/0!</v>
      </c>
      <c r="N63" s="53">
        <f t="shared" si="29"/>
        <v>0</v>
      </c>
      <c r="O63" s="54" t="e">
        <f t="shared" si="21"/>
        <v>#DIV/0!</v>
      </c>
      <c r="P63" s="37">
        <f>'24'!$AD$114</f>
        <v>0</v>
      </c>
      <c r="Q63" s="57">
        <f t="shared" si="30"/>
        <v>0</v>
      </c>
      <c r="R63" s="19">
        <f>'24'!$AD$104</f>
        <v>0</v>
      </c>
      <c r="S63" s="16" t="e">
        <f t="shared" si="22"/>
        <v>#DIV/0!</v>
      </c>
      <c r="T63" s="59">
        <f t="shared" si="31"/>
        <v>0</v>
      </c>
      <c r="U63" s="60" t="e">
        <f t="shared" si="23"/>
        <v>#DIV/0!</v>
      </c>
      <c r="V63" s="18">
        <f>'24'!$AK$122</f>
        <v>0</v>
      </c>
      <c r="W63" s="63">
        <f t="shared" si="32"/>
        <v>0</v>
      </c>
      <c r="X63" s="64" t="e">
        <f t="shared" si="24"/>
        <v>#DIV/0!</v>
      </c>
      <c r="Y63" s="18">
        <f>'24'!$R140</f>
        <v>0</v>
      </c>
      <c r="Z63" s="18">
        <f t="shared" si="33"/>
        <v>0</v>
      </c>
      <c r="AA63" s="18">
        <f t="shared" si="25"/>
        <v>0</v>
      </c>
      <c r="AB63" s="18">
        <f>'24'!$R145</f>
        <v>0</v>
      </c>
      <c r="AC63" s="47">
        <f t="shared" si="34"/>
        <v>0</v>
      </c>
      <c r="AD63" s="20">
        <f>'24'!$P147</f>
        <v>0</v>
      </c>
      <c r="AE63" s="17">
        <f t="shared" si="35"/>
        <v>0</v>
      </c>
      <c r="AF63" s="85">
        <f>'DADOS ENTRADA'!$C$27+'DADOS ENTRADA'!$C$29</f>
        <v>0</v>
      </c>
      <c r="AG63" s="25">
        <f t="shared" si="36"/>
        <v>0</v>
      </c>
      <c r="AH63" s="25">
        <f t="shared" si="26"/>
        <v>0</v>
      </c>
      <c r="AI63" s="18">
        <f t="shared" si="37"/>
        <v>0</v>
      </c>
      <c r="AJ63" s="18">
        <f t="shared" si="38"/>
        <v>0</v>
      </c>
      <c r="AK63" s="18">
        <f t="shared" si="27"/>
        <v>0</v>
      </c>
      <c r="AL63" s="18">
        <f t="shared" si="39"/>
        <v>0</v>
      </c>
      <c r="AM63" s="26" t="e">
        <f t="shared" si="28"/>
        <v>#DIV/0!</v>
      </c>
    </row>
    <row r="64" spans="1:39" x14ac:dyDescent="0.2">
      <c r="A64" s="237" t="str">
        <f>VALORES!A29</f>
        <v>25</v>
      </c>
      <c r="B64" s="29">
        <f>VALORES!B29</f>
        <v>0</v>
      </c>
      <c r="C64" s="3">
        <f>VALORES!C29</f>
        <v>0</v>
      </c>
      <c r="D64" s="84">
        <f>VALORES!F29</f>
        <v>0</v>
      </c>
      <c r="E64" s="84">
        <f>VALORES!H29</f>
        <v>0</v>
      </c>
      <c r="F64" s="32">
        <f>VALORES!I29</f>
        <v>0</v>
      </c>
      <c r="G64" s="84">
        <f>VALORES!K29</f>
        <v>0</v>
      </c>
      <c r="H64" s="84">
        <f>VALORES!L29</f>
        <v>0</v>
      </c>
      <c r="I64" s="32">
        <f>VALORES!M29</f>
        <v>0</v>
      </c>
      <c r="J64" s="84">
        <f>VALORES!N29</f>
        <v>0</v>
      </c>
      <c r="K64" s="36">
        <f>'25'!$H$111*B64</f>
        <v>0</v>
      </c>
      <c r="L64" s="19">
        <f>'25'!$AD$113</f>
        <v>0</v>
      </c>
      <c r="M64" s="15" t="e">
        <f t="shared" si="20"/>
        <v>#DIV/0!</v>
      </c>
      <c r="N64" s="53">
        <f t="shared" si="29"/>
        <v>0</v>
      </c>
      <c r="O64" s="54" t="e">
        <f t="shared" si="21"/>
        <v>#DIV/0!</v>
      </c>
      <c r="P64" s="37">
        <f>'25'!$AD$114</f>
        <v>0</v>
      </c>
      <c r="Q64" s="57">
        <f t="shared" si="30"/>
        <v>0</v>
      </c>
      <c r="R64" s="19">
        <f>'25'!$AD$104</f>
        <v>0</v>
      </c>
      <c r="S64" s="16" t="e">
        <f t="shared" si="22"/>
        <v>#DIV/0!</v>
      </c>
      <c r="T64" s="59">
        <f t="shared" si="31"/>
        <v>0</v>
      </c>
      <c r="U64" s="60" t="e">
        <f t="shared" si="23"/>
        <v>#DIV/0!</v>
      </c>
      <c r="V64" s="18">
        <f>'25'!$AK$122</f>
        <v>0</v>
      </c>
      <c r="W64" s="63">
        <f t="shared" si="32"/>
        <v>0</v>
      </c>
      <c r="X64" s="64" t="e">
        <f t="shared" si="24"/>
        <v>#DIV/0!</v>
      </c>
      <c r="Y64" s="18">
        <f>'25'!$R140</f>
        <v>0</v>
      </c>
      <c r="Z64" s="18">
        <f t="shared" si="33"/>
        <v>0</v>
      </c>
      <c r="AA64" s="18">
        <f t="shared" si="25"/>
        <v>0</v>
      </c>
      <c r="AB64" s="18">
        <f>'25'!$R145</f>
        <v>0</v>
      </c>
      <c r="AC64" s="47">
        <f t="shared" si="34"/>
        <v>0</v>
      </c>
      <c r="AD64" s="20">
        <f>'25'!$P147</f>
        <v>0</v>
      </c>
      <c r="AE64" s="17">
        <f t="shared" si="35"/>
        <v>0</v>
      </c>
      <c r="AF64" s="85">
        <f>'DADOS ENTRADA'!$C$27+'DADOS ENTRADA'!$C$29</f>
        <v>0</v>
      </c>
      <c r="AG64" s="25">
        <f t="shared" si="36"/>
        <v>0</v>
      </c>
      <c r="AH64" s="25">
        <f t="shared" si="26"/>
        <v>0</v>
      </c>
      <c r="AI64" s="18">
        <f t="shared" si="37"/>
        <v>0</v>
      </c>
      <c r="AJ64" s="18">
        <f t="shared" si="38"/>
        <v>0</v>
      </c>
      <c r="AK64" s="18">
        <f t="shared" si="27"/>
        <v>0</v>
      </c>
      <c r="AL64" s="18">
        <f t="shared" si="39"/>
        <v>0</v>
      </c>
      <c r="AM64" s="26" t="e">
        <f t="shared" si="28"/>
        <v>#DIV/0!</v>
      </c>
    </row>
    <row r="65" spans="1:39" x14ac:dyDescent="0.2">
      <c r="A65" s="237" t="str">
        <f>VALORES!A30</f>
        <v>26</v>
      </c>
      <c r="B65" s="29">
        <f>VALORES!B30</f>
        <v>0</v>
      </c>
      <c r="C65" s="3">
        <f>VALORES!C30</f>
        <v>0</v>
      </c>
      <c r="D65" s="84">
        <f>VALORES!F30</f>
        <v>0</v>
      </c>
      <c r="E65" s="84">
        <f>VALORES!H30</f>
        <v>0</v>
      </c>
      <c r="F65" s="32">
        <f>VALORES!I30</f>
        <v>0</v>
      </c>
      <c r="G65" s="84">
        <f>VALORES!K30</f>
        <v>0</v>
      </c>
      <c r="H65" s="84">
        <f>VALORES!L30</f>
        <v>0</v>
      </c>
      <c r="I65" s="32">
        <f>VALORES!M30</f>
        <v>0</v>
      </c>
      <c r="J65" s="84">
        <f>VALORES!N30</f>
        <v>0</v>
      </c>
      <c r="K65" s="36">
        <f>'26'!$H$111*B65</f>
        <v>0</v>
      </c>
      <c r="L65" s="19">
        <f>'26'!$AD$113</f>
        <v>0</v>
      </c>
      <c r="M65" s="15" t="e">
        <f t="shared" si="20"/>
        <v>#DIV/0!</v>
      </c>
      <c r="N65" s="53">
        <f t="shared" si="29"/>
        <v>0</v>
      </c>
      <c r="O65" s="54" t="e">
        <f t="shared" si="21"/>
        <v>#DIV/0!</v>
      </c>
      <c r="P65" s="37">
        <f>'26'!$AD$114</f>
        <v>0</v>
      </c>
      <c r="Q65" s="57">
        <f t="shared" si="30"/>
        <v>0</v>
      </c>
      <c r="R65" s="19">
        <f>'26'!$AD$104</f>
        <v>0</v>
      </c>
      <c r="S65" s="16" t="e">
        <f t="shared" si="22"/>
        <v>#DIV/0!</v>
      </c>
      <c r="T65" s="59">
        <f t="shared" si="31"/>
        <v>0</v>
      </c>
      <c r="U65" s="60" t="e">
        <f t="shared" si="23"/>
        <v>#DIV/0!</v>
      </c>
      <c r="V65" s="18">
        <f>'26'!$AK$122</f>
        <v>0</v>
      </c>
      <c r="W65" s="63">
        <f t="shared" si="32"/>
        <v>0</v>
      </c>
      <c r="X65" s="64" t="e">
        <f t="shared" si="24"/>
        <v>#DIV/0!</v>
      </c>
      <c r="Y65" s="18">
        <f>'26'!$R140</f>
        <v>0</v>
      </c>
      <c r="Z65" s="18">
        <f t="shared" si="33"/>
        <v>0</v>
      </c>
      <c r="AA65" s="18">
        <f t="shared" si="25"/>
        <v>0</v>
      </c>
      <c r="AB65" s="18">
        <f>'26'!$R145</f>
        <v>0</v>
      </c>
      <c r="AC65" s="47">
        <f t="shared" si="34"/>
        <v>0</v>
      </c>
      <c r="AD65" s="20">
        <f>'26'!$P147</f>
        <v>0</v>
      </c>
      <c r="AE65" s="17">
        <f t="shared" si="35"/>
        <v>0</v>
      </c>
      <c r="AF65" s="85">
        <f>'DADOS ENTRADA'!$C$27+'DADOS ENTRADA'!$C$29</f>
        <v>0</v>
      </c>
      <c r="AG65" s="25">
        <f t="shared" si="36"/>
        <v>0</v>
      </c>
      <c r="AH65" s="25">
        <f t="shared" si="26"/>
        <v>0</v>
      </c>
      <c r="AI65" s="18">
        <f t="shared" si="37"/>
        <v>0</v>
      </c>
      <c r="AJ65" s="18">
        <f t="shared" si="38"/>
        <v>0</v>
      </c>
      <c r="AK65" s="18">
        <f t="shared" si="27"/>
        <v>0</v>
      </c>
      <c r="AL65" s="18">
        <f t="shared" si="39"/>
        <v>0</v>
      </c>
      <c r="AM65" s="26" t="e">
        <f t="shared" si="28"/>
        <v>#DIV/0!</v>
      </c>
    </row>
    <row r="66" spans="1:39" x14ac:dyDescent="0.2">
      <c r="A66" s="237" t="str">
        <f>VALORES!A31</f>
        <v>27</v>
      </c>
      <c r="B66" s="29">
        <f>VALORES!B31</f>
        <v>0</v>
      </c>
      <c r="C66" s="3">
        <f>VALORES!C31</f>
        <v>0</v>
      </c>
      <c r="D66" s="84">
        <f>VALORES!F31</f>
        <v>0</v>
      </c>
      <c r="E66" s="84">
        <f>VALORES!H31</f>
        <v>0</v>
      </c>
      <c r="F66" s="32">
        <f>VALORES!I31</f>
        <v>0</v>
      </c>
      <c r="G66" s="84">
        <f>VALORES!K31</f>
        <v>0</v>
      </c>
      <c r="H66" s="84">
        <f>VALORES!L31</f>
        <v>0</v>
      </c>
      <c r="I66" s="32">
        <f>VALORES!M31</f>
        <v>0</v>
      </c>
      <c r="J66" s="84">
        <f>VALORES!N31</f>
        <v>0</v>
      </c>
      <c r="K66" s="36">
        <f>'27'!$H$111*B66</f>
        <v>0</v>
      </c>
      <c r="L66" s="19">
        <f>'27'!$AD$113</f>
        <v>0</v>
      </c>
      <c r="M66" s="15" t="e">
        <f t="shared" si="20"/>
        <v>#DIV/0!</v>
      </c>
      <c r="N66" s="53">
        <f t="shared" si="29"/>
        <v>0</v>
      </c>
      <c r="O66" s="54" t="e">
        <f t="shared" si="21"/>
        <v>#DIV/0!</v>
      </c>
      <c r="P66" s="37">
        <f>'27'!$AD$114</f>
        <v>0</v>
      </c>
      <c r="Q66" s="57">
        <f t="shared" si="30"/>
        <v>0</v>
      </c>
      <c r="R66" s="19">
        <f>'27'!$AD$104</f>
        <v>0</v>
      </c>
      <c r="S66" s="16" t="e">
        <f t="shared" si="22"/>
        <v>#DIV/0!</v>
      </c>
      <c r="T66" s="59">
        <f t="shared" si="31"/>
        <v>0</v>
      </c>
      <c r="U66" s="60" t="e">
        <f t="shared" si="23"/>
        <v>#DIV/0!</v>
      </c>
      <c r="V66" s="18">
        <f>'27'!$AK$122</f>
        <v>0</v>
      </c>
      <c r="W66" s="63">
        <f t="shared" si="32"/>
        <v>0</v>
      </c>
      <c r="X66" s="64" t="e">
        <f t="shared" si="24"/>
        <v>#DIV/0!</v>
      </c>
      <c r="Y66" s="18">
        <f>'27'!$R140</f>
        <v>0</v>
      </c>
      <c r="Z66" s="18">
        <f t="shared" si="33"/>
        <v>0</v>
      </c>
      <c r="AA66" s="18">
        <f t="shared" si="25"/>
        <v>0</v>
      </c>
      <c r="AB66" s="18">
        <f>'27'!$R145</f>
        <v>0</v>
      </c>
      <c r="AC66" s="47">
        <f t="shared" si="34"/>
        <v>0</v>
      </c>
      <c r="AD66" s="20">
        <f>'27'!$P147</f>
        <v>0</v>
      </c>
      <c r="AE66" s="17">
        <f t="shared" si="35"/>
        <v>0</v>
      </c>
      <c r="AF66" s="85">
        <f>'DADOS ENTRADA'!$C$27+'DADOS ENTRADA'!$C$29</f>
        <v>0</v>
      </c>
      <c r="AG66" s="25">
        <f t="shared" si="36"/>
        <v>0</v>
      </c>
      <c r="AH66" s="25">
        <f t="shared" si="26"/>
        <v>0</v>
      </c>
      <c r="AI66" s="18">
        <f t="shared" si="37"/>
        <v>0</v>
      </c>
      <c r="AJ66" s="18">
        <f t="shared" si="38"/>
        <v>0</v>
      </c>
      <c r="AK66" s="18">
        <f t="shared" si="27"/>
        <v>0</v>
      </c>
      <c r="AL66" s="18">
        <f t="shared" si="39"/>
        <v>0</v>
      </c>
      <c r="AM66" s="26" t="e">
        <f t="shared" si="28"/>
        <v>#DIV/0!</v>
      </c>
    </row>
    <row r="67" spans="1:39" x14ac:dyDescent="0.2">
      <c r="A67" s="237" t="str">
        <f>VALORES!A32</f>
        <v>28</v>
      </c>
      <c r="B67" s="29">
        <f>VALORES!B32</f>
        <v>0</v>
      </c>
      <c r="C67" s="3">
        <f>VALORES!C32</f>
        <v>0</v>
      </c>
      <c r="D67" s="84">
        <f>VALORES!F32</f>
        <v>0</v>
      </c>
      <c r="E67" s="84">
        <f>VALORES!H32</f>
        <v>0</v>
      </c>
      <c r="F67" s="32">
        <f>VALORES!I32</f>
        <v>0</v>
      </c>
      <c r="G67" s="84">
        <f>VALORES!K32</f>
        <v>0</v>
      </c>
      <c r="H67" s="84">
        <f>VALORES!L32</f>
        <v>0</v>
      </c>
      <c r="I67" s="32">
        <f>VALORES!M32</f>
        <v>0</v>
      </c>
      <c r="J67" s="84">
        <f>VALORES!N32</f>
        <v>0</v>
      </c>
      <c r="K67" s="36">
        <f>'28'!$H$111*B67</f>
        <v>0</v>
      </c>
      <c r="L67" s="19">
        <f>'28'!$AD$113</f>
        <v>0</v>
      </c>
      <c r="M67" s="15" t="e">
        <f t="shared" si="20"/>
        <v>#DIV/0!</v>
      </c>
      <c r="N67" s="53">
        <f t="shared" si="29"/>
        <v>0</v>
      </c>
      <c r="O67" s="54" t="e">
        <f t="shared" si="21"/>
        <v>#DIV/0!</v>
      </c>
      <c r="P67" s="37">
        <f>'28'!$AD$114</f>
        <v>0</v>
      </c>
      <c r="Q67" s="57">
        <f t="shared" si="30"/>
        <v>0</v>
      </c>
      <c r="R67" s="19">
        <f>'28'!$AD$104</f>
        <v>0</v>
      </c>
      <c r="S67" s="16" t="e">
        <f t="shared" si="22"/>
        <v>#DIV/0!</v>
      </c>
      <c r="T67" s="59">
        <f t="shared" si="31"/>
        <v>0</v>
      </c>
      <c r="U67" s="60" t="e">
        <f t="shared" si="23"/>
        <v>#DIV/0!</v>
      </c>
      <c r="V67" s="18">
        <f>'28'!$AK$122</f>
        <v>0</v>
      </c>
      <c r="W67" s="63">
        <f t="shared" si="32"/>
        <v>0</v>
      </c>
      <c r="X67" s="64" t="e">
        <f t="shared" si="24"/>
        <v>#DIV/0!</v>
      </c>
      <c r="Y67" s="18">
        <f>'28'!$R140</f>
        <v>0</v>
      </c>
      <c r="Z67" s="18">
        <f t="shared" si="33"/>
        <v>0</v>
      </c>
      <c r="AA67" s="18">
        <f t="shared" si="25"/>
        <v>0</v>
      </c>
      <c r="AB67" s="18">
        <f>'28'!$R145</f>
        <v>0</v>
      </c>
      <c r="AC67" s="47">
        <f t="shared" si="34"/>
        <v>0</v>
      </c>
      <c r="AD67" s="20">
        <f>'28'!$P147</f>
        <v>0</v>
      </c>
      <c r="AE67" s="17">
        <f t="shared" si="35"/>
        <v>0</v>
      </c>
      <c r="AF67" s="85">
        <f>'DADOS ENTRADA'!$C$27+'DADOS ENTRADA'!$C$29</f>
        <v>0</v>
      </c>
      <c r="AG67" s="25">
        <f t="shared" si="36"/>
        <v>0</v>
      </c>
      <c r="AH67" s="25">
        <f t="shared" si="26"/>
        <v>0</v>
      </c>
      <c r="AI67" s="18">
        <f t="shared" si="37"/>
        <v>0</v>
      </c>
      <c r="AJ67" s="18">
        <f t="shared" si="38"/>
        <v>0</v>
      </c>
      <c r="AK67" s="18">
        <f t="shared" si="27"/>
        <v>0</v>
      </c>
      <c r="AL67" s="18">
        <f t="shared" si="39"/>
        <v>0</v>
      </c>
      <c r="AM67" s="26" t="e">
        <f t="shared" si="28"/>
        <v>#DIV/0!</v>
      </c>
    </row>
    <row r="68" spans="1:39" x14ac:dyDescent="0.2">
      <c r="A68" s="237" t="str">
        <f>VALORES!A33</f>
        <v>29</v>
      </c>
      <c r="B68" s="29">
        <f>VALORES!B33</f>
        <v>0</v>
      </c>
      <c r="C68" s="3">
        <f>VALORES!C33</f>
        <v>0</v>
      </c>
      <c r="D68" s="84">
        <f>VALORES!F33</f>
        <v>0</v>
      </c>
      <c r="E68" s="84">
        <f>VALORES!H33</f>
        <v>0</v>
      </c>
      <c r="F68" s="32">
        <f>VALORES!I33</f>
        <v>0</v>
      </c>
      <c r="G68" s="84">
        <f>VALORES!K33</f>
        <v>0</v>
      </c>
      <c r="H68" s="84">
        <f>VALORES!L33</f>
        <v>0</v>
      </c>
      <c r="I68" s="32">
        <f>VALORES!M33</f>
        <v>0</v>
      </c>
      <c r="J68" s="84">
        <f>VALORES!N33</f>
        <v>0</v>
      </c>
      <c r="K68" s="36">
        <f>'29'!$H$111*B68</f>
        <v>0</v>
      </c>
      <c r="L68" s="19">
        <f>'29'!$AD$113</f>
        <v>0</v>
      </c>
      <c r="M68" s="15" t="e">
        <f t="shared" si="20"/>
        <v>#DIV/0!</v>
      </c>
      <c r="N68" s="53">
        <f t="shared" si="29"/>
        <v>0</v>
      </c>
      <c r="O68" s="54" t="e">
        <f t="shared" si="21"/>
        <v>#DIV/0!</v>
      </c>
      <c r="P68" s="37">
        <f>'29'!$AD$114</f>
        <v>0</v>
      </c>
      <c r="Q68" s="57">
        <f t="shared" si="30"/>
        <v>0</v>
      </c>
      <c r="R68" s="19">
        <f>'29'!$AD$104</f>
        <v>0</v>
      </c>
      <c r="S68" s="16" t="e">
        <f t="shared" si="22"/>
        <v>#DIV/0!</v>
      </c>
      <c r="T68" s="59">
        <f t="shared" si="31"/>
        <v>0</v>
      </c>
      <c r="U68" s="60" t="e">
        <f t="shared" si="23"/>
        <v>#DIV/0!</v>
      </c>
      <c r="V68" s="18">
        <f>'29'!$AK$122</f>
        <v>0</v>
      </c>
      <c r="W68" s="63">
        <f t="shared" si="32"/>
        <v>0</v>
      </c>
      <c r="X68" s="64" t="e">
        <f t="shared" si="24"/>
        <v>#DIV/0!</v>
      </c>
      <c r="Y68" s="18">
        <f>'29'!$R140</f>
        <v>0</v>
      </c>
      <c r="Z68" s="18">
        <f t="shared" si="33"/>
        <v>0</v>
      </c>
      <c r="AA68" s="18">
        <f t="shared" si="25"/>
        <v>0</v>
      </c>
      <c r="AB68" s="18">
        <f>'29'!$R145</f>
        <v>0</v>
      </c>
      <c r="AC68" s="47">
        <f t="shared" si="34"/>
        <v>0</v>
      </c>
      <c r="AD68" s="20">
        <f>'29'!$P147</f>
        <v>0</v>
      </c>
      <c r="AE68" s="17">
        <f t="shared" si="35"/>
        <v>0</v>
      </c>
      <c r="AF68" s="85">
        <f>'DADOS ENTRADA'!$C$27+'DADOS ENTRADA'!$C$29</f>
        <v>0</v>
      </c>
      <c r="AG68" s="25">
        <f t="shared" si="36"/>
        <v>0</v>
      </c>
      <c r="AH68" s="25">
        <f t="shared" si="26"/>
        <v>0</v>
      </c>
      <c r="AI68" s="18">
        <f t="shared" si="37"/>
        <v>0</v>
      </c>
      <c r="AJ68" s="18">
        <f t="shared" si="38"/>
        <v>0</v>
      </c>
      <c r="AK68" s="18">
        <f t="shared" si="27"/>
        <v>0</v>
      </c>
      <c r="AL68" s="18">
        <f t="shared" si="39"/>
        <v>0</v>
      </c>
      <c r="AM68" s="26" t="e">
        <f t="shared" si="28"/>
        <v>#DIV/0!</v>
      </c>
    </row>
    <row r="69" spans="1:39" x14ac:dyDescent="0.2">
      <c r="A69" s="237" t="str">
        <f>VALORES!A34</f>
        <v>30</v>
      </c>
      <c r="B69" s="29">
        <f>VALORES!B34</f>
        <v>0</v>
      </c>
      <c r="C69" s="3">
        <f>VALORES!C34</f>
        <v>0</v>
      </c>
      <c r="D69" s="84">
        <f>VALORES!F34</f>
        <v>0</v>
      </c>
      <c r="E69" s="84">
        <f>VALORES!H34</f>
        <v>0</v>
      </c>
      <c r="F69" s="32">
        <f>VALORES!I34</f>
        <v>0</v>
      </c>
      <c r="G69" s="84">
        <f>VALORES!K34</f>
        <v>0</v>
      </c>
      <c r="H69" s="84">
        <f>VALORES!L34</f>
        <v>0</v>
      </c>
      <c r="I69" s="32">
        <f>VALORES!M34</f>
        <v>0</v>
      </c>
      <c r="J69" s="84">
        <f>VALORES!N34</f>
        <v>0</v>
      </c>
      <c r="K69" s="36">
        <f>'30'!$H$111*B69</f>
        <v>0</v>
      </c>
      <c r="L69" s="19">
        <f>'30'!$AD$113</f>
        <v>0</v>
      </c>
      <c r="M69" s="15" t="e">
        <f t="shared" si="20"/>
        <v>#DIV/0!</v>
      </c>
      <c r="N69" s="53">
        <f t="shared" si="29"/>
        <v>0</v>
      </c>
      <c r="O69" s="54" t="e">
        <f t="shared" si="21"/>
        <v>#DIV/0!</v>
      </c>
      <c r="P69" s="37">
        <f>'30'!$AD$114</f>
        <v>0</v>
      </c>
      <c r="Q69" s="57">
        <f t="shared" si="30"/>
        <v>0</v>
      </c>
      <c r="R69" s="19">
        <f>'30'!$AD$104</f>
        <v>0</v>
      </c>
      <c r="S69" s="16" t="e">
        <f t="shared" si="22"/>
        <v>#DIV/0!</v>
      </c>
      <c r="T69" s="59">
        <f t="shared" si="31"/>
        <v>0</v>
      </c>
      <c r="U69" s="60" t="e">
        <f t="shared" si="23"/>
        <v>#DIV/0!</v>
      </c>
      <c r="V69" s="18">
        <f>'30'!$AK$122</f>
        <v>0</v>
      </c>
      <c r="W69" s="63">
        <f t="shared" si="32"/>
        <v>0</v>
      </c>
      <c r="X69" s="64" t="e">
        <f t="shared" si="24"/>
        <v>#DIV/0!</v>
      </c>
      <c r="Y69" s="18">
        <f>'30'!$R140</f>
        <v>0</v>
      </c>
      <c r="Z69" s="18">
        <f t="shared" si="33"/>
        <v>0</v>
      </c>
      <c r="AA69" s="18">
        <f t="shared" si="25"/>
        <v>0</v>
      </c>
      <c r="AB69" s="18">
        <f>'30'!$R145</f>
        <v>0</v>
      </c>
      <c r="AC69" s="47">
        <f t="shared" si="34"/>
        <v>0</v>
      </c>
      <c r="AD69" s="20">
        <f>'30'!$P147</f>
        <v>0</v>
      </c>
      <c r="AE69" s="17">
        <f t="shared" si="35"/>
        <v>0</v>
      </c>
      <c r="AF69" s="85">
        <f>'DADOS ENTRADA'!$C$27+'DADOS ENTRADA'!$C$29</f>
        <v>0</v>
      </c>
      <c r="AG69" s="25">
        <f t="shared" si="36"/>
        <v>0</v>
      </c>
      <c r="AH69" s="25">
        <f t="shared" si="26"/>
        <v>0</v>
      </c>
      <c r="AI69" s="18">
        <f t="shared" si="37"/>
        <v>0</v>
      </c>
      <c r="AJ69" s="18">
        <f t="shared" si="38"/>
        <v>0</v>
      </c>
      <c r="AK69" s="18">
        <f t="shared" si="27"/>
        <v>0</v>
      </c>
      <c r="AL69" s="18">
        <f t="shared" si="39"/>
        <v>0</v>
      </c>
      <c r="AM69" s="26" t="e">
        <f t="shared" si="28"/>
        <v>#DIV/0!</v>
      </c>
    </row>
    <row r="70" spans="1:39" x14ac:dyDescent="0.2">
      <c r="A70" s="433" t="s">
        <v>175</v>
      </c>
      <c r="B70" s="433"/>
      <c r="C70" s="433"/>
      <c r="D70" s="433"/>
      <c r="E70" s="433"/>
      <c r="F70" s="433"/>
      <c r="G70" s="433"/>
      <c r="H70" s="87">
        <f>SUM(H40:H69)</f>
        <v>0</v>
      </c>
      <c r="J70" s="87">
        <f>SUM(J40:J69)</f>
        <v>0</v>
      </c>
      <c r="K70" s="66">
        <f>SUM(K40:K69)</f>
        <v>0</v>
      </c>
      <c r="L70" s="38">
        <f>SUM(L40:L69)</f>
        <v>11490.867052023121</v>
      </c>
      <c r="M70" s="38"/>
      <c r="N70" s="51">
        <f>SUM(N40:N69)</f>
        <v>0</v>
      </c>
      <c r="O70" s="130" t="e">
        <f t="shared" si="21"/>
        <v>#DIV/0!</v>
      </c>
      <c r="P70" s="38">
        <f>SUM(P40:P69)</f>
        <v>0</v>
      </c>
      <c r="Q70" s="6">
        <f>SUM(Q40:Q69)</f>
        <v>0</v>
      </c>
      <c r="R70" s="38">
        <f>SUM(R40:R69)</f>
        <v>209056.10338450858</v>
      </c>
      <c r="S70" s="39"/>
      <c r="T70" s="61">
        <f>SUM(T40:T69)</f>
        <v>0</v>
      </c>
      <c r="U70" s="131" t="e">
        <f t="shared" si="23"/>
        <v>#DIV/0!</v>
      </c>
      <c r="V70" s="40">
        <f>SUM(V40:V69)</f>
        <v>105698.3182284564</v>
      </c>
      <c r="W70" s="63">
        <f>SUM(W40:W69)</f>
        <v>0</v>
      </c>
      <c r="X70" s="64" t="e">
        <f>W70/H70</f>
        <v>#DIV/0!</v>
      </c>
      <c r="Y70" s="40">
        <f>SUM(Y40:Y69)</f>
        <v>0</v>
      </c>
      <c r="Z70" s="40">
        <f>SUM(Z40:Z69)</f>
        <v>0</v>
      </c>
      <c r="AA70" s="40" t="e">
        <f>SUM(AA40:AA69)</f>
        <v>#VALUE!</v>
      </c>
      <c r="AB70" s="48"/>
      <c r="AC70" s="48">
        <f>SUM(AC40:AC69)</f>
        <v>0</v>
      </c>
      <c r="AD70" s="39"/>
      <c r="AE70" s="67" t="e">
        <f>SUM(AE40:AE69)</f>
        <v>#VALUE!</v>
      </c>
      <c r="AF70" s="40"/>
      <c r="AG70" s="40"/>
      <c r="AH70" s="40">
        <f>SUM(AH40:AH69)</f>
        <v>0</v>
      </c>
      <c r="AI70" s="40" t="e">
        <f>SUM(AI40:AI69)</f>
        <v>#VALUE!</v>
      </c>
      <c r="AJ70" s="40" t="e">
        <f>SUM(AJ40:AJ69)</f>
        <v>#VALUE!</v>
      </c>
      <c r="AK70" s="40"/>
      <c r="AL70" s="40" t="e">
        <f>J70-AJ70</f>
        <v>#VALUE!</v>
      </c>
      <c r="AM70" s="41" t="e">
        <f t="shared" si="28"/>
        <v>#VALUE!</v>
      </c>
    </row>
    <row r="78" spans="1:39" ht="13.5" thickBot="1" x14ac:dyDescent="0.25"/>
    <row r="79" spans="1:39" ht="13.5" thickBot="1" x14ac:dyDescent="0.25"/>
  </sheetData>
  <mergeCells count="24">
    <mergeCell ref="L39:M39"/>
    <mergeCell ref="R39:S39"/>
    <mergeCell ref="A70:G70"/>
    <mergeCell ref="A37:J38"/>
    <mergeCell ref="K37:X37"/>
    <mergeCell ref="Y37:AH37"/>
    <mergeCell ref="AJ37:AM37"/>
    <mergeCell ref="L38:M38"/>
    <mergeCell ref="N38:O38"/>
    <mergeCell ref="R38:S38"/>
    <mergeCell ref="T38:U38"/>
    <mergeCell ref="W38:X38"/>
    <mergeCell ref="A34:G34"/>
    <mergeCell ref="Y1:AH1"/>
    <mergeCell ref="AJ1:AM1"/>
    <mergeCell ref="L2:M2"/>
    <mergeCell ref="N2:O2"/>
    <mergeCell ref="T2:U2"/>
    <mergeCell ref="W2:X2"/>
    <mergeCell ref="A1:J2"/>
    <mergeCell ref="K1:X1"/>
    <mergeCell ref="R2:S2"/>
    <mergeCell ref="L3:M3"/>
    <mergeCell ref="R3:S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16D4F-1DA0-46CF-BED7-EEF834668C0B}">
  <sheetPr codeName="Planilha5">
    <tabColor rgb="FFFF0000"/>
  </sheetPr>
  <dimension ref="B2:U54"/>
  <sheetViews>
    <sheetView topLeftCell="E1" workbookViewId="0">
      <selection activeCell="S17" sqref="S17"/>
    </sheetView>
  </sheetViews>
  <sheetFormatPr defaultRowHeight="12.75" x14ac:dyDescent="0.2"/>
  <cols>
    <col min="1" max="1" width="3" customWidth="1"/>
    <col min="2" max="2" width="35.5703125" customWidth="1"/>
    <col min="3" max="3" width="16.85546875" bestFit="1" customWidth="1"/>
    <col min="4" max="4" width="8.7109375" bestFit="1" customWidth="1"/>
    <col min="5" max="5" width="2.85546875" customWidth="1"/>
    <col min="6" max="6" width="9" customWidth="1"/>
    <col min="7" max="7" width="19.5703125" customWidth="1"/>
    <col min="8" max="8" width="15" customWidth="1"/>
    <col min="9" max="9" width="14.140625" customWidth="1"/>
    <col min="10" max="10" width="15.85546875" customWidth="1"/>
    <col min="11" max="11" width="15.42578125" customWidth="1"/>
    <col min="12" max="12" width="12.85546875" bestFit="1" customWidth="1"/>
    <col min="13" max="14" width="11.7109375" customWidth="1"/>
    <col min="15" max="15" width="16.85546875" customWidth="1"/>
    <col min="16" max="16" width="2.85546875" customWidth="1"/>
    <col min="17" max="17" width="18.140625" customWidth="1"/>
    <col min="18" max="18" width="7.28515625" customWidth="1"/>
    <col min="19" max="19" width="4.28515625" bestFit="1" customWidth="1"/>
    <col min="20" max="20" width="10.5703125" customWidth="1"/>
    <col min="21" max="21" width="15.7109375" customWidth="1"/>
  </cols>
  <sheetData>
    <row r="2" spans="2:21" x14ac:dyDescent="0.2">
      <c r="F2" s="470" t="s">
        <v>286</v>
      </c>
      <c r="G2" s="470"/>
      <c r="H2" s="470"/>
      <c r="I2" s="470"/>
      <c r="J2" s="470"/>
      <c r="K2" s="470"/>
      <c r="L2" s="470"/>
      <c r="M2" s="470"/>
      <c r="N2" s="470"/>
      <c r="O2" s="470"/>
    </row>
    <row r="3" spans="2:21" x14ac:dyDescent="0.2">
      <c r="B3" s="475" t="s">
        <v>277</v>
      </c>
      <c r="C3" s="475"/>
      <c r="D3" s="475"/>
      <c r="F3" s="471" t="s">
        <v>261</v>
      </c>
      <c r="G3" s="472"/>
      <c r="H3" s="239"/>
      <c r="I3" s="239"/>
      <c r="J3" s="239"/>
      <c r="K3" s="239"/>
      <c r="L3" s="239"/>
      <c r="M3" s="239"/>
      <c r="N3" s="239"/>
      <c r="O3" s="212">
        <f>SUM(H3:N3)</f>
        <v>0</v>
      </c>
    </row>
    <row r="4" spans="2:21" x14ac:dyDescent="0.2">
      <c r="B4" s="152" t="s">
        <v>215</v>
      </c>
      <c r="C4" s="153">
        <f>VALORES!$L$35</f>
        <v>0</v>
      </c>
      <c r="D4" s="154">
        <v>1</v>
      </c>
      <c r="F4" s="433" t="s">
        <v>225</v>
      </c>
      <c r="G4" s="433"/>
      <c r="H4" s="240"/>
      <c r="I4" s="241"/>
      <c r="J4" s="241"/>
      <c r="K4" s="241"/>
      <c r="L4" s="241"/>
      <c r="M4" s="241"/>
      <c r="N4" s="241"/>
      <c r="O4" s="161">
        <f>COUNT(H4:N4)</f>
        <v>0</v>
      </c>
      <c r="Q4" s="463" t="s">
        <v>238</v>
      </c>
      <c r="R4" s="464"/>
      <c r="S4" s="464"/>
      <c r="T4" s="464"/>
      <c r="U4" s="465"/>
    </row>
    <row r="5" spans="2:21" x14ac:dyDescent="0.2">
      <c r="B5" s="181" t="s">
        <v>216</v>
      </c>
      <c r="C5" s="182">
        <f>VALORES!$N$35</f>
        <v>0</v>
      </c>
      <c r="D5" s="183"/>
      <c r="F5" s="433" t="s">
        <v>226</v>
      </c>
      <c r="G5" s="433"/>
      <c r="H5" s="240"/>
      <c r="I5" s="241"/>
      <c r="J5" s="241"/>
      <c r="K5" s="241"/>
      <c r="L5" s="241"/>
      <c r="M5" s="241"/>
      <c r="N5" s="241"/>
      <c r="O5" s="161">
        <f>COUNT(H5:N5)</f>
        <v>0</v>
      </c>
      <c r="Q5" s="466" t="s">
        <v>129</v>
      </c>
      <c r="R5" s="467"/>
      <c r="S5" s="168" t="s">
        <v>77</v>
      </c>
      <c r="T5" s="168" t="s">
        <v>239</v>
      </c>
      <c r="U5" s="168" t="s">
        <v>101</v>
      </c>
    </row>
    <row r="6" spans="2:21" x14ac:dyDescent="0.2">
      <c r="B6" s="151" t="s">
        <v>217</v>
      </c>
      <c r="C6" s="155">
        <f>'DD ASE'!$W$34</f>
        <v>0</v>
      </c>
      <c r="D6" s="156" t="e">
        <f>C6/C4</f>
        <v>#DIV/0!</v>
      </c>
      <c r="F6" s="433" t="s">
        <v>285</v>
      </c>
      <c r="G6" s="433"/>
      <c r="H6" s="162"/>
      <c r="I6" s="163"/>
      <c r="J6" s="163"/>
      <c r="K6" s="163"/>
      <c r="L6" s="163"/>
      <c r="M6" s="163"/>
      <c r="N6" s="163"/>
      <c r="O6" s="163"/>
      <c r="Q6" s="468" t="s">
        <v>190</v>
      </c>
      <c r="R6" s="469"/>
      <c r="S6" s="169" t="s">
        <v>187</v>
      </c>
      <c r="T6" s="170" t="s">
        <v>188</v>
      </c>
      <c r="U6" s="171" t="s">
        <v>189</v>
      </c>
    </row>
    <row r="7" spans="2:21" x14ac:dyDescent="0.2">
      <c r="B7" s="151" t="s">
        <v>218</v>
      </c>
      <c r="C7" s="157">
        <f>C4-C6</f>
        <v>0</v>
      </c>
      <c r="D7" s="156"/>
      <c r="F7" s="476"/>
      <c r="G7" s="476"/>
      <c r="I7" s="163"/>
      <c r="J7" s="163"/>
      <c r="K7" s="163"/>
      <c r="L7" s="163"/>
      <c r="M7" s="163"/>
      <c r="N7" s="163"/>
      <c r="O7" s="163"/>
      <c r="Q7" s="125" t="s">
        <v>30</v>
      </c>
      <c r="R7" s="132">
        <f>SUM('1:30'!H113)</f>
        <v>70</v>
      </c>
      <c r="S7" s="134">
        <v>1</v>
      </c>
      <c r="T7" s="172">
        <f>R7/S7</f>
        <v>70</v>
      </c>
      <c r="U7" s="173">
        <f>T7/8.48</f>
        <v>8.2547169811320753</v>
      </c>
    </row>
    <row r="8" spans="2:21" x14ac:dyDescent="0.2">
      <c r="B8" s="221" t="s">
        <v>219</v>
      </c>
      <c r="C8" s="206">
        <f>'DD ASE'!$Z$34</f>
        <v>0</v>
      </c>
      <c r="D8" s="207" t="e">
        <f>C8/$C$4</f>
        <v>#DIV/0!</v>
      </c>
      <c r="F8" s="473" t="s">
        <v>227</v>
      </c>
      <c r="G8" s="474"/>
      <c r="H8" s="72" t="s">
        <v>228</v>
      </c>
      <c r="I8" s="161" t="s">
        <v>229</v>
      </c>
      <c r="J8" s="161" t="s">
        <v>230</v>
      </c>
      <c r="K8" s="161" t="s">
        <v>262</v>
      </c>
      <c r="L8" s="161"/>
      <c r="M8" s="161"/>
      <c r="N8" s="161"/>
      <c r="O8" s="164"/>
      <c r="Q8" s="125" t="s">
        <v>31</v>
      </c>
      <c r="R8" s="132">
        <f>SUM('1:30'!H114)</f>
        <v>0</v>
      </c>
      <c r="S8" s="134">
        <v>2</v>
      </c>
      <c r="T8" s="172">
        <f>R8/S8</f>
        <v>0</v>
      </c>
      <c r="U8" s="173">
        <f>T8/8.48</f>
        <v>0</v>
      </c>
    </row>
    <row r="9" spans="2:21" x14ac:dyDescent="0.2">
      <c r="B9" s="160" t="s">
        <v>220</v>
      </c>
      <c r="C9" s="157">
        <f>'DD ASE'!$AA$34</f>
        <v>0</v>
      </c>
      <c r="D9" s="156" t="e">
        <f t="shared" ref="D9:D17" si="0">C9/$C$4</f>
        <v>#DIV/0!</v>
      </c>
      <c r="F9" s="456" t="s">
        <v>231</v>
      </c>
      <c r="G9" s="457"/>
      <c r="H9" s="240"/>
      <c r="I9" s="251" t="e">
        <f>WORKDAY.INTL(J9,-H9,1)</f>
        <v>#NUM!</v>
      </c>
      <c r="J9" s="165" t="e">
        <f t="shared" ref="J9:J11" si="1">I10-1</f>
        <v>#NUM!</v>
      </c>
      <c r="K9" s="211" t="e">
        <f>J9-$J$14</f>
        <v>#NUM!</v>
      </c>
      <c r="L9" s="161"/>
      <c r="M9" s="161"/>
      <c r="N9" s="161"/>
      <c r="O9" s="161"/>
      <c r="Q9" s="125" t="s">
        <v>208</v>
      </c>
      <c r="R9" s="132">
        <f>SUM('1:30'!H115)</f>
        <v>0</v>
      </c>
      <c r="S9" s="134">
        <v>4</v>
      </c>
      <c r="T9" s="172">
        <f>R9/S9</f>
        <v>0</v>
      </c>
      <c r="U9" s="173">
        <f>T9/8.48</f>
        <v>0</v>
      </c>
    </row>
    <row r="10" spans="2:21" x14ac:dyDescent="0.2">
      <c r="B10" s="151" t="s">
        <v>221</v>
      </c>
      <c r="C10" s="157">
        <f>C4*'DADOS ENTRADA'!$C$21</f>
        <v>0</v>
      </c>
      <c r="D10" s="156" t="e">
        <f t="shared" si="0"/>
        <v>#DIV/0!</v>
      </c>
      <c r="F10" s="456" t="s">
        <v>232</v>
      </c>
      <c r="G10" s="457"/>
      <c r="H10" s="240"/>
      <c r="I10" s="165" t="e">
        <f t="shared" ref="I10:I11" si="2">WORKDAY.INTL(J10,-H10,1)</f>
        <v>#NUM!</v>
      </c>
      <c r="J10" s="165" t="e">
        <f t="shared" si="1"/>
        <v>#NUM!</v>
      </c>
      <c r="K10" s="211" t="e">
        <f t="shared" ref="K10:K14" si="3">J10-$J$14</f>
        <v>#NUM!</v>
      </c>
      <c r="L10" s="161"/>
      <c r="M10" s="161"/>
      <c r="N10" s="161"/>
      <c r="O10" s="161"/>
      <c r="Q10" s="125" t="s">
        <v>32</v>
      </c>
      <c r="R10" s="132">
        <f>SUM('1:30'!H116)</f>
        <v>0</v>
      </c>
      <c r="S10" s="134">
        <v>2</v>
      </c>
      <c r="T10" s="172">
        <f>R10/S10</f>
        <v>0</v>
      </c>
      <c r="U10" s="173">
        <f>T10/8.48</f>
        <v>0</v>
      </c>
    </row>
    <row r="11" spans="2:21" x14ac:dyDescent="0.2">
      <c r="B11" s="158" t="s">
        <v>222</v>
      </c>
      <c r="C11" s="159">
        <f>C7-C8-C9</f>
        <v>0</v>
      </c>
      <c r="D11" s="220" t="e">
        <f t="shared" si="0"/>
        <v>#DIV/0!</v>
      </c>
      <c r="F11" s="456" t="s">
        <v>233</v>
      </c>
      <c r="G11" s="457"/>
      <c r="H11" s="240"/>
      <c r="I11" s="165" t="e">
        <f t="shared" si="2"/>
        <v>#NUM!</v>
      </c>
      <c r="J11" s="165">
        <f t="shared" si="1"/>
        <v>-1</v>
      </c>
      <c r="K11" s="211">
        <f t="shared" si="3"/>
        <v>-3</v>
      </c>
      <c r="L11" s="161"/>
      <c r="M11" s="161"/>
      <c r="N11" s="161"/>
      <c r="O11" s="161"/>
      <c r="Q11" s="125" t="s">
        <v>19</v>
      </c>
      <c r="R11" s="132">
        <f>SUM('1:30'!H117)</f>
        <v>0</v>
      </c>
      <c r="S11" s="134">
        <v>1</v>
      </c>
      <c r="T11" s="172">
        <f>R11/S11</f>
        <v>0</v>
      </c>
      <c r="U11" s="173">
        <f>T11/8.48</f>
        <v>0</v>
      </c>
    </row>
    <row r="12" spans="2:21" x14ac:dyDescent="0.2">
      <c r="B12" s="151"/>
      <c r="C12" s="157"/>
      <c r="D12" s="156"/>
      <c r="F12" s="456" t="s">
        <v>19</v>
      </c>
      <c r="G12" s="457"/>
      <c r="H12" s="240"/>
      <c r="I12" s="165">
        <f>WORKDAY.INTL(J12,-H12,1)</f>
        <v>0</v>
      </c>
      <c r="J12" s="251">
        <f>H6</f>
        <v>0</v>
      </c>
      <c r="K12" s="211">
        <f t="shared" si="3"/>
        <v>-2</v>
      </c>
      <c r="L12" s="161"/>
      <c r="M12" s="161"/>
      <c r="N12" s="161"/>
      <c r="O12" s="161"/>
      <c r="Q12" s="174"/>
      <c r="R12" s="175"/>
      <c r="S12" s="1"/>
      <c r="T12" s="150"/>
      <c r="U12" s="3"/>
    </row>
    <row r="13" spans="2:21" ht="13.5" thickBot="1" x14ac:dyDescent="0.25">
      <c r="B13" s="160" t="s">
        <v>214</v>
      </c>
      <c r="C13" s="157">
        <f>C9+C10</f>
        <v>0</v>
      </c>
      <c r="D13" s="156"/>
      <c r="F13" s="456" t="s">
        <v>131</v>
      </c>
      <c r="G13" s="457"/>
      <c r="H13" s="240"/>
      <c r="I13" s="165">
        <f>J12+1</f>
        <v>1</v>
      </c>
      <c r="J13" s="165">
        <f>WORKDAY.INTL(I13,H13,1)</f>
        <v>1</v>
      </c>
      <c r="K13" s="211">
        <f t="shared" si="3"/>
        <v>-1</v>
      </c>
      <c r="L13" s="161"/>
      <c r="M13" s="161"/>
      <c r="N13" s="161"/>
      <c r="O13" s="161"/>
      <c r="Q13" s="176" t="s">
        <v>33</v>
      </c>
      <c r="R13" s="177">
        <f>SUM(R7:R12)</f>
        <v>70</v>
      </c>
      <c r="S13" s="178">
        <f>SUM(S7:S12)</f>
        <v>10</v>
      </c>
      <c r="T13" s="179"/>
      <c r="U13" s="180">
        <f>SUM(U7:U12)</f>
        <v>8.2547169811320753</v>
      </c>
    </row>
    <row r="14" spans="2:21" x14ac:dyDescent="0.2">
      <c r="B14" s="151"/>
      <c r="C14" s="157"/>
      <c r="D14" s="156"/>
      <c r="F14" s="456" t="s">
        <v>132</v>
      </c>
      <c r="G14" s="457"/>
      <c r="H14" s="240"/>
      <c r="I14" s="165">
        <f>IF(H19="Sim",J11,J13+1)</f>
        <v>2</v>
      </c>
      <c r="J14" s="165">
        <f>WORKDAY.INTL(I14,H14,1)</f>
        <v>2</v>
      </c>
      <c r="K14" s="211">
        <f t="shared" si="3"/>
        <v>0</v>
      </c>
      <c r="L14" s="161"/>
      <c r="M14" s="161"/>
      <c r="N14" s="161"/>
      <c r="O14" s="161"/>
    </row>
    <row r="15" spans="2:21" x14ac:dyDescent="0.2">
      <c r="B15" s="158" t="s">
        <v>223</v>
      </c>
      <c r="C15" s="159">
        <f>C11-C10</f>
        <v>0</v>
      </c>
      <c r="D15" s="220" t="e">
        <f t="shared" si="0"/>
        <v>#DIV/0!</v>
      </c>
      <c r="F15" s="456" t="s">
        <v>234</v>
      </c>
      <c r="G15" s="457"/>
      <c r="H15" s="240"/>
      <c r="I15" s="165">
        <f>J13+1</f>
        <v>2</v>
      </c>
      <c r="J15" s="165">
        <f t="shared" ref="J15" si="4">WORKDAY.INTL(I15,H15,1)</f>
        <v>2</v>
      </c>
      <c r="K15" s="161"/>
      <c r="L15" s="161"/>
      <c r="M15" s="161"/>
      <c r="N15" s="161"/>
      <c r="O15" s="161"/>
    </row>
    <row r="16" spans="2:21" x14ac:dyDescent="0.2">
      <c r="B16" s="151"/>
      <c r="C16" s="157"/>
      <c r="D16" s="156"/>
      <c r="F16" s="458" t="s">
        <v>235</v>
      </c>
      <c r="G16" s="459"/>
      <c r="H16" s="209" t="str">
        <f>IF(H5&lt;&gt;"",$J$9+H5,"N/A")</f>
        <v>N/A</v>
      </c>
      <c r="I16" s="209" t="str">
        <f t="shared" ref="I16:N16" si="5">IF(I5&lt;&gt;"",$J$9+I5,"N/A")</f>
        <v>N/A</v>
      </c>
      <c r="J16" s="209" t="str">
        <f t="shared" si="5"/>
        <v>N/A</v>
      </c>
      <c r="K16" s="209" t="str">
        <f t="shared" si="5"/>
        <v>N/A</v>
      </c>
      <c r="L16" s="209" t="str">
        <f t="shared" si="5"/>
        <v>N/A</v>
      </c>
      <c r="M16" s="209" t="str">
        <f t="shared" si="5"/>
        <v>N/A</v>
      </c>
      <c r="N16" s="209" t="str">
        <f t="shared" si="5"/>
        <v>N/A</v>
      </c>
      <c r="O16" s="161"/>
    </row>
    <row r="17" spans="2:15" x14ac:dyDescent="0.2">
      <c r="B17" s="151" t="s">
        <v>224</v>
      </c>
      <c r="C17" s="157">
        <f>MAX(Materiais!N:N)</f>
        <v>0</v>
      </c>
      <c r="D17" s="156" t="e">
        <f t="shared" si="0"/>
        <v>#DIV/0!</v>
      </c>
      <c r="F17" s="460" t="s">
        <v>236</v>
      </c>
      <c r="G17" s="461"/>
      <c r="H17" s="247" t="str">
        <f>IF(H5&lt;&gt;"",$C$8/$O$5,"N/A")</f>
        <v>N/A</v>
      </c>
      <c r="I17" s="247" t="str">
        <f t="shared" ref="I17:N17" si="6">IF(I5&lt;&gt;"",$C$8/$O$5,"N/A")</f>
        <v>N/A</v>
      </c>
      <c r="J17" s="166" t="str">
        <f t="shared" si="6"/>
        <v>N/A</v>
      </c>
      <c r="K17" s="166" t="str">
        <f t="shared" si="6"/>
        <v>N/A</v>
      </c>
      <c r="L17" s="166" t="str">
        <f t="shared" si="6"/>
        <v>N/A</v>
      </c>
      <c r="M17" s="166" t="str">
        <f t="shared" si="6"/>
        <v>N/A</v>
      </c>
      <c r="N17" s="166" t="str">
        <f t="shared" si="6"/>
        <v>N/A</v>
      </c>
      <c r="O17" s="219">
        <f>SUM(H17:N17)</f>
        <v>0</v>
      </c>
    </row>
    <row r="18" spans="2:15" x14ac:dyDescent="0.2">
      <c r="B18" s="242"/>
      <c r="C18" s="223"/>
      <c r="D18" s="224"/>
      <c r="F18" s="455"/>
      <c r="G18" s="455"/>
      <c r="H18" s="244"/>
      <c r="I18" s="244"/>
      <c r="J18" s="245"/>
      <c r="K18" s="166"/>
      <c r="L18" s="166"/>
      <c r="M18" s="166"/>
      <c r="N18" s="166"/>
      <c r="O18" s="219"/>
    </row>
    <row r="19" spans="2:15" ht="13.5" thickBot="1" x14ac:dyDescent="0.25">
      <c r="B19" s="222"/>
      <c r="C19" s="223"/>
      <c r="D19" s="224"/>
      <c r="F19" s="462" t="s">
        <v>282</v>
      </c>
      <c r="G19" s="462"/>
      <c r="H19" s="250" t="s">
        <v>283</v>
      </c>
      <c r="I19" s="250"/>
      <c r="J19" s="246"/>
      <c r="K19" s="208"/>
      <c r="L19" s="210"/>
      <c r="M19" s="210"/>
      <c r="N19" s="210"/>
      <c r="O19" s="135"/>
    </row>
    <row r="20" spans="2:15" x14ac:dyDescent="0.2">
      <c r="B20" s="228" t="s">
        <v>270</v>
      </c>
      <c r="C20" s="229">
        <f>SUM($H$10:$H$14)</f>
        <v>0</v>
      </c>
      <c r="D20" s="230"/>
      <c r="F20" s="449" t="s">
        <v>133</v>
      </c>
      <c r="G20" s="450"/>
      <c r="H20" s="248" t="str">
        <f>IF(H4&lt;&gt;"",$J$14+H4,"N/A")</f>
        <v>N/A</v>
      </c>
      <c r="I20" s="248" t="str">
        <f t="shared" ref="I20:N20" si="7">IF(I4&lt;&gt;"",$J$14+I4,"N/A")</f>
        <v>N/A</v>
      </c>
      <c r="J20" s="208" t="str">
        <f t="shared" si="7"/>
        <v>N/A</v>
      </c>
      <c r="K20" s="208" t="str">
        <f t="shared" si="7"/>
        <v>N/A</v>
      </c>
      <c r="L20" s="208" t="str">
        <f t="shared" si="7"/>
        <v>N/A</v>
      </c>
      <c r="M20" s="208" t="str">
        <f t="shared" si="7"/>
        <v>N/A</v>
      </c>
      <c r="N20" s="208" t="str">
        <f t="shared" si="7"/>
        <v>N/A</v>
      </c>
      <c r="O20" s="135"/>
    </row>
    <row r="21" spans="2:15" x14ac:dyDescent="0.2">
      <c r="B21" s="231" t="s">
        <v>271</v>
      </c>
      <c r="C21" s="226">
        <v>228000</v>
      </c>
      <c r="D21" s="232">
        <v>1</v>
      </c>
      <c r="F21" s="451" t="s">
        <v>237</v>
      </c>
      <c r="G21" s="452"/>
      <c r="H21" s="166" t="str">
        <f>IF(H4&lt;&gt;"",$C$4*H3,"N/A")</f>
        <v>N/A</v>
      </c>
      <c r="I21" s="166" t="str">
        <f t="shared" ref="I21:N21" si="8">IF(I4&lt;&gt;"",$C$4*I3,"N/A")</f>
        <v>N/A</v>
      </c>
      <c r="J21" s="166" t="str">
        <f t="shared" si="8"/>
        <v>N/A</v>
      </c>
      <c r="K21" s="166" t="str">
        <f t="shared" si="8"/>
        <v>N/A</v>
      </c>
      <c r="L21" s="166" t="str">
        <f t="shared" si="8"/>
        <v>N/A</v>
      </c>
      <c r="M21" s="166" t="str">
        <f t="shared" si="8"/>
        <v>N/A</v>
      </c>
      <c r="N21" s="166" t="str">
        <f t="shared" si="8"/>
        <v>N/A</v>
      </c>
      <c r="O21" s="218">
        <f>SUM(H21:N21)</f>
        <v>0</v>
      </c>
    </row>
    <row r="22" spans="2:15" x14ac:dyDescent="0.2">
      <c r="B22" s="231" t="s">
        <v>272</v>
      </c>
      <c r="C22" s="227">
        <f>$C$21/30</f>
        <v>7600</v>
      </c>
      <c r="D22" s="232">
        <f>C22/C21</f>
        <v>3.3333333333333333E-2</v>
      </c>
      <c r="F22" s="453" t="s">
        <v>134</v>
      </c>
      <c r="G22" s="454"/>
      <c r="H22" s="167" t="str">
        <f>IFERROR(H20-H16,"")</f>
        <v/>
      </c>
      <c r="I22" s="167" t="str">
        <f t="shared" ref="I22:N22" si="9">IFERROR(I20-I16,"")</f>
        <v/>
      </c>
      <c r="J22" s="167" t="str">
        <f t="shared" si="9"/>
        <v/>
      </c>
      <c r="K22" s="167" t="str">
        <f t="shared" si="9"/>
        <v/>
      </c>
      <c r="L22" s="167" t="str">
        <f t="shared" si="9"/>
        <v/>
      </c>
      <c r="M22" s="167" t="str">
        <f t="shared" si="9"/>
        <v/>
      </c>
      <c r="N22" s="167" t="str">
        <f t="shared" si="9"/>
        <v/>
      </c>
    </row>
    <row r="23" spans="2:15" x14ac:dyDescent="0.2">
      <c r="B23" s="231" t="s">
        <v>273</v>
      </c>
      <c r="C23" s="227">
        <f>C22*C20</f>
        <v>0</v>
      </c>
      <c r="D23" s="232">
        <f>C23/C21</f>
        <v>0</v>
      </c>
    </row>
    <row r="24" spans="2:15" ht="13.5" thickBot="1" x14ac:dyDescent="0.25">
      <c r="B24" s="233" t="s">
        <v>274</v>
      </c>
      <c r="C24" s="235" t="e">
        <f>C10/C23</f>
        <v>#DIV/0!</v>
      </c>
      <c r="D24" s="234"/>
      <c r="F24" s="470" t="s">
        <v>287</v>
      </c>
      <c r="G24" s="470"/>
      <c r="H24" s="470"/>
      <c r="I24" s="470"/>
      <c r="J24" s="470"/>
      <c r="K24" s="470"/>
      <c r="L24" s="470"/>
      <c r="M24" s="470"/>
      <c r="N24" s="470"/>
      <c r="O24" s="470"/>
    </row>
    <row r="25" spans="2:15" x14ac:dyDescent="0.2">
      <c r="B25" s="225"/>
      <c r="C25" s="225"/>
      <c r="D25" s="225"/>
      <c r="F25" s="471" t="s">
        <v>261</v>
      </c>
      <c r="G25" s="472"/>
      <c r="H25" s="239"/>
      <c r="I25" s="239"/>
      <c r="J25" s="239"/>
      <c r="K25" s="239"/>
      <c r="L25" s="239"/>
      <c r="M25" s="239"/>
      <c r="N25" s="239"/>
      <c r="O25" s="212">
        <f>SUM(H25:N25)</f>
        <v>0</v>
      </c>
    </row>
    <row r="26" spans="2:15" x14ac:dyDescent="0.2">
      <c r="B26" s="3"/>
      <c r="C26" s="3"/>
      <c r="D26" s="3"/>
      <c r="F26" s="433" t="s">
        <v>225</v>
      </c>
      <c r="G26" s="433"/>
      <c r="H26" s="240"/>
      <c r="I26" s="241"/>
      <c r="J26" s="241"/>
      <c r="K26" s="241"/>
      <c r="L26" s="241"/>
      <c r="M26" s="241"/>
      <c r="N26" s="241"/>
      <c r="O26" s="161">
        <f>COUNT(H26:N26)</f>
        <v>0</v>
      </c>
    </row>
    <row r="27" spans="2:15" x14ac:dyDescent="0.2">
      <c r="B27" s="160" t="s">
        <v>184</v>
      </c>
      <c r="C27" s="157">
        <f>TAF!$S$7</f>
        <v>0</v>
      </c>
      <c r="D27" s="156" t="e">
        <f t="shared" ref="D27" si="10">C27/$C$4</f>
        <v>#DIV/0!</v>
      </c>
      <c r="F27" s="433" t="s">
        <v>226</v>
      </c>
      <c r="G27" s="433"/>
      <c r="H27" s="240"/>
      <c r="I27" s="241"/>
      <c r="J27" s="241"/>
      <c r="K27" s="241"/>
      <c r="L27" s="241"/>
      <c r="M27" s="241"/>
      <c r="N27" s="241"/>
      <c r="O27" s="161">
        <f>COUNT(H27:N27)</f>
        <v>0</v>
      </c>
    </row>
    <row r="28" spans="2:15" x14ac:dyDescent="0.2">
      <c r="F28" s="433" t="s">
        <v>281</v>
      </c>
      <c r="G28" s="433"/>
      <c r="H28" s="162"/>
      <c r="I28" s="163"/>
      <c r="J28" s="163"/>
      <c r="K28" s="163"/>
      <c r="L28" s="163"/>
      <c r="M28" s="163"/>
      <c r="N28" s="163"/>
      <c r="O28" s="163"/>
    </row>
    <row r="29" spans="2:15" x14ac:dyDescent="0.2">
      <c r="F29" s="476"/>
      <c r="G29" s="476"/>
      <c r="I29" s="163"/>
      <c r="J29" s="163"/>
      <c r="K29" s="163"/>
      <c r="L29" s="163"/>
      <c r="M29" s="163"/>
      <c r="N29" s="163"/>
      <c r="O29" s="163"/>
    </row>
    <row r="30" spans="2:15" x14ac:dyDescent="0.2">
      <c r="B30" s="475" t="s">
        <v>276</v>
      </c>
      <c r="C30" s="475"/>
      <c r="D30" s="475"/>
      <c r="F30" s="473" t="s">
        <v>227</v>
      </c>
      <c r="G30" s="474"/>
      <c r="H30" s="72" t="s">
        <v>228</v>
      </c>
      <c r="I30" s="161" t="s">
        <v>229</v>
      </c>
      <c r="J30" s="161" t="s">
        <v>230</v>
      </c>
      <c r="K30" s="161" t="s">
        <v>262</v>
      </c>
      <c r="L30" s="161"/>
      <c r="M30" s="161"/>
      <c r="N30" s="161"/>
      <c r="O30" s="164"/>
    </row>
    <row r="31" spans="2:15" x14ac:dyDescent="0.2">
      <c r="B31" s="152" t="s">
        <v>215</v>
      </c>
      <c r="C31" s="153">
        <f>VALORES!$L$35</f>
        <v>0</v>
      </c>
      <c r="D31" s="154">
        <v>1</v>
      </c>
      <c r="F31" s="456" t="s">
        <v>231</v>
      </c>
      <c r="G31" s="457"/>
      <c r="H31" s="240"/>
      <c r="I31" s="165">
        <f>H28+1</f>
        <v>1</v>
      </c>
      <c r="J31" s="165">
        <f>WORKDAY.INTL(I31,H31,1)</f>
        <v>1</v>
      </c>
      <c r="K31" s="211">
        <f>J31-$J$36</f>
        <v>-2</v>
      </c>
      <c r="L31" s="161"/>
      <c r="M31" s="161"/>
      <c r="N31" s="161"/>
      <c r="O31" s="161"/>
    </row>
    <row r="32" spans="2:15" x14ac:dyDescent="0.2">
      <c r="B32" s="181" t="s">
        <v>216</v>
      </c>
      <c r="C32" s="182">
        <f>VALORES!$N$35</f>
        <v>0</v>
      </c>
      <c r="D32" s="183"/>
      <c r="F32" s="456" t="s">
        <v>232</v>
      </c>
      <c r="G32" s="457"/>
      <c r="H32" s="240"/>
      <c r="I32" s="165">
        <f>J31+1</f>
        <v>2</v>
      </c>
      <c r="J32" s="165">
        <f t="shared" ref="J32:J37" si="11">WORKDAY.INTL(I32,H32,1)</f>
        <v>2</v>
      </c>
      <c r="K32" s="211">
        <f t="shared" ref="K32:K36" si="12">J32-$J$36</f>
        <v>-1</v>
      </c>
      <c r="L32" s="161"/>
      <c r="M32" s="161"/>
      <c r="N32" s="161"/>
      <c r="O32" s="161"/>
    </row>
    <row r="33" spans="2:15" x14ac:dyDescent="0.2">
      <c r="B33" s="151" t="s">
        <v>217</v>
      </c>
      <c r="C33" s="155">
        <f>'DD ASE'!$W$70</f>
        <v>0</v>
      </c>
      <c r="D33" s="156" t="e">
        <f>C33/C31</f>
        <v>#DIV/0!</v>
      </c>
      <c r="F33" s="456" t="s">
        <v>233</v>
      </c>
      <c r="G33" s="457"/>
      <c r="H33" s="240"/>
      <c r="I33" s="165">
        <f t="shared" ref="I33:I35" si="13">J32+1</f>
        <v>3</v>
      </c>
      <c r="J33" s="165">
        <f t="shared" si="11"/>
        <v>3</v>
      </c>
      <c r="K33" s="211">
        <f t="shared" si="12"/>
        <v>0</v>
      </c>
      <c r="L33" s="161"/>
      <c r="M33" s="161"/>
      <c r="N33" s="161"/>
      <c r="O33" s="161"/>
    </row>
    <row r="34" spans="2:15" x14ac:dyDescent="0.2">
      <c r="B34" s="151" t="s">
        <v>218</v>
      </c>
      <c r="C34" s="157">
        <f>C31-C33</f>
        <v>0</v>
      </c>
      <c r="D34" s="156"/>
      <c r="F34" s="456" t="s">
        <v>19</v>
      </c>
      <c r="G34" s="457"/>
      <c r="H34" s="240"/>
      <c r="I34" s="165">
        <f t="shared" si="13"/>
        <v>4</v>
      </c>
      <c r="J34" s="165">
        <f t="shared" si="11"/>
        <v>4</v>
      </c>
      <c r="K34" s="211">
        <f t="shared" si="12"/>
        <v>1</v>
      </c>
      <c r="L34" s="161"/>
      <c r="M34" s="161"/>
      <c r="N34" s="161"/>
      <c r="O34" s="161"/>
    </row>
    <row r="35" spans="2:15" x14ac:dyDescent="0.2">
      <c r="B35" s="221" t="s">
        <v>219</v>
      </c>
      <c r="C35" s="206">
        <f>'DD ASE'!$Z$34</f>
        <v>0</v>
      </c>
      <c r="D35" s="207" t="e">
        <f>C35/$C$4</f>
        <v>#DIV/0!</v>
      </c>
      <c r="F35" s="456" t="s">
        <v>131</v>
      </c>
      <c r="G35" s="457"/>
      <c r="H35" s="240"/>
      <c r="I35" s="165">
        <f t="shared" si="13"/>
        <v>5</v>
      </c>
      <c r="J35" s="165">
        <f t="shared" si="11"/>
        <v>5</v>
      </c>
      <c r="K35" s="211">
        <f t="shared" si="12"/>
        <v>2</v>
      </c>
      <c r="L35" s="161"/>
      <c r="M35" s="161"/>
      <c r="N35" s="161"/>
      <c r="O35" s="161"/>
    </row>
    <row r="36" spans="2:15" x14ac:dyDescent="0.2">
      <c r="B36" s="160" t="s">
        <v>220</v>
      </c>
      <c r="C36" s="157">
        <f>'DD ASE'!$AA$34</f>
        <v>0</v>
      </c>
      <c r="D36" s="156" t="e">
        <f t="shared" ref="D36:D38" si="14">C36/$C$4</f>
        <v>#DIV/0!</v>
      </c>
      <c r="F36" s="456" t="s">
        <v>132</v>
      </c>
      <c r="G36" s="457"/>
      <c r="H36" s="240"/>
      <c r="I36" s="165">
        <f>IF(H41="Sim",J33,J35+1)</f>
        <v>3</v>
      </c>
      <c r="J36" s="165">
        <f t="shared" si="11"/>
        <v>3</v>
      </c>
      <c r="K36" s="211">
        <f t="shared" si="12"/>
        <v>0</v>
      </c>
      <c r="L36" s="161"/>
      <c r="M36" s="161"/>
      <c r="N36" s="161"/>
      <c r="O36" s="161"/>
    </row>
    <row r="37" spans="2:15" x14ac:dyDescent="0.2">
      <c r="B37" s="151" t="s">
        <v>221</v>
      </c>
      <c r="C37" s="157">
        <f>C31*'DADOS ENTRADA'!$C$21</f>
        <v>0</v>
      </c>
      <c r="D37" s="156" t="e">
        <f t="shared" si="14"/>
        <v>#DIV/0!</v>
      </c>
      <c r="F37" s="456" t="s">
        <v>234</v>
      </c>
      <c r="G37" s="457"/>
      <c r="H37" s="240"/>
      <c r="I37" s="165">
        <f>J35+1</f>
        <v>6</v>
      </c>
      <c r="J37" s="165">
        <f t="shared" si="11"/>
        <v>6</v>
      </c>
      <c r="K37" s="161"/>
      <c r="L37" s="161"/>
      <c r="M37" s="161"/>
      <c r="N37" s="161"/>
      <c r="O37" s="161"/>
    </row>
    <row r="38" spans="2:15" x14ac:dyDescent="0.2">
      <c r="B38" s="158" t="s">
        <v>222</v>
      </c>
      <c r="C38" s="159">
        <f>C34-C35-C36</f>
        <v>0</v>
      </c>
      <c r="D38" s="220" t="e">
        <f t="shared" si="14"/>
        <v>#DIV/0!</v>
      </c>
      <c r="F38" s="458" t="s">
        <v>235</v>
      </c>
      <c r="G38" s="459"/>
      <c r="H38" s="209" t="str">
        <f>IF(H27&lt;&gt;"",$J$31+H27,"N/A")</f>
        <v>N/A</v>
      </c>
      <c r="I38" s="209" t="str">
        <f t="shared" ref="I38:N38" si="15">IF(I27&lt;&gt;"",$J$31+I27,"N/A")</f>
        <v>N/A</v>
      </c>
      <c r="J38" s="209" t="str">
        <f t="shared" si="15"/>
        <v>N/A</v>
      </c>
      <c r="K38" s="209" t="str">
        <f t="shared" si="15"/>
        <v>N/A</v>
      </c>
      <c r="L38" s="209" t="str">
        <f t="shared" si="15"/>
        <v>N/A</v>
      </c>
      <c r="M38" s="209" t="str">
        <f t="shared" si="15"/>
        <v>N/A</v>
      </c>
      <c r="N38" s="209" t="str">
        <f t="shared" si="15"/>
        <v>N/A</v>
      </c>
      <c r="O38" s="161"/>
    </row>
    <row r="39" spans="2:15" x14ac:dyDescent="0.2">
      <c r="B39" s="151"/>
      <c r="C39" s="157"/>
      <c r="D39" s="156"/>
      <c r="F39" s="460" t="s">
        <v>236</v>
      </c>
      <c r="G39" s="461"/>
      <c r="H39" s="247" t="str">
        <f>IF(H27&lt;&gt;"",$C$8/$O$27,"N/A")</f>
        <v>N/A</v>
      </c>
      <c r="I39" s="247" t="str">
        <f t="shared" ref="I39:N39" si="16">IF(I27&lt;&gt;"",$C$8/$O$27,"N/A")</f>
        <v>N/A</v>
      </c>
      <c r="J39" s="166" t="str">
        <f t="shared" si="16"/>
        <v>N/A</v>
      </c>
      <c r="K39" s="166" t="str">
        <f t="shared" si="16"/>
        <v>N/A</v>
      </c>
      <c r="L39" s="166" t="str">
        <f t="shared" si="16"/>
        <v>N/A</v>
      </c>
      <c r="M39" s="166" t="str">
        <f t="shared" si="16"/>
        <v>N/A</v>
      </c>
      <c r="N39" s="166" t="str">
        <f t="shared" si="16"/>
        <v>N/A</v>
      </c>
      <c r="O39" s="219">
        <f>SUM(H39:N39)</f>
        <v>0</v>
      </c>
    </row>
    <row r="40" spans="2:15" x14ac:dyDescent="0.2">
      <c r="B40" s="151"/>
      <c r="C40" s="157"/>
      <c r="D40" s="156"/>
      <c r="F40" s="455"/>
      <c r="G40" s="455"/>
      <c r="H40" s="244"/>
      <c r="I40" s="244"/>
      <c r="J40" s="249"/>
      <c r="K40" s="243"/>
      <c r="L40" s="243"/>
      <c r="M40" s="243"/>
      <c r="N40" s="243"/>
      <c r="O40" s="219"/>
    </row>
    <row r="41" spans="2:15" x14ac:dyDescent="0.2">
      <c r="B41" s="160" t="s">
        <v>214</v>
      </c>
      <c r="C41" s="157">
        <f>C36+C37</f>
        <v>0</v>
      </c>
      <c r="D41" s="156"/>
      <c r="F41" s="462" t="s">
        <v>282</v>
      </c>
      <c r="G41" s="462"/>
      <c r="H41" s="250" t="s">
        <v>284</v>
      </c>
      <c r="I41" s="250"/>
      <c r="J41" s="246"/>
      <c r="K41" s="208"/>
      <c r="L41" s="210"/>
      <c r="M41" s="210"/>
      <c r="N41" s="210"/>
      <c r="O41" s="135"/>
    </row>
    <row r="42" spans="2:15" x14ac:dyDescent="0.2">
      <c r="B42" s="151"/>
      <c r="C42" s="157"/>
      <c r="D42" s="156"/>
      <c r="F42" s="449" t="s">
        <v>133</v>
      </c>
      <c r="G42" s="450"/>
      <c r="H42" s="248" t="str">
        <f>IF(H26&lt;&gt;"",$J$36+H26,"N/A")</f>
        <v>N/A</v>
      </c>
      <c r="I42" s="248" t="str">
        <f t="shared" ref="I42:N42" si="17">IF(I26&lt;&gt;"",$J$36+I26,"N/A")</f>
        <v>N/A</v>
      </c>
      <c r="J42" s="208" t="str">
        <f t="shared" si="17"/>
        <v>N/A</v>
      </c>
      <c r="K42" s="208" t="str">
        <f t="shared" si="17"/>
        <v>N/A</v>
      </c>
      <c r="L42" s="208" t="str">
        <f t="shared" si="17"/>
        <v>N/A</v>
      </c>
      <c r="M42" s="208" t="str">
        <f t="shared" si="17"/>
        <v>N/A</v>
      </c>
      <c r="N42" s="208" t="str">
        <f t="shared" si="17"/>
        <v>N/A</v>
      </c>
      <c r="O42" s="135"/>
    </row>
    <row r="43" spans="2:15" x14ac:dyDescent="0.2">
      <c r="B43" s="158" t="s">
        <v>223</v>
      </c>
      <c r="C43" s="159">
        <f>C38-C37</f>
        <v>0</v>
      </c>
      <c r="D43" s="220" t="e">
        <f t="shared" ref="D43" si="18">C43/$C$4</f>
        <v>#DIV/0!</v>
      </c>
      <c r="F43" s="451" t="s">
        <v>237</v>
      </c>
      <c r="G43" s="452"/>
      <c r="H43" s="166" t="str">
        <f>IF(H26&lt;&gt;"",$C$4*H25,"N/A")</f>
        <v>N/A</v>
      </c>
      <c r="I43" s="166" t="str">
        <f t="shared" ref="I43:N43" si="19">IF(I26&lt;&gt;"",$C$4*I25,"N/A")</f>
        <v>N/A</v>
      </c>
      <c r="J43" s="166" t="str">
        <f t="shared" si="19"/>
        <v>N/A</v>
      </c>
      <c r="K43" s="166" t="str">
        <f t="shared" si="19"/>
        <v>N/A</v>
      </c>
      <c r="L43" s="166" t="str">
        <f t="shared" si="19"/>
        <v>N/A</v>
      </c>
      <c r="M43" s="166" t="str">
        <f t="shared" si="19"/>
        <v>N/A</v>
      </c>
      <c r="N43" s="166" t="str">
        <f t="shared" si="19"/>
        <v>N/A</v>
      </c>
      <c r="O43" s="218">
        <f>SUM(H43:N43)</f>
        <v>0</v>
      </c>
    </row>
    <row r="44" spans="2:15" x14ac:dyDescent="0.2">
      <c r="B44" s="151"/>
      <c r="C44" s="157"/>
      <c r="D44" s="156"/>
      <c r="F44" s="453" t="s">
        <v>134</v>
      </c>
      <c r="G44" s="454"/>
      <c r="H44" s="167" t="str">
        <f>IFERROR(H42-H38,"")</f>
        <v/>
      </c>
      <c r="I44" s="167" t="str">
        <f t="shared" ref="I44:N44" si="20">IFERROR(I42-I38,"")</f>
        <v/>
      </c>
      <c r="J44" s="167" t="str">
        <f t="shared" si="20"/>
        <v/>
      </c>
      <c r="K44" s="167" t="str">
        <f t="shared" si="20"/>
        <v/>
      </c>
      <c r="L44" s="167" t="str">
        <f t="shared" si="20"/>
        <v/>
      </c>
      <c r="M44" s="167" t="str">
        <f t="shared" si="20"/>
        <v/>
      </c>
      <c r="N44" s="167" t="str">
        <f t="shared" si="20"/>
        <v/>
      </c>
    </row>
    <row r="45" spans="2:15" x14ac:dyDescent="0.2">
      <c r="B45" s="151" t="s">
        <v>224</v>
      </c>
      <c r="C45" s="157">
        <f>MAX(Materiais!N:N)</f>
        <v>0</v>
      </c>
      <c r="D45" s="156" t="e">
        <f t="shared" ref="D45" si="21">C45/$C$4</f>
        <v>#DIV/0!</v>
      </c>
    </row>
    <row r="46" spans="2:15" ht="13.5" thickBot="1" x14ac:dyDescent="0.25">
      <c r="B46" s="222"/>
      <c r="C46" s="223"/>
      <c r="D46" s="224"/>
    </row>
    <row r="47" spans="2:15" x14ac:dyDescent="0.2">
      <c r="B47" s="228" t="s">
        <v>270</v>
      </c>
      <c r="C47" s="229">
        <f>SUM($H$10:$H$14)</f>
        <v>0</v>
      </c>
      <c r="D47" s="230"/>
    </row>
    <row r="48" spans="2:15" x14ac:dyDescent="0.2">
      <c r="B48" s="231" t="s">
        <v>271</v>
      </c>
      <c r="C48" s="226">
        <v>228000</v>
      </c>
      <c r="D48" s="232">
        <v>1</v>
      </c>
    </row>
    <row r="49" spans="2:4" x14ac:dyDescent="0.2">
      <c r="B49" s="231" t="s">
        <v>272</v>
      </c>
      <c r="C49" s="227">
        <f>$C$21/30</f>
        <v>7600</v>
      </c>
      <c r="D49" s="232">
        <f>C49/C48</f>
        <v>3.3333333333333333E-2</v>
      </c>
    </row>
    <row r="50" spans="2:4" x14ac:dyDescent="0.2">
      <c r="B50" s="231" t="s">
        <v>273</v>
      </c>
      <c r="C50" s="227">
        <f>C49*C47</f>
        <v>0</v>
      </c>
      <c r="D50" s="232">
        <f>C50/C48</f>
        <v>0</v>
      </c>
    </row>
    <row r="51" spans="2:4" ht="13.5" thickBot="1" x14ac:dyDescent="0.25">
      <c r="B51" s="233" t="s">
        <v>274</v>
      </c>
      <c r="C51" s="235" t="e">
        <f>C37/C50</f>
        <v>#DIV/0!</v>
      </c>
      <c r="D51" s="234"/>
    </row>
    <row r="52" spans="2:4" x14ac:dyDescent="0.2">
      <c r="B52" s="225"/>
      <c r="C52" s="225"/>
      <c r="D52" s="225"/>
    </row>
    <row r="53" spans="2:4" x14ac:dyDescent="0.2">
      <c r="B53" s="3"/>
      <c r="C53" s="3"/>
      <c r="D53" s="3"/>
    </row>
    <row r="54" spans="2:4" x14ac:dyDescent="0.2">
      <c r="B54" s="160" t="s">
        <v>184</v>
      </c>
      <c r="C54" s="157">
        <f>TAF!$S$7</f>
        <v>0</v>
      </c>
      <c r="D54" s="156" t="e">
        <f t="shared" ref="D54" si="22">C54/$C$4</f>
        <v>#DIV/0!</v>
      </c>
    </row>
  </sheetData>
  <mergeCells count="47">
    <mergeCell ref="B30:D30"/>
    <mergeCell ref="B3:D3"/>
    <mergeCell ref="F4:G4"/>
    <mergeCell ref="F5:G5"/>
    <mergeCell ref="F6:G6"/>
    <mergeCell ref="F7:G7"/>
    <mergeCell ref="F22:G22"/>
    <mergeCell ref="F21:G21"/>
    <mergeCell ref="F20:G20"/>
    <mergeCell ref="F24:O24"/>
    <mergeCell ref="F25:G25"/>
    <mergeCell ref="F26:G26"/>
    <mergeCell ref="F27:G27"/>
    <mergeCell ref="F28:G28"/>
    <mergeCell ref="F29:G29"/>
    <mergeCell ref="F30:G30"/>
    <mergeCell ref="F2:O2"/>
    <mergeCell ref="F3:G3"/>
    <mergeCell ref="F14:G14"/>
    <mergeCell ref="F15:G15"/>
    <mergeCell ref="F16:G16"/>
    <mergeCell ref="F8:G8"/>
    <mergeCell ref="F9:G9"/>
    <mergeCell ref="F10:G10"/>
    <mergeCell ref="F11:G11"/>
    <mergeCell ref="F12:G12"/>
    <mergeCell ref="F13:G13"/>
    <mergeCell ref="Q4:U4"/>
    <mergeCell ref="Q5:R5"/>
    <mergeCell ref="Q6:R6"/>
    <mergeCell ref="F17:G17"/>
    <mergeCell ref="F19:G19"/>
    <mergeCell ref="F42:G42"/>
    <mergeCell ref="F43:G43"/>
    <mergeCell ref="F44:G44"/>
    <mergeCell ref="F40:G40"/>
    <mergeCell ref="F18:G18"/>
    <mergeCell ref="F36:G36"/>
    <mergeCell ref="F37:G37"/>
    <mergeCell ref="F38:G38"/>
    <mergeCell ref="F39:G39"/>
    <mergeCell ref="F41:G41"/>
    <mergeCell ref="F31:G31"/>
    <mergeCell ref="F32:G32"/>
    <mergeCell ref="F33:G33"/>
    <mergeCell ref="F34:G34"/>
    <mergeCell ref="F35:G35"/>
  </mergeCells>
  <conditionalFormatting sqref="C7:C8">
    <cfRule type="cellIs" dxfId="105" priority="24" stopIfTrue="1" operator="lessThan">
      <formula>0.1</formula>
    </cfRule>
  </conditionalFormatting>
  <conditionalFormatting sqref="C34:C35">
    <cfRule type="cellIs" dxfId="104" priority="10" stopIfTrue="1" operator="lessThan">
      <formula>0.1</formula>
    </cfRule>
  </conditionalFormatting>
  <conditionalFormatting sqref="D11">
    <cfRule type="cellIs" dxfId="103" priority="13" operator="lessThan">
      <formula>0.28</formula>
    </cfRule>
  </conditionalFormatting>
  <conditionalFormatting sqref="D38">
    <cfRule type="cellIs" dxfId="102" priority="9" operator="lessThan">
      <formula>0.28</formula>
    </cfRule>
  </conditionalFormatting>
  <conditionalFormatting sqref="H17:N17">
    <cfRule type="expression" dxfId="101" priority="22">
      <formula>H$17&lt;&gt;""</formula>
    </cfRule>
  </conditionalFormatting>
  <conditionalFormatting sqref="H19:N21 H16:N17">
    <cfRule type="cellIs" dxfId="100" priority="20" operator="equal">
      <formula>"N/A"</formula>
    </cfRule>
  </conditionalFormatting>
  <conditionalFormatting sqref="H21:N21">
    <cfRule type="cellIs" dxfId="99" priority="15" operator="equal">
      <formula>"N/A"</formula>
    </cfRule>
  </conditionalFormatting>
  <conditionalFormatting sqref="H39:N39">
    <cfRule type="expression" dxfId="98" priority="7">
      <formula>H$17&lt;&gt;""</formula>
    </cfRule>
  </conditionalFormatting>
  <conditionalFormatting sqref="H41:N41">
    <cfRule type="cellIs" dxfId="97" priority="1" operator="equal">
      <formula>"N/A"</formula>
    </cfRule>
  </conditionalFormatting>
  <conditionalFormatting sqref="H42:N43 H38:N39">
    <cfRule type="cellIs" dxfId="96" priority="5" operator="equal">
      <formula>"N/A"</formula>
    </cfRule>
  </conditionalFormatting>
  <conditionalFormatting sqref="H43:N43">
    <cfRule type="cellIs" dxfId="95" priority="3" operator="equal">
      <formula>"N/A"</formula>
    </cfRule>
  </conditionalFormatting>
  <conditionalFormatting sqref="H20:O20">
    <cfRule type="expression" dxfId="94" priority="21">
      <formula>H$20&lt;&gt;""</formula>
    </cfRule>
  </conditionalFormatting>
  <conditionalFormatting sqref="H21:O21">
    <cfRule type="expression" dxfId="93" priority="16">
      <formula>H$20&lt;&gt;""</formula>
    </cfRule>
  </conditionalFormatting>
  <conditionalFormatting sqref="H42:O42">
    <cfRule type="expression" dxfId="92" priority="6">
      <formula>H$20&lt;&gt;""</formula>
    </cfRule>
  </conditionalFormatting>
  <conditionalFormatting sqref="H43:O43">
    <cfRule type="expression" dxfId="91" priority="4">
      <formula>H$20&lt;&gt;""</formula>
    </cfRule>
  </conditionalFormatting>
  <conditionalFormatting sqref="O17:O18 O21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7:O20">
    <cfRule type="dataBar" priority="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{A12CD25B-B4DE-4425-A9F0-B5F85A67B9C3}</x14:id>
        </ext>
      </extLst>
    </cfRule>
  </conditionalFormatting>
  <conditionalFormatting sqref="O39:O40 O4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39:O42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{78D8099A-F0AF-43B4-A1DA-CB5FEC7A9230}</x14:id>
        </ext>
      </extLst>
    </cfRule>
  </conditionalFormatting>
  <conditionalFormatting sqref="Q7:R12">
    <cfRule type="notContainsBlanks" dxfId="90" priority="17" stopIfTrue="1">
      <formula>LEN(TRIM(Q7))&gt;0</formula>
    </cfRule>
  </conditionalFormatting>
  <conditionalFormatting sqref="U6:U10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{BFD02B22-D6C7-436D-B763-70192184233D}</x14:id>
        </ext>
      </extLst>
    </cfRule>
  </conditionalFormatting>
  <conditionalFormatting sqref="U7:U11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{C15794FE-23AD-4EA5-91D9-0C556B616DAF}</x14:id>
        </ext>
      </extLst>
    </cfRule>
  </conditionalFormatting>
  <dataValidations count="1">
    <dataValidation type="list" allowBlank="1" showInputMessage="1" showErrorMessage="1" sqref="H19 H41" xr:uid="{A0091A9F-8067-4EA2-8444-E87E7A7D3EA2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2CD25B-B4DE-4425-A9F0-B5F85A67B9C3}">
            <x14:dataBar minLength="0" maxLength="100" negativeBarColorSameAsPositive="1" axisPosition="none">
              <x14:cfvo type="min"/>
              <x14:cfvo type="max"/>
            </x14:dataBar>
          </x14:cfRule>
          <xm:sqref>O17:O20</xm:sqref>
        </x14:conditionalFormatting>
        <x14:conditionalFormatting xmlns:xm="http://schemas.microsoft.com/office/excel/2006/main">
          <x14:cfRule type="dataBar" id="{78D8099A-F0AF-43B4-A1DA-CB5FEC7A9230}">
            <x14:dataBar minLength="0" maxLength="100" negativeBarColorSameAsPositive="1" axisPosition="none">
              <x14:cfvo type="min"/>
              <x14:cfvo type="max"/>
            </x14:dataBar>
          </x14:cfRule>
          <xm:sqref>O39:O42</xm:sqref>
        </x14:conditionalFormatting>
        <x14:conditionalFormatting xmlns:xm="http://schemas.microsoft.com/office/excel/2006/main">
          <x14:cfRule type="dataBar" id="{BFD02B22-D6C7-436D-B763-70192184233D}">
            <x14:dataBar minLength="0" maxLength="100" negativeBarColorSameAsPositive="1" axisPosition="none">
              <x14:cfvo type="min"/>
              <x14:cfvo type="max"/>
            </x14:dataBar>
          </x14:cfRule>
          <xm:sqref>U6:U10</xm:sqref>
        </x14:conditionalFormatting>
        <x14:conditionalFormatting xmlns:xm="http://schemas.microsoft.com/office/excel/2006/main">
          <x14:cfRule type="dataBar" id="{C15794FE-23AD-4EA5-91D9-0C556B616DAF}">
            <x14:dataBar minLength="0" maxLength="100" negativeBarColorSameAsPositive="1" axisPosition="none">
              <x14:cfvo type="min"/>
              <x14:cfvo type="max"/>
            </x14:dataBar>
          </x14:cfRule>
          <xm:sqref>U7:U11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FFFF00"/>
  </sheetPr>
  <dimension ref="A1:Z1"/>
  <sheetViews>
    <sheetView workbookViewId="0">
      <selection activeCell="U1" sqref="U1"/>
    </sheetView>
  </sheetViews>
  <sheetFormatPr defaultColWidth="9.140625" defaultRowHeight="12.75" x14ac:dyDescent="0.2"/>
  <cols>
    <col min="1" max="1" width="5.42578125" bestFit="1" customWidth="1"/>
    <col min="2" max="2" width="4.7109375" bestFit="1" customWidth="1"/>
    <col min="3" max="3" width="14" bestFit="1" customWidth="1"/>
    <col min="4" max="4" width="11.42578125" bestFit="1" customWidth="1"/>
    <col min="5" max="5" width="12" style="2" bestFit="1" customWidth="1"/>
    <col min="6" max="6" width="8.85546875" style="2" bestFit="1" customWidth="1"/>
    <col min="7" max="7" width="3.5703125" style="2" bestFit="1" customWidth="1"/>
    <col min="8" max="8" width="3.85546875" style="2" bestFit="1" customWidth="1"/>
    <col min="9" max="9" width="5.7109375" style="2" bestFit="1" customWidth="1"/>
    <col min="10" max="10" width="12.28515625" style="346" bestFit="1" customWidth="1"/>
    <col min="11" max="12" width="6.5703125" style="345" bestFit="1" customWidth="1"/>
    <col min="13" max="13" width="3.28515625" style="345" bestFit="1" customWidth="1"/>
    <col min="14" max="14" width="10.7109375" style="345" bestFit="1" customWidth="1"/>
    <col min="15" max="15" width="18.28515625" bestFit="1" customWidth="1"/>
    <col min="16" max="16" width="7.140625" style="346" bestFit="1" customWidth="1"/>
    <col min="17" max="17" width="6.85546875" style="346" bestFit="1" customWidth="1"/>
    <col min="18" max="18" width="8.42578125" style="346" bestFit="1" customWidth="1"/>
    <col min="19" max="19" width="7" style="346" bestFit="1" customWidth="1"/>
    <col min="20" max="20" width="8.140625" bestFit="1" customWidth="1"/>
    <col min="21" max="21" width="7" style="346" bestFit="1" customWidth="1"/>
    <col min="27" max="16384" width="9.140625" style="342"/>
  </cols>
  <sheetData>
    <row r="1" spans="1:21" s="343" customFormat="1" ht="60" x14ac:dyDescent="0.2">
      <c r="A1" s="344" t="s">
        <v>1</v>
      </c>
      <c r="B1" s="344" t="s">
        <v>128</v>
      </c>
      <c r="C1" s="344" t="s">
        <v>99</v>
      </c>
      <c r="D1" s="344" t="s">
        <v>290</v>
      </c>
      <c r="E1" s="344" t="s">
        <v>100</v>
      </c>
      <c r="F1" s="344" t="s">
        <v>28</v>
      </c>
      <c r="G1" s="344" t="s">
        <v>292</v>
      </c>
      <c r="H1" s="344" t="s">
        <v>29</v>
      </c>
      <c r="I1" s="344" t="s">
        <v>101</v>
      </c>
      <c r="J1" s="344" t="s">
        <v>297</v>
      </c>
      <c r="K1" s="344" t="s">
        <v>298</v>
      </c>
      <c r="L1" s="344" t="s">
        <v>299</v>
      </c>
      <c r="M1" s="344" t="s">
        <v>10</v>
      </c>
      <c r="N1" s="344" t="s">
        <v>295</v>
      </c>
      <c r="O1" s="344" t="s">
        <v>300</v>
      </c>
      <c r="P1" s="344" t="s">
        <v>213</v>
      </c>
      <c r="Q1" s="344" t="s">
        <v>301</v>
      </c>
      <c r="R1" s="344" t="s">
        <v>302</v>
      </c>
      <c r="S1" s="344" t="s">
        <v>68</v>
      </c>
      <c r="T1" s="344" t="s">
        <v>303</v>
      </c>
      <c r="U1" s="344" t="s">
        <v>20</v>
      </c>
    </row>
  </sheetData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44564-A222-4A86-BF8B-3BDA48AAAC92}">
  <sheetPr codeName="Planilha7"/>
  <dimension ref="A1:E10"/>
  <sheetViews>
    <sheetView workbookViewId="0">
      <selection activeCell="F25" sqref="E25:F25"/>
    </sheetView>
  </sheetViews>
  <sheetFormatPr defaultRowHeight="12.75" x14ac:dyDescent="0.2"/>
  <cols>
    <col min="1" max="1" width="26.85546875" bestFit="1" customWidth="1"/>
    <col min="2" max="2" width="9.5703125" style="392" bestFit="1" customWidth="1"/>
    <col min="3" max="3" width="9.140625" style="392" bestFit="1" customWidth="1"/>
    <col min="4" max="4" width="3" style="392" bestFit="1" customWidth="1"/>
    <col min="5" max="5" width="2" style="392" bestFit="1" customWidth="1"/>
  </cols>
  <sheetData>
    <row r="1" spans="1:5" ht="14.25" thickTop="1" thickBot="1" x14ac:dyDescent="0.25">
      <c r="A1" s="478" t="s">
        <v>307</v>
      </c>
      <c r="B1" s="478"/>
      <c r="C1" s="478"/>
      <c r="D1" s="478"/>
      <c r="E1" s="478"/>
    </row>
    <row r="2" spans="1:5" ht="14.25" thickTop="1" thickBot="1" x14ac:dyDescent="0.25">
      <c r="A2" s="477" t="s">
        <v>563</v>
      </c>
      <c r="B2" s="477"/>
      <c r="C2" s="477"/>
      <c r="D2" s="477"/>
      <c r="E2" s="477"/>
    </row>
    <row r="3" spans="1:5" ht="14.25" thickTop="1" thickBot="1" x14ac:dyDescent="0.25">
      <c r="A3" s="393" t="s">
        <v>457</v>
      </c>
      <c r="B3" s="394" t="s">
        <v>458</v>
      </c>
      <c r="C3" s="394" t="s">
        <v>460</v>
      </c>
      <c r="D3" s="394" t="s">
        <v>313</v>
      </c>
      <c r="E3" s="394">
        <v>1</v>
      </c>
    </row>
    <row r="4" spans="1:5" ht="14.25" thickTop="1" thickBot="1" x14ac:dyDescent="0.25">
      <c r="A4" s="478" t="s">
        <v>467</v>
      </c>
      <c r="B4" s="478"/>
      <c r="C4" s="478"/>
      <c r="D4" s="478"/>
      <c r="E4" s="478"/>
    </row>
    <row r="5" spans="1:5" ht="14.25" thickTop="1" thickBot="1" x14ac:dyDescent="0.25">
      <c r="A5" s="477" t="s">
        <v>563</v>
      </c>
      <c r="B5" s="477"/>
      <c r="C5" s="477"/>
      <c r="D5" s="477"/>
      <c r="E5" s="477"/>
    </row>
    <row r="6" spans="1:5" ht="14.25" thickTop="1" thickBot="1" x14ac:dyDescent="0.25">
      <c r="A6" s="478" t="s">
        <v>307</v>
      </c>
      <c r="B6" s="478"/>
      <c r="C6" s="478"/>
      <c r="D6" s="478"/>
      <c r="E6" s="478"/>
    </row>
    <row r="7" spans="1:5" ht="14.25" thickTop="1" thickBot="1" x14ac:dyDescent="0.25">
      <c r="A7" s="477" t="s">
        <v>563</v>
      </c>
      <c r="B7" s="477"/>
      <c r="C7" s="477"/>
      <c r="D7" s="477"/>
      <c r="E7" s="477"/>
    </row>
    <row r="8" spans="1:5" ht="14.25" thickTop="1" thickBot="1" x14ac:dyDescent="0.25">
      <c r="A8" s="478" t="s">
        <v>307</v>
      </c>
      <c r="B8" s="478"/>
      <c r="C8" s="478"/>
      <c r="D8" s="478"/>
      <c r="E8" s="478"/>
    </row>
    <row r="9" spans="1:5" ht="14.25" thickTop="1" thickBot="1" x14ac:dyDescent="0.25">
      <c r="A9" s="477" t="s">
        <v>563</v>
      </c>
      <c r="B9" s="477"/>
      <c r="C9" s="477"/>
      <c r="D9" s="477"/>
      <c r="E9" s="477"/>
    </row>
    <row r="10" spans="1:5" ht="13.5" thickTop="1" x14ac:dyDescent="0.2"/>
  </sheetData>
  <mergeCells count="8">
    <mergeCell ref="A7:E7"/>
    <mergeCell ref="A8:E8"/>
    <mergeCell ref="A9:E9"/>
    <mergeCell ref="A1:E1"/>
    <mergeCell ref="A2:E2"/>
    <mergeCell ref="A4:E4"/>
    <mergeCell ref="A5:E5"/>
    <mergeCell ref="A6:E6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CE9EE-DF56-4EF5-824F-6CF069F8370F}">
  <sheetPr codeName="Planilha6">
    <tabColor theme="7" tint="-0.249977111117893"/>
  </sheetPr>
  <dimension ref="B3:S22"/>
  <sheetViews>
    <sheetView workbookViewId="0"/>
  </sheetViews>
  <sheetFormatPr defaultRowHeight="12.75" x14ac:dyDescent="0.2"/>
  <cols>
    <col min="2" max="2" width="21.85546875" bestFit="1" customWidth="1"/>
    <col min="3" max="4" width="4" bestFit="1" customWidth="1"/>
    <col min="5" max="5" width="10" customWidth="1"/>
    <col min="6" max="6" width="12.5703125" bestFit="1" customWidth="1"/>
    <col min="8" max="9" width="10.140625" bestFit="1" customWidth="1"/>
    <col min="13" max="13" width="10.5703125" bestFit="1" customWidth="1"/>
    <col min="15" max="15" width="12.140625" bestFit="1" customWidth="1"/>
    <col min="17" max="17" width="13.28515625" bestFit="1" customWidth="1"/>
    <col min="18" max="18" width="10.28515625" bestFit="1" customWidth="1"/>
    <col min="19" max="19" width="12.7109375" bestFit="1" customWidth="1"/>
  </cols>
  <sheetData>
    <row r="3" spans="2:19" ht="18" x14ac:dyDescent="0.2">
      <c r="B3" s="480" t="s">
        <v>240</v>
      </c>
      <c r="C3" s="480"/>
      <c r="D3" s="480"/>
      <c r="E3" s="480"/>
      <c r="F3" s="480"/>
      <c r="G3" s="480"/>
      <c r="H3" s="480"/>
      <c r="I3" s="480"/>
      <c r="J3" s="480"/>
      <c r="K3" s="480"/>
      <c r="L3" s="480"/>
      <c r="M3" s="480"/>
      <c r="N3" s="480"/>
      <c r="O3" s="480"/>
      <c r="P3" s="480"/>
      <c r="Q3" s="480"/>
      <c r="R3" s="480"/>
      <c r="S3" s="480"/>
    </row>
    <row r="4" spans="2:19" ht="36" x14ac:dyDescent="0.2">
      <c r="B4" s="184" t="s">
        <v>241</v>
      </c>
      <c r="C4" s="184" t="s">
        <v>242</v>
      </c>
      <c r="D4" s="184" t="s">
        <v>2</v>
      </c>
      <c r="E4" s="185" t="s">
        <v>243</v>
      </c>
      <c r="F4" s="185" t="s">
        <v>244</v>
      </c>
      <c r="G4" s="186" t="s">
        <v>245</v>
      </c>
      <c r="H4" s="186" t="s">
        <v>143</v>
      </c>
      <c r="I4" s="186" t="s">
        <v>246</v>
      </c>
      <c r="J4" s="186" t="s">
        <v>247</v>
      </c>
      <c r="K4" s="186" t="s">
        <v>25</v>
      </c>
      <c r="L4" s="186" t="s">
        <v>248</v>
      </c>
      <c r="M4" s="186" t="s">
        <v>249</v>
      </c>
      <c r="N4" s="186" t="s">
        <v>104</v>
      </c>
      <c r="O4" s="186" t="s">
        <v>84</v>
      </c>
      <c r="P4" s="187" t="s">
        <v>250</v>
      </c>
      <c r="Q4" s="187" t="s">
        <v>251</v>
      </c>
      <c r="R4" s="184" t="s">
        <v>252</v>
      </c>
      <c r="S4" s="184" t="s">
        <v>94</v>
      </c>
    </row>
    <row r="5" spans="2:19" x14ac:dyDescent="0.2">
      <c r="B5" s="188" t="s">
        <v>253</v>
      </c>
      <c r="C5" s="189" t="s">
        <v>254</v>
      </c>
      <c r="D5" s="189"/>
      <c r="E5" s="190">
        <v>39.58</v>
      </c>
      <c r="F5" s="190">
        <f>E5*D5</f>
        <v>0</v>
      </c>
      <c r="G5" s="191"/>
      <c r="H5" s="191">
        <v>0.03</v>
      </c>
      <c r="I5" s="191">
        <v>9.2499999999999999E-2</v>
      </c>
      <c r="J5" s="191"/>
      <c r="K5" s="192">
        <v>0.125</v>
      </c>
      <c r="L5" s="192"/>
      <c r="M5" s="192">
        <v>0.45</v>
      </c>
      <c r="N5" s="192">
        <v>0</v>
      </c>
      <c r="O5" s="193"/>
      <c r="P5" s="194">
        <f>SUM(G5:O5)</f>
        <v>0.69750000000000001</v>
      </c>
      <c r="Q5" s="195">
        <f>1-P5</f>
        <v>0.30249999999999999</v>
      </c>
      <c r="R5" s="196">
        <f>E5/Q5</f>
        <v>130.84297520661156</v>
      </c>
      <c r="S5" s="196">
        <f>F5/Q5</f>
        <v>0</v>
      </c>
    </row>
    <row r="6" spans="2:19" x14ac:dyDescent="0.2">
      <c r="B6" s="188" t="s">
        <v>255</v>
      </c>
      <c r="C6" s="189" t="s">
        <v>254</v>
      </c>
      <c r="D6" s="189"/>
      <c r="E6" s="190">
        <v>35.85</v>
      </c>
      <c r="F6" s="190">
        <f>E6*D6</f>
        <v>0</v>
      </c>
      <c r="G6" s="191"/>
      <c r="H6" s="191">
        <v>0.03</v>
      </c>
      <c r="I6" s="191">
        <v>9.2499999999999999E-2</v>
      </c>
      <c r="J6" s="191"/>
      <c r="K6" s="192">
        <v>0.125</v>
      </c>
      <c r="L6" s="192"/>
      <c r="M6" s="192">
        <v>0.45</v>
      </c>
      <c r="N6" s="192">
        <v>0</v>
      </c>
      <c r="O6" s="193"/>
      <c r="P6" s="194">
        <f>SUM(G6:O6)</f>
        <v>0.69750000000000001</v>
      </c>
      <c r="Q6" s="195">
        <f>1-P6</f>
        <v>0.30249999999999999</v>
      </c>
      <c r="R6" s="196">
        <f>E6/Q6</f>
        <v>118.51239669421489</v>
      </c>
      <c r="S6" s="196">
        <f>F6/Q6</f>
        <v>0</v>
      </c>
    </row>
    <row r="7" spans="2:19" x14ac:dyDescent="0.2">
      <c r="B7" s="197"/>
      <c r="C7" s="198"/>
      <c r="D7" s="481" t="s">
        <v>20</v>
      </c>
      <c r="E7" s="482"/>
      <c r="F7" s="199">
        <f>SUM(F5:F5)</f>
        <v>0</v>
      </c>
      <c r="G7" s="197"/>
      <c r="H7" s="197"/>
      <c r="I7" s="197"/>
      <c r="J7" s="197"/>
      <c r="K7" s="197"/>
      <c r="L7" s="197"/>
      <c r="M7" s="200"/>
      <c r="N7" s="197"/>
      <c r="O7" s="197"/>
      <c r="P7" s="197"/>
      <c r="Q7" s="197"/>
      <c r="R7" s="201" t="s">
        <v>33</v>
      </c>
      <c r="S7" s="202">
        <f>SUM(S5:S6)</f>
        <v>0</v>
      </c>
    </row>
    <row r="10" spans="2:19" ht="18" x14ac:dyDescent="0.2">
      <c r="B10" s="480" t="s">
        <v>256</v>
      </c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</row>
    <row r="11" spans="2:19" ht="36" x14ac:dyDescent="0.2">
      <c r="B11" s="184" t="s">
        <v>241</v>
      </c>
      <c r="C11" s="184" t="s">
        <v>242</v>
      </c>
      <c r="D11" s="184" t="s">
        <v>2</v>
      </c>
      <c r="E11" s="185" t="s">
        <v>243</v>
      </c>
      <c r="F11" s="185" t="s">
        <v>244</v>
      </c>
      <c r="G11" s="186" t="s">
        <v>245</v>
      </c>
      <c r="H11" s="186" t="s">
        <v>143</v>
      </c>
      <c r="I11" s="186" t="s">
        <v>246</v>
      </c>
      <c r="J11" s="186" t="s">
        <v>247</v>
      </c>
      <c r="K11" s="186" t="s">
        <v>25</v>
      </c>
      <c r="L11" s="186" t="s">
        <v>248</v>
      </c>
      <c r="M11" s="186" t="s">
        <v>249</v>
      </c>
      <c r="N11" s="186" t="s">
        <v>104</v>
      </c>
      <c r="O11" s="186" t="s">
        <v>84</v>
      </c>
      <c r="P11" s="187" t="s">
        <v>250</v>
      </c>
      <c r="Q11" s="187" t="s">
        <v>251</v>
      </c>
      <c r="R11" s="184" t="s">
        <v>252</v>
      </c>
      <c r="S11" s="184"/>
    </row>
    <row r="12" spans="2:19" x14ac:dyDescent="0.2">
      <c r="B12" s="188" t="s">
        <v>257</v>
      </c>
      <c r="C12" s="189" t="s">
        <v>254</v>
      </c>
      <c r="D12" s="189">
        <v>1</v>
      </c>
      <c r="E12" s="203">
        <f>(39.58*50%)+39.58</f>
        <v>59.37</v>
      </c>
      <c r="F12" s="204">
        <f>E12*D12</f>
        <v>59.37</v>
      </c>
      <c r="G12" s="191"/>
      <c r="H12" s="191">
        <v>0.03</v>
      </c>
      <c r="I12" s="191">
        <v>9.2499999999999999E-2</v>
      </c>
      <c r="J12" s="191"/>
      <c r="K12" s="192">
        <v>0.125</v>
      </c>
      <c r="L12" s="192"/>
      <c r="M12" s="192">
        <v>0.24</v>
      </c>
      <c r="N12" s="192">
        <v>0</v>
      </c>
      <c r="O12" s="193"/>
      <c r="P12" s="194">
        <f>SUM(G12:O12)</f>
        <v>0.48749999999999999</v>
      </c>
      <c r="Q12" s="195">
        <f>1-P12</f>
        <v>0.51249999999999996</v>
      </c>
      <c r="R12" s="196">
        <f>E12/Q12</f>
        <v>115.84390243902439</v>
      </c>
      <c r="S12" s="196"/>
    </row>
    <row r="13" spans="2:19" x14ac:dyDescent="0.2">
      <c r="B13" s="188" t="s">
        <v>258</v>
      </c>
      <c r="C13" s="189" t="s">
        <v>254</v>
      </c>
      <c r="D13" s="189">
        <v>1</v>
      </c>
      <c r="E13" s="203">
        <f>(39.58*100%)+39.58</f>
        <v>79.16</v>
      </c>
      <c r="F13" s="204">
        <f>E13*D13</f>
        <v>79.16</v>
      </c>
      <c r="G13" s="191"/>
      <c r="H13" s="191">
        <v>0.03</v>
      </c>
      <c r="I13" s="191">
        <v>9.2499999999999999E-2</v>
      </c>
      <c r="J13" s="191"/>
      <c r="K13" s="192">
        <v>0.125</v>
      </c>
      <c r="L13" s="192"/>
      <c r="M13" s="192">
        <v>0.24</v>
      </c>
      <c r="N13" s="192">
        <v>0</v>
      </c>
      <c r="O13" s="193"/>
      <c r="P13" s="194">
        <f>SUM(G13:O13)</f>
        <v>0.48749999999999999</v>
      </c>
      <c r="Q13" s="195">
        <f>1-P13</f>
        <v>0.51249999999999996</v>
      </c>
      <c r="R13" s="196">
        <f>E13/Q13</f>
        <v>154.45853658536586</v>
      </c>
      <c r="S13" s="196"/>
    </row>
    <row r="14" spans="2:19" x14ac:dyDescent="0.2">
      <c r="B14" s="188" t="s">
        <v>259</v>
      </c>
      <c r="C14" s="189" t="s">
        <v>254</v>
      </c>
      <c r="D14" s="189">
        <v>1</v>
      </c>
      <c r="E14" s="203">
        <f>(E6*50%)+E6</f>
        <v>53.775000000000006</v>
      </c>
      <c r="F14" s="204">
        <f>E14*D14</f>
        <v>53.775000000000006</v>
      </c>
      <c r="G14" s="191"/>
      <c r="H14" s="191">
        <v>0.03</v>
      </c>
      <c r="I14" s="191">
        <v>9.2499999999999999E-2</v>
      </c>
      <c r="J14" s="191"/>
      <c r="K14" s="192">
        <v>0.125</v>
      </c>
      <c r="L14" s="192"/>
      <c r="M14" s="192">
        <v>0.24</v>
      </c>
      <c r="N14" s="192">
        <v>0</v>
      </c>
      <c r="O14" s="193"/>
      <c r="P14" s="194">
        <f>SUM(G14:O14)</f>
        <v>0.48749999999999999</v>
      </c>
      <c r="Q14" s="195">
        <f>1-P14</f>
        <v>0.51249999999999996</v>
      </c>
      <c r="R14" s="196">
        <f>E14/Q14</f>
        <v>104.92682926829271</v>
      </c>
      <c r="S14" s="196"/>
    </row>
    <row r="15" spans="2:19" x14ac:dyDescent="0.2">
      <c r="B15" s="188" t="s">
        <v>260</v>
      </c>
      <c r="C15" s="189" t="s">
        <v>254</v>
      </c>
      <c r="D15" s="189">
        <v>1</v>
      </c>
      <c r="E15" s="203">
        <f>(E6*100%)+E6</f>
        <v>71.7</v>
      </c>
      <c r="F15" s="204">
        <f>E15*D15</f>
        <v>71.7</v>
      </c>
      <c r="G15" s="191"/>
      <c r="H15" s="191">
        <v>0.03</v>
      </c>
      <c r="I15" s="191">
        <v>9.2499999999999999E-2</v>
      </c>
      <c r="J15" s="191"/>
      <c r="K15" s="192">
        <v>0.125</v>
      </c>
      <c r="L15" s="192"/>
      <c r="M15" s="192">
        <v>0.24</v>
      </c>
      <c r="N15" s="192">
        <v>0</v>
      </c>
      <c r="O15" s="193"/>
      <c r="P15" s="194">
        <f>SUM(G15:O15)</f>
        <v>0.48749999999999999</v>
      </c>
      <c r="Q15" s="195">
        <f>1-P15</f>
        <v>0.51249999999999996</v>
      </c>
      <c r="R15" s="196">
        <f>E15/Q15</f>
        <v>139.90243902439025</v>
      </c>
      <c r="S15" s="196"/>
    </row>
    <row r="16" spans="2:19" x14ac:dyDescent="0.2">
      <c r="B16" s="197"/>
      <c r="C16" s="198"/>
      <c r="D16" s="481" t="s">
        <v>20</v>
      </c>
      <c r="E16" s="482"/>
      <c r="F16" s="199">
        <f>SUM(F13:F13)</f>
        <v>79.16</v>
      </c>
      <c r="G16" s="197"/>
      <c r="H16" s="197"/>
      <c r="I16" s="197"/>
      <c r="J16" s="197"/>
      <c r="K16" s="197"/>
      <c r="L16" s="197"/>
      <c r="M16" s="200"/>
      <c r="N16" s="197"/>
      <c r="O16" s="197"/>
      <c r="P16" s="197"/>
      <c r="Q16" s="197"/>
      <c r="R16" s="201" t="s">
        <v>33</v>
      </c>
      <c r="S16" s="202"/>
    </row>
    <row r="19" spans="5:10" x14ac:dyDescent="0.2">
      <c r="E19" s="479" t="s">
        <v>268</v>
      </c>
      <c r="F19" s="479"/>
      <c r="H19" s="479" t="s">
        <v>269</v>
      </c>
      <c r="I19" s="479"/>
      <c r="J19" s="479"/>
    </row>
    <row r="20" spans="5:10" s="213" customFormat="1" ht="38.25" x14ac:dyDescent="0.2">
      <c r="E20" s="214" t="s">
        <v>263</v>
      </c>
      <c r="F20" s="214" t="s">
        <v>264</v>
      </c>
      <c r="H20" s="214" t="s">
        <v>265</v>
      </c>
      <c r="I20" s="214" t="s">
        <v>266</v>
      </c>
      <c r="J20" s="214" t="s">
        <v>267</v>
      </c>
    </row>
    <row r="21" spans="5:10" x14ac:dyDescent="0.2">
      <c r="E21" s="215">
        <v>50</v>
      </c>
      <c r="F21" s="29">
        <f>E21*8.48</f>
        <v>424</v>
      </c>
      <c r="H21" s="216">
        <v>45164</v>
      </c>
      <c r="I21" s="217">
        <f>WORKDAY.INTL(H21,E21,1)</f>
        <v>45233</v>
      </c>
      <c r="J21" s="1">
        <f>I21-H21</f>
        <v>69</v>
      </c>
    </row>
    <row r="22" spans="5:10" x14ac:dyDescent="0.2">
      <c r="E22" s="215"/>
      <c r="F22" s="29">
        <f>E22*8.48</f>
        <v>0</v>
      </c>
      <c r="H22" s="205"/>
      <c r="I22" s="217">
        <f>WORKDAY.INTL(H22,E22,1)</f>
        <v>0</v>
      </c>
      <c r="J22" s="1">
        <f>I22-H22</f>
        <v>0</v>
      </c>
    </row>
  </sheetData>
  <mergeCells count="6">
    <mergeCell ref="E19:F19"/>
    <mergeCell ref="B3:S3"/>
    <mergeCell ref="D7:E7"/>
    <mergeCell ref="B10:S10"/>
    <mergeCell ref="D16:E16"/>
    <mergeCell ref="H19:J1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>
    <tabColor rgb="FF0070C0"/>
  </sheetPr>
  <dimension ref="A1:L37"/>
  <sheetViews>
    <sheetView zoomScale="70" zoomScaleNormal="70" workbookViewId="0"/>
  </sheetViews>
  <sheetFormatPr defaultRowHeight="12.75" x14ac:dyDescent="0.2"/>
  <cols>
    <col min="1" max="1" width="2.85546875" customWidth="1"/>
    <col min="2" max="2" width="5.42578125" customWidth="1"/>
    <col min="3" max="3" width="4.85546875" bestFit="1" customWidth="1"/>
    <col min="4" max="4" width="59.5703125" bestFit="1" customWidth="1"/>
    <col min="5" max="5" width="14.28515625" bestFit="1" customWidth="1"/>
    <col min="6" max="6" width="16.85546875" bestFit="1" customWidth="1"/>
    <col min="7" max="7" width="16.42578125" bestFit="1" customWidth="1"/>
    <col min="8" max="8" width="15.28515625" bestFit="1" customWidth="1"/>
    <col min="9" max="9" width="16.85546875" bestFit="1" customWidth="1"/>
    <col min="10" max="10" width="7.42578125" bestFit="1" customWidth="1"/>
    <col min="11" max="11" width="21.42578125" bestFit="1" customWidth="1"/>
  </cols>
  <sheetData>
    <row r="1" spans="1:11" x14ac:dyDescent="0.2">
      <c r="A1" t="s">
        <v>588</v>
      </c>
    </row>
    <row r="2" spans="1:11" ht="18" x14ac:dyDescent="0.2">
      <c r="B2" s="489" t="s">
        <v>136</v>
      </c>
      <c r="C2" s="490"/>
      <c r="D2" s="490"/>
      <c r="E2" s="490"/>
      <c r="F2" s="490"/>
      <c r="G2" s="490"/>
      <c r="H2" s="490"/>
      <c r="I2" s="490"/>
      <c r="J2" s="490"/>
      <c r="K2" s="490"/>
    </row>
    <row r="3" spans="1:11" ht="37.15" customHeight="1" x14ac:dyDescent="0.2">
      <c r="B3" s="8" t="s">
        <v>1</v>
      </c>
      <c r="C3" s="8" t="s">
        <v>2</v>
      </c>
      <c r="D3" s="8" t="s">
        <v>0</v>
      </c>
      <c r="E3" s="8" t="s">
        <v>3</v>
      </c>
      <c r="F3" s="8" t="s">
        <v>4</v>
      </c>
      <c r="G3" s="8" t="s">
        <v>304</v>
      </c>
      <c r="H3" s="8" t="s">
        <v>305</v>
      </c>
      <c r="I3" s="8" t="s">
        <v>94</v>
      </c>
      <c r="J3" s="8" t="s">
        <v>10</v>
      </c>
      <c r="K3" s="8" t="s">
        <v>202</v>
      </c>
    </row>
    <row r="4" spans="1:11" ht="19.899999999999999" customHeight="1" x14ac:dyDescent="0.2">
      <c r="B4" s="9" t="s">
        <v>150</v>
      </c>
      <c r="C4" s="28">
        <f>VALORES!B5</f>
        <v>0</v>
      </c>
      <c r="D4" s="270">
        <f>VALORES!C5</f>
        <v>0</v>
      </c>
      <c r="E4" s="10" t="str">
        <f>VALORES!J5</f>
        <v>8537.10.90</v>
      </c>
      <c r="F4" s="10">
        <f>VALORES!K5</f>
        <v>96283.381816878566</v>
      </c>
      <c r="G4" s="10">
        <f>'1'!AD104</f>
        <v>94368.237308208045</v>
      </c>
      <c r="H4" s="10">
        <f>'1'!AD110</f>
        <v>1915.1445086705201</v>
      </c>
      <c r="I4" s="10">
        <f>F4*C4</f>
        <v>0</v>
      </c>
      <c r="J4" s="268">
        <f>VALORES!M5</f>
        <v>9.7500000000000003E-2</v>
      </c>
      <c r="K4" s="10">
        <f>I4+(I4*J4)</f>
        <v>0</v>
      </c>
    </row>
    <row r="5" spans="1:11" ht="19.899999999999999" customHeight="1" x14ac:dyDescent="0.2">
      <c r="B5" s="9" t="s">
        <v>151</v>
      </c>
      <c r="C5" s="28">
        <f>VALORES!B6</f>
        <v>0</v>
      </c>
      <c r="D5" s="270">
        <f>VALORES!C6</f>
        <v>0</v>
      </c>
      <c r="E5" s="10" t="str">
        <f>VALORES!J6</f>
        <v>8537.10.90</v>
      </c>
      <c r="F5" s="10">
        <f>VALORES!K6</f>
        <v>117241.39208786123</v>
      </c>
      <c r="G5" s="10">
        <f>'2'!AD104</f>
        <v>114687.86607630053</v>
      </c>
      <c r="H5" s="10">
        <f>'2'!AD110</f>
        <v>2553.5260115606939</v>
      </c>
      <c r="I5" s="10">
        <f t="shared" ref="I5:I33" si="0">F5*C5</f>
        <v>0</v>
      </c>
      <c r="J5" s="268">
        <f>VALORES!M6</f>
        <v>9.7500000000000003E-2</v>
      </c>
      <c r="K5" s="10">
        <f t="shared" ref="K5:K33" si="1">I5+(I5*J5)</f>
        <v>0</v>
      </c>
    </row>
    <row r="6" spans="1:11" ht="15" x14ac:dyDescent="0.2">
      <c r="B6" s="9" t="s">
        <v>152</v>
      </c>
      <c r="C6" s="28">
        <f>VALORES!B7</f>
        <v>0</v>
      </c>
      <c r="D6" s="270">
        <f>VALORES!C7</f>
        <v>0</v>
      </c>
      <c r="E6" s="10" t="str">
        <f>VALORES!J7</f>
        <v>8537.10.90</v>
      </c>
      <c r="F6" s="10">
        <f>VALORES!K7</f>
        <v>94732.776860115569</v>
      </c>
      <c r="G6" s="10">
        <f>'3'!AD104</f>
        <v>91540.869345664702</v>
      </c>
      <c r="H6" s="10">
        <f>'3'!AD110</f>
        <v>3191.907514450867</v>
      </c>
      <c r="I6" s="10">
        <f t="shared" si="0"/>
        <v>0</v>
      </c>
      <c r="J6" s="268">
        <f>VALORES!M7</f>
        <v>9.7500000000000003E-2</v>
      </c>
      <c r="K6" s="10">
        <f t="shared" si="1"/>
        <v>0</v>
      </c>
    </row>
    <row r="7" spans="1:11" ht="15" x14ac:dyDescent="0.2">
      <c r="B7" s="9" t="s">
        <v>153</v>
      </c>
      <c r="C7" s="28">
        <f>VALORES!B8</f>
        <v>0</v>
      </c>
      <c r="D7" s="270">
        <f>VALORES!C8</f>
        <v>0</v>
      </c>
      <c r="E7" s="10" t="str">
        <f>VALORES!J8</f>
        <v>8537.20.90</v>
      </c>
      <c r="F7" s="10">
        <f>VALORES!K8</f>
        <v>95453.41500231206</v>
      </c>
      <c r="G7" s="10">
        <f>'4'!AD104</f>
        <v>91623.125984971019</v>
      </c>
      <c r="H7" s="10">
        <f>'4'!AD110</f>
        <v>3830.2890173410401</v>
      </c>
      <c r="I7" s="10">
        <f t="shared" si="0"/>
        <v>0</v>
      </c>
      <c r="J7" s="268">
        <f>VALORES!M8</f>
        <v>0</v>
      </c>
      <c r="K7" s="10">
        <f t="shared" si="1"/>
        <v>0</v>
      </c>
    </row>
    <row r="8" spans="1:11" ht="15" x14ac:dyDescent="0.2">
      <c r="B8" s="9" t="s">
        <v>154</v>
      </c>
      <c r="C8" s="28">
        <f>VALORES!B9</f>
        <v>0</v>
      </c>
      <c r="D8" s="270">
        <f>VALORES!C9</f>
        <v>0</v>
      </c>
      <c r="E8" s="10">
        <f>VALORES!J9</f>
        <v>0</v>
      </c>
      <c r="F8" s="10">
        <f>VALORES!K9</f>
        <v>0</v>
      </c>
      <c r="G8" s="10">
        <f>'5'!AD104</f>
        <v>0</v>
      </c>
      <c r="H8" s="10">
        <f>'5'!AD110</f>
        <v>0</v>
      </c>
      <c r="I8" s="10">
        <f t="shared" si="0"/>
        <v>0</v>
      </c>
      <c r="J8" s="268">
        <f>VALORES!M9</f>
        <v>0</v>
      </c>
      <c r="K8" s="10">
        <f t="shared" si="1"/>
        <v>0</v>
      </c>
    </row>
    <row r="9" spans="1:11" ht="15" x14ac:dyDescent="0.2">
      <c r="B9" s="9" t="s">
        <v>155</v>
      </c>
      <c r="C9" s="28">
        <f>VALORES!B10</f>
        <v>0</v>
      </c>
      <c r="D9" s="270">
        <f>VALORES!C10</f>
        <v>0</v>
      </c>
      <c r="E9" s="10">
        <f>VALORES!J10</f>
        <v>0</v>
      </c>
      <c r="F9" s="10">
        <f>VALORES!K10</f>
        <v>0</v>
      </c>
      <c r="G9" s="10">
        <f>'6'!AD104</f>
        <v>0</v>
      </c>
      <c r="H9" s="10">
        <f>'6'!AD110</f>
        <v>0</v>
      </c>
      <c r="I9" s="10">
        <f t="shared" si="0"/>
        <v>0</v>
      </c>
      <c r="J9" s="268">
        <f>VALORES!M10</f>
        <v>0</v>
      </c>
      <c r="K9" s="10">
        <f t="shared" si="1"/>
        <v>0</v>
      </c>
    </row>
    <row r="10" spans="1:11" ht="15" x14ac:dyDescent="0.2">
      <c r="B10" s="9" t="s">
        <v>156</v>
      </c>
      <c r="C10" s="28">
        <f>VALORES!B11</f>
        <v>0</v>
      </c>
      <c r="D10" s="270">
        <f>VALORES!C11</f>
        <v>0</v>
      </c>
      <c r="E10" s="10">
        <f>VALORES!J11</f>
        <v>0</v>
      </c>
      <c r="F10" s="10">
        <f>VALORES!K11</f>
        <v>0</v>
      </c>
      <c r="G10" s="10">
        <f>'7'!AD104</f>
        <v>0</v>
      </c>
      <c r="H10" s="10">
        <f>'7'!AD110</f>
        <v>0</v>
      </c>
      <c r="I10" s="10">
        <f t="shared" si="0"/>
        <v>0</v>
      </c>
      <c r="J10" s="268">
        <f>VALORES!M11</f>
        <v>0</v>
      </c>
      <c r="K10" s="10">
        <f t="shared" si="1"/>
        <v>0</v>
      </c>
    </row>
    <row r="11" spans="1:11" ht="15" x14ac:dyDescent="0.2">
      <c r="B11" s="9" t="s">
        <v>157</v>
      </c>
      <c r="C11" s="28">
        <f>VALORES!B12</f>
        <v>0</v>
      </c>
      <c r="D11" s="270">
        <f>VALORES!C12</f>
        <v>0</v>
      </c>
      <c r="E11" s="10">
        <f>VALORES!J12</f>
        <v>0</v>
      </c>
      <c r="F11" s="10">
        <f>VALORES!K12</f>
        <v>0</v>
      </c>
      <c r="G11" s="10">
        <f>'8'!AD104</f>
        <v>0</v>
      </c>
      <c r="H11" s="10">
        <f>'8'!AD110</f>
        <v>0</v>
      </c>
      <c r="I11" s="10">
        <f t="shared" si="0"/>
        <v>0</v>
      </c>
      <c r="J11" s="268">
        <f>VALORES!M12</f>
        <v>0</v>
      </c>
      <c r="K11" s="10">
        <f t="shared" si="1"/>
        <v>0</v>
      </c>
    </row>
    <row r="12" spans="1:11" ht="15" x14ac:dyDescent="0.2">
      <c r="B12" s="9" t="s">
        <v>158</v>
      </c>
      <c r="C12" s="28">
        <f>VALORES!B13</f>
        <v>0</v>
      </c>
      <c r="D12" s="270">
        <f>VALORES!C13</f>
        <v>0</v>
      </c>
      <c r="E12" s="10">
        <f>VALORES!J13</f>
        <v>0</v>
      </c>
      <c r="F12" s="10">
        <f>VALORES!K13</f>
        <v>0</v>
      </c>
      <c r="G12" s="10">
        <f>'9'!AD104</f>
        <v>0</v>
      </c>
      <c r="H12" s="10">
        <f>'9'!AD110</f>
        <v>0</v>
      </c>
      <c r="I12" s="10">
        <f t="shared" si="0"/>
        <v>0</v>
      </c>
      <c r="J12" s="268">
        <f>VALORES!M13</f>
        <v>0</v>
      </c>
      <c r="K12" s="10">
        <f t="shared" si="1"/>
        <v>0</v>
      </c>
    </row>
    <row r="13" spans="1:11" ht="15" x14ac:dyDescent="0.2">
      <c r="B13" s="9" t="s">
        <v>159</v>
      </c>
      <c r="C13" s="28">
        <f>VALORES!B14</f>
        <v>0</v>
      </c>
      <c r="D13" s="270">
        <f>VALORES!C14</f>
        <v>0</v>
      </c>
      <c r="E13" s="10">
        <f>VALORES!J14</f>
        <v>0</v>
      </c>
      <c r="F13" s="10">
        <f>VALORES!K14</f>
        <v>0</v>
      </c>
      <c r="G13" s="10">
        <f>'10'!AD104</f>
        <v>0</v>
      </c>
      <c r="H13" s="10">
        <f>'10'!AD110</f>
        <v>0</v>
      </c>
      <c r="I13" s="10">
        <f t="shared" si="0"/>
        <v>0</v>
      </c>
      <c r="J13" s="268">
        <f>VALORES!M14</f>
        <v>0</v>
      </c>
      <c r="K13" s="10">
        <f t="shared" si="1"/>
        <v>0</v>
      </c>
    </row>
    <row r="14" spans="1:11" ht="15" x14ac:dyDescent="0.2">
      <c r="B14" s="9" t="s">
        <v>160</v>
      </c>
      <c r="C14" s="28">
        <f>VALORES!B15</f>
        <v>0</v>
      </c>
      <c r="D14" s="270">
        <f>VALORES!C15</f>
        <v>0</v>
      </c>
      <c r="E14" s="10">
        <f>VALORES!J15</f>
        <v>0</v>
      </c>
      <c r="F14" s="10">
        <f>VALORES!K15</f>
        <v>0</v>
      </c>
      <c r="G14" s="10">
        <f>'11'!AD104</f>
        <v>0</v>
      </c>
      <c r="H14" s="10">
        <f>'11'!AD110</f>
        <v>0</v>
      </c>
      <c r="I14" s="10">
        <f t="shared" si="0"/>
        <v>0</v>
      </c>
      <c r="J14" s="268">
        <f>VALORES!M15</f>
        <v>0</v>
      </c>
      <c r="K14" s="10">
        <f t="shared" si="1"/>
        <v>0</v>
      </c>
    </row>
    <row r="15" spans="1:11" ht="15" x14ac:dyDescent="0.2">
      <c r="B15" s="9" t="s">
        <v>161</v>
      </c>
      <c r="C15" s="28">
        <f>VALORES!B16</f>
        <v>0</v>
      </c>
      <c r="D15" s="270">
        <f>VALORES!C16</f>
        <v>0</v>
      </c>
      <c r="E15" s="10">
        <f>VALORES!J16</f>
        <v>0</v>
      </c>
      <c r="F15" s="10">
        <f>VALORES!K16</f>
        <v>0</v>
      </c>
      <c r="G15" s="10">
        <f>'12'!AD104</f>
        <v>0</v>
      </c>
      <c r="H15" s="10">
        <f>'12'!AD110</f>
        <v>0</v>
      </c>
      <c r="I15" s="10">
        <f t="shared" si="0"/>
        <v>0</v>
      </c>
      <c r="J15" s="268">
        <f>VALORES!M16</f>
        <v>0</v>
      </c>
      <c r="K15" s="10">
        <f t="shared" si="1"/>
        <v>0</v>
      </c>
    </row>
    <row r="16" spans="1:11" ht="15" x14ac:dyDescent="0.2">
      <c r="B16" s="9" t="s">
        <v>149</v>
      </c>
      <c r="C16" s="28">
        <f>VALORES!B17</f>
        <v>0</v>
      </c>
      <c r="D16" s="270">
        <f>VALORES!C17</f>
        <v>0</v>
      </c>
      <c r="E16" s="10">
        <f>VALORES!J17</f>
        <v>0</v>
      </c>
      <c r="F16" s="10">
        <f>VALORES!K17</f>
        <v>0</v>
      </c>
      <c r="G16" s="10">
        <f>'13'!AD104</f>
        <v>0</v>
      </c>
      <c r="H16" s="10">
        <f>'13'!AD110</f>
        <v>0</v>
      </c>
      <c r="I16" s="10">
        <f t="shared" si="0"/>
        <v>0</v>
      </c>
      <c r="J16" s="268">
        <f>VALORES!M17</f>
        <v>0</v>
      </c>
      <c r="K16" s="10">
        <f t="shared" si="1"/>
        <v>0</v>
      </c>
    </row>
    <row r="17" spans="2:12" ht="15" x14ac:dyDescent="0.2">
      <c r="B17" s="9" t="s">
        <v>162</v>
      </c>
      <c r="C17" s="28">
        <f>VALORES!B18</f>
        <v>0</v>
      </c>
      <c r="D17" s="270">
        <f>VALORES!C18</f>
        <v>0</v>
      </c>
      <c r="E17" s="10">
        <f>VALORES!J18</f>
        <v>0</v>
      </c>
      <c r="F17" s="10">
        <f>VALORES!K18</f>
        <v>0</v>
      </c>
      <c r="G17" s="10">
        <f>'14'!AD104</f>
        <v>0</v>
      </c>
      <c r="H17" s="10">
        <f>'14'!AD110</f>
        <v>0</v>
      </c>
      <c r="I17" s="10">
        <f t="shared" si="0"/>
        <v>0</v>
      </c>
      <c r="J17" s="268">
        <f>VALORES!M18</f>
        <v>0</v>
      </c>
      <c r="K17" s="10">
        <f t="shared" si="1"/>
        <v>0</v>
      </c>
    </row>
    <row r="18" spans="2:12" ht="15" x14ac:dyDescent="0.2">
      <c r="B18" s="9" t="s">
        <v>163</v>
      </c>
      <c r="C18" s="28">
        <f>VALORES!B19</f>
        <v>0</v>
      </c>
      <c r="D18" s="270">
        <f>VALORES!C19</f>
        <v>0</v>
      </c>
      <c r="E18" s="10">
        <f>VALORES!J19</f>
        <v>0</v>
      </c>
      <c r="F18" s="10">
        <f>VALORES!K19</f>
        <v>0</v>
      </c>
      <c r="G18" s="10">
        <f>'15'!AD104</f>
        <v>0</v>
      </c>
      <c r="H18" s="10">
        <f>'15'!AD110</f>
        <v>0</v>
      </c>
      <c r="I18" s="10">
        <f t="shared" si="0"/>
        <v>0</v>
      </c>
      <c r="J18" s="268">
        <f>VALORES!M19</f>
        <v>0</v>
      </c>
      <c r="K18" s="10">
        <f t="shared" si="1"/>
        <v>0</v>
      </c>
    </row>
    <row r="19" spans="2:12" ht="15" x14ac:dyDescent="0.2">
      <c r="B19" s="9" t="s">
        <v>164</v>
      </c>
      <c r="C19" s="28">
        <f>VALORES!B20</f>
        <v>0</v>
      </c>
      <c r="D19" s="270">
        <f>VALORES!C20</f>
        <v>0</v>
      </c>
      <c r="E19" s="10">
        <f>VALORES!J20</f>
        <v>0</v>
      </c>
      <c r="F19" s="10">
        <f>VALORES!K20</f>
        <v>0</v>
      </c>
      <c r="G19" s="10">
        <f>'16'!AD104</f>
        <v>0</v>
      </c>
      <c r="H19" s="10">
        <f>'16'!AD110</f>
        <v>0</v>
      </c>
      <c r="I19" s="10">
        <f t="shared" si="0"/>
        <v>0</v>
      </c>
      <c r="J19" s="268">
        <f>VALORES!M20</f>
        <v>0</v>
      </c>
      <c r="K19" s="10">
        <f t="shared" si="1"/>
        <v>0</v>
      </c>
    </row>
    <row r="20" spans="2:12" ht="15" x14ac:dyDescent="0.2">
      <c r="B20" s="9" t="s">
        <v>165</v>
      </c>
      <c r="C20" s="28">
        <f>VALORES!B21</f>
        <v>0</v>
      </c>
      <c r="D20" s="270">
        <f>VALORES!C21</f>
        <v>0</v>
      </c>
      <c r="E20" s="10">
        <f>VALORES!J21</f>
        <v>0</v>
      </c>
      <c r="F20" s="10">
        <f>VALORES!K21</f>
        <v>0</v>
      </c>
      <c r="G20" s="10">
        <f>'17'!AD104</f>
        <v>0</v>
      </c>
      <c r="H20" s="10">
        <f>'17'!AD110</f>
        <v>0</v>
      </c>
      <c r="I20" s="10">
        <f t="shared" si="0"/>
        <v>0</v>
      </c>
      <c r="J20" s="268">
        <f>VALORES!M21</f>
        <v>0</v>
      </c>
      <c r="K20" s="10">
        <f t="shared" si="1"/>
        <v>0</v>
      </c>
      <c r="L20" s="13"/>
    </row>
    <row r="21" spans="2:12" ht="15" x14ac:dyDescent="0.2">
      <c r="B21" s="9" t="s">
        <v>166</v>
      </c>
      <c r="C21" s="28">
        <f>VALORES!B22</f>
        <v>0</v>
      </c>
      <c r="D21" s="270">
        <f>VALORES!C22</f>
        <v>0</v>
      </c>
      <c r="E21" s="10">
        <f>VALORES!J22</f>
        <v>0</v>
      </c>
      <c r="F21" s="10">
        <f>VALORES!K22</f>
        <v>0</v>
      </c>
      <c r="G21" s="10">
        <f>'18'!AD104</f>
        <v>0</v>
      </c>
      <c r="H21" s="10">
        <f>'18'!AD110</f>
        <v>0</v>
      </c>
      <c r="I21" s="10">
        <f t="shared" si="0"/>
        <v>0</v>
      </c>
      <c r="J21" s="268">
        <f>VALORES!M22</f>
        <v>0</v>
      </c>
      <c r="K21" s="10">
        <f t="shared" si="1"/>
        <v>0</v>
      </c>
    </row>
    <row r="22" spans="2:12" ht="15" x14ac:dyDescent="0.2">
      <c r="B22" s="9" t="s">
        <v>167</v>
      </c>
      <c r="C22" s="28">
        <f>VALORES!B23</f>
        <v>0</v>
      </c>
      <c r="D22" s="270">
        <f>VALORES!C23</f>
        <v>0</v>
      </c>
      <c r="E22" s="10">
        <f>VALORES!J23</f>
        <v>0</v>
      </c>
      <c r="F22" s="10">
        <f>VALORES!K23</f>
        <v>0</v>
      </c>
      <c r="G22" s="10">
        <f>'19'!AD104</f>
        <v>0</v>
      </c>
      <c r="H22" s="10">
        <f>'19'!AD110</f>
        <v>0</v>
      </c>
      <c r="I22" s="10">
        <f t="shared" si="0"/>
        <v>0</v>
      </c>
      <c r="J22" s="268">
        <f>VALORES!M23</f>
        <v>0</v>
      </c>
      <c r="K22" s="10">
        <f t="shared" si="1"/>
        <v>0</v>
      </c>
    </row>
    <row r="23" spans="2:12" ht="15" x14ac:dyDescent="0.2">
      <c r="B23" s="9" t="s">
        <v>168</v>
      </c>
      <c r="C23" s="28">
        <f>VALORES!B24</f>
        <v>0</v>
      </c>
      <c r="D23" s="270">
        <f>VALORES!C24</f>
        <v>0</v>
      </c>
      <c r="E23" s="10">
        <f>VALORES!J24</f>
        <v>0</v>
      </c>
      <c r="F23" s="10">
        <f>VALORES!K24</f>
        <v>0</v>
      </c>
      <c r="G23" s="10">
        <f>'20'!AD104</f>
        <v>0</v>
      </c>
      <c r="H23" s="10">
        <f>'20'!AD110</f>
        <v>0</v>
      </c>
      <c r="I23" s="10">
        <f t="shared" si="0"/>
        <v>0</v>
      </c>
      <c r="J23" s="268">
        <f>VALORES!M24</f>
        <v>0</v>
      </c>
      <c r="K23" s="10">
        <f t="shared" si="1"/>
        <v>0</v>
      </c>
    </row>
    <row r="24" spans="2:12" ht="15" x14ac:dyDescent="0.2">
      <c r="B24" s="9" t="s">
        <v>169</v>
      </c>
      <c r="C24" s="28">
        <f>VALORES!B25</f>
        <v>0</v>
      </c>
      <c r="D24" s="270">
        <f>VALORES!C25</f>
        <v>0</v>
      </c>
      <c r="E24" s="10">
        <f>VALORES!J25</f>
        <v>0</v>
      </c>
      <c r="F24" s="10">
        <f>VALORES!K25</f>
        <v>0</v>
      </c>
      <c r="G24" s="10">
        <f>'21'!AD104</f>
        <v>0</v>
      </c>
      <c r="H24" s="10">
        <f>'21'!AD110</f>
        <v>0</v>
      </c>
      <c r="I24" s="10">
        <f t="shared" si="0"/>
        <v>0</v>
      </c>
      <c r="J24" s="268">
        <f>VALORES!M25</f>
        <v>0</v>
      </c>
      <c r="K24" s="10">
        <f t="shared" si="1"/>
        <v>0</v>
      </c>
    </row>
    <row r="25" spans="2:12" ht="15" x14ac:dyDescent="0.2">
      <c r="B25" s="9" t="s">
        <v>291</v>
      </c>
      <c r="C25" s="28">
        <f>VALORES!B26</f>
        <v>0</v>
      </c>
      <c r="D25" s="270">
        <f>VALORES!C26</f>
        <v>0</v>
      </c>
      <c r="E25" s="10">
        <f>VALORES!J26</f>
        <v>0</v>
      </c>
      <c r="F25" s="10">
        <f>VALORES!K26</f>
        <v>0</v>
      </c>
      <c r="G25" s="10">
        <f>'22'!AD104</f>
        <v>0</v>
      </c>
      <c r="H25" s="10">
        <f>'22'!AD110</f>
        <v>0</v>
      </c>
      <c r="I25" s="10">
        <f t="shared" si="0"/>
        <v>0</v>
      </c>
      <c r="J25" s="268">
        <f>VALORES!M26</f>
        <v>0</v>
      </c>
      <c r="K25" s="10">
        <f t="shared" si="1"/>
        <v>0</v>
      </c>
    </row>
    <row r="26" spans="2:12" ht="15" x14ac:dyDescent="0.2">
      <c r="B26" s="9" t="s">
        <v>194</v>
      </c>
      <c r="C26" s="28">
        <f>VALORES!B27</f>
        <v>0</v>
      </c>
      <c r="D26" s="270">
        <f>VALORES!C27</f>
        <v>0</v>
      </c>
      <c r="E26" s="10">
        <f>VALORES!J27</f>
        <v>0</v>
      </c>
      <c r="F26" s="10">
        <f>VALORES!K27</f>
        <v>0</v>
      </c>
      <c r="G26" s="10">
        <f>'23'!AD104</f>
        <v>0</v>
      </c>
      <c r="H26" s="10">
        <f>'23'!AD110</f>
        <v>0</v>
      </c>
      <c r="I26" s="10">
        <f t="shared" si="0"/>
        <v>0</v>
      </c>
      <c r="J26" s="268">
        <f>VALORES!M27</f>
        <v>0</v>
      </c>
      <c r="K26" s="10">
        <f t="shared" si="1"/>
        <v>0</v>
      </c>
    </row>
    <row r="27" spans="2:12" ht="15" x14ac:dyDescent="0.2">
      <c r="B27" s="9" t="s">
        <v>26</v>
      </c>
      <c r="C27" s="28">
        <f>VALORES!B28</f>
        <v>0</v>
      </c>
      <c r="D27" s="270">
        <f>VALORES!C28</f>
        <v>0</v>
      </c>
      <c r="E27" s="10">
        <f>VALORES!J28</f>
        <v>0</v>
      </c>
      <c r="F27" s="10">
        <f>VALORES!K28</f>
        <v>0</v>
      </c>
      <c r="G27" s="10">
        <f>'24'!AD104</f>
        <v>0</v>
      </c>
      <c r="H27" s="10">
        <f>'24'!AD110</f>
        <v>0</v>
      </c>
      <c r="I27" s="10">
        <f t="shared" si="0"/>
        <v>0</v>
      </c>
      <c r="J27" s="268">
        <f>VALORES!M28</f>
        <v>0</v>
      </c>
      <c r="K27" s="10">
        <f t="shared" si="1"/>
        <v>0</v>
      </c>
    </row>
    <row r="28" spans="2:12" ht="15" x14ac:dyDescent="0.2">
      <c r="B28" s="9" t="s">
        <v>195</v>
      </c>
      <c r="C28" s="28">
        <f>VALORES!B29</f>
        <v>0</v>
      </c>
      <c r="D28" s="270">
        <f>VALORES!C29</f>
        <v>0</v>
      </c>
      <c r="E28" s="10">
        <f>VALORES!J29</f>
        <v>0</v>
      </c>
      <c r="F28" s="10">
        <f>VALORES!K29</f>
        <v>0</v>
      </c>
      <c r="G28" s="10">
        <f>'25'!AD104</f>
        <v>0</v>
      </c>
      <c r="H28" s="10">
        <f>'25'!AD110</f>
        <v>0</v>
      </c>
      <c r="I28" s="10">
        <f t="shared" si="0"/>
        <v>0</v>
      </c>
      <c r="J28" s="268">
        <f>VALORES!M29</f>
        <v>0</v>
      </c>
      <c r="K28" s="10">
        <f t="shared" si="1"/>
        <v>0</v>
      </c>
    </row>
    <row r="29" spans="2:12" ht="15" x14ac:dyDescent="0.2">
      <c r="B29" s="9" t="s">
        <v>196</v>
      </c>
      <c r="C29" s="28">
        <f>VALORES!B30</f>
        <v>0</v>
      </c>
      <c r="D29" s="270">
        <f>VALORES!C30</f>
        <v>0</v>
      </c>
      <c r="E29" s="10">
        <f>VALORES!J30</f>
        <v>0</v>
      </c>
      <c r="F29" s="10">
        <f>VALORES!K30</f>
        <v>0</v>
      </c>
      <c r="G29" s="10">
        <f>'26'!AD104</f>
        <v>0</v>
      </c>
      <c r="H29" s="10">
        <f>'26'!AD110</f>
        <v>0</v>
      </c>
      <c r="I29" s="10">
        <f t="shared" si="0"/>
        <v>0</v>
      </c>
      <c r="J29" s="268">
        <f>VALORES!M30</f>
        <v>0</v>
      </c>
      <c r="K29" s="10">
        <f t="shared" si="1"/>
        <v>0</v>
      </c>
    </row>
    <row r="30" spans="2:12" ht="15" x14ac:dyDescent="0.2">
      <c r="B30" s="9" t="s">
        <v>197</v>
      </c>
      <c r="C30" s="28">
        <f>VALORES!B31</f>
        <v>0</v>
      </c>
      <c r="D30" s="270">
        <f>VALORES!C31</f>
        <v>0</v>
      </c>
      <c r="E30" s="10">
        <f>VALORES!J31</f>
        <v>0</v>
      </c>
      <c r="F30" s="10">
        <f>VALORES!K31</f>
        <v>0</v>
      </c>
      <c r="G30" s="10">
        <f>'27'!AD104</f>
        <v>0</v>
      </c>
      <c r="H30" s="10">
        <f>'27'!AD110</f>
        <v>0</v>
      </c>
      <c r="I30" s="10">
        <f t="shared" si="0"/>
        <v>0</v>
      </c>
      <c r="J30" s="268">
        <f>VALORES!M31</f>
        <v>0</v>
      </c>
      <c r="K30" s="10">
        <f t="shared" si="1"/>
        <v>0</v>
      </c>
    </row>
    <row r="31" spans="2:12" ht="15" x14ac:dyDescent="0.2">
      <c r="B31" s="9" t="s">
        <v>198</v>
      </c>
      <c r="C31" s="28">
        <f>VALORES!B32</f>
        <v>0</v>
      </c>
      <c r="D31" s="270">
        <f>VALORES!C32</f>
        <v>0</v>
      </c>
      <c r="E31" s="10">
        <f>VALORES!J32</f>
        <v>0</v>
      </c>
      <c r="F31" s="10">
        <f>VALORES!K32</f>
        <v>0</v>
      </c>
      <c r="G31" s="10">
        <f>'28'!AD104</f>
        <v>0</v>
      </c>
      <c r="H31" s="10">
        <f>'28'!AD110</f>
        <v>0</v>
      </c>
      <c r="I31" s="10">
        <f t="shared" si="0"/>
        <v>0</v>
      </c>
      <c r="J31" s="268">
        <f>VALORES!M32</f>
        <v>0</v>
      </c>
      <c r="K31" s="10">
        <f t="shared" si="1"/>
        <v>0</v>
      </c>
    </row>
    <row r="32" spans="2:12" ht="15" x14ac:dyDescent="0.2">
      <c r="B32" s="9" t="s">
        <v>199</v>
      </c>
      <c r="C32" s="28">
        <f>VALORES!B33</f>
        <v>0</v>
      </c>
      <c r="D32" s="270">
        <f>VALORES!C33</f>
        <v>0</v>
      </c>
      <c r="E32" s="10">
        <f>VALORES!J33</f>
        <v>0</v>
      </c>
      <c r="F32" s="10">
        <f>VALORES!K33</f>
        <v>0</v>
      </c>
      <c r="G32" s="10">
        <f>'29'!AD104</f>
        <v>0</v>
      </c>
      <c r="H32" s="10">
        <f>'29'!AD110</f>
        <v>0</v>
      </c>
      <c r="I32" s="10">
        <f t="shared" si="0"/>
        <v>0</v>
      </c>
      <c r="J32" s="268">
        <f>VALORES!M33</f>
        <v>0</v>
      </c>
      <c r="K32" s="10">
        <f t="shared" si="1"/>
        <v>0</v>
      </c>
    </row>
    <row r="33" spans="2:11" ht="15" x14ac:dyDescent="0.2">
      <c r="B33" s="9" t="s">
        <v>200</v>
      </c>
      <c r="C33" s="28">
        <f>VALORES!B34</f>
        <v>0</v>
      </c>
      <c r="D33" s="270">
        <f>VALORES!C34</f>
        <v>0</v>
      </c>
      <c r="E33" s="10">
        <f>VALORES!J34</f>
        <v>0</v>
      </c>
      <c r="F33" s="10">
        <f>VALORES!K34</f>
        <v>0</v>
      </c>
      <c r="G33" s="10">
        <f>'30'!AD104</f>
        <v>0</v>
      </c>
      <c r="H33" s="10">
        <f>'30'!AD110</f>
        <v>0</v>
      </c>
      <c r="I33" s="10">
        <f t="shared" si="0"/>
        <v>0</v>
      </c>
      <c r="J33" s="268">
        <f>VALORES!M34</f>
        <v>0</v>
      </c>
      <c r="K33" s="10">
        <f t="shared" si="1"/>
        <v>0</v>
      </c>
    </row>
    <row r="34" spans="2:11" ht="16.899999999999999" customHeight="1" x14ac:dyDescent="0.2">
      <c r="B34" s="483" t="s">
        <v>288</v>
      </c>
      <c r="C34" s="484"/>
      <c r="D34" s="484"/>
      <c r="E34" s="484"/>
      <c r="F34" s="484"/>
      <c r="G34" s="484"/>
      <c r="H34" s="484"/>
      <c r="I34" s="484"/>
      <c r="J34" s="485"/>
      <c r="K34" s="269">
        <f>SUM(I4:I23)</f>
        <v>0</v>
      </c>
    </row>
    <row r="35" spans="2:11" ht="17.45" customHeight="1" x14ac:dyDescent="0.2">
      <c r="B35" s="486" t="s">
        <v>289</v>
      </c>
      <c r="C35" s="487"/>
      <c r="D35" s="487"/>
      <c r="E35" s="487"/>
      <c r="F35" s="487"/>
      <c r="G35" s="487"/>
      <c r="H35" s="487"/>
      <c r="I35" s="487"/>
      <c r="J35" s="488"/>
      <c r="K35" s="269">
        <f>SUM(K4:K24)</f>
        <v>0</v>
      </c>
    </row>
    <row r="36" spans="2:11" x14ac:dyDescent="0.2">
      <c r="K36" s="12"/>
    </row>
    <row r="37" spans="2:11" x14ac:dyDescent="0.2">
      <c r="K37" s="12"/>
    </row>
  </sheetData>
  <mergeCells count="3">
    <mergeCell ref="B34:J34"/>
    <mergeCell ref="B35:J35"/>
    <mergeCell ref="B2:K2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34749-4192-4D3E-9A2E-9FAE94B18135}">
  <sheetPr codeName="Planilha8"/>
  <dimension ref="A1"/>
  <sheetViews>
    <sheetView workbookViewId="0">
      <selection activeCell="H19" sqref="H19"/>
    </sheetView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tabColor theme="8" tint="0.59999389629810485"/>
  </sheetPr>
  <dimension ref="A1:AK122"/>
  <sheetViews>
    <sheetView tabSelected="1" zoomScale="80" zoomScaleNormal="80" workbookViewId="0">
      <pane xSplit="2" ySplit="3" topLeftCell="C4" activePane="bottomRight" state="frozenSplit"/>
      <selection activeCell="Q1" sqref="Q1:AH1"/>
      <selection pane="topRight" activeCell="Q1" sqref="Q1:AH1"/>
      <selection pane="bottomLeft" activeCell="Q1" sqref="Q1:AH1"/>
      <selection pane="bottomRight" activeCell="D18" sqref="D18"/>
    </sheetView>
  </sheetViews>
  <sheetFormatPr defaultColWidth="5.57031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21.7109375" style="31" bestFit="1" customWidth="1"/>
    <col min="5" max="5" width="23.85546875" style="30" bestFit="1" customWidth="1"/>
    <col min="6" max="6" width="10" style="31" bestFit="1" customWidth="1"/>
    <col min="7" max="7" width="4.140625" style="30" bestFit="1" customWidth="1"/>
    <col min="8" max="8" width="6.28515625" style="30" bestFit="1" customWidth="1"/>
    <col min="9" max="9" width="14.5703125" style="30" bestFit="1" customWidth="1"/>
    <col min="10" max="10" width="9.28515625" style="30" bestFit="1" customWidth="1"/>
    <col min="11" max="11" width="9.140625" style="30" bestFit="1" customWidth="1"/>
    <col min="12" max="12" width="7.42578125" style="30" bestFit="1" customWidth="1"/>
    <col min="13" max="13" width="11.28515625" style="30" bestFit="1" customWidth="1"/>
    <col min="14" max="14" width="11.71093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9.5703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12.285156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1.5703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12.5703125" style="30" bestFit="1" customWidth="1"/>
    <col min="36" max="36" width="13.42578125" style="30" bestFit="1" customWidth="1"/>
    <col min="37" max="37" width="7.42578125" style="30" bestFit="1" customWidth="1"/>
    <col min="38" max="16384" width="5.5703125" style="30"/>
  </cols>
  <sheetData>
    <row r="1" spans="1:34" s="271" customFormat="1" ht="15.75" thickBot="1" x14ac:dyDescent="0.3">
      <c r="A1" s="503" t="s">
        <v>111</v>
      </c>
      <c r="B1" s="504"/>
      <c r="C1" s="505" t="s">
        <v>307</v>
      </c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>
        <v>1</v>
      </c>
      <c r="R1" s="314" t="s">
        <v>306</v>
      </c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325" customFormat="1" ht="15" x14ac:dyDescent="0.25">
      <c r="A2" s="324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54" t="s">
        <v>308</v>
      </c>
      <c r="C4" s="354" t="s">
        <v>308</v>
      </c>
      <c r="D4" s="355" t="s">
        <v>21</v>
      </c>
      <c r="E4" s="356" t="s">
        <v>396</v>
      </c>
      <c r="F4" s="356" t="s">
        <v>396</v>
      </c>
      <c r="G4" s="357" t="s">
        <v>313</v>
      </c>
      <c r="H4" s="358">
        <v>1</v>
      </c>
      <c r="I4" s="359">
        <v>1642.37</v>
      </c>
      <c r="J4" s="360">
        <v>9.2499999999999999E-2</v>
      </c>
      <c r="K4" s="361">
        <v>0.12</v>
      </c>
      <c r="L4" s="362">
        <v>9.7500000000000003E-2</v>
      </c>
      <c r="M4" s="362">
        <v>0.1</v>
      </c>
      <c r="N4" s="363">
        <v>45470</v>
      </c>
      <c r="O4" s="254">
        <f t="shared" ref="O4:O67" si="0">((I4*(1-M4)-(I4*(1-M4)*K4))*J4)+(I4*(1-M4)*K4)</f>
        <v>297.69598619999999</v>
      </c>
      <c r="P4" s="273">
        <f t="shared" ref="P4:P67" si="1">((I4*(1-M4)*L4)+I4*(1-M4))*H4</f>
        <v>1622.2509675000001</v>
      </c>
      <c r="Q4" s="274">
        <f t="shared" ref="Q4:Q67" si="2">I4*(1-M4)-O4</f>
        <v>1180.4370137999999</v>
      </c>
      <c r="R4" s="274">
        <f t="shared" ref="R4:R67" si="3">Q4*H4</f>
        <v>1180.4370137999999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 t="shared" ref="AA4:AA67" si="4">SUM(S4:Z4)</f>
        <v>0.5675</v>
      </c>
      <c r="AB4" s="279">
        <f t="shared" ref="AB4:AB67" si="5">(1-AA4)</f>
        <v>0.4325</v>
      </c>
      <c r="AC4" s="274">
        <f t="shared" ref="AC4:AC67" si="6">Q4/AB4</f>
        <v>2729.3341359537571</v>
      </c>
      <c r="AD4" s="280">
        <f t="shared" ref="AD4:AD67" si="7">R4/AB4</f>
        <v>2729.3341359537571</v>
      </c>
      <c r="AE4" s="281">
        <f t="shared" ref="AE4:AE67" si="8">SUM(S4:V4)</f>
        <v>0.26250000000000001</v>
      </c>
      <c r="AF4" s="281">
        <f t="shared" ref="AF4:AF67" si="9">W4+X4</f>
        <v>0.30499999999999999</v>
      </c>
      <c r="AG4" s="282">
        <f t="shared" ref="AG4:AG67" si="10">AD4*AE4</f>
        <v>716.45021068786127</v>
      </c>
      <c r="AH4" s="282">
        <f t="shared" ref="AH4:AH67" si="11">AD4*AF4</f>
        <v>832.44691146589594</v>
      </c>
    </row>
    <row r="5" spans="1:34" x14ac:dyDescent="0.2">
      <c r="A5" s="272">
        <v>2</v>
      </c>
      <c r="B5" s="354" t="s">
        <v>311</v>
      </c>
      <c r="C5" s="354" t="s">
        <v>312</v>
      </c>
      <c r="D5" s="355" t="s">
        <v>571</v>
      </c>
      <c r="E5" s="356" t="s">
        <v>396</v>
      </c>
      <c r="F5" s="356" t="s">
        <v>396</v>
      </c>
      <c r="G5" s="357" t="s">
        <v>313</v>
      </c>
      <c r="H5" s="358">
        <v>1</v>
      </c>
      <c r="I5" s="359">
        <v>10200</v>
      </c>
      <c r="J5" s="360">
        <v>9.2499999999999999E-2</v>
      </c>
      <c r="K5" s="361">
        <v>0.12</v>
      </c>
      <c r="L5" s="362">
        <v>9.7500000000000003E-2</v>
      </c>
      <c r="M5" s="362"/>
      <c r="N5" s="363">
        <v>45412</v>
      </c>
      <c r="O5" s="254">
        <f t="shared" si="0"/>
        <v>2054.2799999999997</v>
      </c>
      <c r="P5" s="273">
        <f t="shared" si="1"/>
        <v>11194.5</v>
      </c>
      <c r="Q5" s="274">
        <f t="shared" si="2"/>
        <v>8145.72</v>
      </c>
      <c r="R5" s="274">
        <f t="shared" si="3"/>
        <v>8145.72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 t="shared" si="4"/>
        <v>0.5675</v>
      </c>
      <c r="AB5" s="279">
        <f t="shared" si="5"/>
        <v>0.4325</v>
      </c>
      <c r="AC5" s="274">
        <f t="shared" si="6"/>
        <v>18834.034682080925</v>
      </c>
      <c r="AD5" s="280">
        <f t="shared" si="7"/>
        <v>18834.034682080925</v>
      </c>
      <c r="AE5" s="281">
        <f t="shared" si="8"/>
        <v>0.26250000000000001</v>
      </c>
      <c r="AF5" s="281">
        <f t="shared" si="9"/>
        <v>0.30499999999999999</v>
      </c>
      <c r="AG5" s="282">
        <f t="shared" si="10"/>
        <v>4943.9341040462432</v>
      </c>
      <c r="AH5" s="282">
        <f t="shared" si="11"/>
        <v>5744.380578034682</v>
      </c>
    </row>
    <row r="6" spans="1:34" x14ac:dyDescent="0.2">
      <c r="A6" s="272">
        <v>3</v>
      </c>
      <c r="B6" s="354" t="s">
        <v>314</v>
      </c>
      <c r="C6" s="354"/>
      <c r="D6" s="355" t="s">
        <v>315</v>
      </c>
      <c r="E6" s="356" t="s">
        <v>396</v>
      </c>
      <c r="F6" s="356" t="s">
        <v>396</v>
      </c>
      <c r="G6" s="357" t="s">
        <v>313</v>
      </c>
      <c r="H6" s="358">
        <v>1</v>
      </c>
      <c r="I6" s="359">
        <v>2500</v>
      </c>
      <c r="J6" s="360">
        <v>9.2499999999999999E-2</v>
      </c>
      <c r="K6" s="361">
        <v>0.12</v>
      </c>
      <c r="L6" s="362">
        <v>9.7500000000000003E-2</v>
      </c>
      <c r="M6" s="362"/>
      <c r="N6" s="363">
        <v>45414.731724537036</v>
      </c>
      <c r="O6" s="254">
        <f t="shared" si="0"/>
        <v>503.5</v>
      </c>
      <c r="P6" s="273">
        <f t="shared" si="1"/>
        <v>2743.75</v>
      </c>
      <c r="Q6" s="274">
        <f t="shared" si="2"/>
        <v>1996.5</v>
      </c>
      <c r="R6" s="274">
        <f t="shared" si="3"/>
        <v>1996.5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 t="shared" si="4"/>
        <v>0.5675</v>
      </c>
      <c r="AB6" s="279">
        <f t="shared" si="5"/>
        <v>0.4325</v>
      </c>
      <c r="AC6" s="274">
        <f t="shared" si="6"/>
        <v>4616.184971098266</v>
      </c>
      <c r="AD6" s="280">
        <f t="shared" si="7"/>
        <v>4616.184971098266</v>
      </c>
      <c r="AE6" s="281">
        <f t="shared" si="8"/>
        <v>0.26250000000000001</v>
      </c>
      <c r="AF6" s="281">
        <f t="shared" si="9"/>
        <v>0.30499999999999999</v>
      </c>
      <c r="AG6" s="282">
        <f t="shared" si="10"/>
        <v>1211.7485549132948</v>
      </c>
      <c r="AH6" s="282">
        <f t="shared" si="11"/>
        <v>1407.9364161849712</v>
      </c>
    </row>
    <row r="7" spans="1:34" x14ac:dyDescent="0.2">
      <c r="A7" s="272">
        <v>4</v>
      </c>
      <c r="B7" s="354" t="s">
        <v>316</v>
      </c>
      <c r="C7" s="354"/>
      <c r="D7" s="355" t="s">
        <v>571</v>
      </c>
      <c r="E7" s="364" t="s">
        <v>396</v>
      </c>
      <c r="F7" s="364" t="s">
        <v>396</v>
      </c>
      <c r="G7" s="357" t="s">
        <v>313</v>
      </c>
      <c r="H7" s="358">
        <v>1</v>
      </c>
      <c r="I7" s="359">
        <v>500</v>
      </c>
      <c r="J7" s="360">
        <v>9.2499999999999999E-2</v>
      </c>
      <c r="K7" s="361">
        <v>0.12</v>
      </c>
      <c r="L7" s="362">
        <v>9.7500000000000003E-2</v>
      </c>
      <c r="M7" s="362"/>
      <c r="N7" s="363">
        <v>45415</v>
      </c>
      <c r="O7" s="254">
        <f t="shared" si="0"/>
        <v>100.7</v>
      </c>
      <c r="P7" s="273">
        <f t="shared" si="1"/>
        <v>548.75</v>
      </c>
      <c r="Q7" s="274">
        <f t="shared" si="2"/>
        <v>399.3</v>
      </c>
      <c r="R7" s="274">
        <f t="shared" si="3"/>
        <v>399.3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si="4"/>
        <v>0.5675</v>
      </c>
      <c r="AB7" s="279">
        <f t="shared" si="5"/>
        <v>0.4325</v>
      </c>
      <c r="AC7" s="274">
        <f t="shared" si="6"/>
        <v>923.23699421965318</v>
      </c>
      <c r="AD7" s="280">
        <f t="shared" si="7"/>
        <v>923.23699421965318</v>
      </c>
      <c r="AE7" s="281">
        <f t="shared" si="8"/>
        <v>0.26250000000000001</v>
      </c>
      <c r="AF7" s="281">
        <f t="shared" si="9"/>
        <v>0.30499999999999999</v>
      </c>
      <c r="AG7" s="282">
        <f t="shared" si="10"/>
        <v>242.34971098265896</v>
      </c>
      <c r="AH7" s="282">
        <f t="shared" si="11"/>
        <v>281.58728323699421</v>
      </c>
    </row>
    <row r="8" spans="1:34" x14ac:dyDescent="0.2">
      <c r="A8" s="272">
        <v>5</v>
      </c>
      <c r="B8" s="354" t="s">
        <v>317</v>
      </c>
      <c r="C8" s="354"/>
      <c r="D8" s="355" t="s">
        <v>21</v>
      </c>
      <c r="E8" s="356" t="s">
        <v>309</v>
      </c>
      <c r="F8" s="356" t="s">
        <v>396</v>
      </c>
      <c r="G8" s="357" t="s">
        <v>310</v>
      </c>
      <c r="H8" s="358">
        <v>1</v>
      </c>
      <c r="I8" s="359">
        <v>0</v>
      </c>
      <c r="J8" s="360">
        <v>0</v>
      </c>
      <c r="K8" s="361">
        <v>0</v>
      </c>
      <c r="L8" s="362">
        <v>0</v>
      </c>
      <c r="M8" s="362"/>
      <c r="N8" s="363">
        <v>45415</v>
      </c>
      <c r="O8" s="254">
        <f t="shared" si="0"/>
        <v>0</v>
      </c>
      <c r="P8" s="273">
        <f t="shared" si="1"/>
        <v>0</v>
      </c>
      <c r="Q8" s="274">
        <f t="shared" si="2"/>
        <v>0</v>
      </c>
      <c r="R8" s="274">
        <f t="shared" si="3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4"/>
        <v>0.5675</v>
      </c>
      <c r="AB8" s="279">
        <f t="shared" si="5"/>
        <v>0.4325</v>
      </c>
      <c r="AC8" s="274">
        <f t="shared" si="6"/>
        <v>0</v>
      </c>
      <c r="AD8" s="280">
        <f t="shared" si="7"/>
        <v>0</v>
      </c>
      <c r="AE8" s="281">
        <f t="shared" si="8"/>
        <v>0.26250000000000001</v>
      </c>
      <c r="AF8" s="281">
        <f t="shared" si="9"/>
        <v>0.30499999999999999</v>
      </c>
      <c r="AG8" s="282">
        <f t="shared" si="10"/>
        <v>0</v>
      </c>
      <c r="AH8" s="282">
        <f t="shared" si="11"/>
        <v>0</v>
      </c>
    </row>
    <row r="9" spans="1:34" x14ac:dyDescent="0.2">
      <c r="A9" s="272">
        <v>6</v>
      </c>
      <c r="B9" s="354"/>
      <c r="C9" s="354"/>
      <c r="D9" s="355"/>
      <c r="E9" s="356"/>
      <c r="F9" s="356"/>
      <c r="G9" s="357"/>
      <c r="H9" s="358"/>
      <c r="I9" s="359"/>
      <c r="J9" s="360"/>
      <c r="K9" s="361"/>
      <c r="L9" s="362"/>
      <c r="M9" s="362"/>
      <c r="N9" s="362"/>
      <c r="O9" s="254">
        <f t="shared" si="0"/>
        <v>0</v>
      </c>
      <c r="P9" s="273">
        <f t="shared" si="1"/>
        <v>0</v>
      </c>
      <c r="Q9" s="274">
        <f t="shared" si="2"/>
        <v>0</v>
      </c>
      <c r="R9" s="274">
        <f t="shared" si="3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4"/>
        <v>0.5675</v>
      </c>
      <c r="AB9" s="279">
        <f t="shared" si="5"/>
        <v>0.4325</v>
      </c>
      <c r="AC9" s="274">
        <f t="shared" si="6"/>
        <v>0</v>
      </c>
      <c r="AD9" s="280">
        <f t="shared" si="7"/>
        <v>0</v>
      </c>
      <c r="AE9" s="281">
        <f t="shared" si="8"/>
        <v>0.26250000000000001</v>
      </c>
      <c r="AF9" s="281">
        <f t="shared" si="9"/>
        <v>0.30499999999999999</v>
      </c>
      <c r="AG9" s="282">
        <f t="shared" si="10"/>
        <v>0</v>
      </c>
      <c r="AH9" s="282">
        <f t="shared" si="11"/>
        <v>0</v>
      </c>
    </row>
    <row r="10" spans="1:34" x14ac:dyDescent="0.2">
      <c r="A10" s="272">
        <v>7</v>
      </c>
      <c r="B10" s="354" t="s">
        <v>318</v>
      </c>
      <c r="C10" s="354" t="s">
        <v>319</v>
      </c>
      <c r="D10" s="355" t="s">
        <v>320</v>
      </c>
      <c r="E10" s="356" t="s">
        <v>321</v>
      </c>
      <c r="F10" s="356" t="s">
        <v>396</v>
      </c>
      <c r="G10" s="357" t="s">
        <v>313</v>
      </c>
      <c r="H10" s="358">
        <v>1</v>
      </c>
      <c r="I10" s="359">
        <v>1713.92</v>
      </c>
      <c r="J10" s="360">
        <v>9.2499999999999999E-2</v>
      </c>
      <c r="K10" s="361">
        <v>0.12</v>
      </c>
      <c r="L10" s="362">
        <v>6.5000000000000002E-2</v>
      </c>
      <c r="M10" s="362"/>
      <c r="N10" s="363">
        <v>45415</v>
      </c>
      <c r="O10" s="254">
        <f t="shared" si="0"/>
        <v>345.18348800000001</v>
      </c>
      <c r="P10" s="273">
        <f t="shared" si="1"/>
        <v>1825.3248000000001</v>
      </c>
      <c r="Q10" s="274">
        <f t="shared" si="2"/>
        <v>1368.7365119999999</v>
      </c>
      <c r="R10" s="274">
        <f t="shared" si="3"/>
        <v>1368.7365119999999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4"/>
        <v>0.5675</v>
      </c>
      <c r="AB10" s="279">
        <f t="shared" si="5"/>
        <v>0.4325</v>
      </c>
      <c r="AC10" s="274">
        <f t="shared" si="6"/>
        <v>3164.7086982658957</v>
      </c>
      <c r="AD10" s="280">
        <f t="shared" si="7"/>
        <v>3164.7086982658957</v>
      </c>
      <c r="AE10" s="281">
        <f t="shared" si="8"/>
        <v>0.26250000000000001</v>
      </c>
      <c r="AF10" s="281">
        <f t="shared" si="9"/>
        <v>0.30499999999999999</v>
      </c>
      <c r="AG10" s="282">
        <f t="shared" si="10"/>
        <v>830.73603329479761</v>
      </c>
      <c r="AH10" s="282">
        <f t="shared" si="11"/>
        <v>965.23615297109814</v>
      </c>
    </row>
    <row r="11" spans="1:34" x14ac:dyDescent="0.2">
      <c r="A11" s="272">
        <v>8</v>
      </c>
      <c r="B11" s="354" t="s">
        <v>322</v>
      </c>
      <c r="C11" s="354" t="s">
        <v>323</v>
      </c>
      <c r="D11" s="355" t="s">
        <v>320</v>
      </c>
      <c r="E11" s="356" t="s">
        <v>324</v>
      </c>
      <c r="F11" s="356" t="s">
        <v>396</v>
      </c>
      <c r="G11" s="357" t="s">
        <v>313</v>
      </c>
      <c r="H11" s="358">
        <v>4</v>
      </c>
      <c r="I11" s="359">
        <v>68.66</v>
      </c>
      <c r="J11" s="360">
        <v>9.2499999999999999E-2</v>
      </c>
      <c r="K11" s="361">
        <v>0.12</v>
      </c>
      <c r="L11" s="362">
        <v>9.7500000000000003E-2</v>
      </c>
      <c r="M11" s="362"/>
      <c r="N11" s="363">
        <v>45243</v>
      </c>
      <c r="O11" s="254">
        <f t="shared" si="0"/>
        <v>13.828123999999999</v>
      </c>
      <c r="P11" s="273">
        <f t="shared" si="1"/>
        <v>301.41739999999999</v>
      </c>
      <c r="Q11" s="274">
        <f t="shared" si="2"/>
        <v>54.831875999999994</v>
      </c>
      <c r="R11" s="274">
        <f t="shared" si="3"/>
        <v>219.32750399999998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4"/>
        <v>0.5675</v>
      </c>
      <c r="AB11" s="279">
        <f t="shared" si="5"/>
        <v>0.4325</v>
      </c>
      <c r="AC11" s="274">
        <f t="shared" si="6"/>
        <v>126.77890404624276</v>
      </c>
      <c r="AD11" s="280">
        <f t="shared" si="7"/>
        <v>507.11561618497103</v>
      </c>
      <c r="AE11" s="281">
        <f t="shared" si="8"/>
        <v>0.26250000000000001</v>
      </c>
      <c r="AF11" s="281">
        <f t="shared" si="9"/>
        <v>0.30499999999999999</v>
      </c>
      <c r="AG11" s="282">
        <f t="shared" si="10"/>
        <v>133.1178492485549</v>
      </c>
      <c r="AH11" s="282">
        <f t="shared" si="11"/>
        <v>154.67026293641615</v>
      </c>
    </row>
    <row r="12" spans="1:34" x14ac:dyDescent="0.2">
      <c r="A12" s="272">
        <v>9</v>
      </c>
      <c r="B12" s="354"/>
      <c r="C12" s="354"/>
      <c r="D12" s="355"/>
      <c r="E12" s="356"/>
      <c r="F12" s="356"/>
      <c r="G12" s="357"/>
      <c r="H12" s="358"/>
      <c r="I12" s="359"/>
      <c r="J12" s="360"/>
      <c r="K12" s="361"/>
      <c r="L12" s="362"/>
      <c r="M12" s="362"/>
      <c r="N12" s="362"/>
      <c r="O12" s="254">
        <f t="shared" si="0"/>
        <v>0</v>
      </c>
      <c r="P12" s="273">
        <f t="shared" si="1"/>
        <v>0</v>
      </c>
      <c r="Q12" s="274">
        <f t="shared" si="2"/>
        <v>0</v>
      </c>
      <c r="R12" s="274">
        <f t="shared" si="3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4"/>
        <v>0.5675</v>
      </c>
      <c r="AB12" s="279">
        <f t="shared" si="5"/>
        <v>0.4325</v>
      </c>
      <c r="AC12" s="274">
        <f t="shared" si="6"/>
        <v>0</v>
      </c>
      <c r="AD12" s="280">
        <f t="shared" si="7"/>
        <v>0</v>
      </c>
      <c r="AE12" s="281">
        <f t="shared" si="8"/>
        <v>0.26250000000000001</v>
      </c>
      <c r="AF12" s="281">
        <f t="shared" si="9"/>
        <v>0.30499999999999999</v>
      </c>
      <c r="AG12" s="282">
        <f t="shared" si="10"/>
        <v>0</v>
      </c>
      <c r="AH12" s="282">
        <f t="shared" si="11"/>
        <v>0</v>
      </c>
    </row>
    <row r="13" spans="1:34" x14ac:dyDescent="0.2">
      <c r="A13" s="272">
        <v>10</v>
      </c>
      <c r="B13" s="354" t="s">
        <v>325</v>
      </c>
      <c r="C13" s="354" t="s">
        <v>326</v>
      </c>
      <c r="D13" s="355" t="s">
        <v>327</v>
      </c>
      <c r="E13" s="356" t="s">
        <v>328</v>
      </c>
      <c r="F13" s="356" t="s">
        <v>396</v>
      </c>
      <c r="G13" s="357" t="s">
        <v>313</v>
      </c>
      <c r="H13" s="358">
        <v>1</v>
      </c>
      <c r="I13" s="359">
        <v>200</v>
      </c>
      <c r="J13" s="360">
        <v>9.2499999999999999E-2</v>
      </c>
      <c r="K13" s="361">
        <v>0.04</v>
      </c>
      <c r="L13" s="362">
        <v>9.7500000000000003E-2</v>
      </c>
      <c r="M13" s="362"/>
      <c r="N13" s="363">
        <v>45415</v>
      </c>
      <c r="O13" s="254">
        <f t="shared" si="0"/>
        <v>25.759999999999998</v>
      </c>
      <c r="P13" s="273">
        <f t="shared" si="1"/>
        <v>219.5</v>
      </c>
      <c r="Q13" s="274">
        <f t="shared" si="2"/>
        <v>174.24</v>
      </c>
      <c r="R13" s="274">
        <f t="shared" si="3"/>
        <v>174.24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4"/>
        <v>0.5675</v>
      </c>
      <c r="AB13" s="279">
        <f t="shared" si="5"/>
        <v>0.4325</v>
      </c>
      <c r="AC13" s="274">
        <f t="shared" si="6"/>
        <v>402.8670520231214</v>
      </c>
      <c r="AD13" s="280">
        <f t="shared" si="7"/>
        <v>402.8670520231214</v>
      </c>
      <c r="AE13" s="281">
        <f t="shared" si="8"/>
        <v>0.26250000000000001</v>
      </c>
      <c r="AF13" s="281">
        <f t="shared" si="9"/>
        <v>0.30499999999999999</v>
      </c>
      <c r="AG13" s="282">
        <f t="shared" si="10"/>
        <v>105.75260115606937</v>
      </c>
      <c r="AH13" s="282">
        <f t="shared" si="11"/>
        <v>122.87445086705202</v>
      </c>
    </row>
    <row r="14" spans="1:34" x14ac:dyDescent="0.2">
      <c r="A14" s="272">
        <v>11</v>
      </c>
      <c r="B14" s="354" t="s">
        <v>329</v>
      </c>
      <c r="C14" s="354" t="s">
        <v>330</v>
      </c>
      <c r="D14" s="355" t="s">
        <v>320</v>
      </c>
      <c r="E14" s="356" t="s">
        <v>331</v>
      </c>
      <c r="F14" s="356" t="s">
        <v>572</v>
      </c>
      <c r="G14" s="357" t="s">
        <v>313</v>
      </c>
      <c r="H14" s="358">
        <v>1</v>
      </c>
      <c r="I14" s="359">
        <v>28.78</v>
      </c>
      <c r="J14" s="360">
        <v>9.2499999999999999E-2</v>
      </c>
      <c r="K14" s="361">
        <v>0.12</v>
      </c>
      <c r="L14" s="362">
        <v>9.7500000000000003E-2</v>
      </c>
      <c r="M14" s="362"/>
      <c r="N14" s="363">
        <v>45470</v>
      </c>
      <c r="O14" s="254">
        <f t="shared" si="0"/>
        <v>5.7962920000000002</v>
      </c>
      <c r="P14" s="273">
        <f t="shared" si="1"/>
        <v>31.58605</v>
      </c>
      <c r="Q14" s="274">
        <f t="shared" si="2"/>
        <v>22.983708</v>
      </c>
      <c r="R14" s="274">
        <f t="shared" si="3"/>
        <v>22.983708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4"/>
        <v>0.5675</v>
      </c>
      <c r="AB14" s="279">
        <f t="shared" si="5"/>
        <v>0.4325</v>
      </c>
      <c r="AC14" s="274">
        <f t="shared" si="6"/>
        <v>53.141521387283241</v>
      </c>
      <c r="AD14" s="280">
        <f t="shared" si="7"/>
        <v>53.141521387283241</v>
      </c>
      <c r="AE14" s="281">
        <f t="shared" si="8"/>
        <v>0.26250000000000001</v>
      </c>
      <c r="AF14" s="281">
        <f t="shared" si="9"/>
        <v>0.30499999999999999</v>
      </c>
      <c r="AG14" s="282">
        <f t="shared" si="10"/>
        <v>13.949649364161852</v>
      </c>
      <c r="AH14" s="282">
        <f t="shared" si="11"/>
        <v>16.208164023121387</v>
      </c>
    </row>
    <row r="15" spans="1:34" x14ac:dyDescent="0.2">
      <c r="A15" s="272">
        <v>12</v>
      </c>
      <c r="B15" s="354"/>
      <c r="C15" s="354"/>
      <c r="D15" s="355"/>
      <c r="E15" s="356"/>
      <c r="F15" s="356"/>
      <c r="G15" s="357"/>
      <c r="H15" s="358"/>
      <c r="I15" s="359"/>
      <c r="J15" s="360"/>
      <c r="K15" s="361"/>
      <c r="L15" s="362"/>
      <c r="M15" s="362"/>
      <c r="N15" s="362"/>
      <c r="O15" s="254">
        <f t="shared" si="0"/>
        <v>0</v>
      </c>
      <c r="P15" s="273">
        <f t="shared" si="1"/>
        <v>0</v>
      </c>
      <c r="Q15" s="274">
        <f t="shared" si="2"/>
        <v>0</v>
      </c>
      <c r="R15" s="274">
        <f t="shared" si="3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4"/>
        <v>0.5675</v>
      </c>
      <c r="AB15" s="279">
        <f t="shared" si="5"/>
        <v>0.4325</v>
      </c>
      <c r="AC15" s="274">
        <f t="shared" si="6"/>
        <v>0</v>
      </c>
      <c r="AD15" s="280">
        <f t="shared" si="7"/>
        <v>0</v>
      </c>
      <c r="AE15" s="281">
        <f t="shared" si="8"/>
        <v>0.26250000000000001</v>
      </c>
      <c r="AF15" s="281">
        <f t="shared" si="9"/>
        <v>0.30499999999999999</v>
      </c>
      <c r="AG15" s="282">
        <f t="shared" si="10"/>
        <v>0</v>
      </c>
      <c r="AH15" s="282">
        <f t="shared" si="11"/>
        <v>0</v>
      </c>
    </row>
    <row r="16" spans="1:34" x14ac:dyDescent="0.2">
      <c r="A16" s="272">
        <v>13</v>
      </c>
      <c r="B16" s="354" t="s">
        <v>332</v>
      </c>
      <c r="C16" s="354" t="s">
        <v>333</v>
      </c>
      <c r="D16" s="355" t="s">
        <v>320</v>
      </c>
      <c r="E16" s="356" t="s">
        <v>334</v>
      </c>
      <c r="F16" s="356" t="s">
        <v>396</v>
      </c>
      <c r="G16" s="357" t="s">
        <v>313</v>
      </c>
      <c r="H16" s="358">
        <v>2</v>
      </c>
      <c r="I16" s="359">
        <v>599.98</v>
      </c>
      <c r="J16" s="360">
        <v>9.2499999999999999E-2</v>
      </c>
      <c r="K16" s="361">
        <v>0.12</v>
      </c>
      <c r="L16" s="362">
        <v>6.5000000000000002E-2</v>
      </c>
      <c r="M16" s="362"/>
      <c r="N16" s="363">
        <v>45415</v>
      </c>
      <c r="O16" s="254">
        <f t="shared" si="0"/>
        <v>120.835972</v>
      </c>
      <c r="P16" s="273">
        <f t="shared" si="1"/>
        <v>1277.9574</v>
      </c>
      <c r="Q16" s="274">
        <f t="shared" si="2"/>
        <v>479.14402800000005</v>
      </c>
      <c r="R16" s="274">
        <f t="shared" si="3"/>
        <v>958.2880560000001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4"/>
        <v>0.5675</v>
      </c>
      <c r="AB16" s="279">
        <f t="shared" si="5"/>
        <v>0.4325</v>
      </c>
      <c r="AC16" s="274">
        <f t="shared" si="6"/>
        <v>1107.8474635838152</v>
      </c>
      <c r="AD16" s="280">
        <f t="shared" si="7"/>
        <v>2215.6949271676303</v>
      </c>
      <c r="AE16" s="281">
        <f t="shared" si="8"/>
        <v>0.26250000000000001</v>
      </c>
      <c r="AF16" s="281">
        <f t="shared" si="9"/>
        <v>0.30499999999999999</v>
      </c>
      <c r="AG16" s="282">
        <f t="shared" si="10"/>
        <v>581.619918381503</v>
      </c>
      <c r="AH16" s="282">
        <f t="shared" si="11"/>
        <v>675.78695278612724</v>
      </c>
    </row>
    <row r="17" spans="1:34" x14ac:dyDescent="0.2">
      <c r="A17" s="272">
        <v>14</v>
      </c>
      <c r="B17" s="354" t="s">
        <v>335</v>
      </c>
      <c r="C17" s="354" t="s">
        <v>336</v>
      </c>
      <c r="D17" s="355" t="s">
        <v>320</v>
      </c>
      <c r="E17" s="356" t="s">
        <v>337</v>
      </c>
      <c r="F17" s="356" t="s">
        <v>396</v>
      </c>
      <c r="G17" s="357" t="s">
        <v>313</v>
      </c>
      <c r="H17" s="358">
        <v>2</v>
      </c>
      <c r="I17" s="359">
        <v>6967.65</v>
      </c>
      <c r="J17" s="360">
        <v>9.2499999999999999E-2</v>
      </c>
      <c r="K17" s="361">
        <v>0.12</v>
      </c>
      <c r="L17" s="362">
        <v>9.7500000000000003E-2</v>
      </c>
      <c r="M17" s="362"/>
      <c r="N17" s="363">
        <v>45415</v>
      </c>
      <c r="O17" s="254">
        <f t="shared" si="0"/>
        <v>1403.2847099999999</v>
      </c>
      <c r="P17" s="273">
        <f t="shared" si="1"/>
        <v>15293.991749999999</v>
      </c>
      <c r="Q17" s="274">
        <f t="shared" si="2"/>
        <v>5564.3652899999997</v>
      </c>
      <c r="R17" s="274">
        <f t="shared" si="3"/>
        <v>11128.730579999999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4"/>
        <v>0.5675</v>
      </c>
      <c r="AB17" s="279">
        <f t="shared" si="5"/>
        <v>0.4325</v>
      </c>
      <c r="AC17" s="274">
        <f t="shared" si="6"/>
        <v>12865.584485549132</v>
      </c>
      <c r="AD17" s="280">
        <f t="shared" si="7"/>
        <v>25731.168971098265</v>
      </c>
      <c r="AE17" s="281">
        <f t="shared" si="8"/>
        <v>0.26250000000000001</v>
      </c>
      <c r="AF17" s="281">
        <f t="shared" si="9"/>
        <v>0.30499999999999999</v>
      </c>
      <c r="AG17" s="282">
        <f t="shared" si="10"/>
        <v>6754.431854913295</v>
      </c>
      <c r="AH17" s="282">
        <f t="shared" si="11"/>
        <v>7848.0065361849702</v>
      </c>
    </row>
    <row r="18" spans="1:34" x14ac:dyDescent="0.2">
      <c r="A18" s="272">
        <v>15</v>
      </c>
      <c r="B18" s="354" t="s">
        <v>338</v>
      </c>
      <c r="C18" s="354" t="s">
        <v>339</v>
      </c>
      <c r="D18" s="355" t="s">
        <v>320</v>
      </c>
      <c r="E18" s="356" t="s">
        <v>340</v>
      </c>
      <c r="F18" s="356" t="s">
        <v>396</v>
      </c>
      <c r="G18" s="357" t="s">
        <v>313</v>
      </c>
      <c r="H18" s="358">
        <v>8</v>
      </c>
      <c r="I18" s="359">
        <v>119.85</v>
      </c>
      <c r="J18" s="360">
        <v>9.2499999999999999E-2</v>
      </c>
      <c r="K18" s="361">
        <v>0.12</v>
      </c>
      <c r="L18" s="362">
        <v>3.2500000000000001E-2</v>
      </c>
      <c r="M18" s="362"/>
      <c r="N18" s="363">
        <v>45411</v>
      </c>
      <c r="O18" s="254">
        <f t="shared" si="0"/>
        <v>24.137789999999999</v>
      </c>
      <c r="P18" s="273">
        <f t="shared" si="1"/>
        <v>989.9609999999999</v>
      </c>
      <c r="Q18" s="274">
        <f t="shared" si="2"/>
        <v>95.712209999999999</v>
      </c>
      <c r="R18" s="274">
        <f t="shared" si="3"/>
        <v>765.69767999999999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4"/>
        <v>0.5675</v>
      </c>
      <c r="AB18" s="279">
        <f t="shared" si="5"/>
        <v>0.4325</v>
      </c>
      <c r="AC18" s="274">
        <f t="shared" si="6"/>
        <v>221.29990751445087</v>
      </c>
      <c r="AD18" s="280">
        <f t="shared" si="7"/>
        <v>1770.3992601156069</v>
      </c>
      <c r="AE18" s="281">
        <f t="shared" si="8"/>
        <v>0.26250000000000001</v>
      </c>
      <c r="AF18" s="281">
        <f t="shared" si="9"/>
        <v>0.30499999999999999</v>
      </c>
      <c r="AG18" s="282">
        <f t="shared" si="10"/>
        <v>464.72980578034685</v>
      </c>
      <c r="AH18" s="282">
        <f t="shared" si="11"/>
        <v>539.97177433526008</v>
      </c>
    </row>
    <row r="19" spans="1:34" x14ac:dyDescent="0.2">
      <c r="A19" s="272">
        <v>16</v>
      </c>
      <c r="B19" s="354" t="s">
        <v>341</v>
      </c>
      <c r="C19" s="354" t="s">
        <v>342</v>
      </c>
      <c r="D19" s="355" t="s">
        <v>320</v>
      </c>
      <c r="E19" s="356" t="s">
        <v>573</v>
      </c>
      <c r="F19" s="356" t="s">
        <v>396</v>
      </c>
      <c r="G19" s="357" t="s">
        <v>313</v>
      </c>
      <c r="H19" s="358">
        <v>8</v>
      </c>
      <c r="I19" s="359">
        <v>205.99</v>
      </c>
      <c r="J19" s="360">
        <v>9.2499999999999999E-2</v>
      </c>
      <c r="K19" s="361">
        <v>0.12</v>
      </c>
      <c r="L19" s="362">
        <v>0</v>
      </c>
      <c r="M19" s="362"/>
      <c r="N19" s="363">
        <v>45415</v>
      </c>
      <c r="O19" s="254">
        <f t="shared" si="0"/>
        <v>41.486386000000003</v>
      </c>
      <c r="P19" s="273">
        <f t="shared" si="1"/>
        <v>1647.92</v>
      </c>
      <c r="Q19" s="274">
        <f t="shared" si="2"/>
        <v>164.503614</v>
      </c>
      <c r="R19" s="274">
        <f t="shared" si="3"/>
        <v>1316.028912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4"/>
        <v>0.5675</v>
      </c>
      <c r="AB19" s="279">
        <f t="shared" si="5"/>
        <v>0.4325</v>
      </c>
      <c r="AC19" s="274">
        <f t="shared" si="6"/>
        <v>380.35517687861272</v>
      </c>
      <c r="AD19" s="280">
        <f t="shared" si="7"/>
        <v>3042.8414150289018</v>
      </c>
      <c r="AE19" s="281">
        <f t="shared" si="8"/>
        <v>0.26250000000000001</v>
      </c>
      <c r="AF19" s="281">
        <f t="shared" si="9"/>
        <v>0.30499999999999999</v>
      </c>
      <c r="AG19" s="282">
        <f t="shared" si="10"/>
        <v>798.74587144508678</v>
      </c>
      <c r="AH19" s="282">
        <f t="shared" si="11"/>
        <v>928.06663158381502</v>
      </c>
    </row>
    <row r="20" spans="1:34" x14ac:dyDescent="0.2">
      <c r="A20" s="272">
        <v>17</v>
      </c>
      <c r="B20" s="354"/>
      <c r="C20" s="354"/>
      <c r="D20" s="355"/>
      <c r="E20" s="356"/>
      <c r="F20" s="356"/>
      <c r="G20" s="357"/>
      <c r="H20" s="358">
        <v>1</v>
      </c>
      <c r="I20" s="359"/>
      <c r="J20" s="360"/>
      <c r="K20" s="361"/>
      <c r="L20" s="362"/>
      <c r="M20" s="362"/>
      <c r="N20" s="362"/>
      <c r="O20" s="254">
        <f t="shared" si="0"/>
        <v>0</v>
      </c>
      <c r="P20" s="273">
        <f t="shared" si="1"/>
        <v>0</v>
      </c>
      <c r="Q20" s="274">
        <f t="shared" si="2"/>
        <v>0</v>
      </c>
      <c r="R20" s="274">
        <f t="shared" si="3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4"/>
        <v>0.5675</v>
      </c>
      <c r="AB20" s="279">
        <f t="shared" si="5"/>
        <v>0.4325</v>
      </c>
      <c r="AC20" s="274">
        <f t="shared" si="6"/>
        <v>0</v>
      </c>
      <c r="AD20" s="280">
        <f t="shared" si="7"/>
        <v>0</v>
      </c>
      <c r="AE20" s="281">
        <f t="shared" si="8"/>
        <v>0.26250000000000001</v>
      </c>
      <c r="AF20" s="281">
        <f t="shared" si="9"/>
        <v>0.30499999999999999</v>
      </c>
      <c r="AG20" s="282">
        <f t="shared" si="10"/>
        <v>0</v>
      </c>
      <c r="AH20" s="282">
        <f t="shared" si="11"/>
        <v>0</v>
      </c>
    </row>
    <row r="21" spans="1:34" x14ac:dyDescent="0.2">
      <c r="A21" s="272">
        <v>18</v>
      </c>
      <c r="B21" s="354" t="s">
        <v>343</v>
      </c>
      <c r="C21" s="354" t="s">
        <v>344</v>
      </c>
      <c r="D21" s="355" t="s">
        <v>320</v>
      </c>
      <c r="E21" s="356" t="s">
        <v>345</v>
      </c>
      <c r="F21" s="356" t="s">
        <v>574</v>
      </c>
      <c r="G21" s="357" t="s">
        <v>313</v>
      </c>
      <c r="H21" s="358">
        <v>3</v>
      </c>
      <c r="I21" s="359">
        <v>10.43</v>
      </c>
      <c r="J21" s="360">
        <v>9.2499999999999999E-2</v>
      </c>
      <c r="K21" s="361">
        <v>0.12</v>
      </c>
      <c r="L21" s="362">
        <v>9.7500000000000003E-2</v>
      </c>
      <c r="M21" s="362"/>
      <c r="N21" s="363">
        <v>45470</v>
      </c>
      <c r="O21" s="254">
        <f t="shared" si="0"/>
        <v>2.1006019999999999</v>
      </c>
      <c r="P21" s="273">
        <f t="shared" si="1"/>
        <v>34.340775000000001</v>
      </c>
      <c r="Q21" s="274">
        <f t="shared" si="2"/>
        <v>8.3293979999999994</v>
      </c>
      <c r="R21" s="274">
        <f t="shared" si="3"/>
        <v>24.988194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4"/>
        <v>0.5675</v>
      </c>
      <c r="AB21" s="279">
        <f t="shared" si="5"/>
        <v>0.4325</v>
      </c>
      <c r="AC21" s="274">
        <f t="shared" si="6"/>
        <v>19.258723699421964</v>
      </c>
      <c r="AD21" s="280">
        <f t="shared" si="7"/>
        <v>57.776171098265898</v>
      </c>
      <c r="AE21" s="281">
        <f t="shared" si="8"/>
        <v>0.26250000000000001</v>
      </c>
      <c r="AF21" s="281">
        <f t="shared" si="9"/>
        <v>0.30499999999999999</v>
      </c>
      <c r="AG21" s="282">
        <f t="shared" si="10"/>
        <v>15.166244913294799</v>
      </c>
      <c r="AH21" s="282">
        <f t="shared" si="11"/>
        <v>17.621732184971098</v>
      </c>
    </row>
    <row r="22" spans="1:34" x14ac:dyDescent="0.2">
      <c r="A22" s="272">
        <v>19</v>
      </c>
      <c r="B22" s="354" t="s">
        <v>346</v>
      </c>
      <c r="C22" s="354" t="s">
        <v>347</v>
      </c>
      <c r="D22" s="355" t="s">
        <v>320</v>
      </c>
      <c r="E22" s="356" t="s">
        <v>348</v>
      </c>
      <c r="F22" s="356" t="s">
        <v>575</v>
      </c>
      <c r="G22" s="357" t="s">
        <v>313</v>
      </c>
      <c r="H22" s="358">
        <v>3</v>
      </c>
      <c r="I22" s="359">
        <v>10.43</v>
      </c>
      <c r="J22" s="360">
        <v>9.2499999999999999E-2</v>
      </c>
      <c r="K22" s="361">
        <v>0.12</v>
      </c>
      <c r="L22" s="362">
        <v>9.7500000000000003E-2</v>
      </c>
      <c r="M22" s="362"/>
      <c r="N22" s="363">
        <v>45470</v>
      </c>
      <c r="O22" s="254">
        <f t="shared" si="0"/>
        <v>2.1006019999999999</v>
      </c>
      <c r="P22" s="273">
        <f t="shared" si="1"/>
        <v>34.340775000000001</v>
      </c>
      <c r="Q22" s="274">
        <f t="shared" si="2"/>
        <v>8.3293979999999994</v>
      </c>
      <c r="R22" s="274">
        <f t="shared" si="3"/>
        <v>24.988194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4"/>
        <v>0.5675</v>
      </c>
      <c r="AB22" s="279">
        <f t="shared" si="5"/>
        <v>0.4325</v>
      </c>
      <c r="AC22" s="274">
        <f t="shared" si="6"/>
        <v>19.258723699421964</v>
      </c>
      <c r="AD22" s="280">
        <f t="shared" si="7"/>
        <v>57.776171098265898</v>
      </c>
      <c r="AE22" s="281">
        <f t="shared" si="8"/>
        <v>0.26250000000000001</v>
      </c>
      <c r="AF22" s="281">
        <f t="shared" si="9"/>
        <v>0.30499999999999999</v>
      </c>
      <c r="AG22" s="282">
        <f t="shared" si="10"/>
        <v>15.166244913294799</v>
      </c>
      <c r="AH22" s="282">
        <f t="shared" si="11"/>
        <v>17.621732184971098</v>
      </c>
    </row>
    <row r="23" spans="1:34" x14ac:dyDescent="0.2">
      <c r="A23" s="272">
        <v>20</v>
      </c>
      <c r="B23" s="354" t="s">
        <v>349</v>
      </c>
      <c r="C23" s="354" t="s">
        <v>350</v>
      </c>
      <c r="D23" s="355" t="s">
        <v>320</v>
      </c>
      <c r="E23" s="356" t="s">
        <v>351</v>
      </c>
      <c r="F23" s="356" t="s">
        <v>576</v>
      </c>
      <c r="G23" s="357" t="s">
        <v>313</v>
      </c>
      <c r="H23" s="358">
        <v>3</v>
      </c>
      <c r="I23" s="359">
        <v>6.88</v>
      </c>
      <c r="J23" s="360">
        <v>9.2499999999999999E-2</v>
      </c>
      <c r="K23" s="361">
        <v>0.12</v>
      </c>
      <c r="L23" s="362">
        <v>9.7500000000000003E-2</v>
      </c>
      <c r="M23" s="362"/>
      <c r="N23" s="363">
        <v>45478</v>
      </c>
      <c r="O23" s="254">
        <f t="shared" si="0"/>
        <v>1.385632</v>
      </c>
      <c r="P23" s="273">
        <f t="shared" si="1"/>
        <v>22.6524</v>
      </c>
      <c r="Q23" s="274">
        <f t="shared" si="2"/>
        <v>5.4943679999999997</v>
      </c>
      <c r="R23" s="274">
        <f t="shared" si="3"/>
        <v>16.483103999999997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4"/>
        <v>0.5675</v>
      </c>
      <c r="AB23" s="279">
        <f t="shared" si="5"/>
        <v>0.4325</v>
      </c>
      <c r="AC23" s="274">
        <f t="shared" si="6"/>
        <v>12.703741040462427</v>
      </c>
      <c r="AD23" s="280">
        <f t="shared" si="7"/>
        <v>38.111223121387276</v>
      </c>
      <c r="AE23" s="281">
        <f t="shared" si="8"/>
        <v>0.26250000000000001</v>
      </c>
      <c r="AF23" s="281">
        <f t="shared" si="9"/>
        <v>0.30499999999999999</v>
      </c>
      <c r="AG23" s="282">
        <f t="shared" si="10"/>
        <v>10.004196069364161</v>
      </c>
      <c r="AH23" s="282">
        <f t="shared" si="11"/>
        <v>11.62392305202312</v>
      </c>
    </row>
    <row r="24" spans="1:34" x14ac:dyDescent="0.2">
      <c r="A24" s="272">
        <v>21</v>
      </c>
      <c r="B24" s="354" t="s">
        <v>352</v>
      </c>
      <c r="C24" s="354" t="s">
        <v>353</v>
      </c>
      <c r="D24" s="355" t="s">
        <v>320</v>
      </c>
      <c r="E24" s="356" t="s">
        <v>354</v>
      </c>
      <c r="F24" s="356" t="s">
        <v>396</v>
      </c>
      <c r="G24" s="357" t="s">
        <v>313</v>
      </c>
      <c r="H24" s="358">
        <v>3</v>
      </c>
      <c r="I24" s="359">
        <v>6.65</v>
      </c>
      <c r="J24" s="360">
        <v>9.2499999999999999E-2</v>
      </c>
      <c r="K24" s="361">
        <v>0.12</v>
      </c>
      <c r="L24" s="362">
        <v>9.7500000000000003E-2</v>
      </c>
      <c r="M24" s="362"/>
      <c r="N24" s="363">
        <v>45415</v>
      </c>
      <c r="O24" s="254">
        <f t="shared" si="0"/>
        <v>1.3393100000000002</v>
      </c>
      <c r="P24" s="273">
        <f t="shared" si="1"/>
        <v>21.895125</v>
      </c>
      <c r="Q24" s="274">
        <f t="shared" si="2"/>
        <v>5.3106900000000001</v>
      </c>
      <c r="R24" s="274">
        <f t="shared" si="3"/>
        <v>15.93207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4"/>
        <v>0.5675</v>
      </c>
      <c r="AB24" s="279">
        <f t="shared" si="5"/>
        <v>0.4325</v>
      </c>
      <c r="AC24" s="274">
        <f t="shared" si="6"/>
        <v>12.279052023121388</v>
      </c>
      <c r="AD24" s="280">
        <f t="shared" si="7"/>
        <v>36.837156069364163</v>
      </c>
      <c r="AE24" s="281">
        <f t="shared" si="8"/>
        <v>0.26250000000000001</v>
      </c>
      <c r="AF24" s="281">
        <f t="shared" si="9"/>
        <v>0.30499999999999999</v>
      </c>
      <c r="AG24" s="282">
        <f t="shared" si="10"/>
        <v>9.6697534682080928</v>
      </c>
      <c r="AH24" s="282">
        <f t="shared" si="11"/>
        <v>11.235332601156069</v>
      </c>
    </row>
    <row r="25" spans="1:34" x14ac:dyDescent="0.2">
      <c r="A25" s="272">
        <v>22</v>
      </c>
      <c r="B25" s="354" t="s">
        <v>355</v>
      </c>
      <c r="C25" s="354" t="s">
        <v>356</v>
      </c>
      <c r="D25" s="355" t="s">
        <v>320</v>
      </c>
      <c r="E25" s="356" t="s">
        <v>357</v>
      </c>
      <c r="F25" s="356" t="s">
        <v>396</v>
      </c>
      <c r="G25" s="357" t="s">
        <v>313</v>
      </c>
      <c r="H25" s="358">
        <v>3</v>
      </c>
      <c r="I25" s="359">
        <v>6.65</v>
      </c>
      <c r="J25" s="360">
        <v>9.2499999999999999E-2</v>
      </c>
      <c r="K25" s="361">
        <v>0.12</v>
      </c>
      <c r="L25" s="362">
        <v>9.7500000000000003E-2</v>
      </c>
      <c r="M25" s="362"/>
      <c r="N25" s="363">
        <v>45415</v>
      </c>
      <c r="O25" s="254">
        <f t="shared" si="0"/>
        <v>1.3393100000000002</v>
      </c>
      <c r="P25" s="273">
        <f t="shared" si="1"/>
        <v>21.895125</v>
      </c>
      <c r="Q25" s="274">
        <f t="shared" si="2"/>
        <v>5.3106900000000001</v>
      </c>
      <c r="R25" s="274">
        <f t="shared" si="3"/>
        <v>15.93207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 t="shared" si="4"/>
        <v>0.5675</v>
      </c>
      <c r="AB25" s="279">
        <f t="shared" si="5"/>
        <v>0.4325</v>
      </c>
      <c r="AC25" s="274">
        <f t="shared" si="6"/>
        <v>12.279052023121388</v>
      </c>
      <c r="AD25" s="280">
        <f t="shared" si="7"/>
        <v>36.837156069364163</v>
      </c>
      <c r="AE25" s="281">
        <f t="shared" si="8"/>
        <v>0.26250000000000001</v>
      </c>
      <c r="AF25" s="281">
        <f t="shared" si="9"/>
        <v>0.30499999999999999</v>
      </c>
      <c r="AG25" s="282">
        <f t="shared" si="10"/>
        <v>9.6697534682080928</v>
      </c>
      <c r="AH25" s="282">
        <f t="shared" si="11"/>
        <v>11.235332601156069</v>
      </c>
    </row>
    <row r="26" spans="1:34" x14ac:dyDescent="0.2">
      <c r="A26" s="272">
        <v>23</v>
      </c>
      <c r="B26" s="354" t="s">
        <v>358</v>
      </c>
      <c r="C26" s="354" t="s">
        <v>359</v>
      </c>
      <c r="D26" s="355" t="s">
        <v>320</v>
      </c>
      <c r="E26" s="356" t="s">
        <v>360</v>
      </c>
      <c r="F26" s="356" t="s">
        <v>396</v>
      </c>
      <c r="G26" s="357" t="s">
        <v>313</v>
      </c>
      <c r="H26" s="358">
        <v>1</v>
      </c>
      <c r="I26" s="359">
        <v>24.33</v>
      </c>
      <c r="J26" s="360">
        <v>9.2499999999999999E-2</v>
      </c>
      <c r="K26" s="361">
        <v>0.12</v>
      </c>
      <c r="L26" s="362">
        <v>9.7500000000000003E-2</v>
      </c>
      <c r="M26" s="362"/>
      <c r="N26" s="363">
        <v>45415</v>
      </c>
      <c r="O26" s="254">
        <f t="shared" si="0"/>
        <v>4.9000619999999993</v>
      </c>
      <c r="P26" s="273">
        <f t="shared" si="1"/>
        <v>26.702174999999997</v>
      </c>
      <c r="Q26" s="274">
        <f t="shared" si="2"/>
        <v>19.429938</v>
      </c>
      <c r="R26" s="274">
        <f t="shared" si="3"/>
        <v>19.429938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 t="shared" si="4"/>
        <v>0.5675</v>
      </c>
      <c r="AB26" s="279">
        <f t="shared" si="5"/>
        <v>0.4325</v>
      </c>
      <c r="AC26" s="274">
        <f t="shared" si="6"/>
        <v>44.924712138728324</v>
      </c>
      <c r="AD26" s="280">
        <f t="shared" si="7"/>
        <v>44.924712138728324</v>
      </c>
      <c r="AE26" s="281">
        <f t="shared" si="8"/>
        <v>0.26250000000000001</v>
      </c>
      <c r="AF26" s="281">
        <f t="shared" si="9"/>
        <v>0.30499999999999999</v>
      </c>
      <c r="AG26" s="282">
        <f t="shared" si="10"/>
        <v>11.792736936416185</v>
      </c>
      <c r="AH26" s="282">
        <f t="shared" si="11"/>
        <v>13.702037202312139</v>
      </c>
    </row>
    <row r="27" spans="1:34" x14ac:dyDescent="0.2">
      <c r="A27" s="272">
        <v>24</v>
      </c>
      <c r="B27" s="354" t="s">
        <v>361</v>
      </c>
      <c r="C27" s="354"/>
      <c r="D27" s="355" t="s">
        <v>320</v>
      </c>
      <c r="E27" s="356" t="s">
        <v>362</v>
      </c>
      <c r="F27" s="356" t="s">
        <v>396</v>
      </c>
      <c r="G27" s="357" t="s">
        <v>313</v>
      </c>
      <c r="H27" s="358">
        <v>7</v>
      </c>
      <c r="I27" s="359">
        <v>8.34</v>
      </c>
      <c r="J27" s="360">
        <v>9.2499999999999999E-2</v>
      </c>
      <c r="K27" s="361">
        <v>0.12</v>
      </c>
      <c r="L27" s="362">
        <v>9.7500000000000003E-2</v>
      </c>
      <c r="M27" s="362"/>
      <c r="N27" s="363">
        <v>45415</v>
      </c>
      <c r="O27" s="254">
        <f t="shared" si="0"/>
        <v>1.6796759999999999</v>
      </c>
      <c r="P27" s="273">
        <f t="shared" si="1"/>
        <v>64.072050000000004</v>
      </c>
      <c r="Q27" s="274">
        <f t="shared" si="2"/>
        <v>6.6603240000000001</v>
      </c>
      <c r="R27" s="274">
        <f t="shared" si="3"/>
        <v>46.622267999999998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4"/>
        <v>0.5675</v>
      </c>
      <c r="AB27" s="279">
        <f t="shared" si="5"/>
        <v>0.4325</v>
      </c>
      <c r="AC27" s="274">
        <f t="shared" si="6"/>
        <v>15.399593063583815</v>
      </c>
      <c r="AD27" s="280">
        <f t="shared" si="7"/>
        <v>107.7971514450867</v>
      </c>
      <c r="AE27" s="281">
        <f t="shared" si="8"/>
        <v>0.26250000000000001</v>
      </c>
      <c r="AF27" s="281">
        <f t="shared" si="9"/>
        <v>0.30499999999999999</v>
      </c>
      <c r="AG27" s="282">
        <f t="shared" si="10"/>
        <v>28.29675225433526</v>
      </c>
      <c r="AH27" s="282">
        <f t="shared" si="11"/>
        <v>32.878131190751439</v>
      </c>
    </row>
    <row r="28" spans="1:34" x14ac:dyDescent="0.2">
      <c r="A28" s="272">
        <v>25</v>
      </c>
      <c r="B28" s="354" t="s">
        <v>363</v>
      </c>
      <c r="C28" s="354"/>
      <c r="D28" s="355" t="s">
        <v>320</v>
      </c>
      <c r="E28" s="356" t="s">
        <v>364</v>
      </c>
      <c r="F28" s="356" t="s">
        <v>577</v>
      </c>
      <c r="G28" s="357" t="s">
        <v>313</v>
      </c>
      <c r="H28" s="358">
        <v>7</v>
      </c>
      <c r="I28" s="359">
        <v>4.22</v>
      </c>
      <c r="J28" s="360">
        <v>9.2499999999999999E-2</v>
      </c>
      <c r="K28" s="361">
        <v>0.12</v>
      </c>
      <c r="L28" s="362">
        <v>9.7500000000000003E-2</v>
      </c>
      <c r="M28" s="362"/>
      <c r="N28" s="363">
        <v>45470</v>
      </c>
      <c r="O28" s="254">
        <f t="shared" si="0"/>
        <v>0.84990799999999989</v>
      </c>
      <c r="P28" s="273">
        <f t="shared" si="1"/>
        <v>32.42015</v>
      </c>
      <c r="Q28" s="274">
        <f t="shared" si="2"/>
        <v>3.3700919999999996</v>
      </c>
      <c r="R28" s="274">
        <f t="shared" si="3"/>
        <v>23.590643999999998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4"/>
        <v>0.5675</v>
      </c>
      <c r="AB28" s="279">
        <f t="shared" si="5"/>
        <v>0.4325</v>
      </c>
      <c r="AC28" s="274">
        <f t="shared" si="6"/>
        <v>7.7921202312138718</v>
      </c>
      <c r="AD28" s="280">
        <f t="shared" si="7"/>
        <v>54.544841618497102</v>
      </c>
      <c r="AE28" s="281">
        <f t="shared" si="8"/>
        <v>0.26250000000000001</v>
      </c>
      <c r="AF28" s="281">
        <f t="shared" si="9"/>
        <v>0.30499999999999999</v>
      </c>
      <c r="AG28" s="282">
        <f t="shared" si="10"/>
        <v>14.318020924855491</v>
      </c>
      <c r="AH28" s="282">
        <f t="shared" si="11"/>
        <v>16.636176693641616</v>
      </c>
    </row>
    <row r="29" spans="1:34" x14ac:dyDescent="0.2">
      <c r="A29" s="272">
        <v>26</v>
      </c>
      <c r="B29" s="354"/>
      <c r="C29" s="354"/>
      <c r="D29" s="355"/>
      <c r="E29" s="356"/>
      <c r="F29" s="356"/>
      <c r="G29" s="357"/>
      <c r="H29" s="358"/>
      <c r="I29" s="359"/>
      <c r="J29" s="360"/>
      <c r="K29" s="361"/>
      <c r="L29" s="362"/>
      <c r="M29" s="362"/>
      <c r="N29" s="362"/>
      <c r="O29" s="254">
        <f t="shared" si="0"/>
        <v>0</v>
      </c>
      <c r="P29" s="273">
        <f t="shared" si="1"/>
        <v>0</v>
      </c>
      <c r="Q29" s="274">
        <f t="shared" si="2"/>
        <v>0</v>
      </c>
      <c r="R29" s="274">
        <f t="shared" si="3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4"/>
        <v>0.5675</v>
      </c>
      <c r="AB29" s="279">
        <f t="shared" si="5"/>
        <v>0.4325</v>
      </c>
      <c r="AC29" s="274">
        <f t="shared" si="6"/>
        <v>0</v>
      </c>
      <c r="AD29" s="280">
        <f t="shared" si="7"/>
        <v>0</v>
      </c>
      <c r="AE29" s="281">
        <f t="shared" si="8"/>
        <v>0.26250000000000001</v>
      </c>
      <c r="AF29" s="281">
        <f t="shared" si="9"/>
        <v>0.30499999999999999</v>
      </c>
      <c r="AG29" s="282">
        <f t="shared" si="10"/>
        <v>0</v>
      </c>
      <c r="AH29" s="282">
        <f t="shared" si="11"/>
        <v>0</v>
      </c>
    </row>
    <row r="30" spans="1:34" x14ac:dyDescent="0.2">
      <c r="A30" s="272">
        <v>27</v>
      </c>
      <c r="B30" s="354" t="s">
        <v>365</v>
      </c>
      <c r="C30" s="354" t="s">
        <v>366</v>
      </c>
      <c r="D30" s="355" t="s">
        <v>21</v>
      </c>
      <c r="E30" s="356" t="s">
        <v>365</v>
      </c>
      <c r="F30" s="356" t="s">
        <v>396</v>
      </c>
      <c r="G30" s="357" t="s">
        <v>310</v>
      </c>
      <c r="H30" s="358">
        <v>1</v>
      </c>
      <c r="I30" s="359">
        <v>0</v>
      </c>
      <c r="J30" s="360">
        <v>0</v>
      </c>
      <c r="K30" s="361">
        <v>0</v>
      </c>
      <c r="L30" s="362">
        <v>0</v>
      </c>
      <c r="M30" s="362"/>
      <c r="N30" s="363">
        <v>45415</v>
      </c>
      <c r="O30" s="254">
        <f t="shared" si="0"/>
        <v>0</v>
      </c>
      <c r="P30" s="273">
        <f t="shared" si="1"/>
        <v>0</v>
      </c>
      <c r="Q30" s="274">
        <f t="shared" si="2"/>
        <v>0</v>
      </c>
      <c r="R30" s="274">
        <f t="shared" si="3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4"/>
        <v>0.5675</v>
      </c>
      <c r="AB30" s="279">
        <f t="shared" si="5"/>
        <v>0.4325</v>
      </c>
      <c r="AC30" s="274">
        <f t="shared" si="6"/>
        <v>0</v>
      </c>
      <c r="AD30" s="280">
        <f t="shared" si="7"/>
        <v>0</v>
      </c>
      <c r="AE30" s="281">
        <f t="shared" si="8"/>
        <v>0.26250000000000001</v>
      </c>
      <c r="AF30" s="281">
        <f t="shared" si="9"/>
        <v>0.30499999999999999</v>
      </c>
      <c r="AG30" s="282">
        <f t="shared" si="10"/>
        <v>0</v>
      </c>
      <c r="AH30" s="282">
        <f t="shared" si="11"/>
        <v>0</v>
      </c>
    </row>
    <row r="31" spans="1:34" x14ac:dyDescent="0.2">
      <c r="A31" s="272">
        <v>28</v>
      </c>
      <c r="B31" s="365" t="s">
        <v>367</v>
      </c>
      <c r="C31" s="365" t="s">
        <v>578</v>
      </c>
      <c r="D31" s="355" t="s">
        <v>21</v>
      </c>
      <c r="E31" s="356" t="s">
        <v>368</v>
      </c>
      <c r="F31" s="356" t="s">
        <v>396</v>
      </c>
      <c r="G31" s="357" t="s">
        <v>369</v>
      </c>
      <c r="H31" s="358">
        <v>60</v>
      </c>
      <c r="I31" s="359">
        <v>85</v>
      </c>
      <c r="J31" s="360">
        <v>9.2499999999999999E-2</v>
      </c>
      <c r="K31" s="361">
        <v>0.12</v>
      </c>
      <c r="L31" s="362">
        <v>3.2500000000000001E-2</v>
      </c>
      <c r="M31" s="362"/>
      <c r="N31" s="363">
        <v>45497</v>
      </c>
      <c r="O31" s="254">
        <f t="shared" si="0"/>
        <v>17.119</v>
      </c>
      <c r="P31" s="273">
        <f t="shared" si="1"/>
        <v>5265.75</v>
      </c>
      <c r="Q31" s="274">
        <f t="shared" si="2"/>
        <v>67.881</v>
      </c>
      <c r="R31" s="274">
        <f t="shared" si="3"/>
        <v>4072.86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4"/>
        <v>0.5675</v>
      </c>
      <c r="AB31" s="279">
        <f t="shared" si="5"/>
        <v>0.4325</v>
      </c>
      <c r="AC31" s="274">
        <f t="shared" si="6"/>
        <v>156.95028901734105</v>
      </c>
      <c r="AD31" s="280">
        <f t="shared" si="7"/>
        <v>9417.0173410404623</v>
      </c>
      <c r="AE31" s="281">
        <f t="shared" si="8"/>
        <v>0.26250000000000001</v>
      </c>
      <c r="AF31" s="281">
        <f t="shared" si="9"/>
        <v>0.30499999999999999</v>
      </c>
      <c r="AG31" s="282">
        <f t="shared" si="10"/>
        <v>2471.9670520231216</v>
      </c>
      <c r="AH31" s="282">
        <f t="shared" si="11"/>
        <v>2872.190289017341</v>
      </c>
    </row>
    <row r="32" spans="1:34" x14ac:dyDescent="0.2">
      <c r="A32" s="272">
        <v>29</v>
      </c>
      <c r="B32" s="354"/>
      <c r="C32" s="354"/>
      <c r="D32" s="355"/>
      <c r="E32" s="356"/>
      <c r="F32" s="356"/>
      <c r="G32" s="357"/>
      <c r="H32" s="358"/>
      <c r="I32" s="359"/>
      <c r="J32" s="360"/>
      <c r="K32" s="361"/>
      <c r="L32" s="362"/>
      <c r="M32" s="362"/>
      <c r="N32" s="362"/>
      <c r="O32" s="254">
        <f t="shared" si="0"/>
        <v>0</v>
      </c>
      <c r="P32" s="273">
        <f t="shared" si="1"/>
        <v>0</v>
      </c>
      <c r="Q32" s="274">
        <f t="shared" si="2"/>
        <v>0</v>
      </c>
      <c r="R32" s="274">
        <f t="shared" si="3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4"/>
        <v>0.5675</v>
      </c>
      <c r="AB32" s="279">
        <f t="shared" si="5"/>
        <v>0.4325</v>
      </c>
      <c r="AC32" s="274">
        <f t="shared" si="6"/>
        <v>0</v>
      </c>
      <c r="AD32" s="280">
        <f t="shared" si="7"/>
        <v>0</v>
      </c>
      <c r="AE32" s="281">
        <f t="shared" si="8"/>
        <v>0.26250000000000001</v>
      </c>
      <c r="AF32" s="281">
        <f t="shared" si="9"/>
        <v>0.30499999999999999</v>
      </c>
      <c r="AG32" s="282">
        <f t="shared" si="10"/>
        <v>0</v>
      </c>
      <c r="AH32" s="282">
        <f t="shared" si="11"/>
        <v>0</v>
      </c>
    </row>
    <row r="33" spans="1:34" x14ac:dyDescent="0.2">
      <c r="A33" s="272">
        <v>30</v>
      </c>
      <c r="B33" s="354" t="s">
        <v>370</v>
      </c>
      <c r="C33" s="354"/>
      <c r="D33" s="355" t="s">
        <v>21</v>
      </c>
      <c r="E33" s="356" t="s">
        <v>309</v>
      </c>
      <c r="F33" s="356" t="s">
        <v>396</v>
      </c>
      <c r="G33" s="357" t="s">
        <v>310</v>
      </c>
      <c r="H33" s="358">
        <v>1</v>
      </c>
      <c r="I33" s="359">
        <v>0</v>
      </c>
      <c r="J33" s="360">
        <v>0</v>
      </c>
      <c r="K33" s="361">
        <v>0</v>
      </c>
      <c r="L33" s="362">
        <v>0</v>
      </c>
      <c r="M33" s="362"/>
      <c r="N33" s="363">
        <v>45415</v>
      </c>
      <c r="O33" s="254">
        <f t="shared" si="0"/>
        <v>0</v>
      </c>
      <c r="P33" s="273">
        <f t="shared" si="1"/>
        <v>0</v>
      </c>
      <c r="Q33" s="274">
        <f t="shared" si="2"/>
        <v>0</v>
      </c>
      <c r="R33" s="274">
        <f t="shared" si="3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4"/>
        <v>0.5675</v>
      </c>
      <c r="AB33" s="279">
        <f t="shared" si="5"/>
        <v>0.4325</v>
      </c>
      <c r="AC33" s="274">
        <f t="shared" si="6"/>
        <v>0</v>
      </c>
      <c r="AD33" s="280">
        <f t="shared" si="7"/>
        <v>0</v>
      </c>
      <c r="AE33" s="281">
        <f t="shared" si="8"/>
        <v>0.26250000000000001</v>
      </c>
      <c r="AF33" s="281">
        <f t="shared" si="9"/>
        <v>0.30499999999999999</v>
      </c>
      <c r="AG33" s="282">
        <f t="shared" si="10"/>
        <v>0</v>
      </c>
      <c r="AH33" s="282">
        <f t="shared" si="11"/>
        <v>0</v>
      </c>
    </row>
    <row r="34" spans="1:34" x14ac:dyDescent="0.2">
      <c r="A34" s="272">
        <v>31</v>
      </c>
      <c r="B34" s="354"/>
      <c r="C34" s="354"/>
      <c r="D34" s="355"/>
      <c r="E34" s="356"/>
      <c r="F34" s="356"/>
      <c r="G34" s="357"/>
      <c r="H34" s="358"/>
      <c r="I34" s="359"/>
      <c r="J34" s="360"/>
      <c r="K34" s="361"/>
      <c r="L34" s="362"/>
      <c r="M34" s="362"/>
      <c r="N34" s="362"/>
      <c r="O34" s="254">
        <f t="shared" si="0"/>
        <v>0</v>
      </c>
      <c r="P34" s="273">
        <f t="shared" si="1"/>
        <v>0</v>
      </c>
      <c r="Q34" s="274">
        <f t="shared" si="2"/>
        <v>0</v>
      </c>
      <c r="R34" s="274">
        <f t="shared" si="3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4"/>
        <v>0.5675</v>
      </c>
      <c r="AB34" s="279">
        <f t="shared" si="5"/>
        <v>0.4325</v>
      </c>
      <c r="AC34" s="274">
        <f t="shared" si="6"/>
        <v>0</v>
      </c>
      <c r="AD34" s="280">
        <f t="shared" si="7"/>
        <v>0</v>
      </c>
      <c r="AE34" s="281">
        <f t="shared" si="8"/>
        <v>0.26250000000000001</v>
      </c>
      <c r="AF34" s="281">
        <f t="shared" si="9"/>
        <v>0.30499999999999999</v>
      </c>
      <c r="AG34" s="282">
        <f t="shared" si="10"/>
        <v>0</v>
      </c>
      <c r="AH34" s="282">
        <f t="shared" si="11"/>
        <v>0</v>
      </c>
    </row>
    <row r="35" spans="1:34" x14ac:dyDescent="0.2">
      <c r="A35" s="272">
        <v>32</v>
      </c>
      <c r="B35" s="354" t="s">
        <v>371</v>
      </c>
      <c r="C35" s="354" t="s">
        <v>372</v>
      </c>
      <c r="D35" s="355" t="s">
        <v>320</v>
      </c>
      <c r="E35" s="356" t="s">
        <v>373</v>
      </c>
      <c r="F35" s="356" t="s">
        <v>396</v>
      </c>
      <c r="G35" s="357" t="s">
        <v>313</v>
      </c>
      <c r="H35" s="358">
        <v>1</v>
      </c>
      <c r="I35" s="359">
        <v>351.85</v>
      </c>
      <c r="J35" s="360">
        <v>9.2499999999999999E-2</v>
      </c>
      <c r="K35" s="361">
        <v>0.12</v>
      </c>
      <c r="L35" s="362">
        <v>0.15</v>
      </c>
      <c r="M35" s="362"/>
      <c r="N35" s="363">
        <v>45415</v>
      </c>
      <c r="O35" s="254">
        <f t="shared" si="0"/>
        <v>70.862590000000012</v>
      </c>
      <c r="P35" s="273">
        <f t="shared" si="1"/>
        <v>404.62750000000005</v>
      </c>
      <c r="Q35" s="274">
        <f t="shared" si="2"/>
        <v>280.98741000000001</v>
      </c>
      <c r="R35" s="274">
        <f t="shared" si="3"/>
        <v>280.98741000000001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4"/>
        <v>0.5675</v>
      </c>
      <c r="AB35" s="279">
        <f t="shared" si="5"/>
        <v>0.4325</v>
      </c>
      <c r="AC35" s="274">
        <f t="shared" si="6"/>
        <v>649.68187283237</v>
      </c>
      <c r="AD35" s="280">
        <f t="shared" si="7"/>
        <v>649.68187283237</v>
      </c>
      <c r="AE35" s="281">
        <f t="shared" si="8"/>
        <v>0.26250000000000001</v>
      </c>
      <c r="AF35" s="281">
        <f t="shared" si="9"/>
        <v>0.30499999999999999</v>
      </c>
      <c r="AG35" s="282">
        <f t="shared" si="10"/>
        <v>170.54149161849713</v>
      </c>
      <c r="AH35" s="282">
        <f t="shared" si="11"/>
        <v>198.15297121387286</v>
      </c>
    </row>
    <row r="36" spans="1:34" x14ac:dyDescent="0.2">
      <c r="A36" s="272">
        <v>33</v>
      </c>
      <c r="B36" s="354" t="s">
        <v>374</v>
      </c>
      <c r="C36" s="354"/>
      <c r="D36" s="355" t="s">
        <v>320</v>
      </c>
      <c r="E36" s="356" t="s">
        <v>375</v>
      </c>
      <c r="F36" s="356" t="s">
        <v>396</v>
      </c>
      <c r="G36" s="357" t="s">
        <v>313</v>
      </c>
      <c r="H36" s="358">
        <v>1</v>
      </c>
      <c r="I36" s="359">
        <v>78.430000000000007</v>
      </c>
      <c r="J36" s="360">
        <v>9.2499999999999999E-2</v>
      </c>
      <c r="K36" s="361">
        <v>0.12</v>
      </c>
      <c r="L36" s="362">
        <v>6.5000000000000002E-2</v>
      </c>
      <c r="M36" s="362"/>
      <c r="N36" s="363">
        <v>45415</v>
      </c>
      <c r="O36" s="254">
        <f t="shared" si="0"/>
        <v>15.795802000000002</v>
      </c>
      <c r="P36" s="273">
        <f t="shared" si="1"/>
        <v>83.527950000000004</v>
      </c>
      <c r="Q36" s="274">
        <f t="shared" si="2"/>
        <v>62.634198000000005</v>
      </c>
      <c r="R36" s="274">
        <f t="shared" si="3"/>
        <v>62.634198000000005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4"/>
        <v>0.5675</v>
      </c>
      <c r="AB36" s="279">
        <f t="shared" si="5"/>
        <v>0.4325</v>
      </c>
      <c r="AC36" s="274">
        <f t="shared" si="6"/>
        <v>144.81895491329482</v>
      </c>
      <c r="AD36" s="280">
        <f t="shared" si="7"/>
        <v>144.81895491329482</v>
      </c>
      <c r="AE36" s="281">
        <f t="shared" si="8"/>
        <v>0.26250000000000001</v>
      </c>
      <c r="AF36" s="281">
        <f t="shared" si="9"/>
        <v>0.30499999999999999</v>
      </c>
      <c r="AG36" s="282">
        <f t="shared" si="10"/>
        <v>38.014975664739893</v>
      </c>
      <c r="AH36" s="282">
        <f t="shared" si="11"/>
        <v>44.169781248554919</v>
      </c>
    </row>
    <row r="37" spans="1:34" x14ac:dyDescent="0.2">
      <c r="A37" s="272">
        <v>34</v>
      </c>
      <c r="B37" s="354"/>
      <c r="C37" s="354"/>
      <c r="D37" s="355"/>
      <c r="E37" s="356"/>
      <c r="F37" s="356"/>
      <c r="G37" s="357"/>
      <c r="H37" s="358"/>
      <c r="I37" s="359"/>
      <c r="J37" s="360"/>
      <c r="K37" s="361"/>
      <c r="L37" s="362"/>
      <c r="M37" s="362"/>
      <c r="N37" s="362"/>
      <c r="O37" s="254">
        <f t="shared" si="0"/>
        <v>0</v>
      </c>
      <c r="P37" s="273">
        <f t="shared" si="1"/>
        <v>0</v>
      </c>
      <c r="Q37" s="274">
        <f t="shared" si="2"/>
        <v>0</v>
      </c>
      <c r="R37" s="274">
        <f t="shared" si="3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4"/>
        <v>0.5675</v>
      </c>
      <c r="AB37" s="279">
        <f t="shared" si="5"/>
        <v>0.4325</v>
      </c>
      <c r="AC37" s="274">
        <f t="shared" si="6"/>
        <v>0</v>
      </c>
      <c r="AD37" s="280">
        <f t="shared" si="7"/>
        <v>0</v>
      </c>
      <c r="AE37" s="281">
        <f t="shared" si="8"/>
        <v>0.26250000000000001</v>
      </c>
      <c r="AF37" s="281">
        <f t="shared" si="9"/>
        <v>0.30499999999999999</v>
      </c>
      <c r="AG37" s="282">
        <f t="shared" si="10"/>
        <v>0</v>
      </c>
      <c r="AH37" s="282">
        <f t="shared" si="11"/>
        <v>0</v>
      </c>
    </row>
    <row r="38" spans="1:34" x14ac:dyDescent="0.2">
      <c r="A38" s="272">
        <v>35</v>
      </c>
      <c r="B38" s="354" t="s">
        <v>376</v>
      </c>
      <c r="C38" s="354" t="s">
        <v>376</v>
      </c>
      <c r="D38" s="355" t="s">
        <v>377</v>
      </c>
      <c r="E38" s="356" t="s">
        <v>378</v>
      </c>
      <c r="F38" s="356" t="s">
        <v>396</v>
      </c>
      <c r="G38" s="357" t="s">
        <v>310</v>
      </c>
      <c r="H38" s="358">
        <v>1</v>
      </c>
      <c r="I38" s="359">
        <v>0</v>
      </c>
      <c r="J38" s="360">
        <v>0</v>
      </c>
      <c r="K38" s="361">
        <v>0</v>
      </c>
      <c r="L38" s="362">
        <v>0</v>
      </c>
      <c r="M38" s="362"/>
      <c r="N38" s="363">
        <v>45415</v>
      </c>
      <c r="O38" s="254">
        <f t="shared" si="0"/>
        <v>0</v>
      </c>
      <c r="P38" s="273">
        <f t="shared" si="1"/>
        <v>0</v>
      </c>
      <c r="Q38" s="274">
        <f t="shared" si="2"/>
        <v>0</v>
      </c>
      <c r="R38" s="274">
        <f t="shared" si="3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 t="shared" si="4"/>
        <v>0.5675</v>
      </c>
      <c r="AB38" s="279">
        <f t="shared" si="5"/>
        <v>0.4325</v>
      </c>
      <c r="AC38" s="274">
        <f t="shared" si="6"/>
        <v>0</v>
      </c>
      <c r="AD38" s="280">
        <f t="shared" si="7"/>
        <v>0</v>
      </c>
      <c r="AE38" s="281">
        <f t="shared" si="8"/>
        <v>0.26250000000000001</v>
      </c>
      <c r="AF38" s="281">
        <f t="shared" si="9"/>
        <v>0.30499999999999999</v>
      </c>
      <c r="AG38" s="282">
        <f t="shared" si="10"/>
        <v>0</v>
      </c>
      <c r="AH38" s="282">
        <f t="shared" si="11"/>
        <v>0</v>
      </c>
    </row>
    <row r="39" spans="1:34" x14ac:dyDescent="0.2">
      <c r="A39" s="272">
        <v>36</v>
      </c>
      <c r="B39" s="354" t="s">
        <v>379</v>
      </c>
      <c r="C39" s="354" t="s">
        <v>379</v>
      </c>
      <c r="D39" s="355" t="s">
        <v>21</v>
      </c>
      <c r="E39" s="356" t="s">
        <v>378</v>
      </c>
      <c r="F39" s="356" t="s">
        <v>396</v>
      </c>
      <c r="G39" s="357" t="s">
        <v>310</v>
      </c>
      <c r="H39" s="358">
        <v>1</v>
      </c>
      <c r="I39" s="359">
        <v>0</v>
      </c>
      <c r="J39" s="360">
        <v>0</v>
      </c>
      <c r="K39" s="361">
        <v>0</v>
      </c>
      <c r="L39" s="362">
        <v>0</v>
      </c>
      <c r="M39" s="362"/>
      <c r="N39" s="363">
        <v>45415</v>
      </c>
      <c r="O39" s="254">
        <f t="shared" si="0"/>
        <v>0</v>
      </c>
      <c r="P39" s="273">
        <f t="shared" si="1"/>
        <v>0</v>
      </c>
      <c r="Q39" s="274">
        <f t="shared" si="2"/>
        <v>0</v>
      </c>
      <c r="R39" s="274">
        <f t="shared" si="3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4"/>
        <v>0.5675</v>
      </c>
      <c r="AB39" s="279">
        <f t="shared" si="5"/>
        <v>0.4325</v>
      </c>
      <c r="AC39" s="274">
        <f t="shared" si="6"/>
        <v>0</v>
      </c>
      <c r="AD39" s="280">
        <f t="shared" si="7"/>
        <v>0</v>
      </c>
      <c r="AE39" s="281">
        <f t="shared" si="8"/>
        <v>0.26250000000000001</v>
      </c>
      <c r="AF39" s="281">
        <f t="shared" si="9"/>
        <v>0.30499999999999999</v>
      </c>
      <c r="AG39" s="282">
        <f t="shared" si="10"/>
        <v>0</v>
      </c>
      <c r="AH39" s="282">
        <f t="shared" si="11"/>
        <v>0</v>
      </c>
    </row>
    <row r="40" spans="1:34" x14ac:dyDescent="0.2">
      <c r="A40" s="272">
        <v>37</v>
      </c>
      <c r="B40" s="354" t="s">
        <v>380</v>
      </c>
      <c r="C40" s="354" t="s">
        <v>380</v>
      </c>
      <c r="D40" s="355" t="s">
        <v>381</v>
      </c>
      <c r="E40" s="356" t="s">
        <v>382</v>
      </c>
      <c r="F40" s="356" t="s">
        <v>396</v>
      </c>
      <c r="G40" s="357" t="s">
        <v>310</v>
      </c>
      <c r="H40" s="358">
        <v>1</v>
      </c>
      <c r="I40" s="359">
        <v>0</v>
      </c>
      <c r="J40" s="360">
        <v>0</v>
      </c>
      <c r="K40" s="361">
        <v>0</v>
      </c>
      <c r="L40" s="362">
        <v>0</v>
      </c>
      <c r="M40" s="362"/>
      <c r="N40" s="363">
        <v>45415</v>
      </c>
      <c r="O40" s="254">
        <f t="shared" si="0"/>
        <v>0</v>
      </c>
      <c r="P40" s="273">
        <f t="shared" si="1"/>
        <v>0</v>
      </c>
      <c r="Q40" s="274">
        <f t="shared" si="2"/>
        <v>0</v>
      </c>
      <c r="R40" s="274">
        <f t="shared" si="3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4"/>
        <v>0.5675</v>
      </c>
      <c r="AB40" s="279">
        <f t="shared" si="5"/>
        <v>0.4325</v>
      </c>
      <c r="AC40" s="274">
        <f t="shared" si="6"/>
        <v>0</v>
      </c>
      <c r="AD40" s="280">
        <f t="shared" si="7"/>
        <v>0</v>
      </c>
      <c r="AE40" s="281">
        <f t="shared" si="8"/>
        <v>0.26250000000000001</v>
      </c>
      <c r="AF40" s="281">
        <f t="shared" si="9"/>
        <v>0.30499999999999999</v>
      </c>
      <c r="AG40" s="282">
        <f t="shared" si="10"/>
        <v>0</v>
      </c>
      <c r="AH40" s="282">
        <f t="shared" si="11"/>
        <v>0</v>
      </c>
    </row>
    <row r="41" spans="1:34" x14ac:dyDescent="0.2">
      <c r="A41" s="272">
        <v>38</v>
      </c>
      <c r="B41" s="354" t="s">
        <v>383</v>
      </c>
      <c r="C41" s="354" t="s">
        <v>383</v>
      </c>
      <c r="D41" s="355" t="s">
        <v>381</v>
      </c>
      <c r="E41" s="356" t="s">
        <v>384</v>
      </c>
      <c r="F41" s="356" t="s">
        <v>396</v>
      </c>
      <c r="G41" s="357" t="s">
        <v>310</v>
      </c>
      <c r="H41" s="358">
        <v>1</v>
      </c>
      <c r="I41" s="359">
        <v>0</v>
      </c>
      <c r="J41" s="360">
        <v>0</v>
      </c>
      <c r="K41" s="361">
        <v>0</v>
      </c>
      <c r="L41" s="362">
        <v>0</v>
      </c>
      <c r="M41" s="362"/>
      <c r="N41" s="363">
        <v>45415</v>
      </c>
      <c r="O41" s="254">
        <f t="shared" si="0"/>
        <v>0</v>
      </c>
      <c r="P41" s="273">
        <f t="shared" si="1"/>
        <v>0</v>
      </c>
      <c r="Q41" s="274">
        <f t="shared" si="2"/>
        <v>0</v>
      </c>
      <c r="R41" s="274">
        <f t="shared" si="3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4"/>
        <v>0.5675</v>
      </c>
      <c r="AB41" s="279">
        <f t="shared" si="5"/>
        <v>0.4325</v>
      </c>
      <c r="AC41" s="274">
        <f t="shared" si="6"/>
        <v>0</v>
      </c>
      <c r="AD41" s="280">
        <f t="shared" si="7"/>
        <v>0</v>
      </c>
      <c r="AE41" s="281">
        <f t="shared" si="8"/>
        <v>0.26250000000000001</v>
      </c>
      <c r="AF41" s="281">
        <f t="shared" si="9"/>
        <v>0.30499999999999999</v>
      </c>
      <c r="AG41" s="282">
        <f t="shared" si="10"/>
        <v>0</v>
      </c>
      <c r="AH41" s="282">
        <f t="shared" si="11"/>
        <v>0</v>
      </c>
    </row>
    <row r="42" spans="1:34" x14ac:dyDescent="0.2">
      <c r="A42" s="272">
        <v>39</v>
      </c>
      <c r="B42" s="354" t="s">
        <v>385</v>
      </c>
      <c r="C42" s="354" t="s">
        <v>385</v>
      </c>
      <c r="D42" s="355" t="s">
        <v>21</v>
      </c>
      <c r="E42" s="356" t="s">
        <v>386</v>
      </c>
      <c r="F42" s="356" t="s">
        <v>396</v>
      </c>
      <c r="G42" s="357" t="s">
        <v>310</v>
      </c>
      <c r="H42" s="358">
        <v>1</v>
      </c>
      <c r="I42" s="359">
        <v>150</v>
      </c>
      <c r="J42" s="360">
        <v>0</v>
      </c>
      <c r="K42" s="361">
        <v>0</v>
      </c>
      <c r="L42" s="362">
        <v>0</v>
      </c>
      <c r="M42" s="362"/>
      <c r="N42" s="363">
        <v>45415</v>
      </c>
      <c r="O42" s="254">
        <f t="shared" si="0"/>
        <v>0</v>
      </c>
      <c r="P42" s="273">
        <f t="shared" si="1"/>
        <v>150</v>
      </c>
      <c r="Q42" s="274">
        <f t="shared" si="2"/>
        <v>150</v>
      </c>
      <c r="R42" s="274">
        <f t="shared" si="3"/>
        <v>150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4"/>
        <v>0.5675</v>
      </c>
      <c r="AB42" s="279">
        <f t="shared" si="5"/>
        <v>0.4325</v>
      </c>
      <c r="AC42" s="274">
        <f t="shared" si="6"/>
        <v>346.82080924855489</v>
      </c>
      <c r="AD42" s="280">
        <f t="shared" si="7"/>
        <v>346.82080924855489</v>
      </c>
      <c r="AE42" s="281">
        <f t="shared" si="8"/>
        <v>0.26250000000000001</v>
      </c>
      <c r="AF42" s="281">
        <f t="shared" si="9"/>
        <v>0.30499999999999999</v>
      </c>
      <c r="AG42" s="282">
        <f t="shared" si="10"/>
        <v>91.040462427745666</v>
      </c>
      <c r="AH42" s="282">
        <f t="shared" si="11"/>
        <v>105.78034682080924</v>
      </c>
    </row>
    <row r="43" spans="1:34" x14ac:dyDescent="0.2">
      <c r="A43" s="272">
        <v>40</v>
      </c>
      <c r="B43" s="354"/>
      <c r="C43" s="354"/>
      <c r="D43" s="355"/>
      <c r="E43" s="356"/>
      <c r="F43" s="356"/>
      <c r="G43" s="357"/>
      <c r="H43" s="358"/>
      <c r="I43" s="359"/>
      <c r="J43" s="360"/>
      <c r="K43" s="361"/>
      <c r="L43" s="362"/>
      <c r="M43" s="362"/>
      <c r="N43" s="362"/>
      <c r="O43" s="254">
        <f t="shared" si="0"/>
        <v>0</v>
      </c>
      <c r="P43" s="273">
        <f t="shared" si="1"/>
        <v>0</v>
      </c>
      <c r="Q43" s="274">
        <f t="shared" si="2"/>
        <v>0</v>
      </c>
      <c r="R43" s="274">
        <f t="shared" si="3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4"/>
        <v>0.5675</v>
      </c>
      <c r="AB43" s="279">
        <f t="shared" si="5"/>
        <v>0.4325</v>
      </c>
      <c r="AC43" s="274">
        <f t="shared" si="6"/>
        <v>0</v>
      </c>
      <c r="AD43" s="280">
        <f t="shared" si="7"/>
        <v>0</v>
      </c>
      <c r="AE43" s="281">
        <f t="shared" si="8"/>
        <v>0.26250000000000001</v>
      </c>
      <c r="AF43" s="281">
        <f t="shared" si="9"/>
        <v>0.30499999999999999</v>
      </c>
      <c r="AG43" s="282">
        <f t="shared" si="10"/>
        <v>0</v>
      </c>
      <c r="AH43" s="282">
        <f t="shared" si="11"/>
        <v>0</v>
      </c>
    </row>
    <row r="44" spans="1:34" x14ac:dyDescent="0.2">
      <c r="A44" s="272">
        <v>41</v>
      </c>
      <c r="B44" s="354" t="s">
        <v>387</v>
      </c>
      <c r="C44" s="354"/>
      <c r="D44" s="355" t="s">
        <v>320</v>
      </c>
      <c r="E44" s="356" t="s">
        <v>388</v>
      </c>
      <c r="F44" s="356" t="s">
        <v>396</v>
      </c>
      <c r="G44" s="357" t="s">
        <v>313</v>
      </c>
      <c r="H44" s="358">
        <v>6</v>
      </c>
      <c r="I44" s="359">
        <v>106.32</v>
      </c>
      <c r="J44" s="360">
        <v>9.2499999999999999E-2</v>
      </c>
      <c r="K44" s="361">
        <v>0.12</v>
      </c>
      <c r="L44" s="362">
        <v>6.5000000000000002E-2</v>
      </c>
      <c r="M44" s="362"/>
      <c r="N44" s="363">
        <v>45415</v>
      </c>
      <c r="O44" s="254">
        <f t="shared" si="0"/>
        <v>21.412847999999997</v>
      </c>
      <c r="P44" s="273">
        <f t="shared" si="1"/>
        <v>679.38479999999993</v>
      </c>
      <c r="Q44" s="274">
        <f t="shared" si="2"/>
        <v>84.907151999999996</v>
      </c>
      <c r="R44" s="274">
        <f t="shared" si="3"/>
        <v>509.44291199999998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4"/>
        <v>0.5675</v>
      </c>
      <c r="AB44" s="279">
        <f t="shared" si="5"/>
        <v>0.4325</v>
      </c>
      <c r="AC44" s="274">
        <f t="shared" si="6"/>
        <v>196.31711445086705</v>
      </c>
      <c r="AD44" s="280">
        <f t="shared" si="7"/>
        <v>1177.9026867052023</v>
      </c>
      <c r="AE44" s="281">
        <f t="shared" si="8"/>
        <v>0.26250000000000001</v>
      </c>
      <c r="AF44" s="281">
        <f t="shared" si="9"/>
        <v>0.30499999999999999</v>
      </c>
      <c r="AG44" s="282">
        <f t="shared" si="10"/>
        <v>309.1994552601156</v>
      </c>
      <c r="AH44" s="282">
        <f t="shared" si="11"/>
        <v>359.26031944508668</v>
      </c>
    </row>
    <row r="45" spans="1:34" x14ac:dyDescent="0.2">
      <c r="A45" s="272">
        <v>42</v>
      </c>
      <c r="B45" s="354"/>
      <c r="C45" s="354"/>
      <c r="D45" s="355"/>
      <c r="E45" s="356"/>
      <c r="F45" s="356"/>
      <c r="G45" s="357"/>
      <c r="H45" s="358"/>
      <c r="I45" s="359"/>
      <c r="J45" s="360"/>
      <c r="K45" s="361"/>
      <c r="L45" s="362"/>
      <c r="M45" s="362"/>
      <c r="N45" s="362"/>
      <c r="O45" s="254">
        <f t="shared" si="0"/>
        <v>0</v>
      </c>
      <c r="P45" s="273">
        <f t="shared" si="1"/>
        <v>0</v>
      </c>
      <c r="Q45" s="274">
        <f t="shared" si="2"/>
        <v>0</v>
      </c>
      <c r="R45" s="274">
        <f t="shared" si="3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4"/>
        <v>0.5675</v>
      </c>
      <c r="AB45" s="279">
        <f t="shared" si="5"/>
        <v>0.4325</v>
      </c>
      <c r="AC45" s="274">
        <f t="shared" si="6"/>
        <v>0</v>
      </c>
      <c r="AD45" s="280">
        <f t="shared" si="7"/>
        <v>0</v>
      </c>
      <c r="AE45" s="281">
        <f t="shared" si="8"/>
        <v>0.26250000000000001</v>
      </c>
      <c r="AF45" s="281">
        <f t="shared" si="9"/>
        <v>0.30499999999999999</v>
      </c>
      <c r="AG45" s="282">
        <f t="shared" si="10"/>
        <v>0</v>
      </c>
      <c r="AH45" s="282">
        <f t="shared" si="11"/>
        <v>0</v>
      </c>
    </row>
    <row r="46" spans="1:34" x14ac:dyDescent="0.2">
      <c r="A46" s="272">
        <v>43</v>
      </c>
      <c r="B46" s="354" t="s">
        <v>389</v>
      </c>
      <c r="C46" s="354" t="s">
        <v>389</v>
      </c>
      <c r="D46" s="355" t="s">
        <v>21</v>
      </c>
      <c r="E46" s="356" t="s">
        <v>390</v>
      </c>
      <c r="F46" s="356" t="s">
        <v>396</v>
      </c>
      <c r="G46" s="357" t="s">
        <v>310</v>
      </c>
      <c r="H46" s="358">
        <v>1</v>
      </c>
      <c r="I46" s="359">
        <v>0</v>
      </c>
      <c r="J46" s="360">
        <v>0</v>
      </c>
      <c r="K46" s="361">
        <v>0</v>
      </c>
      <c r="L46" s="362">
        <v>0</v>
      </c>
      <c r="M46" s="362"/>
      <c r="N46" s="363">
        <v>45415</v>
      </c>
      <c r="O46" s="254">
        <f t="shared" si="0"/>
        <v>0</v>
      </c>
      <c r="P46" s="273">
        <f t="shared" si="1"/>
        <v>0</v>
      </c>
      <c r="Q46" s="274">
        <f t="shared" si="2"/>
        <v>0</v>
      </c>
      <c r="R46" s="274">
        <f t="shared" si="3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4"/>
        <v>0.5675</v>
      </c>
      <c r="AB46" s="279">
        <f t="shared" si="5"/>
        <v>0.4325</v>
      </c>
      <c r="AC46" s="274">
        <f t="shared" si="6"/>
        <v>0</v>
      </c>
      <c r="AD46" s="280">
        <f t="shared" si="7"/>
        <v>0</v>
      </c>
      <c r="AE46" s="281">
        <f t="shared" si="8"/>
        <v>0.26250000000000001</v>
      </c>
      <c r="AF46" s="281">
        <f t="shared" si="9"/>
        <v>0.30499999999999999</v>
      </c>
      <c r="AG46" s="282">
        <f t="shared" si="10"/>
        <v>0</v>
      </c>
      <c r="AH46" s="282">
        <f t="shared" si="11"/>
        <v>0</v>
      </c>
    </row>
    <row r="47" spans="1:34" x14ac:dyDescent="0.2">
      <c r="A47" s="272">
        <v>44</v>
      </c>
      <c r="B47" s="354" t="s">
        <v>391</v>
      </c>
      <c r="C47" s="354"/>
      <c r="D47" s="355" t="s">
        <v>392</v>
      </c>
      <c r="E47" s="356" t="s">
        <v>579</v>
      </c>
      <c r="F47" s="356" t="s">
        <v>396</v>
      </c>
      <c r="G47" s="357" t="s">
        <v>313</v>
      </c>
      <c r="H47" s="358">
        <v>6</v>
      </c>
      <c r="I47" s="359">
        <v>21</v>
      </c>
      <c r="J47" s="360">
        <v>9.2499999999999999E-2</v>
      </c>
      <c r="K47" s="361">
        <v>0.04</v>
      </c>
      <c r="L47" s="362">
        <v>0</v>
      </c>
      <c r="M47" s="362"/>
      <c r="N47" s="363">
        <v>45415</v>
      </c>
      <c r="O47" s="254">
        <f t="shared" si="0"/>
        <v>2.7048000000000001</v>
      </c>
      <c r="P47" s="273">
        <f t="shared" si="1"/>
        <v>126</v>
      </c>
      <c r="Q47" s="274">
        <f t="shared" si="2"/>
        <v>18.295200000000001</v>
      </c>
      <c r="R47" s="274">
        <f t="shared" si="3"/>
        <v>109.77120000000001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4"/>
        <v>0.5675</v>
      </c>
      <c r="AB47" s="279">
        <f t="shared" si="5"/>
        <v>0.4325</v>
      </c>
      <c r="AC47" s="274">
        <f t="shared" si="6"/>
        <v>42.30104046242775</v>
      </c>
      <c r="AD47" s="280">
        <f t="shared" si="7"/>
        <v>253.8062427745665</v>
      </c>
      <c r="AE47" s="281">
        <f t="shared" si="8"/>
        <v>0.26250000000000001</v>
      </c>
      <c r="AF47" s="281">
        <f t="shared" si="9"/>
        <v>0.30499999999999999</v>
      </c>
      <c r="AG47" s="282">
        <f t="shared" si="10"/>
        <v>66.624138728323715</v>
      </c>
      <c r="AH47" s="282">
        <f t="shared" si="11"/>
        <v>77.410904046242777</v>
      </c>
    </row>
    <row r="48" spans="1:34" x14ac:dyDescent="0.2">
      <c r="A48" s="272">
        <v>45</v>
      </c>
      <c r="B48" s="354" t="s">
        <v>393</v>
      </c>
      <c r="C48" s="354" t="s">
        <v>393</v>
      </c>
      <c r="D48" s="355" t="s">
        <v>394</v>
      </c>
      <c r="E48" s="356" t="s">
        <v>395</v>
      </c>
      <c r="F48" s="356" t="s">
        <v>396</v>
      </c>
      <c r="G48" s="357" t="s">
        <v>313</v>
      </c>
      <c r="H48" s="358">
        <v>6</v>
      </c>
      <c r="I48" s="359">
        <v>34.909999999999997</v>
      </c>
      <c r="J48" s="360">
        <v>9.2499999999999999E-2</v>
      </c>
      <c r="K48" s="361">
        <v>0.12</v>
      </c>
      <c r="L48" s="362">
        <v>9.7500000000000003E-2</v>
      </c>
      <c r="M48" s="362"/>
      <c r="N48" s="363">
        <v>45461</v>
      </c>
      <c r="O48" s="254">
        <f t="shared" si="0"/>
        <v>7.030873999999999</v>
      </c>
      <c r="P48" s="273">
        <f t="shared" si="1"/>
        <v>229.88234999999997</v>
      </c>
      <c r="Q48" s="274">
        <f t="shared" si="2"/>
        <v>27.879125999999999</v>
      </c>
      <c r="R48" s="274">
        <f t="shared" si="3"/>
        <v>167.274756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4"/>
        <v>0.5675</v>
      </c>
      <c r="AB48" s="279">
        <f t="shared" si="5"/>
        <v>0.4325</v>
      </c>
      <c r="AC48" s="274">
        <f t="shared" si="6"/>
        <v>64.460406936416177</v>
      </c>
      <c r="AD48" s="280">
        <f t="shared" si="7"/>
        <v>386.76244161849712</v>
      </c>
      <c r="AE48" s="281">
        <f t="shared" si="8"/>
        <v>0.26250000000000001</v>
      </c>
      <c r="AF48" s="281">
        <f t="shared" si="9"/>
        <v>0.30499999999999999</v>
      </c>
      <c r="AG48" s="282">
        <f t="shared" si="10"/>
        <v>101.52514092485549</v>
      </c>
      <c r="AH48" s="282">
        <f t="shared" si="11"/>
        <v>117.96254469364162</v>
      </c>
    </row>
    <row r="49" spans="1:34" x14ac:dyDescent="0.2">
      <c r="A49" s="272">
        <v>46</v>
      </c>
      <c r="B49" s="354" t="s">
        <v>397</v>
      </c>
      <c r="C49" s="354"/>
      <c r="D49" s="355" t="s">
        <v>394</v>
      </c>
      <c r="E49" s="356" t="s">
        <v>398</v>
      </c>
      <c r="F49" s="356" t="s">
        <v>396</v>
      </c>
      <c r="G49" s="357" t="s">
        <v>313</v>
      </c>
      <c r="H49" s="358">
        <v>6</v>
      </c>
      <c r="I49" s="359">
        <v>7.06</v>
      </c>
      <c r="J49" s="360">
        <v>9.2499999999999999E-2</v>
      </c>
      <c r="K49" s="361">
        <v>0.12</v>
      </c>
      <c r="L49" s="362">
        <v>9.7500000000000003E-2</v>
      </c>
      <c r="M49" s="362"/>
      <c r="N49" s="363">
        <v>45243</v>
      </c>
      <c r="O49" s="254">
        <f t="shared" si="0"/>
        <v>1.4218839999999999</v>
      </c>
      <c r="P49" s="273">
        <f t="shared" si="1"/>
        <v>46.490099999999998</v>
      </c>
      <c r="Q49" s="274">
        <f t="shared" si="2"/>
        <v>5.6381160000000001</v>
      </c>
      <c r="R49" s="274">
        <f t="shared" si="3"/>
        <v>33.828696000000001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4"/>
        <v>0.5675</v>
      </c>
      <c r="AB49" s="279">
        <f t="shared" si="5"/>
        <v>0.4325</v>
      </c>
      <c r="AC49" s="274">
        <f t="shared" si="6"/>
        <v>13.036106358381502</v>
      </c>
      <c r="AD49" s="280">
        <f t="shared" si="7"/>
        <v>78.216638150289015</v>
      </c>
      <c r="AE49" s="281">
        <f t="shared" si="8"/>
        <v>0.26250000000000001</v>
      </c>
      <c r="AF49" s="281">
        <f t="shared" si="9"/>
        <v>0.30499999999999999</v>
      </c>
      <c r="AG49" s="282">
        <f t="shared" si="10"/>
        <v>20.531867514450866</v>
      </c>
      <c r="AH49" s="282">
        <f t="shared" si="11"/>
        <v>23.856074635838148</v>
      </c>
    </row>
    <row r="50" spans="1:34" x14ac:dyDescent="0.2">
      <c r="A50" s="272">
        <v>47</v>
      </c>
      <c r="B50" s="365" t="s">
        <v>399</v>
      </c>
      <c r="C50" s="365" t="s">
        <v>581</v>
      </c>
      <c r="D50" s="355" t="s">
        <v>320</v>
      </c>
      <c r="E50" s="356" t="s">
        <v>400</v>
      </c>
      <c r="F50" s="356" t="s">
        <v>580</v>
      </c>
      <c r="G50" s="357" t="s">
        <v>313</v>
      </c>
      <c r="H50" s="358">
        <v>10</v>
      </c>
      <c r="I50" s="359">
        <v>22.59</v>
      </c>
      <c r="J50" s="360">
        <v>9.2499999999999999E-2</v>
      </c>
      <c r="K50" s="361">
        <v>0.12</v>
      </c>
      <c r="L50" s="362">
        <v>6.5000000000000002E-2</v>
      </c>
      <c r="M50" s="362"/>
      <c r="N50" s="363">
        <v>45495</v>
      </c>
      <c r="O50" s="254">
        <f t="shared" si="0"/>
        <v>4.5496259999999999</v>
      </c>
      <c r="P50" s="273">
        <f t="shared" si="1"/>
        <v>240.58350000000002</v>
      </c>
      <c r="Q50" s="274">
        <f t="shared" si="2"/>
        <v>18.040374</v>
      </c>
      <c r="R50" s="274">
        <f t="shared" si="3"/>
        <v>180.40374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4"/>
        <v>0.5675</v>
      </c>
      <c r="AB50" s="279">
        <f t="shared" si="5"/>
        <v>0.4325</v>
      </c>
      <c r="AC50" s="274">
        <f t="shared" si="6"/>
        <v>41.711847398843929</v>
      </c>
      <c r="AD50" s="280">
        <f t="shared" si="7"/>
        <v>417.11847398843929</v>
      </c>
      <c r="AE50" s="281">
        <f t="shared" si="8"/>
        <v>0.26250000000000001</v>
      </c>
      <c r="AF50" s="281">
        <f t="shared" si="9"/>
        <v>0.30499999999999999</v>
      </c>
      <c r="AG50" s="282">
        <f t="shared" si="10"/>
        <v>109.49359942196531</v>
      </c>
      <c r="AH50" s="282">
        <f t="shared" si="11"/>
        <v>127.22113456647398</v>
      </c>
    </row>
    <row r="51" spans="1:34" x14ac:dyDescent="0.2">
      <c r="A51" s="272">
        <v>48</v>
      </c>
      <c r="B51" s="354"/>
      <c r="C51" s="354"/>
      <c r="D51" s="355"/>
      <c r="E51" s="356"/>
      <c r="F51" s="356"/>
      <c r="G51" s="357"/>
      <c r="H51" s="358"/>
      <c r="I51" s="359"/>
      <c r="J51" s="360"/>
      <c r="K51" s="361"/>
      <c r="L51" s="362"/>
      <c r="M51" s="362"/>
      <c r="N51" s="362"/>
      <c r="O51" s="254">
        <f t="shared" si="0"/>
        <v>0</v>
      </c>
      <c r="P51" s="273">
        <f t="shared" si="1"/>
        <v>0</v>
      </c>
      <c r="Q51" s="274">
        <f t="shared" si="2"/>
        <v>0</v>
      </c>
      <c r="R51" s="274">
        <f t="shared" si="3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4"/>
        <v>0.5675</v>
      </c>
      <c r="AB51" s="279">
        <f t="shared" si="5"/>
        <v>0.4325</v>
      </c>
      <c r="AC51" s="274">
        <f t="shared" si="6"/>
        <v>0</v>
      </c>
      <c r="AD51" s="280">
        <f t="shared" si="7"/>
        <v>0</v>
      </c>
      <c r="AE51" s="281">
        <f t="shared" si="8"/>
        <v>0.26250000000000001</v>
      </c>
      <c r="AF51" s="281">
        <f t="shared" si="9"/>
        <v>0.30499999999999999</v>
      </c>
      <c r="AG51" s="282">
        <f t="shared" si="10"/>
        <v>0</v>
      </c>
      <c r="AH51" s="282">
        <f t="shared" si="11"/>
        <v>0</v>
      </c>
    </row>
    <row r="52" spans="1:34" x14ac:dyDescent="0.2">
      <c r="A52" s="272">
        <v>49</v>
      </c>
      <c r="B52" s="354" t="s">
        <v>401</v>
      </c>
      <c r="C52" s="354" t="s">
        <v>401</v>
      </c>
      <c r="D52" s="355" t="s">
        <v>21</v>
      </c>
      <c r="E52" s="356" t="s">
        <v>402</v>
      </c>
      <c r="F52" s="356" t="s">
        <v>396</v>
      </c>
      <c r="G52" s="357" t="s">
        <v>310</v>
      </c>
      <c r="H52" s="358">
        <v>1</v>
      </c>
      <c r="I52" s="359">
        <v>250</v>
      </c>
      <c r="J52" s="360">
        <v>0</v>
      </c>
      <c r="K52" s="361">
        <v>0</v>
      </c>
      <c r="L52" s="362">
        <v>0</v>
      </c>
      <c r="M52" s="362"/>
      <c r="N52" s="363">
        <v>45415</v>
      </c>
      <c r="O52" s="254">
        <f t="shared" si="0"/>
        <v>0</v>
      </c>
      <c r="P52" s="273">
        <f t="shared" si="1"/>
        <v>250</v>
      </c>
      <c r="Q52" s="274">
        <f t="shared" si="2"/>
        <v>250</v>
      </c>
      <c r="R52" s="274">
        <f t="shared" si="3"/>
        <v>250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4"/>
        <v>0.5675</v>
      </c>
      <c r="AB52" s="279">
        <f t="shared" si="5"/>
        <v>0.4325</v>
      </c>
      <c r="AC52" s="274">
        <f t="shared" si="6"/>
        <v>578.03468208092488</v>
      </c>
      <c r="AD52" s="280">
        <f t="shared" si="7"/>
        <v>578.03468208092488</v>
      </c>
      <c r="AE52" s="281">
        <f t="shared" si="8"/>
        <v>0.26250000000000001</v>
      </c>
      <c r="AF52" s="281">
        <f t="shared" si="9"/>
        <v>0.30499999999999999</v>
      </c>
      <c r="AG52" s="282">
        <f t="shared" si="10"/>
        <v>151.73410404624278</v>
      </c>
      <c r="AH52" s="282">
        <f t="shared" si="11"/>
        <v>176.30057803468208</v>
      </c>
    </row>
    <row r="53" spans="1:34" x14ac:dyDescent="0.2">
      <c r="A53" s="272">
        <v>50</v>
      </c>
      <c r="B53" s="354" t="s">
        <v>403</v>
      </c>
      <c r="C53" s="354"/>
      <c r="D53" s="355" t="s">
        <v>315</v>
      </c>
      <c r="E53" s="356" t="s">
        <v>582</v>
      </c>
      <c r="F53" s="356" t="s">
        <v>396</v>
      </c>
      <c r="G53" s="357" t="s">
        <v>313</v>
      </c>
      <c r="H53" s="358">
        <v>8</v>
      </c>
      <c r="I53" s="359">
        <v>308.69</v>
      </c>
      <c r="J53" s="360">
        <v>9.2499999999999999E-2</v>
      </c>
      <c r="K53" s="361">
        <v>0.1</v>
      </c>
      <c r="L53" s="362">
        <v>0</v>
      </c>
      <c r="M53" s="362"/>
      <c r="N53" s="363">
        <v>45243</v>
      </c>
      <c r="O53" s="254">
        <f t="shared" si="0"/>
        <v>56.567442499999999</v>
      </c>
      <c r="P53" s="273">
        <f t="shared" si="1"/>
        <v>2469.52</v>
      </c>
      <c r="Q53" s="274">
        <f t="shared" si="2"/>
        <v>252.1225575</v>
      </c>
      <c r="R53" s="274">
        <f t="shared" si="3"/>
        <v>2016.98046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4"/>
        <v>0.5675</v>
      </c>
      <c r="AB53" s="279">
        <f t="shared" si="5"/>
        <v>0.4325</v>
      </c>
      <c r="AC53" s="274">
        <f t="shared" si="6"/>
        <v>582.94232947976877</v>
      </c>
      <c r="AD53" s="280">
        <f t="shared" si="7"/>
        <v>4663.5386358381502</v>
      </c>
      <c r="AE53" s="281">
        <f t="shared" si="8"/>
        <v>0.26250000000000001</v>
      </c>
      <c r="AF53" s="281">
        <f t="shared" si="9"/>
        <v>0.30499999999999999</v>
      </c>
      <c r="AG53" s="282">
        <f t="shared" si="10"/>
        <v>1224.1788919075145</v>
      </c>
      <c r="AH53" s="282">
        <f t="shared" si="11"/>
        <v>1422.3792839306357</v>
      </c>
    </row>
    <row r="54" spans="1:34" x14ac:dyDescent="0.2">
      <c r="A54" s="272">
        <v>51</v>
      </c>
      <c r="B54" s="354" t="s">
        <v>404</v>
      </c>
      <c r="C54" s="354"/>
      <c r="D54" s="355" t="s">
        <v>315</v>
      </c>
      <c r="E54" s="356" t="s">
        <v>583</v>
      </c>
      <c r="F54" s="356" t="s">
        <v>396</v>
      </c>
      <c r="G54" s="357" t="s">
        <v>313</v>
      </c>
      <c r="H54" s="358">
        <v>8</v>
      </c>
      <c r="I54" s="359">
        <v>94.4</v>
      </c>
      <c r="J54" s="360">
        <v>9.2499999999999999E-2</v>
      </c>
      <c r="K54" s="361">
        <v>0.1</v>
      </c>
      <c r="L54" s="362">
        <v>0</v>
      </c>
      <c r="M54" s="362"/>
      <c r="N54" s="363">
        <v>45415</v>
      </c>
      <c r="O54" s="254">
        <f t="shared" si="0"/>
        <v>17.2988</v>
      </c>
      <c r="P54" s="273">
        <f t="shared" si="1"/>
        <v>755.2</v>
      </c>
      <c r="Q54" s="274">
        <f t="shared" si="2"/>
        <v>77.101200000000006</v>
      </c>
      <c r="R54" s="274">
        <f t="shared" si="3"/>
        <v>616.80960000000005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 t="shared" si="4"/>
        <v>0.5675</v>
      </c>
      <c r="AB54" s="279">
        <f t="shared" si="5"/>
        <v>0.4325</v>
      </c>
      <c r="AC54" s="274">
        <f t="shared" si="6"/>
        <v>178.26867052023124</v>
      </c>
      <c r="AD54" s="280">
        <f t="shared" si="7"/>
        <v>1426.1493641618499</v>
      </c>
      <c r="AE54" s="281">
        <f t="shared" si="8"/>
        <v>0.26250000000000001</v>
      </c>
      <c r="AF54" s="281">
        <f t="shared" si="9"/>
        <v>0.30499999999999999</v>
      </c>
      <c r="AG54" s="282">
        <f t="shared" si="10"/>
        <v>374.36420809248563</v>
      </c>
      <c r="AH54" s="282">
        <f t="shared" si="11"/>
        <v>434.97555606936419</v>
      </c>
    </row>
    <row r="55" spans="1:34" x14ac:dyDescent="0.2">
      <c r="A55" s="272">
        <v>52</v>
      </c>
      <c r="B55" s="354" t="s">
        <v>399</v>
      </c>
      <c r="C55" s="354" t="s">
        <v>581</v>
      </c>
      <c r="D55" s="355" t="s">
        <v>320</v>
      </c>
      <c r="E55" s="356" t="s">
        <v>400</v>
      </c>
      <c r="F55" s="356" t="s">
        <v>580</v>
      </c>
      <c r="G55" s="357" t="s">
        <v>313</v>
      </c>
      <c r="H55" s="358">
        <v>10</v>
      </c>
      <c r="I55" s="359">
        <v>22.59</v>
      </c>
      <c r="J55" s="360">
        <v>9.2499999999999999E-2</v>
      </c>
      <c r="K55" s="361">
        <v>0.12</v>
      </c>
      <c r="L55" s="362">
        <v>6.5000000000000002E-2</v>
      </c>
      <c r="M55" s="362"/>
      <c r="N55" s="363">
        <v>45495</v>
      </c>
      <c r="O55" s="254">
        <f t="shared" si="0"/>
        <v>4.5496259999999999</v>
      </c>
      <c r="P55" s="273">
        <f t="shared" si="1"/>
        <v>240.58350000000002</v>
      </c>
      <c r="Q55" s="274">
        <f t="shared" si="2"/>
        <v>18.040374</v>
      </c>
      <c r="R55" s="274">
        <f t="shared" si="3"/>
        <v>180.40374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4"/>
        <v>0.5675</v>
      </c>
      <c r="AB55" s="279">
        <f t="shared" si="5"/>
        <v>0.4325</v>
      </c>
      <c r="AC55" s="274">
        <f t="shared" si="6"/>
        <v>41.711847398843929</v>
      </c>
      <c r="AD55" s="280">
        <f t="shared" si="7"/>
        <v>417.11847398843929</v>
      </c>
      <c r="AE55" s="281">
        <f t="shared" si="8"/>
        <v>0.26250000000000001</v>
      </c>
      <c r="AF55" s="281">
        <f t="shared" si="9"/>
        <v>0.30499999999999999</v>
      </c>
      <c r="AG55" s="282">
        <f t="shared" si="10"/>
        <v>109.49359942196531</v>
      </c>
      <c r="AH55" s="282">
        <f t="shared" si="11"/>
        <v>127.22113456647398</v>
      </c>
    </row>
    <row r="56" spans="1:34" x14ac:dyDescent="0.2">
      <c r="A56" s="272">
        <v>53</v>
      </c>
      <c r="B56" s="354"/>
      <c r="C56" s="354"/>
      <c r="D56" s="355"/>
      <c r="E56" s="356"/>
      <c r="F56" s="356"/>
      <c r="G56" s="357"/>
      <c r="H56" s="358"/>
      <c r="I56" s="359"/>
      <c r="J56" s="360"/>
      <c r="K56" s="361"/>
      <c r="L56" s="362"/>
      <c r="M56" s="362"/>
      <c r="N56" s="362"/>
      <c r="O56" s="254">
        <f t="shared" si="0"/>
        <v>0</v>
      </c>
      <c r="P56" s="273">
        <f t="shared" si="1"/>
        <v>0</v>
      </c>
      <c r="Q56" s="274">
        <f t="shared" si="2"/>
        <v>0</v>
      </c>
      <c r="R56" s="274">
        <f t="shared" si="3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4"/>
        <v>0.5675</v>
      </c>
      <c r="AB56" s="279">
        <f t="shared" si="5"/>
        <v>0.4325</v>
      </c>
      <c r="AC56" s="274">
        <f t="shared" si="6"/>
        <v>0</v>
      </c>
      <c r="AD56" s="280">
        <f t="shared" si="7"/>
        <v>0</v>
      </c>
      <c r="AE56" s="281">
        <f t="shared" si="8"/>
        <v>0.26250000000000001</v>
      </c>
      <c r="AF56" s="281">
        <f t="shared" si="9"/>
        <v>0.30499999999999999</v>
      </c>
      <c r="AG56" s="282">
        <f t="shared" si="10"/>
        <v>0</v>
      </c>
      <c r="AH56" s="282">
        <f t="shared" si="11"/>
        <v>0</v>
      </c>
    </row>
    <row r="57" spans="1:34" x14ac:dyDescent="0.2">
      <c r="A57" s="272">
        <v>54</v>
      </c>
      <c r="B57" s="354" t="s">
        <v>405</v>
      </c>
      <c r="C57" s="354" t="s">
        <v>405</v>
      </c>
      <c r="D57" s="355" t="s">
        <v>21</v>
      </c>
      <c r="E57" s="356" t="s">
        <v>309</v>
      </c>
      <c r="F57" s="356"/>
      <c r="G57" s="357" t="s">
        <v>310</v>
      </c>
      <c r="H57" s="358">
        <v>1</v>
      </c>
      <c r="I57" s="359">
        <v>0</v>
      </c>
      <c r="J57" s="360">
        <v>0</v>
      </c>
      <c r="K57" s="361">
        <v>0</v>
      </c>
      <c r="L57" s="362">
        <v>0</v>
      </c>
      <c r="M57" s="362"/>
      <c r="N57" s="363">
        <v>45411</v>
      </c>
      <c r="O57" s="254">
        <f t="shared" si="0"/>
        <v>0</v>
      </c>
      <c r="P57" s="273">
        <f t="shared" si="1"/>
        <v>0</v>
      </c>
      <c r="Q57" s="274">
        <f t="shared" si="2"/>
        <v>0</v>
      </c>
      <c r="R57" s="274">
        <f t="shared" si="3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4"/>
        <v>0.5675</v>
      </c>
      <c r="AB57" s="279">
        <f t="shared" si="5"/>
        <v>0.4325</v>
      </c>
      <c r="AC57" s="274">
        <f t="shared" si="6"/>
        <v>0</v>
      </c>
      <c r="AD57" s="280">
        <f t="shared" si="7"/>
        <v>0</v>
      </c>
      <c r="AE57" s="281">
        <f t="shared" si="8"/>
        <v>0.26250000000000001</v>
      </c>
      <c r="AF57" s="281">
        <f t="shared" si="9"/>
        <v>0.30499999999999999</v>
      </c>
      <c r="AG57" s="282">
        <f t="shared" si="10"/>
        <v>0</v>
      </c>
      <c r="AH57" s="282">
        <f t="shared" si="11"/>
        <v>0</v>
      </c>
    </row>
    <row r="58" spans="1:34" x14ac:dyDescent="0.2">
      <c r="A58" s="272">
        <v>55</v>
      </c>
      <c r="B58" s="354"/>
      <c r="C58" s="354"/>
      <c r="D58" s="355"/>
      <c r="E58" s="356"/>
      <c r="F58" s="356"/>
      <c r="G58" s="357"/>
      <c r="H58" s="358"/>
      <c r="I58" s="359"/>
      <c r="J58" s="360"/>
      <c r="K58" s="361"/>
      <c r="L58" s="362"/>
      <c r="M58" s="362"/>
      <c r="N58" s="362"/>
      <c r="O58" s="254">
        <f t="shared" si="0"/>
        <v>0</v>
      </c>
      <c r="P58" s="273">
        <f t="shared" si="1"/>
        <v>0</v>
      </c>
      <c r="Q58" s="274">
        <f t="shared" si="2"/>
        <v>0</v>
      </c>
      <c r="R58" s="274">
        <f t="shared" si="3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4"/>
        <v>0.5675</v>
      </c>
      <c r="AB58" s="279">
        <f t="shared" si="5"/>
        <v>0.4325</v>
      </c>
      <c r="AC58" s="274">
        <f t="shared" si="6"/>
        <v>0</v>
      </c>
      <c r="AD58" s="280">
        <f t="shared" si="7"/>
        <v>0</v>
      </c>
      <c r="AE58" s="281">
        <f t="shared" si="8"/>
        <v>0.26250000000000001</v>
      </c>
      <c r="AF58" s="281">
        <f t="shared" si="9"/>
        <v>0.30499999999999999</v>
      </c>
      <c r="AG58" s="282">
        <f t="shared" si="10"/>
        <v>0</v>
      </c>
      <c r="AH58" s="282">
        <f t="shared" si="11"/>
        <v>0</v>
      </c>
    </row>
    <row r="59" spans="1:34" x14ac:dyDescent="0.2">
      <c r="A59" s="272">
        <v>56</v>
      </c>
      <c r="B59" s="354" t="s">
        <v>406</v>
      </c>
      <c r="C59" s="366"/>
      <c r="D59" s="355" t="s">
        <v>381</v>
      </c>
      <c r="E59" s="356" t="s">
        <v>407</v>
      </c>
      <c r="F59" s="356" t="s">
        <v>396</v>
      </c>
      <c r="G59" s="357" t="s">
        <v>313</v>
      </c>
      <c r="H59" s="358">
        <v>10</v>
      </c>
      <c r="I59" s="359">
        <v>3.68</v>
      </c>
      <c r="J59" s="360">
        <v>9.2499999999999999E-2</v>
      </c>
      <c r="K59" s="361">
        <v>0.04</v>
      </c>
      <c r="L59" s="362">
        <v>9.7500000000000003E-2</v>
      </c>
      <c r="M59" s="362"/>
      <c r="N59" s="363">
        <v>45415</v>
      </c>
      <c r="O59" s="254">
        <f t="shared" si="0"/>
        <v>0.47398399999999996</v>
      </c>
      <c r="P59" s="273">
        <f t="shared" si="1"/>
        <v>40.388000000000005</v>
      </c>
      <c r="Q59" s="274">
        <f t="shared" si="2"/>
        <v>3.206016</v>
      </c>
      <c r="R59" s="274">
        <f t="shared" si="3"/>
        <v>32.060159999999996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4"/>
        <v>0.5675</v>
      </c>
      <c r="AB59" s="279">
        <f t="shared" si="5"/>
        <v>0.4325</v>
      </c>
      <c r="AC59" s="274">
        <f t="shared" si="6"/>
        <v>7.4127537572254338</v>
      </c>
      <c r="AD59" s="280">
        <f t="shared" si="7"/>
        <v>74.127537572254326</v>
      </c>
      <c r="AE59" s="281">
        <f t="shared" si="8"/>
        <v>0.26250000000000001</v>
      </c>
      <c r="AF59" s="281">
        <f t="shared" si="9"/>
        <v>0.30499999999999999</v>
      </c>
      <c r="AG59" s="282">
        <f t="shared" si="10"/>
        <v>19.45847861271676</v>
      </c>
      <c r="AH59" s="282">
        <f t="shared" si="11"/>
        <v>22.608898959537569</v>
      </c>
    </row>
    <row r="60" spans="1:34" x14ac:dyDescent="0.2">
      <c r="A60" s="272">
        <v>57</v>
      </c>
      <c r="B60" s="354" t="s">
        <v>408</v>
      </c>
      <c r="C60" s="366" t="s">
        <v>409</v>
      </c>
      <c r="D60" s="355" t="s">
        <v>381</v>
      </c>
      <c r="E60" s="356" t="s">
        <v>410</v>
      </c>
      <c r="F60" s="356" t="s">
        <v>396</v>
      </c>
      <c r="G60" s="357" t="s">
        <v>313</v>
      </c>
      <c r="H60" s="358">
        <v>3</v>
      </c>
      <c r="I60" s="359">
        <v>1.76</v>
      </c>
      <c r="J60" s="360">
        <v>9.2499999999999999E-2</v>
      </c>
      <c r="K60" s="361">
        <v>0.04</v>
      </c>
      <c r="L60" s="362">
        <v>9.7500000000000003E-2</v>
      </c>
      <c r="M60" s="362"/>
      <c r="N60" s="363">
        <v>45415</v>
      </c>
      <c r="O60" s="254">
        <f t="shared" si="0"/>
        <v>0.226688</v>
      </c>
      <c r="P60" s="273">
        <f t="shared" si="1"/>
        <v>5.7948000000000004</v>
      </c>
      <c r="Q60" s="274">
        <f t="shared" si="2"/>
        <v>1.533312</v>
      </c>
      <c r="R60" s="274">
        <f t="shared" si="3"/>
        <v>4.5999359999999996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4"/>
        <v>0.5675</v>
      </c>
      <c r="AB60" s="279">
        <f t="shared" si="5"/>
        <v>0.4325</v>
      </c>
      <c r="AC60" s="274">
        <f t="shared" si="6"/>
        <v>3.5452300578034683</v>
      </c>
      <c r="AD60" s="280">
        <f t="shared" si="7"/>
        <v>10.635690173410405</v>
      </c>
      <c r="AE60" s="281">
        <f t="shared" si="8"/>
        <v>0.26250000000000001</v>
      </c>
      <c r="AF60" s="281">
        <f t="shared" si="9"/>
        <v>0.30499999999999999</v>
      </c>
      <c r="AG60" s="282">
        <f t="shared" si="10"/>
        <v>2.7918686705202314</v>
      </c>
      <c r="AH60" s="282">
        <f t="shared" si="11"/>
        <v>3.2438855028901732</v>
      </c>
    </row>
    <row r="61" spans="1:34" x14ac:dyDescent="0.2">
      <c r="A61" s="272">
        <v>58</v>
      </c>
      <c r="B61" s="354" t="s">
        <v>411</v>
      </c>
      <c r="C61" s="366"/>
      <c r="D61" s="355" t="s">
        <v>381</v>
      </c>
      <c r="E61" s="356" t="s">
        <v>412</v>
      </c>
      <c r="F61" s="356" t="s">
        <v>396</v>
      </c>
      <c r="G61" s="357" t="s">
        <v>313</v>
      </c>
      <c r="H61" s="358">
        <v>2</v>
      </c>
      <c r="I61" s="359">
        <v>21.79</v>
      </c>
      <c r="J61" s="360">
        <v>9.2499999999999999E-2</v>
      </c>
      <c r="K61" s="361">
        <v>0.04</v>
      </c>
      <c r="L61" s="362">
        <v>9.7500000000000003E-2</v>
      </c>
      <c r="M61" s="362"/>
      <c r="N61" s="363">
        <v>45415</v>
      </c>
      <c r="O61" s="254">
        <f t="shared" si="0"/>
        <v>2.8065519999999999</v>
      </c>
      <c r="P61" s="273">
        <f t="shared" si="1"/>
        <v>47.829049999999995</v>
      </c>
      <c r="Q61" s="274">
        <f t="shared" si="2"/>
        <v>18.983447999999999</v>
      </c>
      <c r="R61" s="274">
        <f t="shared" si="3"/>
        <v>37.966895999999998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4"/>
        <v>0.5675</v>
      </c>
      <c r="AB61" s="279">
        <f t="shared" si="5"/>
        <v>0.4325</v>
      </c>
      <c r="AC61" s="274">
        <f t="shared" si="6"/>
        <v>43.892365317919072</v>
      </c>
      <c r="AD61" s="280">
        <f t="shared" si="7"/>
        <v>87.784730635838145</v>
      </c>
      <c r="AE61" s="281">
        <f t="shared" si="8"/>
        <v>0.26250000000000001</v>
      </c>
      <c r="AF61" s="281">
        <f t="shared" si="9"/>
        <v>0.30499999999999999</v>
      </c>
      <c r="AG61" s="282">
        <f t="shared" si="10"/>
        <v>23.043491791907513</v>
      </c>
      <c r="AH61" s="282">
        <f t="shared" si="11"/>
        <v>26.774342843930633</v>
      </c>
    </row>
    <row r="62" spans="1:34" x14ac:dyDescent="0.2">
      <c r="A62" s="272">
        <v>59</v>
      </c>
      <c r="B62" s="354" t="s">
        <v>413</v>
      </c>
      <c r="C62" s="366"/>
      <c r="D62" s="355" t="s">
        <v>381</v>
      </c>
      <c r="E62" s="356" t="s">
        <v>414</v>
      </c>
      <c r="F62" s="356" t="s">
        <v>396</v>
      </c>
      <c r="G62" s="357" t="s">
        <v>313</v>
      </c>
      <c r="H62" s="358">
        <v>50</v>
      </c>
      <c r="I62" s="359">
        <v>1.1399999999999999</v>
      </c>
      <c r="J62" s="360">
        <v>9.2499999999999999E-2</v>
      </c>
      <c r="K62" s="361">
        <v>0.04</v>
      </c>
      <c r="L62" s="362">
        <v>9.7500000000000003E-2</v>
      </c>
      <c r="M62" s="362"/>
      <c r="N62" s="363">
        <v>45415</v>
      </c>
      <c r="O62" s="254">
        <f t="shared" si="0"/>
        <v>0.14683199999999999</v>
      </c>
      <c r="P62" s="273">
        <f t="shared" si="1"/>
        <v>62.557499999999997</v>
      </c>
      <c r="Q62" s="274">
        <f t="shared" si="2"/>
        <v>0.99316799999999994</v>
      </c>
      <c r="R62" s="274">
        <f t="shared" si="3"/>
        <v>49.6584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4"/>
        <v>0.5675</v>
      </c>
      <c r="AB62" s="279">
        <f t="shared" si="5"/>
        <v>0.4325</v>
      </c>
      <c r="AC62" s="274">
        <f t="shared" si="6"/>
        <v>2.2963421965317918</v>
      </c>
      <c r="AD62" s="280">
        <f t="shared" si="7"/>
        <v>114.8171098265896</v>
      </c>
      <c r="AE62" s="281">
        <f t="shared" si="8"/>
        <v>0.26250000000000001</v>
      </c>
      <c r="AF62" s="281">
        <f t="shared" si="9"/>
        <v>0.30499999999999999</v>
      </c>
      <c r="AG62" s="282">
        <f t="shared" si="10"/>
        <v>30.139491329479771</v>
      </c>
      <c r="AH62" s="282">
        <f t="shared" si="11"/>
        <v>35.019218497109826</v>
      </c>
    </row>
    <row r="63" spans="1:34" x14ac:dyDescent="0.2">
      <c r="A63" s="272">
        <v>60</v>
      </c>
      <c r="B63" s="354" t="s">
        <v>415</v>
      </c>
      <c r="C63" s="354"/>
      <c r="D63" s="355" t="s">
        <v>416</v>
      </c>
      <c r="E63" s="356" t="s">
        <v>417</v>
      </c>
      <c r="F63" s="356" t="s">
        <v>396</v>
      </c>
      <c r="G63" s="357" t="s">
        <v>313</v>
      </c>
      <c r="H63" s="358">
        <v>1</v>
      </c>
      <c r="I63" s="359">
        <v>17.489999999999998</v>
      </c>
      <c r="J63" s="360">
        <v>9.2499999999999999E-2</v>
      </c>
      <c r="K63" s="361">
        <v>0.12</v>
      </c>
      <c r="L63" s="362">
        <v>6.5000000000000002E-2</v>
      </c>
      <c r="M63" s="362"/>
      <c r="N63" s="363">
        <v>45415</v>
      </c>
      <c r="O63" s="254">
        <f t="shared" si="0"/>
        <v>3.5224859999999998</v>
      </c>
      <c r="P63" s="273">
        <f t="shared" si="1"/>
        <v>18.626849999999997</v>
      </c>
      <c r="Q63" s="274">
        <f t="shared" si="2"/>
        <v>13.967513999999998</v>
      </c>
      <c r="R63" s="274">
        <f t="shared" si="3"/>
        <v>13.967513999999998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4"/>
        <v>0.5675</v>
      </c>
      <c r="AB63" s="279">
        <f t="shared" si="5"/>
        <v>0.4325</v>
      </c>
      <c r="AC63" s="274">
        <f t="shared" si="6"/>
        <v>32.294830057803466</v>
      </c>
      <c r="AD63" s="280">
        <f t="shared" si="7"/>
        <v>32.294830057803466</v>
      </c>
      <c r="AE63" s="281">
        <f t="shared" si="8"/>
        <v>0.26250000000000001</v>
      </c>
      <c r="AF63" s="281">
        <f t="shared" si="9"/>
        <v>0.30499999999999999</v>
      </c>
      <c r="AG63" s="282">
        <f t="shared" si="10"/>
        <v>8.4773928901734106</v>
      </c>
      <c r="AH63" s="282">
        <f t="shared" si="11"/>
        <v>9.8499231676300578</v>
      </c>
    </row>
    <row r="64" spans="1:34" x14ac:dyDescent="0.2">
      <c r="A64" s="272">
        <v>61</v>
      </c>
      <c r="B64" s="354" t="s">
        <v>418</v>
      </c>
      <c r="C64" s="354"/>
      <c r="D64" s="355" t="s">
        <v>416</v>
      </c>
      <c r="E64" s="356" t="s">
        <v>419</v>
      </c>
      <c r="F64" s="356" t="s">
        <v>396</v>
      </c>
      <c r="G64" s="357" t="s">
        <v>313</v>
      </c>
      <c r="H64" s="358">
        <v>1</v>
      </c>
      <c r="I64" s="359">
        <v>28.01</v>
      </c>
      <c r="J64" s="360">
        <v>9.2499999999999999E-2</v>
      </c>
      <c r="K64" s="361">
        <v>0.12</v>
      </c>
      <c r="L64" s="362">
        <v>6.5000000000000002E-2</v>
      </c>
      <c r="M64" s="362"/>
      <c r="N64" s="363">
        <v>45415</v>
      </c>
      <c r="O64" s="254">
        <f t="shared" si="0"/>
        <v>5.6412139999999997</v>
      </c>
      <c r="P64" s="273">
        <f t="shared" si="1"/>
        <v>29.830650000000002</v>
      </c>
      <c r="Q64" s="274">
        <f t="shared" si="2"/>
        <v>22.368786</v>
      </c>
      <c r="R64" s="274">
        <f t="shared" si="3"/>
        <v>22.368786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4"/>
        <v>0.5675</v>
      </c>
      <c r="AB64" s="279">
        <f t="shared" si="5"/>
        <v>0.4325</v>
      </c>
      <c r="AC64" s="274">
        <f t="shared" si="6"/>
        <v>51.719736416184972</v>
      </c>
      <c r="AD64" s="280">
        <f t="shared" si="7"/>
        <v>51.719736416184972</v>
      </c>
      <c r="AE64" s="281">
        <f t="shared" si="8"/>
        <v>0.26250000000000001</v>
      </c>
      <c r="AF64" s="281">
        <f t="shared" si="9"/>
        <v>0.30499999999999999</v>
      </c>
      <c r="AG64" s="282">
        <f t="shared" si="10"/>
        <v>13.576430809248556</v>
      </c>
      <c r="AH64" s="282">
        <f t="shared" si="11"/>
        <v>15.774519606936416</v>
      </c>
    </row>
    <row r="65" spans="1:34" x14ac:dyDescent="0.2">
      <c r="A65" s="272">
        <v>62</v>
      </c>
      <c r="B65" s="354" t="s">
        <v>420</v>
      </c>
      <c r="C65" s="354"/>
      <c r="D65" s="355" t="s">
        <v>416</v>
      </c>
      <c r="E65" s="356" t="s">
        <v>421</v>
      </c>
      <c r="F65" s="356" t="s">
        <v>396</v>
      </c>
      <c r="G65" s="357" t="s">
        <v>313</v>
      </c>
      <c r="H65" s="358">
        <v>3</v>
      </c>
      <c r="I65" s="359">
        <v>20.28</v>
      </c>
      <c r="J65" s="360">
        <v>9.2499999999999999E-2</v>
      </c>
      <c r="K65" s="361">
        <v>0.12</v>
      </c>
      <c r="L65" s="362">
        <v>6.5000000000000002E-2</v>
      </c>
      <c r="M65" s="362"/>
      <c r="N65" s="363">
        <v>45415</v>
      </c>
      <c r="O65" s="254">
        <f t="shared" si="0"/>
        <v>4.0843920000000002</v>
      </c>
      <c r="P65" s="273">
        <f t="shared" si="1"/>
        <v>64.794600000000003</v>
      </c>
      <c r="Q65" s="274">
        <f t="shared" si="2"/>
        <v>16.195608</v>
      </c>
      <c r="R65" s="274">
        <f t="shared" si="3"/>
        <v>48.586824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4"/>
        <v>0.5675</v>
      </c>
      <c r="AB65" s="279">
        <f t="shared" si="5"/>
        <v>0.4325</v>
      </c>
      <c r="AC65" s="274">
        <f t="shared" si="6"/>
        <v>37.446492485549136</v>
      </c>
      <c r="AD65" s="280">
        <f t="shared" si="7"/>
        <v>112.3394774566474</v>
      </c>
      <c r="AE65" s="281">
        <f t="shared" si="8"/>
        <v>0.26250000000000001</v>
      </c>
      <c r="AF65" s="281">
        <f t="shared" si="9"/>
        <v>0.30499999999999999</v>
      </c>
      <c r="AG65" s="282">
        <f t="shared" si="10"/>
        <v>29.489112832369944</v>
      </c>
      <c r="AH65" s="282">
        <f t="shared" si="11"/>
        <v>34.263540624277454</v>
      </c>
    </row>
    <row r="66" spans="1:34" x14ac:dyDescent="0.2">
      <c r="A66" s="272">
        <v>63</v>
      </c>
      <c r="B66" s="354" t="s">
        <v>422</v>
      </c>
      <c r="C66" s="354"/>
      <c r="D66" s="355" t="s">
        <v>423</v>
      </c>
      <c r="E66" s="356" t="s">
        <v>424</v>
      </c>
      <c r="F66" s="356" t="s">
        <v>396</v>
      </c>
      <c r="G66" s="357" t="s">
        <v>313</v>
      </c>
      <c r="H66" s="358">
        <v>1</v>
      </c>
      <c r="I66" s="359">
        <v>12.67</v>
      </c>
      <c r="J66" s="360">
        <v>9.2499999999999999E-2</v>
      </c>
      <c r="K66" s="361">
        <v>0.04</v>
      </c>
      <c r="L66" s="362">
        <v>0</v>
      </c>
      <c r="M66" s="362"/>
      <c r="N66" s="363">
        <v>45470</v>
      </c>
      <c r="O66" s="254">
        <f t="shared" si="0"/>
        <v>1.6318959999999998</v>
      </c>
      <c r="P66" s="273">
        <f t="shared" si="1"/>
        <v>12.67</v>
      </c>
      <c r="Q66" s="274">
        <f t="shared" si="2"/>
        <v>11.038104000000001</v>
      </c>
      <c r="R66" s="274">
        <f t="shared" si="3"/>
        <v>11.038104000000001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4"/>
        <v>0.5675</v>
      </c>
      <c r="AB66" s="279">
        <f t="shared" si="5"/>
        <v>0.4325</v>
      </c>
      <c r="AC66" s="274">
        <f t="shared" si="6"/>
        <v>25.521627745664741</v>
      </c>
      <c r="AD66" s="280">
        <f t="shared" si="7"/>
        <v>25.521627745664741</v>
      </c>
      <c r="AE66" s="281">
        <f t="shared" si="8"/>
        <v>0.26250000000000001</v>
      </c>
      <c r="AF66" s="281">
        <f t="shared" si="9"/>
        <v>0.30499999999999999</v>
      </c>
      <c r="AG66" s="282">
        <f t="shared" si="10"/>
        <v>6.6994272832369948</v>
      </c>
      <c r="AH66" s="282">
        <f t="shared" si="11"/>
        <v>7.7840964624277458</v>
      </c>
    </row>
    <row r="67" spans="1:34" x14ac:dyDescent="0.2">
      <c r="A67" s="272">
        <v>64</v>
      </c>
      <c r="B67" s="354" t="s">
        <v>425</v>
      </c>
      <c r="C67" s="354"/>
      <c r="D67" s="355" t="s">
        <v>426</v>
      </c>
      <c r="E67" s="356" t="s">
        <v>427</v>
      </c>
      <c r="F67" s="356" t="s">
        <v>396</v>
      </c>
      <c r="G67" s="357" t="s">
        <v>313</v>
      </c>
      <c r="H67" s="358">
        <v>75</v>
      </c>
      <c r="I67" s="359">
        <v>0.2</v>
      </c>
      <c r="J67" s="360">
        <v>9.2499999999999999E-2</v>
      </c>
      <c r="K67" s="361">
        <v>0.04</v>
      </c>
      <c r="L67" s="362">
        <v>9.7500000000000003E-2</v>
      </c>
      <c r="M67" s="362"/>
      <c r="N67" s="363">
        <v>45415</v>
      </c>
      <c r="O67" s="254">
        <f t="shared" si="0"/>
        <v>2.5760000000000002E-2</v>
      </c>
      <c r="P67" s="273">
        <f t="shared" si="1"/>
        <v>16.462500000000002</v>
      </c>
      <c r="Q67" s="274">
        <f t="shared" si="2"/>
        <v>0.17424000000000001</v>
      </c>
      <c r="R67" s="274">
        <f t="shared" si="3"/>
        <v>13.068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4"/>
        <v>0.5675</v>
      </c>
      <c r="AB67" s="279">
        <f t="shared" si="5"/>
        <v>0.4325</v>
      </c>
      <c r="AC67" s="274">
        <f t="shared" si="6"/>
        <v>0.4028670520231214</v>
      </c>
      <c r="AD67" s="280">
        <f t="shared" si="7"/>
        <v>30.215028901734104</v>
      </c>
      <c r="AE67" s="281">
        <f t="shared" si="8"/>
        <v>0.26250000000000001</v>
      </c>
      <c r="AF67" s="281">
        <f t="shared" si="9"/>
        <v>0.30499999999999999</v>
      </c>
      <c r="AG67" s="282">
        <f t="shared" si="10"/>
        <v>7.9314450867052031</v>
      </c>
      <c r="AH67" s="282">
        <f t="shared" si="11"/>
        <v>9.2155838150289018</v>
      </c>
    </row>
    <row r="68" spans="1:34" x14ac:dyDescent="0.2">
      <c r="A68" s="272">
        <v>65</v>
      </c>
      <c r="B68" s="354" t="s">
        <v>428</v>
      </c>
      <c r="C68" s="354"/>
      <c r="D68" s="355" t="s">
        <v>426</v>
      </c>
      <c r="E68" s="356" t="s">
        <v>429</v>
      </c>
      <c r="F68" s="356" t="s">
        <v>396</v>
      </c>
      <c r="G68" s="357" t="s">
        <v>313</v>
      </c>
      <c r="H68" s="358">
        <v>32</v>
      </c>
      <c r="I68" s="359">
        <v>0.48</v>
      </c>
      <c r="J68" s="360">
        <v>9.2499999999999999E-2</v>
      </c>
      <c r="K68" s="361">
        <v>0.04</v>
      </c>
      <c r="L68" s="362">
        <v>9.7500000000000003E-2</v>
      </c>
      <c r="M68" s="362"/>
      <c r="N68" s="363">
        <v>45337</v>
      </c>
      <c r="O68" s="254">
        <f t="shared" ref="O68:O103" si="12">((I68*(1-M68)-(I68*(1-M68)*K68))*J68)+(I68*(1-M68)*K68)</f>
        <v>6.182399999999999E-2</v>
      </c>
      <c r="P68" s="273">
        <f t="shared" ref="P68:P103" si="13">((I68*(1-M68)*L68)+I68*(1-M68))*H68</f>
        <v>16.857599999999998</v>
      </c>
      <c r="Q68" s="274">
        <f t="shared" ref="Q68:Q103" si="14">I68*(1-M68)-O68</f>
        <v>0.41817599999999999</v>
      </c>
      <c r="R68" s="274">
        <f t="shared" ref="R68:R103" si="15">Q68*H68</f>
        <v>13.381632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ref="AA68:AA103" si="16">SUM(S68:Z68)</f>
        <v>0.5675</v>
      </c>
      <c r="AB68" s="279">
        <f t="shared" ref="AB68:AB103" si="17">(1-AA68)</f>
        <v>0.4325</v>
      </c>
      <c r="AC68" s="274">
        <f t="shared" ref="AC68:AC103" si="18">Q68/AB68</f>
        <v>0.96688092485549137</v>
      </c>
      <c r="AD68" s="280">
        <f t="shared" ref="AD68:AD103" si="19">R68/AB68</f>
        <v>30.940189595375724</v>
      </c>
      <c r="AE68" s="281">
        <f t="shared" ref="AE68:AE103" si="20">SUM(S68:V68)</f>
        <v>0.26250000000000001</v>
      </c>
      <c r="AF68" s="281">
        <f t="shared" ref="AF68:AF103" si="21">W68+X68</f>
        <v>0.30499999999999999</v>
      </c>
      <c r="AG68" s="282">
        <f t="shared" ref="AG68:AG103" si="22">AD68*AE68</f>
        <v>8.1217997687861274</v>
      </c>
      <c r="AH68" s="282">
        <f t="shared" ref="AH68:AH103" si="23">AD68*AF68</f>
        <v>9.4367578265895951</v>
      </c>
    </row>
    <row r="69" spans="1:34" x14ac:dyDescent="0.2">
      <c r="A69" s="272">
        <v>66</v>
      </c>
      <c r="B69" s="354" t="s">
        <v>430</v>
      </c>
      <c r="C69" s="354"/>
      <c r="D69" s="355" t="s">
        <v>423</v>
      </c>
      <c r="E69" s="356" t="s">
        <v>431</v>
      </c>
      <c r="F69" s="356" t="s">
        <v>584</v>
      </c>
      <c r="G69" s="357" t="s">
        <v>585</v>
      </c>
      <c r="H69" s="358">
        <v>5</v>
      </c>
      <c r="I69" s="359">
        <v>13.54</v>
      </c>
      <c r="J69" s="360">
        <v>9.2499999999999999E-2</v>
      </c>
      <c r="K69" s="361">
        <v>0.04</v>
      </c>
      <c r="L69" s="362">
        <v>9.7500000000000003E-2</v>
      </c>
      <c r="M69" s="362"/>
      <c r="N69" s="363">
        <v>45499</v>
      </c>
      <c r="O69" s="254">
        <f t="shared" si="12"/>
        <v>1.7439519999999997</v>
      </c>
      <c r="P69" s="273">
        <f t="shared" si="13"/>
        <v>74.300749999999994</v>
      </c>
      <c r="Q69" s="274">
        <f t="shared" si="14"/>
        <v>11.796047999999999</v>
      </c>
      <c r="R69" s="274">
        <f t="shared" si="15"/>
        <v>58.980239999999995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16"/>
        <v>0.5675</v>
      </c>
      <c r="AB69" s="279">
        <f t="shared" si="17"/>
        <v>0.4325</v>
      </c>
      <c r="AC69" s="274">
        <f t="shared" si="18"/>
        <v>27.274099421965317</v>
      </c>
      <c r="AD69" s="280">
        <f t="shared" si="19"/>
        <v>136.37049710982657</v>
      </c>
      <c r="AE69" s="281">
        <f t="shared" si="20"/>
        <v>0.26250000000000001</v>
      </c>
      <c r="AF69" s="281">
        <f t="shared" si="21"/>
        <v>0.30499999999999999</v>
      </c>
      <c r="AG69" s="282">
        <f t="shared" si="22"/>
        <v>35.79725549132948</v>
      </c>
      <c r="AH69" s="282">
        <f t="shared" si="23"/>
        <v>41.593001618497105</v>
      </c>
    </row>
    <row r="70" spans="1:34" x14ac:dyDescent="0.2">
      <c r="A70" s="272">
        <v>67</v>
      </c>
      <c r="B70" s="354" t="s">
        <v>433</v>
      </c>
      <c r="C70" s="354"/>
      <c r="D70" s="355" t="s">
        <v>423</v>
      </c>
      <c r="E70" s="356" t="s">
        <v>434</v>
      </c>
      <c r="F70" s="356" t="s">
        <v>558</v>
      </c>
      <c r="G70" s="357" t="s">
        <v>313</v>
      </c>
      <c r="H70" s="358">
        <v>112</v>
      </c>
      <c r="I70" s="359">
        <v>0.13</v>
      </c>
      <c r="J70" s="360">
        <v>9.2499999999999999E-2</v>
      </c>
      <c r="K70" s="361">
        <v>0.04</v>
      </c>
      <c r="L70" s="362">
        <v>9.7500000000000003E-2</v>
      </c>
      <c r="M70" s="362"/>
      <c r="N70" s="363">
        <v>45411</v>
      </c>
      <c r="O70" s="254">
        <f t="shared" si="12"/>
        <v>1.6744000000000002E-2</v>
      </c>
      <c r="P70" s="273">
        <f t="shared" si="13"/>
        <v>15.9796</v>
      </c>
      <c r="Q70" s="274">
        <f t="shared" si="14"/>
        <v>0.113256</v>
      </c>
      <c r="R70" s="274">
        <f t="shared" si="15"/>
        <v>12.684671999999999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 t="shared" si="16"/>
        <v>0.5675</v>
      </c>
      <c r="AB70" s="279">
        <f t="shared" si="17"/>
        <v>0.4325</v>
      </c>
      <c r="AC70" s="274">
        <f t="shared" si="18"/>
        <v>0.26186358381502889</v>
      </c>
      <c r="AD70" s="280">
        <f t="shared" si="19"/>
        <v>29.328721387283235</v>
      </c>
      <c r="AE70" s="281">
        <f t="shared" si="20"/>
        <v>0.26250000000000001</v>
      </c>
      <c r="AF70" s="281">
        <f t="shared" si="21"/>
        <v>0.30499999999999999</v>
      </c>
      <c r="AG70" s="282">
        <f t="shared" si="22"/>
        <v>7.6987893641618497</v>
      </c>
      <c r="AH70" s="282">
        <f t="shared" si="23"/>
        <v>8.9452600231213868</v>
      </c>
    </row>
    <row r="71" spans="1:34" x14ac:dyDescent="0.2">
      <c r="A71" s="272">
        <v>68</v>
      </c>
      <c r="B71" s="354" t="s">
        <v>435</v>
      </c>
      <c r="C71" s="354"/>
      <c r="D71" s="355" t="s">
        <v>21</v>
      </c>
      <c r="E71" s="356" t="s">
        <v>396</v>
      </c>
      <c r="F71" s="356" t="s">
        <v>396</v>
      </c>
      <c r="G71" s="357" t="s">
        <v>369</v>
      </c>
      <c r="H71" s="358">
        <v>0</v>
      </c>
      <c r="I71" s="359">
        <v>85</v>
      </c>
      <c r="J71" s="360">
        <v>9.2499999999999999E-2</v>
      </c>
      <c r="K71" s="361">
        <v>0.12</v>
      </c>
      <c r="L71" s="362">
        <v>3.2500000000000001E-2</v>
      </c>
      <c r="M71" s="362"/>
      <c r="N71" s="363">
        <v>45414</v>
      </c>
      <c r="O71" s="254">
        <f t="shared" si="12"/>
        <v>17.119</v>
      </c>
      <c r="P71" s="273">
        <f t="shared" si="13"/>
        <v>0</v>
      </c>
      <c r="Q71" s="274">
        <f t="shared" si="14"/>
        <v>67.881</v>
      </c>
      <c r="R71" s="274">
        <f t="shared" si="15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 t="shared" si="16"/>
        <v>0.5675</v>
      </c>
      <c r="AB71" s="279">
        <f t="shared" si="17"/>
        <v>0.4325</v>
      </c>
      <c r="AC71" s="274">
        <f t="shared" si="18"/>
        <v>156.95028901734105</v>
      </c>
      <c r="AD71" s="280">
        <f t="shared" si="19"/>
        <v>0</v>
      </c>
      <c r="AE71" s="281">
        <f t="shared" si="20"/>
        <v>0.26250000000000001</v>
      </c>
      <c r="AF71" s="281">
        <f t="shared" si="21"/>
        <v>0.30499999999999999</v>
      </c>
      <c r="AG71" s="282">
        <f t="shared" si="22"/>
        <v>0</v>
      </c>
      <c r="AH71" s="282">
        <f t="shared" si="23"/>
        <v>0</v>
      </c>
    </row>
    <row r="72" spans="1:34" x14ac:dyDescent="0.2">
      <c r="A72" s="272">
        <v>69</v>
      </c>
      <c r="B72" s="354" t="s">
        <v>436</v>
      </c>
      <c r="C72" s="354" t="s">
        <v>586</v>
      </c>
      <c r="D72" s="355" t="s">
        <v>21</v>
      </c>
      <c r="E72" s="356" t="s">
        <v>437</v>
      </c>
      <c r="F72" s="356" t="s">
        <v>396</v>
      </c>
      <c r="G72" s="357" t="s">
        <v>310</v>
      </c>
      <c r="H72" s="358">
        <v>1</v>
      </c>
      <c r="I72" s="359">
        <v>150</v>
      </c>
      <c r="J72" s="360">
        <v>9.2499999999999999E-2</v>
      </c>
      <c r="K72" s="361">
        <v>0.12</v>
      </c>
      <c r="L72" s="362">
        <v>0.05</v>
      </c>
      <c r="M72" s="362"/>
      <c r="N72" s="363">
        <v>45415</v>
      </c>
      <c r="O72" s="254">
        <f t="shared" si="12"/>
        <v>30.21</v>
      </c>
      <c r="P72" s="273">
        <f t="shared" si="13"/>
        <v>157.5</v>
      </c>
      <c r="Q72" s="274">
        <f t="shared" si="14"/>
        <v>119.78999999999999</v>
      </c>
      <c r="R72" s="274">
        <f t="shared" si="15"/>
        <v>119.78999999999999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 t="shared" si="16"/>
        <v>0.5675</v>
      </c>
      <c r="AB72" s="279">
        <f t="shared" si="17"/>
        <v>0.4325</v>
      </c>
      <c r="AC72" s="274">
        <f t="shared" si="18"/>
        <v>276.97109826589593</v>
      </c>
      <c r="AD72" s="280">
        <f t="shared" si="19"/>
        <v>276.97109826589593</v>
      </c>
      <c r="AE72" s="281">
        <f t="shared" si="20"/>
        <v>0.26250000000000001</v>
      </c>
      <c r="AF72" s="281">
        <f t="shared" si="21"/>
        <v>0.30499999999999999</v>
      </c>
      <c r="AG72" s="282">
        <f t="shared" si="22"/>
        <v>72.704913294797691</v>
      </c>
      <c r="AH72" s="282">
        <f t="shared" si="23"/>
        <v>84.476184971098263</v>
      </c>
    </row>
    <row r="73" spans="1:34" x14ac:dyDescent="0.2">
      <c r="A73" s="272">
        <v>70</v>
      </c>
      <c r="B73" s="354" t="s">
        <v>438</v>
      </c>
      <c r="C73" s="354"/>
      <c r="D73" s="355"/>
      <c r="E73" s="356" t="s">
        <v>396</v>
      </c>
      <c r="F73" s="356" t="s">
        <v>396</v>
      </c>
      <c r="G73" s="357" t="s">
        <v>149</v>
      </c>
      <c r="H73" s="358">
        <v>10</v>
      </c>
      <c r="I73" s="359">
        <v>120</v>
      </c>
      <c r="J73" s="360">
        <v>9.2499999999999999E-2</v>
      </c>
      <c r="K73" s="361">
        <v>0.12</v>
      </c>
      <c r="L73" s="362">
        <v>0</v>
      </c>
      <c r="M73" s="362"/>
      <c r="N73" s="363">
        <v>45415</v>
      </c>
      <c r="O73" s="254">
        <f t="shared" si="12"/>
        <v>24.167999999999999</v>
      </c>
      <c r="P73" s="273">
        <f t="shared" si="13"/>
        <v>1200</v>
      </c>
      <c r="Q73" s="274">
        <f t="shared" si="14"/>
        <v>95.831999999999994</v>
      </c>
      <c r="R73" s="274">
        <f t="shared" si="15"/>
        <v>958.31999999999994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16"/>
        <v>0.5675</v>
      </c>
      <c r="AB73" s="279">
        <f t="shared" si="17"/>
        <v>0.4325</v>
      </c>
      <c r="AC73" s="274">
        <f t="shared" si="18"/>
        <v>221.57687861271674</v>
      </c>
      <c r="AD73" s="280">
        <f t="shared" si="19"/>
        <v>2215.7687861271675</v>
      </c>
      <c r="AE73" s="281">
        <f t="shared" si="20"/>
        <v>0.26250000000000001</v>
      </c>
      <c r="AF73" s="281">
        <f t="shared" si="21"/>
        <v>0.30499999999999999</v>
      </c>
      <c r="AG73" s="282">
        <f t="shared" si="22"/>
        <v>581.63930635838153</v>
      </c>
      <c r="AH73" s="282">
        <f t="shared" si="23"/>
        <v>675.8094797687861</v>
      </c>
    </row>
    <row r="74" spans="1:34" x14ac:dyDescent="0.2">
      <c r="A74" s="272">
        <v>71</v>
      </c>
      <c r="B74" s="354" t="s">
        <v>439</v>
      </c>
      <c r="C74" s="354"/>
      <c r="D74" s="355"/>
      <c r="E74" s="356" t="s">
        <v>396</v>
      </c>
      <c r="F74" s="356" t="s">
        <v>396</v>
      </c>
      <c r="G74" s="357" t="s">
        <v>149</v>
      </c>
      <c r="H74" s="358">
        <v>5</v>
      </c>
      <c r="I74" s="359">
        <v>18</v>
      </c>
      <c r="J74" s="360">
        <v>9.2499999999999999E-2</v>
      </c>
      <c r="K74" s="361">
        <v>0.12</v>
      </c>
      <c r="L74" s="362">
        <v>0</v>
      </c>
      <c r="M74" s="362"/>
      <c r="N74" s="363">
        <v>45415</v>
      </c>
      <c r="O74" s="254">
        <f t="shared" si="12"/>
        <v>3.6252000000000004</v>
      </c>
      <c r="P74" s="273">
        <f t="shared" si="13"/>
        <v>90</v>
      </c>
      <c r="Q74" s="274">
        <f t="shared" si="14"/>
        <v>14.3748</v>
      </c>
      <c r="R74" s="274">
        <f t="shared" si="15"/>
        <v>71.873999999999995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16"/>
        <v>0.5675</v>
      </c>
      <c r="AB74" s="279">
        <f t="shared" si="17"/>
        <v>0.4325</v>
      </c>
      <c r="AC74" s="274">
        <f t="shared" si="18"/>
        <v>33.236531791907517</v>
      </c>
      <c r="AD74" s="280">
        <f t="shared" si="19"/>
        <v>166.18265895953758</v>
      </c>
      <c r="AE74" s="281">
        <f t="shared" si="20"/>
        <v>0.26250000000000001</v>
      </c>
      <c r="AF74" s="281">
        <f t="shared" si="21"/>
        <v>0.30499999999999999</v>
      </c>
      <c r="AG74" s="282">
        <f t="shared" si="22"/>
        <v>43.622947976878613</v>
      </c>
      <c r="AH74" s="282">
        <f t="shared" si="23"/>
        <v>50.685710982658961</v>
      </c>
    </row>
    <row r="75" spans="1:34" x14ac:dyDescent="0.2">
      <c r="A75" s="272">
        <v>72</v>
      </c>
      <c r="B75" s="354" t="s">
        <v>440</v>
      </c>
      <c r="C75" s="354"/>
      <c r="D75" s="355"/>
      <c r="E75" s="356" t="s">
        <v>396</v>
      </c>
      <c r="F75" s="356" t="s">
        <v>396</v>
      </c>
      <c r="G75" s="357" t="s">
        <v>149</v>
      </c>
      <c r="H75" s="358">
        <v>5</v>
      </c>
      <c r="I75" s="359">
        <v>18</v>
      </c>
      <c r="J75" s="360">
        <v>9.2499999999999999E-2</v>
      </c>
      <c r="K75" s="361">
        <v>0.12</v>
      </c>
      <c r="L75" s="362">
        <v>0</v>
      </c>
      <c r="M75" s="362"/>
      <c r="N75" s="363">
        <v>45415</v>
      </c>
      <c r="O75" s="254">
        <f t="shared" si="12"/>
        <v>3.6252000000000004</v>
      </c>
      <c r="P75" s="273">
        <f t="shared" si="13"/>
        <v>90</v>
      </c>
      <c r="Q75" s="274">
        <f t="shared" si="14"/>
        <v>14.3748</v>
      </c>
      <c r="R75" s="274">
        <f t="shared" si="15"/>
        <v>71.873999999999995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16"/>
        <v>0.5675</v>
      </c>
      <c r="AB75" s="279">
        <f t="shared" si="17"/>
        <v>0.4325</v>
      </c>
      <c r="AC75" s="274">
        <f t="shared" si="18"/>
        <v>33.236531791907517</v>
      </c>
      <c r="AD75" s="280">
        <f t="shared" si="19"/>
        <v>166.18265895953758</v>
      </c>
      <c r="AE75" s="281">
        <f t="shared" si="20"/>
        <v>0.26250000000000001</v>
      </c>
      <c r="AF75" s="281">
        <f t="shared" si="21"/>
        <v>0.30499999999999999</v>
      </c>
      <c r="AG75" s="282">
        <f t="shared" si="22"/>
        <v>43.622947976878613</v>
      </c>
      <c r="AH75" s="282">
        <f t="shared" si="23"/>
        <v>50.685710982658961</v>
      </c>
    </row>
    <row r="76" spans="1:34" x14ac:dyDescent="0.2">
      <c r="A76" s="272">
        <v>73</v>
      </c>
      <c r="B76" s="354" t="s">
        <v>441</v>
      </c>
      <c r="C76" s="354"/>
      <c r="D76" s="355"/>
      <c r="E76" s="356" t="s">
        <v>396</v>
      </c>
      <c r="F76" s="356" t="s">
        <v>396</v>
      </c>
      <c r="G76" s="357" t="s">
        <v>149</v>
      </c>
      <c r="H76" s="358">
        <v>5</v>
      </c>
      <c r="I76" s="359">
        <v>12</v>
      </c>
      <c r="J76" s="360">
        <v>9.2499999999999999E-2</v>
      </c>
      <c r="K76" s="361">
        <v>0.12</v>
      </c>
      <c r="L76" s="362">
        <v>0</v>
      </c>
      <c r="M76" s="362"/>
      <c r="N76" s="363">
        <v>45415</v>
      </c>
      <c r="O76" s="254">
        <f t="shared" si="12"/>
        <v>2.4167999999999998</v>
      </c>
      <c r="P76" s="273">
        <f t="shared" si="13"/>
        <v>60</v>
      </c>
      <c r="Q76" s="274">
        <f t="shared" si="14"/>
        <v>9.5831999999999997</v>
      </c>
      <c r="R76" s="274">
        <f t="shared" si="15"/>
        <v>47.915999999999997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16"/>
        <v>0.5675</v>
      </c>
      <c r="AB76" s="279">
        <f t="shared" si="17"/>
        <v>0.4325</v>
      </c>
      <c r="AC76" s="274">
        <f t="shared" si="18"/>
        <v>22.157687861271675</v>
      </c>
      <c r="AD76" s="280">
        <f t="shared" si="19"/>
        <v>110.78843930635837</v>
      </c>
      <c r="AE76" s="281">
        <f t="shared" si="20"/>
        <v>0.26250000000000001</v>
      </c>
      <c r="AF76" s="281">
        <f t="shared" si="21"/>
        <v>0.30499999999999999</v>
      </c>
      <c r="AG76" s="282">
        <f t="shared" si="22"/>
        <v>29.081965317919074</v>
      </c>
      <c r="AH76" s="282">
        <f t="shared" si="23"/>
        <v>33.790473988439302</v>
      </c>
    </row>
    <row r="77" spans="1:34" x14ac:dyDescent="0.2">
      <c r="A77" s="272">
        <v>74</v>
      </c>
      <c r="B77" s="354" t="s">
        <v>442</v>
      </c>
      <c r="C77" s="354"/>
      <c r="D77" s="355"/>
      <c r="E77" s="356" t="s">
        <v>396</v>
      </c>
      <c r="F77" s="356" t="s">
        <v>396</v>
      </c>
      <c r="G77" s="357" t="s">
        <v>149</v>
      </c>
      <c r="H77" s="358">
        <v>5</v>
      </c>
      <c r="I77" s="359">
        <v>5.78</v>
      </c>
      <c r="J77" s="360">
        <v>9.2499999999999999E-2</v>
      </c>
      <c r="K77" s="361">
        <v>0.12</v>
      </c>
      <c r="L77" s="362">
        <v>0</v>
      </c>
      <c r="M77" s="362"/>
      <c r="N77" s="363">
        <v>45415</v>
      </c>
      <c r="O77" s="254">
        <f t="shared" si="12"/>
        <v>1.1640920000000001</v>
      </c>
      <c r="P77" s="273">
        <f t="shared" si="13"/>
        <v>28.900000000000002</v>
      </c>
      <c r="Q77" s="274">
        <f t="shared" si="14"/>
        <v>4.6159080000000001</v>
      </c>
      <c r="R77" s="274">
        <f t="shared" si="15"/>
        <v>23.079540000000001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16"/>
        <v>0.5675</v>
      </c>
      <c r="AB77" s="279">
        <f t="shared" si="17"/>
        <v>0.4325</v>
      </c>
      <c r="AC77" s="274">
        <f t="shared" si="18"/>
        <v>10.672619653179192</v>
      </c>
      <c r="AD77" s="280">
        <f t="shared" si="19"/>
        <v>53.363098265895957</v>
      </c>
      <c r="AE77" s="281">
        <f t="shared" si="20"/>
        <v>0.26250000000000001</v>
      </c>
      <c r="AF77" s="281">
        <f t="shared" si="21"/>
        <v>0.30499999999999999</v>
      </c>
      <c r="AG77" s="282">
        <f t="shared" si="22"/>
        <v>14.007813294797689</v>
      </c>
      <c r="AH77" s="282">
        <f t="shared" si="23"/>
        <v>16.275744971098266</v>
      </c>
    </row>
    <row r="78" spans="1:34" x14ac:dyDescent="0.2">
      <c r="A78" s="272">
        <v>75</v>
      </c>
      <c r="B78" s="354" t="s">
        <v>443</v>
      </c>
      <c r="C78" s="354"/>
      <c r="D78" s="355"/>
      <c r="E78" s="356" t="s">
        <v>396</v>
      </c>
      <c r="F78" s="356" t="s">
        <v>396</v>
      </c>
      <c r="G78" s="357" t="s">
        <v>149</v>
      </c>
      <c r="H78" s="358">
        <v>5</v>
      </c>
      <c r="I78" s="359">
        <v>5.78</v>
      </c>
      <c r="J78" s="360">
        <v>9.2499999999999999E-2</v>
      </c>
      <c r="K78" s="361">
        <v>0.12</v>
      </c>
      <c r="L78" s="362">
        <v>0</v>
      </c>
      <c r="M78" s="362"/>
      <c r="N78" s="363">
        <v>45415</v>
      </c>
      <c r="O78" s="254">
        <f t="shared" si="12"/>
        <v>1.1640920000000001</v>
      </c>
      <c r="P78" s="273">
        <f t="shared" si="13"/>
        <v>28.900000000000002</v>
      </c>
      <c r="Q78" s="274">
        <f t="shared" si="14"/>
        <v>4.6159080000000001</v>
      </c>
      <c r="R78" s="274">
        <f t="shared" si="15"/>
        <v>23.079540000000001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si="16"/>
        <v>0.5675</v>
      </c>
      <c r="AB78" s="279">
        <f t="shared" si="17"/>
        <v>0.4325</v>
      </c>
      <c r="AC78" s="274">
        <f t="shared" si="18"/>
        <v>10.672619653179192</v>
      </c>
      <c r="AD78" s="280">
        <f t="shared" si="19"/>
        <v>53.363098265895957</v>
      </c>
      <c r="AE78" s="281">
        <f t="shared" si="20"/>
        <v>0.26250000000000001</v>
      </c>
      <c r="AF78" s="281">
        <f t="shared" si="21"/>
        <v>0.30499999999999999</v>
      </c>
      <c r="AG78" s="282">
        <f t="shared" si="22"/>
        <v>14.007813294797689</v>
      </c>
      <c r="AH78" s="282">
        <f t="shared" si="23"/>
        <v>16.275744971098266</v>
      </c>
    </row>
    <row r="79" spans="1:34" x14ac:dyDescent="0.2">
      <c r="A79" s="272">
        <v>76</v>
      </c>
      <c r="B79" s="354" t="s">
        <v>444</v>
      </c>
      <c r="C79" s="354"/>
      <c r="D79" s="355"/>
      <c r="E79" s="356" t="s">
        <v>396</v>
      </c>
      <c r="F79" s="356" t="s">
        <v>396</v>
      </c>
      <c r="G79" s="357" t="s">
        <v>149</v>
      </c>
      <c r="H79" s="358">
        <v>5</v>
      </c>
      <c r="I79" s="359">
        <v>3.5</v>
      </c>
      <c r="J79" s="360">
        <v>9.2499999999999999E-2</v>
      </c>
      <c r="K79" s="361">
        <v>0.12</v>
      </c>
      <c r="L79" s="362">
        <v>0</v>
      </c>
      <c r="M79" s="362"/>
      <c r="N79" s="363">
        <v>45415</v>
      </c>
      <c r="O79" s="254">
        <f t="shared" si="12"/>
        <v>0.70489999999999997</v>
      </c>
      <c r="P79" s="273">
        <f t="shared" si="13"/>
        <v>17.5</v>
      </c>
      <c r="Q79" s="274">
        <f t="shared" si="14"/>
        <v>2.7951000000000001</v>
      </c>
      <c r="R79" s="274">
        <f t="shared" si="15"/>
        <v>13.9755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16"/>
        <v>0.5675</v>
      </c>
      <c r="AB79" s="279">
        <f t="shared" si="17"/>
        <v>0.4325</v>
      </c>
      <c r="AC79" s="274">
        <f t="shared" si="18"/>
        <v>6.4626589595375723</v>
      </c>
      <c r="AD79" s="280">
        <f t="shared" si="19"/>
        <v>32.31329479768786</v>
      </c>
      <c r="AE79" s="281">
        <f t="shared" si="20"/>
        <v>0.26250000000000001</v>
      </c>
      <c r="AF79" s="281">
        <f t="shared" si="21"/>
        <v>0.30499999999999999</v>
      </c>
      <c r="AG79" s="282">
        <f t="shared" si="22"/>
        <v>8.4822398843930635</v>
      </c>
      <c r="AH79" s="282">
        <f t="shared" si="23"/>
        <v>9.8555549132947977</v>
      </c>
    </row>
    <row r="80" spans="1:34" x14ac:dyDescent="0.2">
      <c r="A80" s="272">
        <v>77</v>
      </c>
      <c r="B80" s="354" t="s">
        <v>445</v>
      </c>
      <c r="C80" s="354"/>
      <c r="D80" s="355"/>
      <c r="E80" s="356" t="s">
        <v>396</v>
      </c>
      <c r="F80" s="356" t="s">
        <v>396</v>
      </c>
      <c r="G80" s="357" t="s">
        <v>149</v>
      </c>
      <c r="H80" s="358">
        <v>5</v>
      </c>
      <c r="I80" s="359">
        <v>3.5</v>
      </c>
      <c r="J80" s="360">
        <v>9.2499999999999999E-2</v>
      </c>
      <c r="K80" s="361">
        <v>0.12</v>
      </c>
      <c r="L80" s="362">
        <v>0</v>
      </c>
      <c r="M80" s="362"/>
      <c r="N80" s="363">
        <v>45415</v>
      </c>
      <c r="O80" s="254">
        <f t="shared" si="12"/>
        <v>0.70489999999999997</v>
      </c>
      <c r="P80" s="273">
        <f t="shared" si="13"/>
        <v>17.5</v>
      </c>
      <c r="Q80" s="274">
        <f t="shared" si="14"/>
        <v>2.7951000000000001</v>
      </c>
      <c r="R80" s="274">
        <f t="shared" si="15"/>
        <v>13.9755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16"/>
        <v>0.5675</v>
      </c>
      <c r="AB80" s="279">
        <f t="shared" si="17"/>
        <v>0.4325</v>
      </c>
      <c r="AC80" s="274">
        <f t="shared" si="18"/>
        <v>6.4626589595375723</v>
      </c>
      <c r="AD80" s="280">
        <f t="shared" si="19"/>
        <v>32.31329479768786</v>
      </c>
      <c r="AE80" s="281">
        <f t="shared" si="20"/>
        <v>0.26250000000000001</v>
      </c>
      <c r="AF80" s="281">
        <f t="shared" si="21"/>
        <v>0.30499999999999999</v>
      </c>
      <c r="AG80" s="282">
        <f t="shared" si="22"/>
        <v>8.4822398843930635</v>
      </c>
      <c r="AH80" s="282">
        <f t="shared" si="23"/>
        <v>9.8555549132947977</v>
      </c>
    </row>
    <row r="81" spans="1:34" x14ac:dyDescent="0.2">
      <c r="A81" s="272">
        <v>78</v>
      </c>
      <c r="B81" s="354" t="s">
        <v>446</v>
      </c>
      <c r="C81" s="354"/>
      <c r="D81" s="355"/>
      <c r="E81" s="356" t="s">
        <v>396</v>
      </c>
      <c r="F81" s="356" t="s">
        <v>396</v>
      </c>
      <c r="G81" s="357" t="s">
        <v>149</v>
      </c>
      <c r="H81" s="358">
        <v>12</v>
      </c>
      <c r="I81" s="359">
        <v>2.97</v>
      </c>
      <c r="J81" s="360">
        <v>9.2499999999999999E-2</v>
      </c>
      <c r="K81" s="361">
        <v>0.12</v>
      </c>
      <c r="L81" s="362">
        <v>0</v>
      </c>
      <c r="M81" s="362"/>
      <c r="N81" s="363">
        <v>45415</v>
      </c>
      <c r="O81" s="254">
        <f t="shared" si="12"/>
        <v>0.59815799999999997</v>
      </c>
      <c r="P81" s="273">
        <f t="shared" si="13"/>
        <v>35.64</v>
      </c>
      <c r="Q81" s="274">
        <f t="shared" si="14"/>
        <v>2.371842</v>
      </c>
      <c r="R81" s="274">
        <f t="shared" si="15"/>
        <v>28.462104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16"/>
        <v>0.5675</v>
      </c>
      <c r="AB81" s="279">
        <f t="shared" si="17"/>
        <v>0.4325</v>
      </c>
      <c r="AC81" s="274">
        <f t="shared" si="18"/>
        <v>5.4840277456647399</v>
      </c>
      <c r="AD81" s="280">
        <f t="shared" si="19"/>
        <v>65.808332947976879</v>
      </c>
      <c r="AE81" s="281">
        <f t="shared" si="20"/>
        <v>0.26250000000000001</v>
      </c>
      <c r="AF81" s="281">
        <f t="shared" si="21"/>
        <v>0.30499999999999999</v>
      </c>
      <c r="AG81" s="282">
        <f t="shared" si="22"/>
        <v>17.27468739884393</v>
      </c>
      <c r="AH81" s="282">
        <f t="shared" si="23"/>
        <v>20.071541549132949</v>
      </c>
    </row>
    <row r="82" spans="1:34" x14ac:dyDescent="0.2">
      <c r="A82" s="272">
        <v>79</v>
      </c>
      <c r="B82" s="354" t="s">
        <v>447</v>
      </c>
      <c r="C82" s="354"/>
      <c r="D82" s="355"/>
      <c r="E82" s="356" t="s">
        <v>396</v>
      </c>
      <c r="F82" s="356" t="s">
        <v>396</v>
      </c>
      <c r="G82" s="357" t="s">
        <v>149</v>
      </c>
      <c r="H82" s="358">
        <v>12</v>
      </c>
      <c r="I82" s="359">
        <v>2.97</v>
      </c>
      <c r="J82" s="360">
        <v>9.2499999999999999E-2</v>
      </c>
      <c r="K82" s="361">
        <v>0.12</v>
      </c>
      <c r="L82" s="362">
        <v>0</v>
      </c>
      <c r="M82" s="362"/>
      <c r="N82" s="363">
        <v>45415</v>
      </c>
      <c r="O82" s="254">
        <f t="shared" si="12"/>
        <v>0.59815799999999997</v>
      </c>
      <c r="P82" s="273">
        <f t="shared" si="13"/>
        <v>35.64</v>
      </c>
      <c r="Q82" s="274">
        <f t="shared" si="14"/>
        <v>2.371842</v>
      </c>
      <c r="R82" s="274">
        <f t="shared" si="15"/>
        <v>28.462104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16"/>
        <v>0.5675</v>
      </c>
      <c r="AB82" s="279">
        <f t="shared" si="17"/>
        <v>0.4325</v>
      </c>
      <c r="AC82" s="274">
        <f t="shared" si="18"/>
        <v>5.4840277456647399</v>
      </c>
      <c r="AD82" s="280">
        <f t="shared" si="19"/>
        <v>65.808332947976879</v>
      </c>
      <c r="AE82" s="281">
        <f t="shared" si="20"/>
        <v>0.26250000000000001</v>
      </c>
      <c r="AF82" s="281">
        <f t="shared" si="21"/>
        <v>0.30499999999999999</v>
      </c>
      <c r="AG82" s="282">
        <f t="shared" si="22"/>
        <v>17.27468739884393</v>
      </c>
      <c r="AH82" s="282">
        <f t="shared" si="23"/>
        <v>20.071541549132949</v>
      </c>
    </row>
    <row r="83" spans="1:34" x14ac:dyDescent="0.2">
      <c r="A83" s="272">
        <v>80</v>
      </c>
      <c r="B83" s="354" t="s">
        <v>448</v>
      </c>
      <c r="C83" s="354"/>
      <c r="D83" s="355"/>
      <c r="E83" s="356" t="s">
        <v>396</v>
      </c>
      <c r="F83" s="356" t="s">
        <v>396</v>
      </c>
      <c r="G83" s="357" t="s">
        <v>149</v>
      </c>
      <c r="H83" s="358">
        <v>37</v>
      </c>
      <c r="I83" s="359">
        <v>1.31</v>
      </c>
      <c r="J83" s="360">
        <v>9.2499999999999999E-2</v>
      </c>
      <c r="K83" s="361">
        <v>0.12</v>
      </c>
      <c r="L83" s="362">
        <v>0</v>
      </c>
      <c r="M83" s="362"/>
      <c r="N83" s="363">
        <v>45415</v>
      </c>
      <c r="O83" s="254">
        <f t="shared" si="12"/>
        <v>0.26383400000000001</v>
      </c>
      <c r="P83" s="273">
        <f t="shared" si="13"/>
        <v>48.47</v>
      </c>
      <c r="Q83" s="274">
        <f t="shared" si="14"/>
        <v>1.0461659999999999</v>
      </c>
      <c r="R83" s="274">
        <f t="shared" si="15"/>
        <v>38.708141999999995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16"/>
        <v>0.5675</v>
      </c>
      <c r="AB83" s="279">
        <f t="shared" si="17"/>
        <v>0.4325</v>
      </c>
      <c r="AC83" s="274">
        <f t="shared" si="18"/>
        <v>2.418880924855491</v>
      </c>
      <c r="AD83" s="280">
        <f t="shared" si="19"/>
        <v>89.498594219653171</v>
      </c>
      <c r="AE83" s="281">
        <f t="shared" si="20"/>
        <v>0.26250000000000001</v>
      </c>
      <c r="AF83" s="281">
        <f t="shared" si="21"/>
        <v>0.30499999999999999</v>
      </c>
      <c r="AG83" s="282">
        <f t="shared" si="22"/>
        <v>23.493380982658959</v>
      </c>
      <c r="AH83" s="282">
        <f t="shared" si="23"/>
        <v>27.297071236994217</v>
      </c>
    </row>
    <row r="84" spans="1:34" x14ac:dyDescent="0.2">
      <c r="A84" s="272">
        <v>81</v>
      </c>
      <c r="B84" s="354" t="s">
        <v>449</v>
      </c>
      <c r="C84" s="354"/>
      <c r="D84" s="355"/>
      <c r="E84" s="356" t="s">
        <v>396</v>
      </c>
      <c r="F84" s="356" t="s">
        <v>396</v>
      </c>
      <c r="G84" s="357" t="s">
        <v>149</v>
      </c>
      <c r="H84" s="358">
        <v>12</v>
      </c>
      <c r="I84" s="359">
        <v>1.31</v>
      </c>
      <c r="J84" s="360">
        <v>9.2499999999999999E-2</v>
      </c>
      <c r="K84" s="361">
        <v>0.12</v>
      </c>
      <c r="L84" s="362">
        <v>0</v>
      </c>
      <c r="M84" s="362"/>
      <c r="N84" s="363">
        <v>45415</v>
      </c>
      <c r="O84" s="254">
        <f t="shared" si="12"/>
        <v>0.26383400000000001</v>
      </c>
      <c r="P84" s="273">
        <f t="shared" si="13"/>
        <v>15.72</v>
      </c>
      <c r="Q84" s="274">
        <f t="shared" si="14"/>
        <v>1.0461659999999999</v>
      </c>
      <c r="R84" s="274">
        <f t="shared" si="15"/>
        <v>12.553991999999999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16"/>
        <v>0.5675</v>
      </c>
      <c r="AB84" s="279">
        <f t="shared" si="17"/>
        <v>0.4325</v>
      </c>
      <c r="AC84" s="274">
        <f t="shared" si="18"/>
        <v>2.418880924855491</v>
      </c>
      <c r="AD84" s="280">
        <f t="shared" si="19"/>
        <v>29.026571098265894</v>
      </c>
      <c r="AE84" s="281">
        <f t="shared" si="20"/>
        <v>0.26250000000000001</v>
      </c>
      <c r="AF84" s="281">
        <f t="shared" si="21"/>
        <v>0.30499999999999999</v>
      </c>
      <c r="AG84" s="282">
        <f t="shared" si="22"/>
        <v>7.6194749132947974</v>
      </c>
      <c r="AH84" s="282">
        <f t="shared" si="23"/>
        <v>8.8531041849710981</v>
      </c>
    </row>
    <row r="85" spans="1:34" x14ac:dyDescent="0.2">
      <c r="A85" s="272">
        <v>82</v>
      </c>
      <c r="B85" s="354" t="s">
        <v>450</v>
      </c>
      <c r="C85" s="354"/>
      <c r="D85" s="355"/>
      <c r="E85" s="356" t="s">
        <v>396</v>
      </c>
      <c r="F85" s="356" t="s">
        <v>396</v>
      </c>
      <c r="G85" s="357" t="s">
        <v>149</v>
      </c>
      <c r="H85" s="358">
        <v>75</v>
      </c>
      <c r="I85" s="359">
        <v>0.95</v>
      </c>
      <c r="J85" s="360">
        <v>9.2499999999999999E-2</v>
      </c>
      <c r="K85" s="361">
        <v>0.12</v>
      </c>
      <c r="L85" s="362">
        <v>0</v>
      </c>
      <c r="M85" s="362"/>
      <c r="N85" s="363">
        <v>45415</v>
      </c>
      <c r="O85" s="254">
        <f t="shared" si="12"/>
        <v>0.19133</v>
      </c>
      <c r="P85" s="273">
        <f t="shared" si="13"/>
        <v>71.25</v>
      </c>
      <c r="Q85" s="274">
        <f t="shared" si="14"/>
        <v>0.75866999999999996</v>
      </c>
      <c r="R85" s="274">
        <f t="shared" si="15"/>
        <v>56.90025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16"/>
        <v>0.5675</v>
      </c>
      <c r="AB85" s="279">
        <f t="shared" si="17"/>
        <v>0.4325</v>
      </c>
      <c r="AC85" s="274">
        <f t="shared" si="18"/>
        <v>1.754150289017341</v>
      </c>
      <c r="AD85" s="280">
        <f t="shared" si="19"/>
        <v>131.56127167630058</v>
      </c>
      <c r="AE85" s="281">
        <f t="shared" si="20"/>
        <v>0.26250000000000001</v>
      </c>
      <c r="AF85" s="281">
        <f t="shared" si="21"/>
        <v>0.30499999999999999</v>
      </c>
      <c r="AG85" s="282">
        <f t="shared" si="22"/>
        <v>34.534833815028904</v>
      </c>
      <c r="AH85" s="282">
        <f t="shared" si="23"/>
        <v>40.126187861271674</v>
      </c>
    </row>
    <row r="86" spans="1:34" x14ac:dyDescent="0.2">
      <c r="A86" s="272">
        <v>83</v>
      </c>
      <c r="B86" s="354" t="s">
        <v>451</v>
      </c>
      <c r="C86" s="354"/>
      <c r="D86" s="355"/>
      <c r="E86" s="356" t="s">
        <v>396</v>
      </c>
      <c r="F86" s="356" t="s">
        <v>396</v>
      </c>
      <c r="G86" s="357" t="s">
        <v>149</v>
      </c>
      <c r="H86" s="358">
        <v>12</v>
      </c>
      <c r="I86" s="359">
        <v>0.95</v>
      </c>
      <c r="J86" s="360">
        <v>9.2499999999999999E-2</v>
      </c>
      <c r="K86" s="361">
        <v>0.12</v>
      </c>
      <c r="L86" s="362">
        <v>0</v>
      </c>
      <c r="M86" s="362"/>
      <c r="N86" s="363">
        <v>45415</v>
      </c>
      <c r="O86" s="254">
        <f t="shared" si="12"/>
        <v>0.19133</v>
      </c>
      <c r="P86" s="273">
        <f t="shared" si="13"/>
        <v>11.399999999999999</v>
      </c>
      <c r="Q86" s="274">
        <f t="shared" si="14"/>
        <v>0.75866999999999996</v>
      </c>
      <c r="R86" s="274">
        <f t="shared" si="15"/>
        <v>9.1040399999999995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16"/>
        <v>0.5675</v>
      </c>
      <c r="AB86" s="279">
        <f t="shared" si="17"/>
        <v>0.4325</v>
      </c>
      <c r="AC86" s="274">
        <f t="shared" si="18"/>
        <v>1.754150289017341</v>
      </c>
      <c r="AD86" s="280">
        <f t="shared" si="19"/>
        <v>21.04980346820809</v>
      </c>
      <c r="AE86" s="281">
        <f t="shared" si="20"/>
        <v>0.26250000000000001</v>
      </c>
      <c r="AF86" s="281">
        <f t="shared" si="21"/>
        <v>0.30499999999999999</v>
      </c>
      <c r="AG86" s="282">
        <f t="shared" si="22"/>
        <v>5.5255734104046237</v>
      </c>
      <c r="AH86" s="282">
        <f t="shared" si="23"/>
        <v>6.4201900578034676</v>
      </c>
    </row>
    <row r="87" spans="1:34" x14ac:dyDescent="0.2">
      <c r="A87" s="272">
        <v>84</v>
      </c>
      <c r="B87" s="354" t="s">
        <v>452</v>
      </c>
      <c r="C87" s="354" t="s">
        <v>587</v>
      </c>
      <c r="D87" s="355" t="s">
        <v>21</v>
      </c>
      <c r="E87" s="356" t="s">
        <v>21</v>
      </c>
      <c r="F87" s="356" t="s">
        <v>396</v>
      </c>
      <c r="G87" s="357" t="s">
        <v>310</v>
      </c>
      <c r="H87" s="358">
        <v>1</v>
      </c>
      <c r="I87" s="359">
        <v>50</v>
      </c>
      <c r="J87" s="360">
        <v>9.2499999999999999E-2</v>
      </c>
      <c r="K87" s="361">
        <v>0</v>
      </c>
      <c r="L87" s="362">
        <v>0</v>
      </c>
      <c r="M87" s="362"/>
      <c r="N87" s="363">
        <v>45415</v>
      </c>
      <c r="O87" s="254">
        <f t="shared" si="12"/>
        <v>4.625</v>
      </c>
      <c r="P87" s="273">
        <f t="shared" si="13"/>
        <v>50</v>
      </c>
      <c r="Q87" s="274">
        <f t="shared" si="14"/>
        <v>45.375</v>
      </c>
      <c r="R87" s="274">
        <f t="shared" si="15"/>
        <v>45.375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16"/>
        <v>0.5675</v>
      </c>
      <c r="AB87" s="279">
        <f t="shared" si="17"/>
        <v>0.4325</v>
      </c>
      <c r="AC87" s="274">
        <f t="shared" si="18"/>
        <v>104.91329479768787</v>
      </c>
      <c r="AD87" s="280">
        <f t="shared" si="19"/>
        <v>104.91329479768787</v>
      </c>
      <c r="AE87" s="281">
        <f t="shared" si="20"/>
        <v>0.26250000000000001</v>
      </c>
      <c r="AF87" s="281">
        <f t="shared" si="21"/>
        <v>0.30499999999999999</v>
      </c>
      <c r="AG87" s="282">
        <f t="shared" si="22"/>
        <v>27.539739884393068</v>
      </c>
      <c r="AH87" s="282">
        <f t="shared" si="23"/>
        <v>31.9985549132948</v>
      </c>
    </row>
    <row r="88" spans="1:34" x14ac:dyDescent="0.2">
      <c r="A88" s="272">
        <v>85</v>
      </c>
      <c r="B88" s="354" t="s">
        <v>453</v>
      </c>
      <c r="C88" s="354" t="s">
        <v>559</v>
      </c>
      <c r="D88" s="355" t="s">
        <v>21</v>
      </c>
      <c r="E88" s="356" t="s">
        <v>309</v>
      </c>
      <c r="F88" s="356" t="s">
        <v>396</v>
      </c>
      <c r="G88" s="357" t="s">
        <v>313</v>
      </c>
      <c r="H88" s="358">
        <v>1</v>
      </c>
      <c r="I88" s="359">
        <v>42</v>
      </c>
      <c r="J88" s="360">
        <v>9.2499999999999999E-2</v>
      </c>
      <c r="K88" s="361">
        <v>0</v>
      </c>
      <c r="L88" s="362">
        <v>0</v>
      </c>
      <c r="M88" s="362"/>
      <c r="N88" s="363">
        <v>45411</v>
      </c>
      <c r="O88" s="254">
        <f t="shared" si="12"/>
        <v>3.8849999999999998</v>
      </c>
      <c r="P88" s="273">
        <f t="shared" si="13"/>
        <v>42</v>
      </c>
      <c r="Q88" s="274">
        <f t="shared" si="14"/>
        <v>38.115000000000002</v>
      </c>
      <c r="R88" s="274">
        <f t="shared" si="15"/>
        <v>38.115000000000002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 t="shared" si="16"/>
        <v>0.5675</v>
      </c>
      <c r="AB88" s="279">
        <f t="shared" si="17"/>
        <v>0.4325</v>
      </c>
      <c r="AC88" s="274">
        <f t="shared" si="18"/>
        <v>88.127167630057812</v>
      </c>
      <c r="AD88" s="280">
        <f t="shared" si="19"/>
        <v>88.127167630057812</v>
      </c>
      <c r="AE88" s="281">
        <f t="shared" si="20"/>
        <v>0.26250000000000001</v>
      </c>
      <c r="AF88" s="281">
        <f t="shared" si="21"/>
        <v>0.30499999999999999</v>
      </c>
      <c r="AG88" s="282">
        <f t="shared" si="22"/>
        <v>23.133381502890177</v>
      </c>
      <c r="AH88" s="282">
        <f t="shared" si="23"/>
        <v>26.878786127167633</v>
      </c>
    </row>
    <row r="89" spans="1:34" x14ac:dyDescent="0.2">
      <c r="A89" s="272">
        <v>86</v>
      </c>
      <c r="B89" s="354" t="s">
        <v>454</v>
      </c>
      <c r="C89" s="354"/>
      <c r="D89" s="355" t="s">
        <v>21</v>
      </c>
      <c r="E89" s="356" t="s">
        <v>309</v>
      </c>
      <c r="F89" s="356"/>
      <c r="G89" s="357" t="s">
        <v>310</v>
      </c>
      <c r="H89" s="358">
        <v>1</v>
      </c>
      <c r="I89" s="359">
        <v>1000</v>
      </c>
      <c r="J89" s="360">
        <v>0</v>
      </c>
      <c r="K89" s="361">
        <v>0</v>
      </c>
      <c r="L89" s="362">
        <v>0</v>
      </c>
      <c r="M89" s="362"/>
      <c r="N89" s="363">
        <v>45412</v>
      </c>
      <c r="O89" s="254">
        <f t="shared" si="12"/>
        <v>0</v>
      </c>
      <c r="P89" s="273">
        <f t="shared" si="13"/>
        <v>1000</v>
      </c>
      <c r="Q89" s="274">
        <f t="shared" si="14"/>
        <v>1000</v>
      </c>
      <c r="R89" s="274">
        <f t="shared" si="15"/>
        <v>1000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 t="shared" si="16"/>
        <v>0.5675</v>
      </c>
      <c r="AB89" s="279">
        <f t="shared" si="17"/>
        <v>0.4325</v>
      </c>
      <c r="AC89" s="274">
        <f t="shared" si="18"/>
        <v>2312.1387283236995</v>
      </c>
      <c r="AD89" s="280">
        <f t="shared" si="19"/>
        <v>2312.1387283236995</v>
      </c>
      <c r="AE89" s="281">
        <f t="shared" si="20"/>
        <v>0.26250000000000001</v>
      </c>
      <c r="AF89" s="281">
        <f t="shared" si="21"/>
        <v>0.30499999999999999</v>
      </c>
      <c r="AG89" s="282">
        <f t="shared" si="22"/>
        <v>606.93641618497111</v>
      </c>
      <c r="AH89" s="282">
        <f t="shared" si="23"/>
        <v>705.2023121387283</v>
      </c>
    </row>
    <row r="90" spans="1:34" x14ac:dyDescent="0.2">
      <c r="A90" s="272">
        <v>87</v>
      </c>
      <c r="B90" s="354"/>
      <c r="C90" s="354"/>
      <c r="D90" s="355"/>
      <c r="E90" s="356"/>
      <c r="F90" s="356"/>
      <c r="G90" s="357"/>
      <c r="H90" s="358"/>
      <c r="I90" s="359"/>
      <c r="J90" s="360"/>
      <c r="K90" s="361"/>
      <c r="L90" s="362"/>
      <c r="M90" s="362"/>
      <c r="N90" s="362"/>
      <c r="O90" s="254">
        <f t="shared" si="12"/>
        <v>0</v>
      </c>
      <c r="P90" s="273">
        <f t="shared" si="13"/>
        <v>0</v>
      </c>
      <c r="Q90" s="274">
        <f t="shared" si="14"/>
        <v>0</v>
      </c>
      <c r="R90" s="274">
        <f t="shared" si="15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16"/>
        <v>0.5675</v>
      </c>
      <c r="AB90" s="279">
        <f t="shared" si="17"/>
        <v>0.4325</v>
      </c>
      <c r="AC90" s="274">
        <f t="shared" si="18"/>
        <v>0</v>
      </c>
      <c r="AD90" s="280">
        <f t="shared" si="19"/>
        <v>0</v>
      </c>
      <c r="AE90" s="281">
        <f t="shared" si="20"/>
        <v>0.26250000000000001</v>
      </c>
      <c r="AF90" s="281">
        <f t="shared" si="21"/>
        <v>0.30499999999999999</v>
      </c>
      <c r="AG90" s="282">
        <f t="shared" si="22"/>
        <v>0</v>
      </c>
      <c r="AH90" s="282">
        <f t="shared" si="23"/>
        <v>0</v>
      </c>
    </row>
    <row r="91" spans="1:34" x14ac:dyDescent="0.2">
      <c r="A91" s="272">
        <v>88</v>
      </c>
      <c r="B91" s="354" t="s">
        <v>455</v>
      </c>
      <c r="C91" s="354"/>
      <c r="D91" s="355" t="s">
        <v>21</v>
      </c>
      <c r="E91" s="356" t="s">
        <v>309</v>
      </c>
      <c r="F91" s="356" t="s">
        <v>396</v>
      </c>
      <c r="G91" s="357" t="s">
        <v>310</v>
      </c>
      <c r="H91" s="358">
        <v>1</v>
      </c>
      <c r="I91" s="359">
        <v>0</v>
      </c>
      <c r="J91" s="360">
        <v>0</v>
      </c>
      <c r="K91" s="361">
        <v>0</v>
      </c>
      <c r="L91" s="362">
        <v>0</v>
      </c>
      <c r="M91" s="362"/>
      <c r="N91" s="363">
        <v>45415</v>
      </c>
      <c r="O91" s="254">
        <f t="shared" si="12"/>
        <v>0</v>
      </c>
      <c r="P91" s="273">
        <f t="shared" si="13"/>
        <v>0</v>
      </c>
      <c r="Q91" s="274">
        <f t="shared" si="14"/>
        <v>0</v>
      </c>
      <c r="R91" s="274">
        <f t="shared" si="15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16"/>
        <v>0.5675</v>
      </c>
      <c r="AB91" s="279">
        <f t="shared" si="17"/>
        <v>0.4325</v>
      </c>
      <c r="AC91" s="274">
        <f t="shared" si="18"/>
        <v>0</v>
      </c>
      <c r="AD91" s="280">
        <f t="shared" si="19"/>
        <v>0</v>
      </c>
      <c r="AE91" s="281">
        <f t="shared" si="20"/>
        <v>0.26250000000000001</v>
      </c>
      <c r="AF91" s="281">
        <f t="shared" si="21"/>
        <v>0.30499999999999999</v>
      </c>
      <c r="AG91" s="282">
        <f t="shared" si="22"/>
        <v>0</v>
      </c>
      <c r="AH91" s="282">
        <f t="shared" si="23"/>
        <v>0</v>
      </c>
    </row>
    <row r="92" spans="1:34" x14ac:dyDescent="0.2">
      <c r="A92" s="272">
        <v>89</v>
      </c>
      <c r="B92" s="354"/>
      <c r="C92" s="354"/>
      <c r="D92" s="355"/>
      <c r="E92" s="356"/>
      <c r="F92" s="356"/>
      <c r="G92" s="357"/>
      <c r="H92" s="358"/>
      <c r="I92" s="359"/>
      <c r="J92" s="360"/>
      <c r="K92" s="361"/>
      <c r="L92" s="362"/>
      <c r="M92" s="362"/>
      <c r="N92" s="362"/>
      <c r="O92" s="254">
        <f t="shared" si="12"/>
        <v>0</v>
      </c>
      <c r="P92" s="273">
        <f t="shared" si="13"/>
        <v>0</v>
      </c>
      <c r="Q92" s="274">
        <f t="shared" si="14"/>
        <v>0</v>
      </c>
      <c r="R92" s="274">
        <f t="shared" si="15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16"/>
        <v>0.5675</v>
      </c>
      <c r="AB92" s="279">
        <f t="shared" si="17"/>
        <v>0.4325</v>
      </c>
      <c r="AC92" s="274">
        <f t="shared" si="18"/>
        <v>0</v>
      </c>
      <c r="AD92" s="280">
        <f t="shared" si="19"/>
        <v>0</v>
      </c>
      <c r="AE92" s="281">
        <f t="shared" si="20"/>
        <v>0.26250000000000001</v>
      </c>
      <c r="AF92" s="281">
        <f t="shared" si="21"/>
        <v>0.30499999999999999</v>
      </c>
      <c r="AG92" s="282">
        <f t="shared" si="22"/>
        <v>0</v>
      </c>
      <c r="AH92" s="282">
        <f t="shared" si="23"/>
        <v>0</v>
      </c>
    </row>
    <row r="93" spans="1:34" x14ac:dyDescent="0.2">
      <c r="A93" s="272">
        <v>90</v>
      </c>
      <c r="B93" s="354" t="s">
        <v>456</v>
      </c>
      <c r="C93" s="354"/>
      <c r="D93" s="355" t="s">
        <v>21</v>
      </c>
      <c r="E93" s="356" t="s">
        <v>309</v>
      </c>
      <c r="F93" s="356" t="s">
        <v>396</v>
      </c>
      <c r="G93" s="357" t="s">
        <v>313</v>
      </c>
      <c r="H93" s="358">
        <v>1</v>
      </c>
      <c r="I93" s="359">
        <v>100</v>
      </c>
      <c r="J93" s="360">
        <v>9.2499999999999999E-2</v>
      </c>
      <c r="K93" s="361">
        <v>0</v>
      </c>
      <c r="L93" s="362">
        <v>0</v>
      </c>
      <c r="M93" s="362"/>
      <c r="N93" s="363">
        <v>45411</v>
      </c>
      <c r="O93" s="254">
        <f t="shared" si="12"/>
        <v>9.25</v>
      </c>
      <c r="P93" s="273">
        <f t="shared" si="13"/>
        <v>100</v>
      </c>
      <c r="Q93" s="274">
        <f t="shared" si="14"/>
        <v>90.75</v>
      </c>
      <c r="R93" s="274">
        <f t="shared" si="15"/>
        <v>90.75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16"/>
        <v>0.5675</v>
      </c>
      <c r="AB93" s="279">
        <f t="shared" si="17"/>
        <v>0.4325</v>
      </c>
      <c r="AC93" s="274">
        <f t="shared" si="18"/>
        <v>209.82658959537574</v>
      </c>
      <c r="AD93" s="280">
        <f t="shared" si="19"/>
        <v>209.82658959537574</v>
      </c>
      <c r="AE93" s="281">
        <f t="shared" si="20"/>
        <v>0.26250000000000001</v>
      </c>
      <c r="AF93" s="281">
        <f t="shared" si="21"/>
        <v>0.30499999999999999</v>
      </c>
      <c r="AG93" s="282">
        <f t="shared" si="22"/>
        <v>55.079479768786136</v>
      </c>
      <c r="AH93" s="282">
        <f t="shared" si="23"/>
        <v>63.9971098265896</v>
      </c>
    </row>
    <row r="94" spans="1:34" x14ac:dyDescent="0.2">
      <c r="A94" s="272">
        <v>91</v>
      </c>
      <c r="B94" s="354"/>
      <c r="C94" s="355"/>
      <c r="D94" s="355"/>
      <c r="E94" s="356"/>
      <c r="F94" s="356"/>
      <c r="G94" s="357"/>
      <c r="H94" s="358"/>
      <c r="I94" s="359"/>
      <c r="J94" s="360"/>
      <c r="K94" s="361"/>
      <c r="L94" s="362"/>
      <c r="M94" s="362"/>
      <c r="N94" s="362"/>
      <c r="O94" s="254">
        <f t="shared" si="12"/>
        <v>0</v>
      </c>
      <c r="P94" s="273">
        <f t="shared" si="13"/>
        <v>0</v>
      </c>
      <c r="Q94" s="274">
        <f t="shared" si="14"/>
        <v>0</v>
      </c>
      <c r="R94" s="274">
        <f t="shared" si="15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16"/>
        <v>0.5675</v>
      </c>
      <c r="AB94" s="279">
        <f t="shared" si="17"/>
        <v>0.4325</v>
      </c>
      <c r="AC94" s="274">
        <f t="shared" si="18"/>
        <v>0</v>
      </c>
      <c r="AD94" s="280">
        <f t="shared" si="19"/>
        <v>0</v>
      </c>
      <c r="AE94" s="281">
        <f t="shared" si="20"/>
        <v>0.26250000000000001</v>
      </c>
      <c r="AF94" s="281">
        <f t="shared" si="21"/>
        <v>0.30499999999999999</v>
      </c>
      <c r="AG94" s="282">
        <f t="shared" si="22"/>
        <v>0</v>
      </c>
      <c r="AH94" s="282">
        <f t="shared" si="23"/>
        <v>0</v>
      </c>
    </row>
    <row r="95" spans="1:34" x14ac:dyDescent="0.2">
      <c r="A95" s="272">
        <v>92</v>
      </c>
      <c r="B95" s="354" t="s">
        <v>457</v>
      </c>
      <c r="C95" s="355" t="s">
        <v>457</v>
      </c>
      <c r="D95" s="355" t="s">
        <v>458</v>
      </c>
      <c r="E95" s="356" t="s">
        <v>459</v>
      </c>
      <c r="F95" s="356" t="s">
        <v>460</v>
      </c>
      <c r="G95" s="357" t="s">
        <v>313</v>
      </c>
      <c r="H95" s="358">
        <v>1</v>
      </c>
      <c r="I95" s="359">
        <v>0</v>
      </c>
      <c r="J95" s="360">
        <v>0</v>
      </c>
      <c r="K95" s="361">
        <v>0</v>
      </c>
      <c r="L95" s="362">
        <v>0</v>
      </c>
      <c r="M95" s="362"/>
      <c r="N95" s="363">
        <v>45414</v>
      </c>
      <c r="O95" s="254">
        <f t="shared" si="12"/>
        <v>0</v>
      </c>
      <c r="P95" s="273">
        <f t="shared" si="13"/>
        <v>0</v>
      </c>
      <c r="Q95" s="274">
        <f t="shared" si="14"/>
        <v>0</v>
      </c>
      <c r="R95" s="274">
        <f t="shared" si="15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16"/>
        <v>0.5675</v>
      </c>
      <c r="AB95" s="279">
        <f t="shared" si="17"/>
        <v>0.4325</v>
      </c>
      <c r="AC95" s="274">
        <f t="shared" si="18"/>
        <v>0</v>
      </c>
      <c r="AD95" s="280">
        <f t="shared" si="19"/>
        <v>0</v>
      </c>
      <c r="AE95" s="281">
        <f t="shared" si="20"/>
        <v>0.26250000000000001</v>
      </c>
      <c r="AF95" s="281">
        <f t="shared" si="21"/>
        <v>0.30499999999999999</v>
      </c>
      <c r="AG95" s="282">
        <f t="shared" si="22"/>
        <v>0</v>
      </c>
      <c r="AH95" s="282">
        <f t="shared" si="23"/>
        <v>0</v>
      </c>
    </row>
    <row r="96" spans="1:34" x14ac:dyDescent="0.2">
      <c r="A96" s="272">
        <v>93</v>
      </c>
      <c r="B96" s="354" t="s">
        <v>461</v>
      </c>
      <c r="C96" s="355" t="s">
        <v>461</v>
      </c>
      <c r="D96" s="355" t="s">
        <v>458</v>
      </c>
      <c r="E96" s="356" t="s">
        <v>459</v>
      </c>
      <c r="F96" s="356" t="s">
        <v>557</v>
      </c>
      <c r="G96" s="357" t="s">
        <v>313</v>
      </c>
      <c r="H96" s="358">
        <v>0</v>
      </c>
      <c r="I96" s="359">
        <v>800000</v>
      </c>
      <c r="J96" s="360">
        <v>9.2499999999999999E-2</v>
      </c>
      <c r="K96" s="361">
        <v>0.04</v>
      </c>
      <c r="L96" s="362">
        <v>6.5000000000000002E-2</v>
      </c>
      <c r="M96" s="362"/>
      <c r="N96" s="363">
        <v>45461</v>
      </c>
      <c r="O96" s="254">
        <f t="shared" si="12"/>
        <v>103040</v>
      </c>
      <c r="P96" s="273">
        <f t="shared" si="13"/>
        <v>0</v>
      </c>
      <c r="Q96" s="274">
        <f t="shared" si="14"/>
        <v>696960</v>
      </c>
      <c r="R96" s="274">
        <f t="shared" si="15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16"/>
        <v>0.5675</v>
      </c>
      <c r="AB96" s="279">
        <f t="shared" si="17"/>
        <v>0.4325</v>
      </c>
      <c r="AC96" s="274">
        <f t="shared" si="18"/>
        <v>1611468.2080924856</v>
      </c>
      <c r="AD96" s="280">
        <f t="shared" si="19"/>
        <v>0</v>
      </c>
      <c r="AE96" s="281">
        <f t="shared" si="20"/>
        <v>0.26250000000000001</v>
      </c>
      <c r="AF96" s="281">
        <f t="shared" si="21"/>
        <v>0.30499999999999999</v>
      </c>
      <c r="AG96" s="282">
        <f t="shared" si="22"/>
        <v>0</v>
      </c>
      <c r="AH96" s="282">
        <f t="shared" si="23"/>
        <v>0</v>
      </c>
    </row>
    <row r="97" spans="1:37" x14ac:dyDescent="0.2">
      <c r="A97" s="272">
        <v>94</v>
      </c>
      <c r="B97" s="354" t="s">
        <v>462</v>
      </c>
      <c r="C97" s="355" t="s">
        <v>462</v>
      </c>
      <c r="D97" s="355" t="s">
        <v>458</v>
      </c>
      <c r="E97" s="356" t="s">
        <v>463</v>
      </c>
      <c r="F97" s="356"/>
      <c r="G97" s="357" t="s">
        <v>313</v>
      </c>
      <c r="H97" s="358">
        <v>0</v>
      </c>
      <c r="I97" s="359">
        <v>0</v>
      </c>
      <c r="J97" s="360">
        <v>0</v>
      </c>
      <c r="K97" s="361">
        <v>0</v>
      </c>
      <c r="L97" s="362">
        <v>0</v>
      </c>
      <c r="M97" s="362"/>
      <c r="N97" s="363">
        <v>45415</v>
      </c>
      <c r="O97" s="254">
        <f t="shared" si="12"/>
        <v>0</v>
      </c>
      <c r="P97" s="273">
        <f t="shared" si="13"/>
        <v>0</v>
      </c>
      <c r="Q97" s="274">
        <f t="shared" si="14"/>
        <v>0</v>
      </c>
      <c r="R97" s="274">
        <f t="shared" si="15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16"/>
        <v>0.5675</v>
      </c>
      <c r="AB97" s="279">
        <f t="shared" si="17"/>
        <v>0.4325</v>
      </c>
      <c r="AC97" s="274">
        <f t="shared" si="18"/>
        <v>0</v>
      </c>
      <c r="AD97" s="280">
        <f t="shared" si="19"/>
        <v>0</v>
      </c>
      <c r="AE97" s="281">
        <f t="shared" si="20"/>
        <v>0.26250000000000001</v>
      </c>
      <c r="AF97" s="281">
        <f t="shared" si="21"/>
        <v>0.30499999999999999</v>
      </c>
      <c r="AG97" s="282">
        <f t="shared" si="22"/>
        <v>0</v>
      </c>
      <c r="AH97" s="282">
        <f t="shared" si="23"/>
        <v>0</v>
      </c>
    </row>
    <row r="98" spans="1:37" x14ac:dyDescent="0.2">
      <c r="A98" s="272">
        <v>95</v>
      </c>
      <c r="B98" s="354" t="s">
        <v>464</v>
      </c>
      <c r="C98" s="355" t="s">
        <v>464</v>
      </c>
      <c r="D98" s="355" t="s">
        <v>458</v>
      </c>
      <c r="E98" s="356" t="s">
        <v>465</v>
      </c>
      <c r="F98" s="356" t="s">
        <v>396</v>
      </c>
      <c r="G98" s="357" t="s">
        <v>313</v>
      </c>
      <c r="H98" s="358">
        <v>0</v>
      </c>
      <c r="I98" s="359">
        <v>0</v>
      </c>
      <c r="J98" s="360">
        <v>0</v>
      </c>
      <c r="K98" s="361">
        <v>0</v>
      </c>
      <c r="L98" s="362">
        <v>0</v>
      </c>
      <c r="M98" s="362"/>
      <c r="N98" s="363">
        <v>45415</v>
      </c>
      <c r="O98" s="254">
        <f t="shared" si="12"/>
        <v>0</v>
      </c>
      <c r="P98" s="273">
        <f t="shared" si="13"/>
        <v>0</v>
      </c>
      <c r="Q98" s="274">
        <f t="shared" si="14"/>
        <v>0</v>
      </c>
      <c r="R98" s="274">
        <f t="shared" si="15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16"/>
        <v>0.5675</v>
      </c>
      <c r="AB98" s="279">
        <f t="shared" si="17"/>
        <v>0.4325</v>
      </c>
      <c r="AC98" s="274">
        <f t="shared" si="18"/>
        <v>0</v>
      </c>
      <c r="AD98" s="280">
        <f t="shared" si="19"/>
        <v>0</v>
      </c>
      <c r="AE98" s="281">
        <f t="shared" si="20"/>
        <v>0.26250000000000001</v>
      </c>
      <c r="AF98" s="281">
        <f t="shared" si="21"/>
        <v>0.30499999999999999</v>
      </c>
      <c r="AG98" s="282">
        <f t="shared" si="22"/>
        <v>0</v>
      </c>
      <c r="AH98" s="282">
        <f t="shared" si="23"/>
        <v>0</v>
      </c>
    </row>
    <row r="99" spans="1:37" x14ac:dyDescent="0.2">
      <c r="A99" s="272">
        <v>96</v>
      </c>
      <c r="B99" s="354"/>
      <c r="C99" s="355"/>
      <c r="D99" s="355"/>
      <c r="E99" s="364"/>
      <c r="F99" s="364"/>
      <c r="G99" s="357"/>
      <c r="H99" s="358"/>
      <c r="I99" s="359"/>
      <c r="J99" s="360"/>
      <c r="K99" s="361"/>
      <c r="L99" s="362"/>
      <c r="M99" s="362"/>
      <c r="N99" s="362"/>
      <c r="O99" s="254">
        <f t="shared" si="12"/>
        <v>0</v>
      </c>
      <c r="P99" s="273">
        <f t="shared" si="13"/>
        <v>0</v>
      </c>
      <c r="Q99" s="274">
        <f t="shared" si="14"/>
        <v>0</v>
      </c>
      <c r="R99" s="274">
        <f t="shared" si="15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16"/>
        <v>0.5675</v>
      </c>
      <c r="AB99" s="279">
        <f t="shared" si="17"/>
        <v>0.4325</v>
      </c>
      <c r="AC99" s="274">
        <f t="shared" si="18"/>
        <v>0</v>
      </c>
      <c r="AD99" s="280">
        <f t="shared" si="19"/>
        <v>0</v>
      </c>
      <c r="AE99" s="281">
        <f t="shared" si="20"/>
        <v>0.26250000000000001</v>
      </c>
      <c r="AF99" s="281">
        <f t="shared" si="21"/>
        <v>0.30499999999999999</v>
      </c>
      <c r="AG99" s="282">
        <f t="shared" si="22"/>
        <v>0</v>
      </c>
      <c r="AH99" s="282">
        <f t="shared" si="23"/>
        <v>0</v>
      </c>
    </row>
    <row r="100" spans="1:37" x14ac:dyDescent="0.2">
      <c r="A100" s="272">
        <v>97</v>
      </c>
      <c r="B100" s="354" t="s">
        <v>565</v>
      </c>
      <c r="C100" s="355" t="s">
        <v>565</v>
      </c>
      <c r="D100" s="355" t="s">
        <v>320</v>
      </c>
      <c r="E100" s="356" t="s">
        <v>566</v>
      </c>
      <c r="F100" s="356" t="s">
        <v>564</v>
      </c>
      <c r="G100" s="357" t="s">
        <v>313</v>
      </c>
      <c r="H100" s="358">
        <v>1</v>
      </c>
      <c r="I100" s="359">
        <v>1226</v>
      </c>
      <c r="J100" s="360">
        <v>9.2499999999999999E-2</v>
      </c>
      <c r="K100" s="361">
        <v>0.12</v>
      </c>
      <c r="L100" s="362">
        <v>6.5000000000000002E-2</v>
      </c>
      <c r="M100" s="362"/>
      <c r="N100" s="363">
        <v>45467</v>
      </c>
      <c r="O100" s="254">
        <f t="shared" si="12"/>
        <v>246.91640000000001</v>
      </c>
      <c r="P100" s="273">
        <f t="shared" si="13"/>
        <v>1305.69</v>
      </c>
      <c r="Q100" s="274">
        <f t="shared" si="14"/>
        <v>979.08359999999993</v>
      </c>
      <c r="R100" s="274">
        <f t="shared" si="15"/>
        <v>979.08359999999993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16"/>
        <v>0.5675</v>
      </c>
      <c r="AB100" s="279">
        <f t="shared" si="17"/>
        <v>0.4325</v>
      </c>
      <c r="AC100" s="274">
        <f t="shared" si="18"/>
        <v>2263.7771098265894</v>
      </c>
      <c r="AD100" s="280">
        <f t="shared" si="19"/>
        <v>2263.7771098265894</v>
      </c>
      <c r="AE100" s="281">
        <f t="shared" si="20"/>
        <v>0.26250000000000001</v>
      </c>
      <c r="AF100" s="281">
        <f t="shared" si="21"/>
        <v>0.30499999999999999</v>
      </c>
      <c r="AG100" s="282">
        <f t="shared" si="22"/>
        <v>594.24149132947969</v>
      </c>
      <c r="AH100" s="282">
        <f t="shared" si="23"/>
        <v>690.45201849710975</v>
      </c>
    </row>
    <row r="101" spans="1:37" x14ac:dyDescent="0.2">
      <c r="A101" s="272">
        <v>98</v>
      </c>
      <c r="B101" s="354"/>
      <c r="C101" s="367"/>
      <c r="D101" s="355" t="s">
        <v>568</v>
      </c>
      <c r="E101" s="364" t="s">
        <v>569</v>
      </c>
      <c r="F101" s="364" t="s">
        <v>567</v>
      </c>
      <c r="G101" s="357"/>
      <c r="H101" s="358">
        <v>1</v>
      </c>
      <c r="I101" s="359" t="s">
        <v>570</v>
      </c>
      <c r="J101" s="360"/>
      <c r="K101" s="361"/>
      <c r="L101" s="362"/>
      <c r="M101" s="362">
        <v>0</v>
      </c>
      <c r="N101" s="363">
        <v>45063</v>
      </c>
      <c r="O101" s="254">
        <f t="shared" si="12"/>
        <v>0</v>
      </c>
      <c r="P101" s="273">
        <f t="shared" si="13"/>
        <v>329.15</v>
      </c>
      <c r="Q101" s="274">
        <f t="shared" si="14"/>
        <v>329.15</v>
      </c>
      <c r="R101" s="274">
        <f t="shared" si="15"/>
        <v>329.15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16"/>
        <v>0.5675</v>
      </c>
      <c r="AB101" s="279">
        <f t="shared" si="17"/>
        <v>0.4325</v>
      </c>
      <c r="AC101" s="274">
        <f t="shared" si="18"/>
        <v>761.04046242774564</v>
      </c>
      <c r="AD101" s="280">
        <f t="shared" si="19"/>
        <v>761.04046242774564</v>
      </c>
      <c r="AE101" s="281">
        <f t="shared" si="20"/>
        <v>0.26250000000000001</v>
      </c>
      <c r="AF101" s="281">
        <f t="shared" si="21"/>
        <v>0.30499999999999999</v>
      </c>
      <c r="AG101" s="282">
        <f t="shared" si="22"/>
        <v>199.77312138728323</v>
      </c>
      <c r="AH101" s="282">
        <f t="shared" si="23"/>
        <v>232.11734104046241</v>
      </c>
    </row>
    <row r="102" spans="1:37" x14ac:dyDescent="0.2">
      <c r="A102" s="272">
        <v>99</v>
      </c>
      <c r="B102" s="354" t="s">
        <v>466</v>
      </c>
      <c r="C102" s="367" t="s">
        <v>562</v>
      </c>
      <c r="D102" s="355" t="s">
        <v>560</v>
      </c>
      <c r="E102" s="364" t="s">
        <v>560</v>
      </c>
      <c r="F102" s="364" t="s">
        <v>561</v>
      </c>
      <c r="G102" s="357" t="s">
        <v>313</v>
      </c>
      <c r="H102" s="358">
        <v>0</v>
      </c>
      <c r="I102" s="359">
        <v>50</v>
      </c>
      <c r="J102" s="360">
        <v>9.2499999999999999E-2</v>
      </c>
      <c r="K102" s="361">
        <v>0.04</v>
      </c>
      <c r="L102" s="362">
        <v>3.2500000000000001E-2</v>
      </c>
      <c r="M102" s="362">
        <v>0</v>
      </c>
      <c r="N102" s="363">
        <v>45461</v>
      </c>
      <c r="O102" s="254">
        <f t="shared" si="12"/>
        <v>6.4399999999999995</v>
      </c>
      <c r="P102" s="273">
        <f t="shared" si="13"/>
        <v>0</v>
      </c>
      <c r="Q102" s="274">
        <f t="shared" si="14"/>
        <v>43.56</v>
      </c>
      <c r="R102" s="274">
        <f t="shared" si="15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16"/>
        <v>0.5675</v>
      </c>
      <c r="AB102" s="279">
        <f t="shared" si="17"/>
        <v>0.4325</v>
      </c>
      <c r="AC102" s="274">
        <f t="shared" si="18"/>
        <v>100.71676300578035</v>
      </c>
      <c r="AD102" s="280">
        <f t="shared" si="19"/>
        <v>0</v>
      </c>
      <c r="AE102" s="281">
        <f t="shared" si="20"/>
        <v>0.26250000000000001</v>
      </c>
      <c r="AF102" s="281">
        <f t="shared" si="21"/>
        <v>0.30499999999999999</v>
      </c>
      <c r="AG102" s="282">
        <f t="shared" si="22"/>
        <v>0</v>
      </c>
      <c r="AH102" s="282">
        <f t="shared" si="23"/>
        <v>0</v>
      </c>
    </row>
    <row r="103" spans="1:37" x14ac:dyDescent="0.2">
      <c r="A103" s="272">
        <v>100</v>
      </c>
      <c r="B103" s="367"/>
      <c r="C103" s="355"/>
      <c r="D103" s="355"/>
      <c r="E103" s="364"/>
      <c r="F103" s="364"/>
      <c r="G103" s="357"/>
      <c r="H103" s="358"/>
      <c r="I103" s="359"/>
      <c r="J103" s="360"/>
      <c r="K103" s="361"/>
      <c r="L103" s="362"/>
      <c r="M103" s="362"/>
      <c r="N103" s="362"/>
      <c r="O103" s="254">
        <f t="shared" si="12"/>
        <v>0</v>
      </c>
      <c r="P103" s="273">
        <f t="shared" si="13"/>
        <v>0</v>
      </c>
      <c r="Q103" s="274">
        <f t="shared" si="14"/>
        <v>0</v>
      </c>
      <c r="R103" s="274">
        <f t="shared" si="15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 t="shared" si="16"/>
        <v>0.5675</v>
      </c>
      <c r="AB103" s="279">
        <f t="shared" si="17"/>
        <v>0.4325</v>
      </c>
      <c r="AC103" s="274">
        <f t="shared" si="18"/>
        <v>0</v>
      </c>
      <c r="AD103" s="280">
        <f t="shared" si="19"/>
        <v>0</v>
      </c>
      <c r="AE103" s="281">
        <f t="shared" si="20"/>
        <v>0.26250000000000001</v>
      </c>
      <c r="AF103" s="281">
        <f t="shared" si="21"/>
        <v>0.30499999999999999</v>
      </c>
      <c r="AG103" s="282">
        <f t="shared" si="22"/>
        <v>0</v>
      </c>
      <c r="AH103" s="282">
        <f t="shared" si="23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40814.262635799998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94368.237308208045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72"/>
      <c r="D105" s="272" t="s">
        <v>21</v>
      </c>
      <c r="E105" s="272"/>
      <c r="F105" s="272"/>
      <c r="G105" s="272" t="s">
        <v>18</v>
      </c>
      <c r="H105" s="255">
        <v>15</v>
      </c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73"/>
      <c r="Q105" s="274">
        <f>I105-((I105*K105)+(I105*J105))</f>
        <v>55.22</v>
      </c>
      <c r="R105" s="274">
        <f>Q105*H105</f>
        <v>828.3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ENTRADA'!$C$11="x",'1'!K105=4%),4%,IF('DADOS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1915.1445086705201</v>
      </c>
      <c r="AE105" s="281">
        <f t="shared" ref="AE105:AE109" si="24">SUM(S105:V105)</f>
        <v>0.26250000000000001</v>
      </c>
      <c r="AF105" s="281">
        <f>W105+X105</f>
        <v>0.30499999999999999</v>
      </c>
      <c r="AG105" s="282">
        <f>AD105*AE105</f>
        <v>502.72543352601156</v>
      </c>
      <c r="AH105" s="282">
        <f t="shared" ref="AH105:AH109" si="25">AD105*AF105</f>
        <v>584.11907514450866</v>
      </c>
    </row>
    <row r="106" spans="1:37" x14ac:dyDescent="0.2">
      <c r="A106" s="284"/>
      <c r="B106" s="285" t="str">
        <f>'DADOS ENTRADA'!B36</f>
        <v>VALOR HORA MONTAGEM</v>
      </c>
      <c r="C106" s="272"/>
      <c r="D106" s="272" t="s">
        <v>21</v>
      </c>
      <c r="E106" s="272"/>
      <c r="F106" s="272"/>
      <c r="G106" s="272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73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ENTRADA'!$C$11="x",'1'!K106=4%),4%,IF('DADOS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4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5"/>
        <v>0</v>
      </c>
    </row>
    <row r="107" spans="1:37" x14ac:dyDescent="0.2">
      <c r="A107" s="284"/>
      <c r="B107" s="285" t="str">
        <f>'DADOS ENTRADA'!B38</f>
        <v>VALOR HORA FIAÇÃO</v>
      </c>
      <c r="C107" s="272"/>
      <c r="D107" s="272" t="s">
        <v>21</v>
      </c>
      <c r="E107" s="272"/>
      <c r="F107" s="272"/>
      <c r="G107" s="272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73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ENTRADA'!$C$11="x",'1'!K107=4%),4%,IF('DADOS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4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5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72"/>
      <c r="D108" s="272" t="s">
        <v>21</v>
      </c>
      <c r="E108" s="272"/>
      <c r="F108" s="272"/>
      <c r="G108" s="272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73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ENTRADA'!$C$11="x",'1'!K108=4%),4%,IF('DADOS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4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5"/>
        <v>0</v>
      </c>
    </row>
    <row r="109" spans="1:37" x14ac:dyDescent="0.2">
      <c r="A109" s="284"/>
      <c r="B109" s="285" t="str">
        <f>'DADOS ENTRADA'!B42</f>
        <v>VALOR HORA TAF</v>
      </c>
      <c r="C109" s="272"/>
      <c r="D109" s="272" t="s">
        <v>21</v>
      </c>
      <c r="E109" s="272"/>
      <c r="F109" s="272"/>
      <c r="G109" s="272" t="s">
        <v>18</v>
      </c>
      <c r="H109" s="255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73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ENTRADA'!$C$11="x",'1'!K109=4%),4%,IF('DADOS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4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5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828.3</v>
      </c>
      <c r="R110" s="257">
        <f>R109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1915.1445086705201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15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41642.562635800001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96283.381816878566</v>
      </c>
      <c r="AE111" s="509" t="s">
        <v>76</v>
      </c>
      <c r="AF111" s="509"/>
      <c r="AG111" s="282">
        <f>AK115</f>
        <v>23760.331547860209</v>
      </c>
      <c r="AH111" s="282">
        <f>SUM(AH110,AH104)</f>
        <v>0</v>
      </c>
      <c r="AJ111" s="295" t="s">
        <v>211</v>
      </c>
      <c r="AK111" s="296">
        <f>AD111-AK112</f>
        <v>79915.206908009204</v>
      </c>
    </row>
    <row r="112" spans="1:37" ht="13.5" thickBot="1" x14ac:dyDescent="0.25">
      <c r="F112" s="30"/>
      <c r="G112" s="31"/>
      <c r="AE112" s="509" t="s">
        <v>74</v>
      </c>
      <c r="AF112" s="509"/>
      <c r="AG112" s="297">
        <f>SUM(R4:R103)</f>
        <v>40814.262635799998</v>
      </c>
      <c r="AH112" s="298"/>
      <c r="AJ112" s="295" t="s">
        <v>15</v>
      </c>
      <c r="AK112" s="296">
        <f>$AD$111*'DADOS ENTRADA'!$C$15</f>
        <v>16368.174908869358</v>
      </c>
    </row>
    <row r="113" spans="2:37" x14ac:dyDescent="0.2">
      <c r="B113" s="299" t="s">
        <v>22</v>
      </c>
      <c r="C113" s="497" t="s">
        <v>97</v>
      </c>
      <c r="D113" s="498"/>
      <c r="E113" s="498"/>
      <c r="F113" s="498"/>
      <c r="G113" s="499"/>
      <c r="H113" s="300">
        <f>H105*$Q$1</f>
        <v>15</v>
      </c>
      <c r="AC113" s="301" t="s">
        <v>137</v>
      </c>
      <c r="AD113" s="302">
        <f>AD105+AD106+AD107+AD108</f>
        <v>1915.1445086705201</v>
      </c>
      <c r="AE113" s="509" t="s">
        <v>88</v>
      </c>
      <c r="AF113" s="509"/>
      <c r="AG113" s="303">
        <f>SUM(R105:R109)</f>
        <v>828.3</v>
      </c>
      <c r="AH113" s="298"/>
      <c r="AJ113" s="295" t="s">
        <v>16</v>
      </c>
      <c r="AK113" s="304">
        <f>AK111*'DADOS ENTRADA'!C17</f>
        <v>1318.600913982152</v>
      </c>
    </row>
    <row r="114" spans="2:37" ht="13.5" thickBot="1" x14ac:dyDescent="0.25">
      <c r="B114" s="299" t="s">
        <v>23</v>
      </c>
      <c r="C114" s="497" t="s">
        <v>97</v>
      </c>
      <c r="D114" s="498"/>
      <c r="E114" s="498"/>
      <c r="F114" s="498"/>
      <c r="G114" s="499"/>
      <c r="H114" s="300">
        <f t="shared" ref="H114:H117" si="26">H106*$Q$1</f>
        <v>0</v>
      </c>
      <c r="Q114" s="261" t="s">
        <v>89</v>
      </c>
      <c r="R114" s="262">
        <f>$AD$110</f>
        <v>1915.1445086705201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6073.5557250086995</v>
      </c>
    </row>
    <row r="115" spans="2:37" x14ac:dyDescent="0.2">
      <c r="B115" s="299" t="s">
        <v>208</v>
      </c>
      <c r="C115" s="497" t="s">
        <v>97</v>
      </c>
      <c r="D115" s="498"/>
      <c r="E115" s="498"/>
      <c r="F115" s="498"/>
      <c r="G115" s="499"/>
      <c r="H115" s="300">
        <f t="shared" si="26"/>
        <v>0</v>
      </c>
      <c r="Q115" s="263" t="s">
        <v>90</v>
      </c>
      <c r="R115" s="264">
        <f>SUMIF($K$4:$K$103,"0%",$AD$4:$AD$103)</f>
        <v>3639.8612716763009</v>
      </c>
      <c r="W115" s="315"/>
      <c r="X115" s="315"/>
      <c r="Y115" s="308"/>
      <c r="AE115" s="501"/>
      <c r="AF115" s="501"/>
      <c r="AG115" s="316"/>
      <c r="AH115" s="317"/>
      <c r="AJ115" s="295" t="s">
        <v>212</v>
      </c>
      <c r="AK115" s="296">
        <f>AK112+AK113+AK114</f>
        <v>23760.331547860209</v>
      </c>
    </row>
    <row r="116" spans="2:37" x14ac:dyDescent="0.2">
      <c r="B116" s="299" t="s">
        <v>24</v>
      </c>
      <c r="C116" s="497" t="s">
        <v>97</v>
      </c>
      <c r="D116" s="498"/>
      <c r="E116" s="498"/>
      <c r="F116" s="498"/>
      <c r="G116" s="499"/>
      <c r="H116" s="300">
        <f t="shared" si="26"/>
        <v>0</v>
      </c>
      <c r="Q116" s="263" t="s">
        <v>91</v>
      </c>
      <c r="R116" s="264">
        <f>SUMIF($K$4:$K$103,"4%",$AD$4:$AD$103)</f>
        <v>1196.4144277456646</v>
      </c>
      <c r="AE116" s="502"/>
      <c r="AF116" s="502"/>
      <c r="AG116" s="318"/>
      <c r="AH116" s="317"/>
      <c r="AJ116" s="493" t="s">
        <v>280</v>
      </c>
      <c r="AK116" s="494"/>
    </row>
    <row r="117" spans="2:37" x14ac:dyDescent="0.2">
      <c r="B117" s="311" t="s">
        <v>19</v>
      </c>
      <c r="C117" s="497" t="s">
        <v>97</v>
      </c>
      <c r="D117" s="498"/>
      <c r="E117" s="498"/>
      <c r="F117" s="498"/>
      <c r="G117" s="499"/>
      <c r="H117" s="300">
        <f t="shared" si="26"/>
        <v>0</v>
      </c>
      <c r="Q117" s="263" t="s">
        <v>92</v>
      </c>
      <c r="R117" s="264">
        <f>SUMIF($K$4:$K$103,"12%",$AD$4:$AD$103)</f>
        <v>82681.233146358354</v>
      </c>
      <c r="AJ117" s="295" t="s">
        <v>211</v>
      </c>
      <c r="AK117" s="296">
        <f>$AD$111-$AK$119</f>
        <v>78319.309854394451</v>
      </c>
    </row>
    <row r="118" spans="2:37" x14ac:dyDescent="0.2"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$AD$111+($AD$111*VALORES!$M5)</f>
        <v>105671.01154402422</v>
      </c>
    </row>
    <row r="119" spans="2:37" x14ac:dyDescent="0.2">
      <c r="Q119" s="265" t="s">
        <v>94</v>
      </c>
      <c r="R119" s="266">
        <f>SUM(R114:R118)</f>
        <v>89432.653354450842</v>
      </c>
      <c r="AJ119" s="295" t="s">
        <v>15</v>
      </c>
      <c r="AK119" s="296">
        <f>$AK$118*'DADOS ENTRADA'!$C$15</f>
        <v>17964.071962484119</v>
      </c>
    </row>
    <row r="120" spans="2:37" x14ac:dyDescent="0.2">
      <c r="AJ120" s="295" t="s">
        <v>16</v>
      </c>
      <c r="AK120" s="304">
        <f>$AK$117*'DADOS ENTRADA'!$C$17</f>
        <v>1292.2686125975085</v>
      </c>
    </row>
    <row r="121" spans="2:37" x14ac:dyDescent="0.2">
      <c r="AJ121" s="295" t="s">
        <v>17</v>
      </c>
      <c r="AK121" s="296">
        <f>$AK$117*'DADOS ENTRADA'!$C$19</f>
        <v>5952.2675489339781</v>
      </c>
    </row>
    <row r="122" spans="2:37" ht="13.5" thickBot="1" x14ac:dyDescent="0.25">
      <c r="AJ122" s="312" t="s">
        <v>212</v>
      </c>
      <c r="AK122" s="313">
        <f>SUM($AK$119:$AK$121)</f>
        <v>25208.608124015605</v>
      </c>
    </row>
  </sheetData>
  <mergeCells count="19">
    <mergeCell ref="A1:B1"/>
    <mergeCell ref="C1:P1"/>
    <mergeCell ref="AE104:AF104"/>
    <mergeCell ref="AE112:AF112"/>
    <mergeCell ref="AE113:AF113"/>
    <mergeCell ref="AE110:AF110"/>
    <mergeCell ref="AE111:AF111"/>
    <mergeCell ref="C113:G113"/>
    <mergeCell ref="I111:K111"/>
    <mergeCell ref="AJ109:AK109"/>
    <mergeCell ref="AJ116:AK116"/>
    <mergeCell ref="AJ110:AK110"/>
    <mergeCell ref="C116:G116"/>
    <mergeCell ref="C117:G117"/>
    <mergeCell ref="AE114:AF114"/>
    <mergeCell ref="AE115:AF115"/>
    <mergeCell ref="AE116:AF116"/>
    <mergeCell ref="C114:G114"/>
    <mergeCell ref="C115:G115"/>
  </mergeCells>
  <phoneticPr fontId="5" type="noConversion"/>
  <conditionalFormatting sqref="H4:H103">
    <cfRule type="expression" dxfId="89" priority="2">
      <formula>AND($H4="",$I4&lt;&gt;"")</formula>
    </cfRule>
  </conditionalFormatting>
  <conditionalFormatting sqref="A1:P1">
    <cfRule type="expression" dxfId="88" priority="1">
      <formula>$A$104&lt;&gt;""</formula>
    </cfRule>
  </conditionalFormatting>
  <conditionalFormatting sqref="B4:B103">
    <cfRule type="duplicateValues" dxfId="87" priority="27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5">
    <tabColor theme="8" tint="0.59999389629810485"/>
  </sheetPr>
  <dimension ref="A1:AK122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B17" sqref="B17"/>
    </sheetView>
  </sheetViews>
  <sheetFormatPr defaultColWidth="5.57031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6.5703125" style="31" bestFit="1" customWidth="1"/>
    <col min="5" max="5" width="23.85546875" style="30" bestFit="1" customWidth="1"/>
    <col min="6" max="6" width="8.5703125" style="31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28515625" style="30" bestFit="1" customWidth="1"/>
    <col min="11" max="11" width="9.140625" style="30" bestFit="1" customWidth="1"/>
    <col min="12" max="12" width="7.42578125" style="30" bestFit="1" customWidth="1"/>
    <col min="13" max="14" width="11.2851562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12.285156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1.5703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12.5703125" style="30" bestFit="1" customWidth="1"/>
    <col min="36" max="36" width="13.42578125" style="30" bestFit="1" customWidth="1"/>
    <col min="37" max="37" width="7.42578125" style="30" bestFit="1" customWidth="1"/>
    <col min="38" max="16384" width="5.5703125" style="30"/>
  </cols>
  <sheetData>
    <row r="1" spans="1:34" s="271" customFormat="1" ht="15.75" thickBot="1" x14ac:dyDescent="0.3">
      <c r="A1" s="503" t="s">
        <v>111</v>
      </c>
      <c r="B1" s="504"/>
      <c r="C1" s="505" t="s">
        <v>307</v>
      </c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>
        <v>1</v>
      </c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325" customFormat="1" ht="15" x14ac:dyDescent="0.25">
      <c r="A2" s="324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65" t="s">
        <v>308</v>
      </c>
      <c r="C4" s="365"/>
      <c r="D4" s="376" t="s">
        <v>21</v>
      </c>
      <c r="E4" s="377" t="s">
        <v>309</v>
      </c>
      <c r="F4" s="377"/>
      <c r="G4" s="378" t="s">
        <v>310</v>
      </c>
      <c r="H4" s="379">
        <v>1</v>
      </c>
      <c r="I4" s="380">
        <v>0</v>
      </c>
      <c r="J4" s="381">
        <v>0</v>
      </c>
      <c r="K4" s="382">
        <v>0</v>
      </c>
      <c r="L4" s="383">
        <v>0</v>
      </c>
      <c r="M4" s="383"/>
      <c r="N4" s="384">
        <v>45415</v>
      </c>
      <c r="O4" s="254">
        <f t="shared" ref="O4:O67" si="0">((I4*(1-M4)-(I4*(1-M4)*K4))*J4)+(I4*(1-M4)*K4)</f>
        <v>0</v>
      </c>
      <c r="P4" s="273">
        <f t="shared" ref="P4:P67" si="1">((I4*(1-M4)*L4)+I4*(1-M4))*H4</f>
        <v>0</v>
      </c>
      <c r="Q4" s="274">
        <f t="shared" ref="Q4:Q67" si="2">I4*(1-M4)-O4</f>
        <v>0</v>
      </c>
      <c r="R4" s="274">
        <f t="shared" ref="R4:R67" si="3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 t="shared" ref="AA4:AA67" si="4">SUM(S4:Z4)</f>
        <v>0.5675</v>
      </c>
      <c r="AB4" s="279">
        <f t="shared" ref="AB4:AB67" si="5">(1-AA4)</f>
        <v>0.4325</v>
      </c>
      <c r="AC4" s="274">
        <f t="shared" ref="AC4:AC67" si="6">Q4/AB4</f>
        <v>0</v>
      </c>
      <c r="AD4" s="280">
        <f t="shared" ref="AD4:AD67" si="7">R4/AB4</f>
        <v>0</v>
      </c>
      <c r="AE4" s="281">
        <f t="shared" ref="AE4:AE67" si="8">SUM(S4:V4)</f>
        <v>0.26250000000000001</v>
      </c>
      <c r="AF4" s="281">
        <f t="shared" ref="AF4:AF67" si="9">W4+X4</f>
        <v>0.30499999999999999</v>
      </c>
      <c r="AG4" s="282">
        <f t="shared" ref="AG4:AG67" si="10">AD4*AE4</f>
        <v>0</v>
      </c>
      <c r="AH4" s="282">
        <f t="shared" ref="AH4:AH67" si="11">AD4*AF4</f>
        <v>0</v>
      </c>
    </row>
    <row r="5" spans="1:34" x14ac:dyDescent="0.2">
      <c r="A5" s="272">
        <v>2</v>
      </c>
      <c r="B5" s="354" t="s">
        <v>545</v>
      </c>
      <c r="C5" s="385" t="s">
        <v>546</v>
      </c>
      <c r="D5" s="386" t="s">
        <v>315</v>
      </c>
      <c r="E5" s="387" t="s">
        <v>469</v>
      </c>
      <c r="F5" s="387"/>
      <c r="G5" s="388" t="s">
        <v>313</v>
      </c>
      <c r="H5" s="252">
        <v>1</v>
      </c>
      <c r="I5" s="389">
        <v>13841.81</v>
      </c>
      <c r="J5" s="253">
        <v>9.2499999999999999E-2</v>
      </c>
      <c r="K5" s="390">
        <v>0.12</v>
      </c>
      <c r="L5" s="267">
        <v>9.7500000000000003E-2</v>
      </c>
      <c r="M5" s="267"/>
      <c r="N5" s="353">
        <v>45411</v>
      </c>
      <c r="O5" s="254">
        <f t="shared" si="0"/>
        <v>2787.7405339999996</v>
      </c>
      <c r="P5" s="273">
        <f t="shared" si="1"/>
        <v>15191.386474999999</v>
      </c>
      <c r="Q5" s="274">
        <f t="shared" si="2"/>
        <v>11054.069466000001</v>
      </c>
      <c r="R5" s="274">
        <f t="shared" si="3"/>
        <v>11054.069466000001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 t="shared" si="4"/>
        <v>0.5675</v>
      </c>
      <c r="AB5" s="279">
        <f t="shared" si="5"/>
        <v>0.4325</v>
      </c>
      <c r="AC5" s="274">
        <f t="shared" si="6"/>
        <v>25558.542117919078</v>
      </c>
      <c r="AD5" s="280">
        <f t="shared" si="7"/>
        <v>25558.542117919078</v>
      </c>
      <c r="AE5" s="281">
        <f t="shared" si="8"/>
        <v>0.26250000000000001</v>
      </c>
      <c r="AF5" s="281">
        <f t="shared" si="9"/>
        <v>0.30499999999999999</v>
      </c>
      <c r="AG5" s="282">
        <f t="shared" si="10"/>
        <v>6709.1173059537587</v>
      </c>
      <c r="AH5" s="282">
        <f t="shared" si="11"/>
        <v>7795.3553459653185</v>
      </c>
    </row>
    <row r="6" spans="1:34" x14ac:dyDescent="0.2">
      <c r="A6" s="272">
        <v>3</v>
      </c>
      <c r="B6" s="369" t="s">
        <v>316</v>
      </c>
      <c r="C6" s="385"/>
      <c r="D6" s="386" t="s">
        <v>315</v>
      </c>
      <c r="E6" s="387"/>
      <c r="F6" s="387"/>
      <c r="G6" s="388" t="s">
        <v>313</v>
      </c>
      <c r="H6" s="252">
        <v>1</v>
      </c>
      <c r="I6" s="389">
        <v>2500</v>
      </c>
      <c r="J6" s="253">
        <v>9.2499999999999999E-2</v>
      </c>
      <c r="K6" s="390">
        <v>0.12</v>
      </c>
      <c r="L6" s="267">
        <v>9.7500000000000003E-2</v>
      </c>
      <c r="M6" s="267"/>
      <c r="N6" s="267"/>
      <c r="O6" s="254">
        <f t="shared" si="0"/>
        <v>503.5</v>
      </c>
      <c r="P6" s="273">
        <f t="shared" si="1"/>
        <v>2743.75</v>
      </c>
      <c r="Q6" s="274">
        <f t="shared" si="2"/>
        <v>1996.5</v>
      </c>
      <c r="R6" s="274">
        <f t="shared" si="3"/>
        <v>1996.5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 t="shared" si="4"/>
        <v>0.5675</v>
      </c>
      <c r="AB6" s="279">
        <f t="shared" si="5"/>
        <v>0.4325</v>
      </c>
      <c r="AC6" s="274">
        <f t="shared" si="6"/>
        <v>4616.184971098266</v>
      </c>
      <c r="AD6" s="280">
        <f t="shared" si="7"/>
        <v>4616.184971098266</v>
      </c>
      <c r="AE6" s="281">
        <f t="shared" si="8"/>
        <v>0.26250000000000001</v>
      </c>
      <c r="AF6" s="281">
        <f t="shared" si="9"/>
        <v>0.30499999999999999</v>
      </c>
      <c r="AG6" s="282">
        <f t="shared" si="10"/>
        <v>1211.7485549132948</v>
      </c>
      <c r="AH6" s="282">
        <f t="shared" si="11"/>
        <v>1407.9364161849712</v>
      </c>
    </row>
    <row r="7" spans="1:34" x14ac:dyDescent="0.2">
      <c r="A7" s="272">
        <v>4</v>
      </c>
      <c r="B7" s="385"/>
      <c r="C7" s="385"/>
      <c r="D7" s="386"/>
      <c r="E7" s="387"/>
      <c r="F7" s="387"/>
      <c r="G7" s="388"/>
      <c r="H7" s="252"/>
      <c r="I7" s="389"/>
      <c r="J7" s="253"/>
      <c r="K7" s="390"/>
      <c r="L7" s="267"/>
      <c r="M7" s="267"/>
      <c r="N7" s="267"/>
      <c r="O7" s="254">
        <f t="shared" si="0"/>
        <v>0</v>
      </c>
      <c r="P7" s="273">
        <f t="shared" si="1"/>
        <v>0</v>
      </c>
      <c r="Q7" s="274">
        <f t="shared" si="2"/>
        <v>0</v>
      </c>
      <c r="R7" s="274">
        <f t="shared" si="3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si="4"/>
        <v>0.5675</v>
      </c>
      <c r="AB7" s="279">
        <f t="shared" si="5"/>
        <v>0.4325</v>
      </c>
      <c r="AC7" s="274">
        <f t="shared" si="6"/>
        <v>0</v>
      </c>
      <c r="AD7" s="280">
        <f t="shared" si="7"/>
        <v>0</v>
      </c>
      <c r="AE7" s="281">
        <f t="shared" si="8"/>
        <v>0.26250000000000001</v>
      </c>
      <c r="AF7" s="281">
        <f t="shared" si="9"/>
        <v>0.30499999999999999</v>
      </c>
      <c r="AG7" s="282">
        <f t="shared" si="10"/>
        <v>0</v>
      </c>
      <c r="AH7" s="282">
        <f t="shared" si="11"/>
        <v>0</v>
      </c>
    </row>
    <row r="8" spans="1:34" x14ac:dyDescent="0.2">
      <c r="A8" s="272">
        <v>5</v>
      </c>
      <c r="B8" s="369" t="s">
        <v>547</v>
      </c>
      <c r="C8" s="365"/>
      <c r="D8" s="376" t="s">
        <v>21</v>
      </c>
      <c r="E8" s="377" t="s">
        <v>309</v>
      </c>
      <c r="F8" s="377"/>
      <c r="G8" s="378" t="s">
        <v>310</v>
      </c>
      <c r="H8" s="379">
        <v>1</v>
      </c>
      <c r="I8" s="380"/>
      <c r="J8" s="381"/>
      <c r="K8" s="382"/>
      <c r="L8" s="383"/>
      <c r="M8" s="383"/>
      <c r="N8" s="383"/>
      <c r="O8" s="254">
        <f t="shared" si="0"/>
        <v>0</v>
      </c>
      <c r="P8" s="273">
        <f t="shared" si="1"/>
        <v>0</v>
      </c>
      <c r="Q8" s="274">
        <f t="shared" si="2"/>
        <v>0</v>
      </c>
      <c r="R8" s="274">
        <f t="shared" si="3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4"/>
        <v>0.5675</v>
      </c>
      <c r="AB8" s="279">
        <f t="shared" si="5"/>
        <v>0.4325</v>
      </c>
      <c r="AC8" s="274">
        <f t="shared" si="6"/>
        <v>0</v>
      </c>
      <c r="AD8" s="280">
        <f t="shared" si="7"/>
        <v>0</v>
      </c>
      <c r="AE8" s="281">
        <f t="shared" si="8"/>
        <v>0.26250000000000001</v>
      </c>
      <c r="AF8" s="281">
        <f t="shared" si="9"/>
        <v>0.30499999999999999</v>
      </c>
      <c r="AG8" s="282">
        <f t="shared" si="10"/>
        <v>0</v>
      </c>
      <c r="AH8" s="282">
        <f t="shared" si="11"/>
        <v>0</v>
      </c>
    </row>
    <row r="9" spans="1:34" x14ac:dyDescent="0.2">
      <c r="A9" s="272">
        <v>6</v>
      </c>
      <c r="B9" s="385"/>
      <c r="C9" s="385"/>
      <c r="D9" s="386"/>
      <c r="E9" s="387"/>
      <c r="F9" s="387"/>
      <c r="G9" s="388"/>
      <c r="H9" s="252"/>
      <c r="I9" s="389"/>
      <c r="J9" s="253"/>
      <c r="K9" s="390"/>
      <c r="L9" s="267"/>
      <c r="M9" s="267"/>
      <c r="N9" s="267"/>
      <c r="O9" s="254">
        <f t="shared" si="0"/>
        <v>0</v>
      </c>
      <c r="P9" s="273">
        <f t="shared" si="1"/>
        <v>0</v>
      </c>
      <c r="Q9" s="274">
        <f t="shared" si="2"/>
        <v>0</v>
      </c>
      <c r="R9" s="274">
        <f t="shared" si="3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4"/>
        <v>0.5675</v>
      </c>
      <c r="AB9" s="279">
        <f t="shared" si="5"/>
        <v>0.4325</v>
      </c>
      <c r="AC9" s="274">
        <f t="shared" si="6"/>
        <v>0</v>
      </c>
      <c r="AD9" s="280">
        <f t="shared" si="7"/>
        <v>0</v>
      </c>
      <c r="AE9" s="281">
        <f t="shared" si="8"/>
        <v>0.26250000000000001</v>
      </c>
      <c r="AF9" s="281">
        <f t="shared" si="9"/>
        <v>0.30499999999999999</v>
      </c>
      <c r="AG9" s="282">
        <f t="shared" si="10"/>
        <v>0</v>
      </c>
      <c r="AH9" s="282">
        <f t="shared" si="11"/>
        <v>0</v>
      </c>
    </row>
    <row r="10" spans="1:34" x14ac:dyDescent="0.2">
      <c r="A10" s="272">
        <v>7</v>
      </c>
      <c r="B10" s="354" t="s">
        <v>318</v>
      </c>
      <c r="C10" s="385" t="s">
        <v>319</v>
      </c>
      <c r="D10" s="386" t="s">
        <v>320</v>
      </c>
      <c r="E10" s="387" t="s">
        <v>321</v>
      </c>
      <c r="F10" s="387"/>
      <c r="G10" s="388" t="s">
        <v>313</v>
      </c>
      <c r="H10" s="252">
        <v>1</v>
      </c>
      <c r="I10" s="389">
        <v>1713.92</v>
      </c>
      <c r="J10" s="253">
        <v>9.2499999999999999E-2</v>
      </c>
      <c r="K10" s="390">
        <v>0.12</v>
      </c>
      <c r="L10" s="267">
        <v>6.5000000000000002E-2</v>
      </c>
      <c r="M10" s="267"/>
      <c r="N10" s="353">
        <v>45415</v>
      </c>
      <c r="O10" s="254">
        <f t="shared" si="0"/>
        <v>345.18348800000001</v>
      </c>
      <c r="P10" s="273">
        <f t="shared" si="1"/>
        <v>1825.3248000000001</v>
      </c>
      <c r="Q10" s="274">
        <f t="shared" si="2"/>
        <v>1368.7365119999999</v>
      </c>
      <c r="R10" s="274">
        <f t="shared" si="3"/>
        <v>1368.7365119999999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4"/>
        <v>0.5675</v>
      </c>
      <c r="AB10" s="279">
        <f t="shared" si="5"/>
        <v>0.4325</v>
      </c>
      <c r="AC10" s="274">
        <f t="shared" si="6"/>
        <v>3164.7086982658957</v>
      </c>
      <c r="AD10" s="280">
        <f t="shared" si="7"/>
        <v>3164.7086982658957</v>
      </c>
      <c r="AE10" s="281">
        <f t="shared" si="8"/>
        <v>0.26250000000000001</v>
      </c>
      <c r="AF10" s="281">
        <f t="shared" si="9"/>
        <v>0.30499999999999999</v>
      </c>
      <c r="AG10" s="282">
        <f t="shared" si="10"/>
        <v>830.73603329479761</v>
      </c>
      <c r="AH10" s="282">
        <f t="shared" si="11"/>
        <v>965.23615297109814</v>
      </c>
    </row>
    <row r="11" spans="1:34" x14ac:dyDescent="0.2">
      <c r="A11" s="272">
        <v>8</v>
      </c>
      <c r="B11" s="354" t="s">
        <v>322</v>
      </c>
      <c r="C11" s="385" t="s">
        <v>323</v>
      </c>
      <c r="D11" s="386" t="s">
        <v>320</v>
      </c>
      <c r="E11" s="387" t="s">
        <v>324</v>
      </c>
      <c r="F11" s="387"/>
      <c r="G11" s="388" t="s">
        <v>313</v>
      </c>
      <c r="H11" s="252">
        <v>4</v>
      </c>
      <c r="I11" s="389">
        <v>68.66</v>
      </c>
      <c r="J11" s="253">
        <v>9.2499999999999999E-2</v>
      </c>
      <c r="K11" s="390">
        <v>0.12</v>
      </c>
      <c r="L11" s="267">
        <v>9.7500000000000003E-2</v>
      </c>
      <c r="M11" s="267"/>
      <c r="N11" s="353">
        <v>45243</v>
      </c>
      <c r="O11" s="254">
        <f t="shared" si="0"/>
        <v>13.828123999999999</v>
      </c>
      <c r="P11" s="273">
        <f t="shared" si="1"/>
        <v>301.41739999999999</v>
      </c>
      <c r="Q11" s="274">
        <f t="shared" si="2"/>
        <v>54.831875999999994</v>
      </c>
      <c r="R11" s="274">
        <f t="shared" si="3"/>
        <v>219.32750399999998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4"/>
        <v>0.5675</v>
      </c>
      <c r="AB11" s="279">
        <f t="shared" si="5"/>
        <v>0.4325</v>
      </c>
      <c r="AC11" s="274">
        <f t="shared" si="6"/>
        <v>126.77890404624276</v>
      </c>
      <c r="AD11" s="280">
        <f t="shared" si="7"/>
        <v>507.11561618497103</v>
      </c>
      <c r="AE11" s="281">
        <f t="shared" si="8"/>
        <v>0.26250000000000001</v>
      </c>
      <c r="AF11" s="281">
        <f t="shared" si="9"/>
        <v>0.30499999999999999</v>
      </c>
      <c r="AG11" s="282">
        <f t="shared" si="10"/>
        <v>133.1178492485549</v>
      </c>
      <c r="AH11" s="282">
        <f t="shared" si="11"/>
        <v>154.67026293641615</v>
      </c>
    </row>
    <row r="12" spans="1:34" x14ac:dyDescent="0.2">
      <c r="A12" s="272">
        <v>9</v>
      </c>
      <c r="B12" s="385"/>
      <c r="C12" s="385"/>
      <c r="D12" s="386"/>
      <c r="E12" s="387"/>
      <c r="F12" s="387"/>
      <c r="G12" s="388"/>
      <c r="H12" s="252"/>
      <c r="I12" s="389"/>
      <c r="J12" s="253"/>
      <c r="K12" s="390"/>
      <c r="L12" s="267"/>
      <c r="M12" s="267"/>
      <c r="N12" s="267"/>
      <c r="O12" s="254">
        <f t="shared" si="0"/>
        <v>0</v>
      </c>
      <c r="P12" s="273">
        <f t="shared" si="1"/>
        <v>0</v>
      </c>
      <c r="Q12" s="274">
        <f t="shared" si="2"/>
        <v>0</v>
      </c>
      <c r="R12" s="274">
        <f t="shared" si="3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4"/>
        <v>0.5675</v>
      </c>
      <c r="AB12" s="279">
        <f t="shared" si="5"/>
        <v>0.4325</v>
      </c>
      <c r="AC12" s="274">
        <f t="shared" si="6"/>
        <v>0</v>
      </c>
      <c r="AD12" s="280">
        <f t="shared" si="7"/>
        <v>0</v>
      </c>
      <c r="AE12" s="281">
        <f t="shared" si="8"/>
        <v>0.26250000000000001</v>
      </c>
      <c r="AF12" s="281">
        <f t="shared" si="9"/>
        <v>0.30499999999999999</v>
      </c>
      <c r="AG12" s="282">
        <f t="shared" si="10"/>
        <v>0</v>
      </c>
      <c r="AH12" s="282">
        <f t="shared" si="11"/>
        <v>0</v>
      </c>
    </row>
    <row r="13" spans="1:34" x14ac:dyDescent="0.2">
      <c r="A13" s="272">
        <v>10</v>
      </c>
      <c r="B13" s="354" t="s">
        <v>325</v>
      </c>
      <c r="C13" s="385" t="s">
        <v>326</v>
      </c>
      <c r="D13" s="386" t="s">
        <v>327</v>
      </c>
      <c r="E13" s="387" t="s">
        <v>328</v>
      </c>
      <c r="F13" s="387"/>
      <c r="G13" s="388" t="s">
        <v>313</v>
      </c>
      <c r="H13" s="252">
        <v>1</v>
      </c>
      <c r="I13" s="389">
        <v>200</v>
      </c>
      <c r="J13" s="253">
        <v>9.2499999999999999E-2</v>
      </c>
      <c r="K13" s="390">
        <v>0.04</v>
      </c>
      <c r="L13" s="267">
        <v>9.7500000000000003E-2</v>
      </c>
      <c r="M13" s="267"/>
      <c r="N13" s="353">
        <v>45415</v>
      </c>
      <c r="O13" s="254">
        <f t="shared" si="0"/>
        <v>25.759999999999998</v>
      </c>
      <c r="P13" s="273">
        <f t="shared" si="1"/>
        <v>219.5</v>
      </c>
      <c r="Q13" s="274">
        <f t="shared" si="2"/>
        <v>174.24</v>
      </c>
      <c r="R13" s="274">
        <f t="shared" si="3"/>
        <v>174.24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4"/>
        <v>0.5675</v>
      </c>
      <c r="AB13" s="279">
        <f t="shared" si="5"/>
        <v>0.4325</v>
      </c>
      <c r="AC13" s="274">
        <f t="shared" si="6"/>
        <v>402.8670520231214</v>
      </c>
      <c r="AD13" s="280">
        <f t="shared" si="7"/>
        <v>402.8670520231214</v>
      </c>
      <c r="AE13" s="281">
        <f t="shared" si="8"/>
        <v>0.26250000000000001</v>
      </c>
      <c r="AF13" s="281">
        <f t="shared" si="9"/>
        <v>0.30499999999999999</v>
      </c>
      <c r="AG13" s="282">
        <f t="shared" si="10"/>
        <v>105.75260115606937</v>
      </c>
      <c r="AH13" s="282">
        <f t="shared" si="11"/>
        <v>122.87445086705202</v>
      </c>
    </row>
    <row r="14" spans="1:34" x14ac:dyDescent="0.2">
      <c r="A14" s="272">
        <v>11</v>
      </c>
      <c r="B14" s="354" t="s">
        <v>329</v>
      </c>
      <c r="C14" s="385" t="s">
        <v>330</v>
      </c>
      <c r="D14" s="386" t="s">
        <v>320</v>
      </c>
      <c r="E14" s="387" t="s">
        <v>331</v>
      </c>
      <c r="F14" s="387"/>
      <c r="G14" s="388" t="s">
        <v>313</v>
      </c>
      <c r="H14" s="252">
        <v>1</v>
      </c>
      <c r="I14" s="389">
        <v>27.81</v>
      </c>
      <c r="J14" s="253">
        <v>9.2499999999999999E-2</v>
      </c>
      <c r="K14" s="390">
        <v>0.12</v>
      </c>
      <c r="L14" s="267">
        <v>9.7500000000000003E-2</v>
      </c>
      <c r="M14" s="267"/>
      <c r="N14" s="353">
        <v>45415</v>
      </c>
      <c r="O14" s="254">
        <f t="shared" si="0"/>
        <v>5.6009339999999996</v>
      </c>
      <c r="P14" s="273">
        <f t="shared" si="1"/>
        <v>30.521474999999999</v>
      </c>
      <c r="Q14" s="274">
        <f t="shared" si="2"/>
        <v>22.209066</v>
      </c>
      <c r="R14" s="274">
        <f t="shared" si="3"/>
        <v>22.209066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4"/>
        <v>0.5675</v>
      </c>
      <c r="AB14" s="279">
        <f t="shared" si="5"/>
        <v>0.4325</v>
      </c>
      <c r="AC14" s="274">
        <f t="shared" si="6"/>
        <v>51.350441618497108</v>
      </c>
      <c r="AD14" s="280">
        <f t="shared" si="7"/>
        <v>51.350441618497108</v>
      </c>
      <c r="AE14" s="281">
        <f t="shared" si="8"/>
        <v>0.26250000000000001</v>
      </c>
      <c r="AF14" s="281">
        <f t="shared" si="9"/>
        <v>0.30499999999999999</v>
      </c>
      <c r="AG14" s="282">
        <f t="shared" si="10"/>
        <v>13.479490924855492</v>
      </c>
      <c r="AH14" s="282">
        <f t="shared" si="11"/>
        <v>15.661884693641618</v>
      </c>
    </row>
    <row r="15" spans="1:34" x14ac:dyDescent="0.2">
      <c r="A15" s="272">
        <v>12</v>
      </c>
      <c r="B15" s="385"/>
      <c r="C15" s="385"/>
      <c r="D15" s="386"/>
      <c r="E15" s="387"/>
      <c r="F15" s="387"/>
      <c r="G15" s="388"/>
      <c r="H15" s="252"/>
      <c r="I15" s="389"/>
      <c r="J15" s="253"/>
      <c r="K15" s="390"/>
      <c r="L15" s="267"/>
      <c r="M15" s="267"/>
      <c r="N15" s="267"/>
      <c r="O15" s="254">
        <f t="shared" si="0"/>
        <v>0</v>
      </c>
      <c r="P15" s="273">
        <f t="shared" si="1"/>
        <v>0</v>
      </c>
      <c r="Q15" s="274">
        <f t="shared" si="2"/>
        <v>0</v>
      </c>
      <c r="R15" s="274">
        <f t="shared" si="3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4"/>
        <v>0.5675</v>
      </c>
      <c r="AB15" s="279">
        <f t="shared" si="5"/>
        <v>0.4325</v>
      </c>
      <c r="AC15" s="274">
        <f t="shared" si="6"/>
        <v>0</v>
      </c>
      <c r="AD15" s="280">
        <f t="shared" si="7"/>
        <v>0</v>
      </c>
      <c r="AE15" s="281">
        <f t="shared" si="8"/>
        <v>0.26250000000000001</v>
      </c>
      <c r="AF15" s="281">
        <f t="shared" si="9"/>
        <v>0.30499999999999999</v>
      </c>
      <c r="AG15" s="282">
        <f t="shared" si="10"/>
        <v>0</v>
      </c>
      <c r="AH15" s="282">
        <f t="shared" si="11"/>
        <v>0</v>
      </c>
    </row>
    <row r="16" spans="1:34" x14ac:dyDescent="0.2">
      <c r="A16" s="272">
        <v>13</v>
      </c>
      <c r="B16" s="354" t="s">
        <v>332</v>
      </c>
      <c r="C16" s="385" t="s">
        <v>333</v>
      </c>
      <c r="D16" s="386" t="s">
        <v>320</v>
      </c>
      <c r="E16" s="387" t="s">
        <v>334</v>
      </c>
      <c r="F16" s="387"/>
      <c r="G16" s="388" t="s">
        <v>313</v>
      </c>
      <c r="H16" s="252">
        <v>2</v>
      </c>
      <c r="I16" s="389">
        <v>599.98</v>
      </c>
      <c r="J16" s="253">
        <v>9.2499999999999999E-2</v>
      </c>
      <c r="K16" s="390">
        <v>0.12</v>
      </c>
      <c r="L16" s="267">
        <v>6.5000000000000002E-2</v>
      </c>
      <c r="M16" s="267"/>
      <c r="N16" s="353">
        <v>45415</v>
      </c>
      <c r="O16" s="254">
        <f t="shared" si="0"/>
        <v>120.835972</v>
      </c>
      <c r="P16" s="273">
        <f t="shared" si="1"/>
        <v>1277.9574</v>
      </c>
      <c r="Q16" s="274">
        <f t="shared" si="2"/>
        <v>479.14402800000005</v>
      </c>
      <c r="R16" s="274">
        <f t="shared" si="3"/>
        <v>958.2880560000001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4"/>
        <v>0.5675</v>
      </c>
      <c r="AB16" s="279">
        <f t="shared" si="5"/>
        <v>0.4325</v>
      </c>
      <c r="AC16" s="274">
        <f t="shared" si="6"/>
        <v>1107.8474635838152</v>
      </c>
      <c r="AD16" s="280">
        <f t="shared" si="7"/>
        <v>2215.6949271676303</v>
      </c>
      <c r="AE16" s="281">
        <f t="shared" si="8"/>
        <v>0.26250000000000001</v>
      </c>
      <c r="AF16" s="281">
        <f t="shared" si="9"/>
        <v>0.30499999999999999</v>
      </c>
      <c r="AG16" s="282">
        <f t="shared" si="10"/>
        <v>581.619918381503</v>
      </c>
      <c r="AH16" s="282">
        <f t="shared" si="11"/>
        <v>675.78695278612724</v>
      </c>
    </row>
    <row r="17" spans="1:34" x14ac:dyDescent="0.2">
      <c r="A17" s="272">
        <v>14</v>
      </c>
      <c r="B17" s="354" t="s">
        <v>335</v>
      </c>
      <c r="C17" s="385" t="s">
        <v>336</v>
      </c>
      <c r="D17" s="386" t="s">
        <v>320</v>
      </c>
      <c r="E17" s="387" t="s">
        <v>337</v>
      </c>
      <c r="F17" s="387"/>
      <c r="G17" s="388" t="s">
        <v>313</v>
      </c>
      <c r="H17" s="252">
        <v>2</v>
      </c>
      <c r="I17" s="389">
        <v>6967.65</v>
      </c>
      <c r="J17" s="253">
        <v>9.2499999999999999E-2</v>
      </c>
      <c r="K17" s="390">
        <v>0.12</v>
      </c>
      <c r="L17" s="267">
        <v>9.7500000000000003E-2</v>
      </c>
      <c r="M17" s="267"/>
      <c r="N17" s="353">
        <v>45415</v>
      </c>
      <c r="O17" s="254">
        <f t="shared" si="0"/>
        <v>1403.2847099999999</v>
      </c>
      <c r="P17" s="273">
        <f t="shared" si="1"/>
        <v>15293.991749999999</v>
      </c>
      <c r="Q17" s="274">
        <f t="shared" si="2"/>
        <v>5564.3652899999997</v>
      </c>
      <c r="R17" s="274">
        <f t="shared" si="3"/>
        <v>11128.730579999999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4"/>
        <v>0.5675</v>
      </c>
      <c r="AB17" s="279">
        <f t="shared" si="5"/>
        <v>0.4325</v>
      </c>
      <c r="AC17" s="274">
        <f t="shared" si="6"/>
        <v>12865.584485549132</v>
      </c>
      <c r="AD17" s="280">
        <f t="shared" si="7"/>
        <v>25731.168971098265</v>
      </c>
      <c r="AE17" s="281">
        <f t="shared" si="8"/>
        <v>0.26250000000000001</v>
      </c>
      <c r="AF17" s="281">
        <f t="shared" si="9"/>
        <v>0.30499999999999999</v>
      </c>
      <c r="AG17" s="282">
        <f t="shared" si="10"/>
        <v>6754.431854913295</v>
      </c>
      <c r="AH17" s="282">
        <f t="shared" si="11"/>
        <v>7848.0065361849702</v>
      </c>
    </row>
    <row r="18" spans="1:34" x14ac:dyDescent="0.2">
      <c r="A18" s="272">
        <v>15</v>
      </c>
      <c r="B18" s="354" t="s">
        <v>338</v>
      </c>
      <c r="C18" s="385" t="s">
        <v>339</v>
      </c>
      <c r="D18" s="386" t="s">
        <v>320</v>
      </c>
      <c r="E18" s="387" t="s">
        <v>340</v>
      </c>
      <c r="F18" s="387"/>
      <c r="G18" s="388" t="s">
        <v>313</v>
      </c>
      <c r="H18" s="252">
        <v>8</v>
      </c>
      <c r="I18" s="389">
        <v>119.85</v>
      </c>
      <c r="J18" s="253">
        <v>9.2499999999999999E-2</v>
      </c>
      <c r="K18" s="390">
        <v>0.12</v>
      </c>
      <c r="L18" s="267">
        <v>3.2500000000000001E-2</v>
      </c>
      <c r="M18" s="267"/>
      <c r="N18" s="353">
        <v>45411</v>
      </c>
      <c r="O18" s="254">
        <f t="shared" si="0"/>
        <v>24.137789999999999</v>
      </c>
      <c r="P18" s="273">
        <f t="shared" si="1"/>
        <v>989.9609999999999</v>
      </c>
      <c r="Q18" s="274">
        <f t="shared" si="2"/>
        <v>95.712209999999999</v>
      </c>
      <c r="R18" s="274">
        <f t="shared" si="3"/>
        <v>765.69767999999999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4"/>
        <v>0.5675</v>
      </c>
      <c r="AB18" s="279">
        <f t="shared" si="5"/>
        <v>0.4325</v>
      </c>
      <c r="AC18" s="274">
        <f t="shared" si="6"/>
        <v>221.29990751445087</v>
      </c>
      <c r="AD18" s="280">
        <f t="shared" si="7"/>
        <v>1770.3992601156069</v>
      </c>
      <c r="AE18" s="281">
        <f t="shared" si="8"/>
        <v>0.26250000000000001</v>
      </c>
      <c r="AF18" s="281">
        <f t="shared" si="9"/>
        <v>0.30499999999999999</v>
      </c>
      <c r="AG18" s="282">
        <f t="shared" si="10"/>
        <v>464.72980578034685</v>
      </c>
      <c r="AH18" s="282">
        <f t="shared" si="11"/>
        <v>539.97177433526008</v>
      </c>
    </row>
    <row r="19" spans="1:34" x14ac:dyDescent="0.2">
      <c r="A19" s="272">
        <v>16</v>
      </c>
      <c r="B19" s="354" t="s">
        <v>341</v>
      </c>
      <c r="C19" s="385" t="s">
        <v>342</v>
      </c>
      <c r="D19" s="386" t="s">
        <v>320</v>
      </c>
      <c r="E19" s="387">
        <v>11449887</v>
      </c>
      <c r="F19" s="387"/>
      <c r="G19" s="388" t="s">
        <v>313</v>
      </c>
      <c r="H19" s="252">
        <v>8</v>
      </c>
      <c r="I19" s="389">
        <v>205.99</v>
      </c>
      <c r="J19" s="253">
        <v>9.2499999999999999E-2</v>
      </c>
      <c r="K19" s="390">
        <v>0.12</v>
      </c>
      <c r="L19" s="267">
        <v>0</v>
      </c>
      <c r="M19" s="267"/>
      <c r="N19" s="353">
        <v>45415</v>
      </c>
      <c r="O19" s="254">
        <f t="shared" si="0"/>
        <v>41.486386000000003</v>
      </c>
      <c r="P19" s="273">
        <f t="shared" si="1"/>
        <v>1647.92</v>
      </c>
      <c r="Q19" s="274">
        <f t="shared" si="2"/>
        <v>164.503614</v>
      </c>
      <c r="R19" s="274">
        <f t="shared" si="3"/>
        <v>1316.028912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4"/>
        <v>0.5675</v>
      </c>
      <c r="AB19" s="279">
        <f t="shared" si="5"/>
        <v>0.4325</v>
      </c>
      <c r="AC19" s="274">
        <f t="shared" si="6"/>
        <v>380.35517687861272</v>
      </c>
      <c r="AD19" s="280">
        <f t="shared" si="7"/>
        <v>3042.8414150289018</v>
      </c>
      <c r="AE19" s="281">
        <f t="shared" si="8"/>
        <v>0.26250000000000001</v>
      </c>
      <c r="AF19" s="281">
        <f t="shared" si="9"/>
        <v>0.30499999999999999</v>
      </c>
      <c r="AG19" s="282">
        <f t="shared" si="10"/>
        <v>798.74587144508678</v>
      </c>
      <c r="AH19" s="282">
        <f t="shared" si="11"/>
        <v>928.06663158381502</v>
      </c>
    </row>
    <row r="20" spans="1:34" x14ac:dyDescent="0.2">
      <c r="A20" s="272">
        <v>17</v>
      </c>
      <c r="B20" s="385"/>
      <c r="C20" s="385"/>
      <c r="D20" s="386"/>
      <c r="E20" s="387"/>
      <c r="F20" s="387"/>
      <c r="G20" s="388"/>
      <c r="H20" s="252"/>
      <c r="I20" s="389"/>
      <c r="J20" s="253"/>
      <c r="K20" s="390"/>
      <c r="L20" s="267"/>
      <c r="M20" s="267"/>
      <c r="N20" s="267"/>
      <c r="O20" s="254">
        <f t="shared" si="0"/>
        <v>0</v>
      </c>
      <c r="P20" s="273">
        <f t="shared" si="1"/>
        <v>0</v>
      </c>
      <c r="Q20" s="274">
        <f t="shared" si="2"/>
        <v>0</v>
      </c>
      <c r="R20" s="274">
        <f t="shared" si="3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4"/>
        <v>0.5675</v>
      </c>
      <c r="AB20" s="279">
        <f t="shared" si="5"/>
        <v>0.4325</v>
      </c>
      <c r="AC20" s="274">
        <f t="shared" si="6"/>
        <v>0</v>
      </c>
      <c r="AD20" s="280">
        <f t="shared" si="7"/>
        <v>0</v>
      </c>
      <c r="AE20" s="281">
        <f t="shared" si="8"/>
        <v>0.26250000000000001</v>
      </c>
      <c r="AF20" s="281">
        <f t="shared" si="9"/>
        <v>0.30499999999999999</v>
      </c>
      <c r="AG20" s="282">
        <f t="shared" si="10"/>
        <v>0</v>
      </c>
      <c r="AH20" s="282">
        <f t="shared" si="11"/>
        <v>0</v>
      </c>
    </row>
    <row r="21" spans="1:34" x14ac:dyDescent="0.2">
      <c r="A21" s="272">
        <v>18</v>
      </c>
      <c r="B21" s="354" t="s">
        <v>343</v>
      </c>
      <c r="C21" s="385" t="s">
        <v>344</v>
      </c>
      <c r="D21" s="386" t="s">
        <v>320</v>
      </c>
      <c r="E21" s="387" t="s">
        <v>345</v>
      </c>
      <c r="F21" s="387"/>
      <c r="G21" s="388" t="s">
        <v>313</v>
      </c>
      <c r="H21" s="252">
        <v>3</v>
      </c>
      <c r="I21" s="389">
        <v>10.09</v>
      </c>
      <c r="J21" s="253">
        <v>9.2499999999999999E-2</v>
      </c>
      <c r="K21" s="390">
        <v>0.12</v>
      </c>
      <c r="L21" s="267">
        <v>9.7500000000000003E-2</v>
      </c>
      <c r="M21" s="267"/>
      <c r="N21" s="353">
        <v>45415</v>
      </c>
      <c r="O21" s="254">
        <f t="shared" si="0"/>
        <v>2.0321259999999999</v>
      </c>
      <c r="P21" s="273">
        <f t="shared" si="1"/>
        <v>33.221325</v>
      </c>
      <c r="Q21" s="274">
        <f t="shared" si="2"/>
        <v>8.057874</v>
      </c>
      <c r="R21" s="274">
        <f t="shared" si="3"/>
        <v>24.173622000000002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4"/>
        <v>0.5675</v>
      </c>
      <c r="AB21" s="279">
        <f t="shared" si="5"/>
        <v>0.4325</v>
      </c>
      <c r="AC21" s="274">
        <f t="shared" si="6"/>
        <v>18.6309225433526</v>
      </c>
      <c r="AD21" s="280">
        <f t="shared" si="7"/>
        <v>55.892767630057811</v>
      </c>
      <c r="AE21" s="281">
        <f t="shared" si="8"/>
        <v>0.26250000000000001</v>
      </c>
      <c r="AF21" s="281">
        <f t="shared" si="9"/>
        <v>0.30499999999999999</v>
      </c>
      <c r="AG21" s="282">
        <f t="shared" si="10"/>
        <v>14.671851502890176</v>
      </c>
      <c r="AH21" s="282">
        <f t="shared" si="11"/>
        <v>17.047294127167632</v>
      </c>
    </row>
    <row r="22" spans="1:34" x14ac:dyDescent="0.2">
      <c r="A22" s="272">
        <v>19</v>
      </c>
      <c r="B22" s="354" t="s">
        <v>346</v>
      </c>
      <c r="C22" s="385" t="s">
        <v>347</v>
      </c>
      <c r="D22" s="386" t="s">
        <v>320</v>
      </c>
      <c r="E22" s="387" t="s">
        <v>348</v>
      </c>
      <c r="F22" s="387"/>
      <c r="G22" s="388" t="s">
        <v>313</v>
      </c>
      <c r="H22" s="252">
        <v>3</v>
      </c>
      <c r="I22" s="389">
        <v>10.09</v>
      </c>
      <c r="J22" s="253">
        <v>9.2499999999999999E-2</v>
      </c>
      <c r="K22" s="390">
        <v>0.12</v>
      </c>
      <c r="L22" s="267">
        <v>9.7500000000000003E-2</v>
      </c>
      <c r="M22" s="267"/>
      <c r="N22" s="353">
        <v>45415</v>
      </c>
      <c r="O22" s="254">
        <f t="shared" si="0"/>
        <v>2.0321259999999999</v>
      </c>
      <c r="P22" s="273">
        <f t="shared" si="1"/>
        <v>33.221325</v>
      </c>
      <c r="Q22" s="274">
        <f t="shared" si="2"/>
        <v>8.057874</v>
      </c>
      <c r="R22" s="274">
        <f t="shared" si="3"/>
        <v>24.173622000000002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4"/>
        <v>0.5675</v>
      </c>
      <c r="AB22" s="279">
        <f t="shared" si="5"/>
        <v>0.4325</v>
      </c>
      <c r="AC22" s="274">
        <f t="shared" si="6"/>
        <v>18.6309225433526</v>
      </c>
      <c r="AD22" s="280">
        <f t="shared" si="7"/>
        <v>55.892767630057811</v>
      </c>
      <c r="AE22" s="281">
        <f t="shared" si="8"/>
        <v>0.26250000000000001</v>
      </c>
      <c r="AF22" s="281">
        <f t="shared" si="9"/>
        <v>0.30499999999999999</v>
      </c>
      <c r="AG22" s="282">
        <f t="shared" si="10"/>
        <v>14.671851502890176</v>
      </c>
      <c r="AH22" s="282">
        <f t="shared" si="11"/>
        <v>17.047294127167632</v>
      </c>
    </row>
    <row r="23" spans="1:34" x14ac:dyDescent="0.2">
      <c r="A23" s="272">
        <v>20</v>
      </c>
      <c r="B23" s="354" t="s">
        <v>349</v>
      </c>
      <c r="C23" s="385" t="s">
        <v>350</v>
      </c>
      <c r="D23" s="386" t="s">
        <v>320</v>
      </c>
      <c r="E23" s="387" t="s">
        <v>351</v>
      </c>
      <c r="F23" s="387"/>
      <c r="G23" s="388" t="s">
        <v>313</v>
      </c>
      <c r="H23" s="252">
        <v>3</v>
      </c>
      <c r="I23" s="389">
        <v>6.65</v>
      </c>
      <c r="J23" s="253">
        <v>9.2499999999999999E-2</v>
      </c>
      <c r="K23" s="390">
        <v>0.12</v>
      </c>
      <c r="L23" s="267">
        <v>9.7500000000000003E-2</v>
      </c>
      <c r="M23" s="267"/>
      <c r="N23" s="353">
        <v>45415</v>
      </c>
      <c r="O23" s="254">
        <f t="shared" si="0"/>
        <v>1.3393100000000002</v>
      </c>
      <c r="P23" s="273">
        <f t="shared" si="1"/>
        <v>21.895125</v>
      </c>
      <c r="Q23" s="274">
        <f t="shared" si="2"/>
        <v>5.3106900000000001</v>
      </c>
      <c r="R23" s="274">
        <f t="shared" si="3"/>
        <v>15.93207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4"/>
        <v>0.5675</v>
      </c>
      <c r="AB23" s="279">
        <f t="shared" si="5"/>
        <v>0.4325</v>
      </c>
      <c r="AC23" s="274">
        <f t="shared" si="6"/>
        <v>12.279052023121388</v>
      </c>
      <c r="AD23" s="280">
        <f t="shared" si="7"/>
        <v>36.837156069364163</v>
      </c>
      <c r="AE23" s="281">
        <f t="shared" si="8"/>
        <v>0.26250000000000001</v>
      </c>
      <c r="AF23" s="281">
        <f t="shared" si="9"/>
        <v>0.30499999999999999</v>
      </c>
      <c r="AG23" s="282">
        <f t="shared" si="10"/>
        <v>9.6697534682080928</v>
      </c>
      <c r="AH23" s="282">
        <f t="shared" si="11"/>
        <v>11.235332601156069</v>
      </c>
    </row>
    <row r="24" spans="1:34" x14ac:dyDescent="0.2">
      <c r="A24" s="272">
        <v>21</v>
      </c>
      <c r="B24" s="354" t="s">
        <v>352</v>
      </c>
      <c r="C24" s="385" t="s">
        <v>353</v>
      </c>
      <c r="D24" s="386" t="s">
        <v>320</v>
      </c>
      <c r="E24" s="387" t="s">
        <v>354</v>
      </c>
      <c r="F24" s="387"/>
      <c r="G24" s="388" t="s">
        <v>313</v>
      </c>
      <c r="H24" s="252">
        <v>3</v>
      </c>
      <c r="I24" s="389">
        <v>6.65</v>
      </c>
      <c r="J24" s="253">
        <v>9.2499999999999999E-2</v>
      </c>
      <c r="K24" s="390">
        <v>0.12</v>
      </c>
      <c r="L24" s="267">
        <v>9.7500000000000003E-2</v>
      </c>
      <c r="M24" s="267"/>
      <c r="N24" s="353">
        <v>45415</v>
      </c>
      <c r="O24" s="254">
        <f t="shared" si="0"/>
        <v>1.3393100000000002</v>
      </c>
      <c r="P24" s="273">
        <f t="shared" si="1"/>
        <v>21.895125</v>
      </c>
      <c r="Q24" s="274">
        <f t="shared" si="2"/>
        <v>5.3106900000000001</v>
      </c>
      <c r="R24" s="274">
        <f t="shared" si="3"/>
        <v>15.93207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4"/>
        <v>0.5675</v>
      </c>
      <c r="AB24" s="279">
        <f t="shared" si="5"/>
        <v>0.4325</v>
      </c>
      <c r="AC24" s="274">
        <f t="shared" si="6"/>
        <v>12.279052023121388</v>
      </c>
      <c r="AD24" s="280">
        <f t="shared" si="7"/>
        <v>36.837156069364163</v>
      </c>
      <c r="AE24" s="281">
        <f t="shared" si="8"/>
        <v>0.26250000000000001</v>
      </c>
      <c r="AF24" s="281">
        <f t="shared" si="9"/>
        <v>0.30499999999999999</v>
      </c>
      <c r="AG24" s="282">
        <f t="shared" si="10"/>
        <v>9.6697534682080928</v>
      </c>
      <c r="AH24" s="282">
        <f t="shared" si="11"/>
        <v>11.235332601156069</v>
      </c>
    </row>
    <row r="25" spans="1:34" x14ac:dyDescent="0.2">
      <c r="A25" s="272">
        <v>22</v>
      </c>
      <c r="B25" s="354" t="s">
        <v>355</v>
      </c>
      <c r="C25" s="385" t="s">
        <v>356</v>
      </c>
      <c r="D25" s="386" t="s">
        <v>320</v>
      </c>
      <c r="E25" s="387" t="s">
        <v>357</v>
      </c>
      <c r="F25" s="387"/>
      <c r="G25" s="388" t="s">
        <v>313</v>
      </c>
      <c r="H25" s="252">
        <v>3</v>
      </c>
      <c r="I25" s="389">
        <v>6.65</v>
      </c>
      <c r="J25" s="253">
        <v>9.2499999999999999E-2</v>
      </c>
      <c r="K25" s="390">
        <v>0.12</v>
      </c>
      <c r="L25" s="267">
        <v>9.7500000000000003E-2</v>
      </c>
      <c r="M25" s="267"/>
      <c r="N25" s="353">
        <v>45415</v>
      </c>
      <c r="O25" s="254">
        <f t="shared" si="0"/>
        <v>1.3393100000000002</v>
      </c>
      <c r="P25" s="273">
        <f t="shared" si="1"/>
        <v>21.895125</v>
      </c>
      <c r="Q25" s="274">
        <f t="shared" si="2"/>
        <v>5.3106900000000001</v>
      </c>
      <c r="R25" s="274">
        <f t="shared" si="3"/>
        <v>15.93207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 t="shared" si="4"/>
        <v>0.5675</v>
      </c>
      <c r="AB25" s="279">
        <f t="shared" si="5"/>
        <v>0.4325</v>
      </c>
      <c r="AC25" s="274">
        <f t="shared" si="6"/>
        <v>12.279052023121388</v>
      </c>
      <c r="AD25" s="280">
        <f t="shared" si="7"/>
        <v>36.837156069364163</v>
      </c>
      <c r="AE25" s="281">
        <f t="shared" si="8"/>
        <v>0.26250000000000001</v>
      </c>
      <c r="AF25" s="281">
        <f t="shared" si="9"/>
        <v>0.30499999999999999</v>
      </c>
      <c r="AG25" s="282">
        <f t="shared" si="10"/>
        <v>9.6697534682080928</v>
      </c>
      <c r="AH25" s="282">
        <f t="shared" si="11"/>
        <v>11.235332601156069</v>
      </c>
    </row>
    <row r="26" spans="1:34" x14ac:dyDescent="0.2">
      <c r="A26" s="272">
        <v>23</v>
      </c>
      <c r="B26" s="354" t="s">
        <v>358</v>
      </c>
      <c r="C26" s="385" t="s">
        <v>359</v>
      </c>
      <c r="D26" s="386" t="s">
        <v>320</v>
      </c>
      <c r="E26" s="387" t="s">
        <v>360</v>
      </c>
      <c r="F26" s="387"/>
      <c r="G26" s="388" t="s">
        <v>313</v>
      </c>
      <c r="H26" s="252">
        <v>1</v>
      </c>
      <c r="I26" s="389">
        <v>24.33</v>
      </c>
      <c r="J26" s="253">
        <v>9.2499999999999999E-2</v>
      </c>
      <c r="K26" s="390">
        <v>0.12</v>
      </c>
      <c r="L26" s="267">
        <v>9.7500000000000003E-2</v>
      </c>
      <c r="M26" s="267"/>
      <c r="N26" s="353">
        <v>45415</v>
      </c>
      <c r="O26" s="254">
        <f t="shared" si="0"/>
        <v>4.9000619999999993</v>
      </c>
      <c r="P26" s="273">
        <f t="shared" si="1"/>
        <v>26.702174999999997</v>
      </c>
      <c r="Q26" s="274">
        <f t="shared" si="2"/>
        <v>19.429938</v>
      </c>
      <c r="R26" s="274">
        <f t="shared" si="3"/>
        <v>19.429938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 t="shared" si="4"/>
        <v>0.5675</v>
      </c>
      <c r="AB26" s="279">
        <f t="shared" si="5"/>
        <v>0.4325</v>
      </c>
      <c r="AC26" s="274">
        <f t="shared" si="6"/>
        <v>44.924712138728324</v>
      </c>
      <c r="AD26" s="280">
        <f t="shared" si="7"/>
        <v>44.924712138728324</v>
      </c>
      <c r="AE26" s="281">
        <f t="shared" si="8"/>
        <v>0.26250000000000001</v>
      </c>
      <c r="AF26" s="281">
        <f t="shared" si="9"/>
        <v>0.30499999999999999</v>
      </c>
      <c r="AG26" s="282">
        <f t="shared" si="10"/>
        <v>11.792736936416185</v>
      </c>
      <c r="AH26" s="282">
        <f t="shared" si="11"/>
        <v>13.702037202312139</v>
      </c>
    </row>
    <row r="27" spans="1:34" x14ac:dyDescent="0.2">
      <c r="A27" s="272">
        <v>24</v>
      </c>
      <c r="B27" s="354" t="s">
        <v>361</v>
      </c>
      <c r="C27" s="385"/>
      <c r="D27" s="386" t="s">
        <v>320</v>
      </c>
      <c r="E27" s="387" t="s">
        <v>362</v>
      </c>
      <c r="F27" s="387"/>
      <c r="G27" s="388" t="s">
        <v>313</v>
      </c>
      <c r="H27" s="252">
        <v>7</v>
      </c>
      <c r="I27" s="389">
        <v>8.34</v>
      </c>
      <c r="J27" s="253">
        <v>9.2499999999999999E-2</v>
      </c>
      <c r="K27" s="390">
        <v>0.12</v>
      </c>
      <c r="L27" s="267">
        <v>9.7500000000000003E-2</v>
      </c>
      <c r="M27" s="267"/>
      <c r="N27" s="353">
        <v>45415</v>
      </c>
      <c r="O27" s="254">
        <f t="shared" si="0"/>
        <v>1.6796759999999999</v>
      </c>
      <c r="P27" s="273">
        <f t="shared" si="1"/>
        <v>64.072050000000004</v>
      </c>
      <c r="Q27" s="274">
        <f t="shared" si="2"/>
        <v>6.6603240000000001</v>
      </c>
      <c r="R27" s="274">
        <f t="shared" si="3"/>
        <v>46.622267999999998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4"/>
        <v>0.5675</v>
      </c>
      <c r="AB27" s="279">
        <f t="shared" si="5"/>
        <v>0.4325</v>
      </c>
      <c r="AC27" s="274">
        <f t="shared" si="6"/>
        <v>15.399593063583815</v>
      </c>
      <c r="AD27" s="280">
        <f t="shared" si="7"/>
        <v>107.7971514450867</v>
      </c>
      <c r="AE27" s="281">
        <f t="shared" si="8"/>
        <v>0.26250000000000001</v>
      </c>
      <c r="AF27" s="281">
        <f t="shared" si="9"/>
        <v>0.30499999999999999</v>
      </c>
      <c r="AG27" s="282">
        <f t="shared" si="10"/>
        <v>28.29675225433526</v>
      </c>
      <c r="AH27" s="282">
        <f t="shared" si="11"/>
        <v>32.878131190751439</v>
      </c>
    </row>
    <row r="28" spans="1:34" x14ac:dyDescent="0.2">
      <c r="A28" s="272">
        <v>25</v>
      </c>
      <c r="B28" s="354" t="s">
        <v>363</v>
      </c>
      <c r="C28" s="385"/>
      <c r="D28" s="386" t="s">
        <v>320</v>
      </c>
      <c r="E28" s="387" t="s">
        <v>364</v>
      </c>
      <c r="F28" s="387"/>
      <c r="G28" s="388" t="s">
        <v>313</v>
      </c>
      <c r="H28" s="252">
        <v>7</v>
      </c>
      <c r="I28" s="389">
        <v>4.08</v>
      </c>
      <c r="J28" s="253">
        <v>9.2499999999999999E-2</v>
      </c>
      <c r="K28" s="390">
        <v>0.12</v>
      </c>
      <c r="L28" s="267">
        <v>9.7500000000000003E-2</v>
      </c>
      <c r="M28" s="267"/>
      <c r="N28" s="353">
        <v>45415</v>
      </c>
      <c r="O28" s="254">
        <f t="shared" si="0"/>
        <v>0.821712</v>
      </c>
      <c r="P28" s="273">
        <f t="shared" si="1"/>
        <v>31.3446</v>
      </c>
      <c r="Q28" s="274">
        <f t="shared" si="2"/>
        <v>3.2582880000000003</v>
      </c>
      <c r="R28" s="274">
        <f t="shared" si="3"/>
        <v>22.808016000000002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4"/>
        <v>0.5675</v>
      </c>
      <c r="AB28" s="279">
        <f t="shared" si="5"/>
        <v>0.4325</v>
      </c>
      <c r="AC28" s="274">
        <f t="shared" si="6"/>
        <v>7.5336138728323707</v>
      </c>
      <c r="AD28" s="280">
        <f t="shared" si="7"/>
        <v>52.735297109826597</v>
      </c>
      <c r="AE28" s="281">
        <f t="shared" si="8"/>
        <v>0.26250000000000001</v>
      </c>
      <c r="AF28" s="281">
        <f t="shared" si="9"/>
        <v>0.30499999999999999</v>
      </c>
      <c r="AG28" s="282">
        <f t="shared" si="10"/>
        <v>13.843015491329481</v>
      </c>
      <c r="AH28" s="282">
        <f t="shared" si="11"/>
        <v>16.084265618497113</v>
      </c>
    </row>
    <row r="29" spans="1:34" x14ac:dyDescent="0.2">
      <c r="A29" s="272">
        <v>26</v>
      </c>
      <c r="B29" s="385"/>
      <c r="C29" s="385"/>
      <c r="D29" s="386"/>
      <c r="E29" s="387"/>
      <c r="F29" s="387"/>
      <c r="G29" s="388"/>
      <c r="H29" s="252"/>
      <c r="I29" s="389"/>
      <c r="J29" s="253"/>
      <c r="K29" s="390"/>
      <c r="L29" s="267"/>
      <c r="M29" s="267"/>
      <c r="N29" s="267"/>
      <c r="O29" s="254">
        <f t="shared" si="0"/>
        <v>0</v>
      </c>
      <c r="P29" s="273">
        <f t="shared" si="1"/>
        <v>0</v>
      </c>
      <c r="Q29" s="274">
        <f t="shared" si="2"/>
        <v>0</v>
      </c>
      <c r="R29" s="274">
        <f t="shared" si="3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4"/>
        <v>0.5675</v>
      </c>
      <c r="AB29" s="279">
        <f t="shared" si="5"/>
        <v>0.4325</v>
      </c>
      <c r="AC29" s="274">
        <f t="shared" si="6"/>
        <v>0</v>
      </c>
      <c r="AD29" s="280">
        <f t="shared" si="7"/>
        <v>0</v>
      </c>
      <c r="AE29" s="281">
        <f t="shared" si="8"/>
        <v>0.26250000000000001</v>
      </c>
      <c r="AF29" s="281">
        <f t="shared" si="9"/>
        <v>0.30499999999999999</v>
      </c>
      <c r="AG29" s="282">
        <f t="shared" si="10"/>
        <v>0</v>
      </c>
      <c r="AH29" s="282">
        <f t="shared" si="11"/>
        <v>0</v>
      </c>
    </row>
    <row r="30" spans="1:34" x14ac:dyDescent="0.2">
      <c r="A30" s="272">
        <v>27</v>
      </c>
      <c r="B30" s="365"/>
      <c r="C30" s="365" t="s">
        <v>366</v>
      </c>
      <c r="D30" s="376" t="s">
        <v>21</v>
      </c>
      <c r="E30" s="377" t="s">
        <v>365</v>
      </c>
      <c r="F30" s="377"/>
      <c r="G30" s="378" t="s">
        <v>310</v>
      </c>
      <c r="H30" s="379">
        <v>1</v>
      </c>
      <c r="I30" s="380"/>
      <c r="J30" s="381"/>
      <c r="K30" s="382"/>
      <c r="L30" s="383"/>
      <c r="M30" s="383"/>
      <c r="N30" s="383"/>
      <c r="O30" s="254">
        <f t="shared" si="0"/>
        <v>0</v>
      </c>
      <c r="P30" s="273">
        <f t="shared" si="1"/>
        <v>0</v>
      </c>
      <c r="Q30" s="274">
        <f t="shared" si="2"/>
        <v>0</v>
      </c>
      <c r="R30" s="274">
        <f t="shared" si="3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4"/>
        <v>0.5675</v>
      </c>
      <c r="AB30" s="279">
        <f t="shared" si="5"/>
        <v>0.4325</v>
      </c>
      <c r="AC30" s="274">
        <f t="shared" si="6"/>
        <v>0</v>
      </c>
      <c r="AD30" s="280">
        <f t="shared" si="7"/>
        <v>0</v>
      </c>
      <c r="AE30" s="281">
        <f t="shared" si="8"/>
        <v>0.26250000000000001</v>
      </c>
      <c r="AF30" s="281">
        <f t="shared" si="9"/>
        <v>0.30499999999999999</v>
      </c>
      <c r="AG30" s="282">
        <f t="shared" si="10"/>
        <v>0</v>
      </c>
      <c r="AH30" s="282">
        <f t="shared" si="11"/>
        <v>0</v>
      </c>
    </row>
    <row r="31" spans="1:34" x14ac:dyDescent="0.2">
      <c r="A31" s="272">
        <v>28</v>
      </c>
      <c r="B31" s="385" t="s">
        <v>548</v>
      </c>
      <c r="C31" s="385"/>
      <c r="D31" s="386" t="s">
        <v>21</v>
      </c>
      <c r="E31" s="387" t="s">
        <v>368</v>
      </c>
      <c r="F31" s="387"/>
      <c r="G31" s="388" t="s">
        <v>369</v>
      </c>
      <c r="H31" s="252">
        <v>60</v>
      </c>
      <c r="I31" s="389">
        <v>65</v>
      </c>
      <c r="J31" s="253">
        <v>9.2499999999999999E-2</v>
      </c>
      <c r="K31" s="390">
        <v>0.12</v>
      </c>
      <c r="L31" s="267">
        <v>3.2500000000000001E-2</v>
      </c>
      <c r="M31" s="267"/>
      <c r="N31" s="267"/>
      <c r="O31" s="254">
        <f t="shared" si="0"/>
        <v>13.091000000000001</v>
      </c>
      <c r="P31" s="273">
        <f t="shared" si="1"/>
        <v>4026.75</v>
      </c>
      <c r="Q31" s="274">
        <f t="shared" si="2"/>
        <v>51.908999999999999</v>
      </c>
      <c r="R31" s="274">
        <f t="shared" si="3"/>
        <v>3114.54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4"/>
        <v>0.5675</v>
      </c>
      <c r="AB31" s="279">
        <f t="shared" si="5"/>
        <v>0.4325</v>
      </c>
      <c r="AC31" s="274">
        <f t="shared" si="6"/>
        <v>120.02080924855491</v>
      </c>
      <c r="AD31" s="280">
        <f t="shared" si="7"/>
        <v>7201.2485549132944</v>
      </c>
      <c r="AE31" s="281">
        <f t="shared" si="8"/>
        <v>0.26250000000000001</v>
      </c>
      <c r="AF31" s="281">
        <f t="shared" si="9"/>
        <v>0.30499999999999999</v>
      </c>
      <c r="AG31" s="282">
        <f t="shared" si="10"/>
        <v>1890.32774566474</v>
      </c>
      <c r="AH31" s="282">
        <f t="shared" si="11"/>
        <v>2196.3808092485547</v>
      </c>
    </row>
    <row r="32" spans="1:34" x14ac:dyDescent="0.2">
      <c r="A32" s="272">
        <v>29</v>
      </c>
      <c r="B32" s="385"/>
      <c r="C32" s="385"/>
      <c r="D32" s="386"/>
      <c r="E32" s="387"/>
      <c r="F32" s="387"/>
      <c r="G32" s="388"/>
      <c r="H32" s="252"/>
      <c r="I32" s="389"/>
      <c r="J32" s="253"/>
      <c r="K32" s="390"/>
      <c r="L32" s="267"/>
      <c r="M32" s="267"/>
      <c r="N32" s="267"/>
      <c r="O32" s="254">
        <f t="shared" si="0"/>
        <v>0</v>
      </c>
      <c r="P32" s="273">
        <f t="shared" si="1"/>
        <v>0</v>
      </c>
      <c r="Q32" s="274">
        <f t="shared" si="2"/>
        <v>0</v>
      </c>
      <c r="R32" s="274">
        <f t="shared" si="3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4"/>
        <v>0.5675</v>
      </c>
      <c r="AB32" s="279">
        <f t="shared" si="5"/>
        <v>0.4325</v>
      </c>
      <c r="AC32" s="274">
        <f t="shared" si="6"/>
        <v>0</v>
      </c>
      <c r="AD32" s="280">
        <f t="shared" si="7"/>
        <v>0</v>
      </c>
      <c r="AE32" s="281">
        <f t="shared" si="8"/>
        <v>0.26250000000000001</v>
      </c>
      <c r="AF32" s="281">
        <f t="shared" si="9"/>
        <v>0.30499999999999999</v>
      </c>
      <c r="AG32" s="282">
        <f t="shared" si="10"/>
        <v>0</v>
      </c>
      <c r="AH32" s="282">
        <f t="shared" si="11"/>
        <v>0</v>
      </c>
    </row>
    <row r="33" spans="1:34" x14ac:dyDescent="0.2">
      <c r="A33" s="272">
        <v>30</v>
      </c>
      <c r="B33" s="365" t="s">
        <v>370</v>
      </c>
      <c r="C33" s="365"/>
      <c r="D33" s="376" t="s">
        <v>21</v>
      </c>
      <c r="E33" s="377" t="s">
        <v>309</v>
      </c>
      <c r="F33" s="377"/>
      <c r="G33" s="378" t="s">
        <v>310</v>
      </c>
      <c r="H33" s="379">
        <v>1</v>
      </c>
      <c r="I33" s="380">
        <v>0</v>
      </c>
      <c r="J33" s="381">
        <v>0</v>
      </c>
      <c r="K33" s="382">
        <v>0</v>
      </c>
      <c r="L33" s="383">
        <v>0</v>
      </c>
      <c r="M33" s="383"/>
      <c r="N33" s="384">
        <v>45415</v>
      </c>
      <c r="O33" s="254">
        <f t="shared" si="0"/>
        <v>0</v>
      </c>
      <c r="P33" s="273">
        <f t="shared" si="1"/>
        <v>0</v>
      </c>
      <c r="Q33" s="274">
        <f t="shared" si="2"/>
        <v>0</v>
      </c>
      <c r="R33" s="274">
        <f t="shared" si="3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4"/>
        <v>0.5675</v>
      </c>
      <c r="AB33" s="279">
        <f t="shared" si="5"/>
        <v>0.4325</v>
      </c>
      <c r="AC33" s="274">
        <f t="shared" si="6"/>
        <v>0</v>
      </c>
      <c r="AD33" s="280">
        <f t="shared" si="7"/>
        <v>0</v>
      </c>
      <c r="AE33" s="281">
        <f t="shared" si="8"/>
        <v>0.26250000000000001</v>
      </c>
      <c r="AF33" s="281">
        <f t="shared" si="9"/>
        <v>0.30499999999999999</v>
      </c>
      <c r="AG33" s="282">
        <f t="shared" si="10"/>
        <v>0</v>
      </c>
      <c r="AH33" s="282">
        <f t="shared" si="11"/>
        <v>0</v>
      </c>
    </row>
    <row r="34" spans="1:34" x14ac:dyDescent="0.2">
      <c r="A34" s="272">
        <v>31</v>
      </c>
      <c r="B34" s="385"/>
      <c r="C34" s="385"/>
      <c r="D34" s="386"/>
      <c r="E34" s="387"/>
      <c r="F34" s="387"/>
      <c r="G34" s="388"/>
      <c r="H34" s="252"/>
      <c r="I34" s="389"/>
      <c r="J34" s="253"/>
      <c r="K34" s="390"/>
      <c r="L34" s="267"/>
      <c r="M34" s="267"/>
      <c r="N34" s="267"/>
      <c r="O34" s="254">
        <f t="shared" si="0"/>
        <v>0</v>
      </c>
      <c r="P34" s="273">
        <f t="shared" si="1"/>
        <v>0</v>
      </c>
      <c r="Q34" s="274">
        <f t="shared" si="2"/>
        <v>0</v>
      </c>
      <c r="R34" s="274">
        <f t="shared" si="3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4"/>
        <v>0.5675</v>
      </c>
      <c r="AB34" s="279">
        <f t="shared" si="5"/>
        <v>0.4325</v>
      </c>
      <c r="AC34" s="274">
        <f t="shared" si="6"/>
        <v>0</v>
      </c>
      <c r="AD34" s="280">
        <f t="shared" si="7"/>
        <v>0</v>
      </c>
      <c r="AE34" s="281">
        <f t="shared" si="8"/>
        <v>0.26250000000000001</v>
      </c>
      <c r="AF34" s="281">
        <f t="shared" si="9"/>
        <v>0.30499999999999999</v>
      </c>
      <c r="AG34" s="282">
        <f t="shared" si="10"/>
        <v>0</v>
      </c>
      <c r="AH34" s="282">
        <f t="shared" si="11"/>
        <v>0</v>
      </c>
    </row>
    <row r="35" spans="1:34" x14ac:dyDescent="0.2">
      <c r="A35" s="272">
        <v>32</v>
      </c>
      <c r="B35" s="354" t="s">
        <v>371</v>
      </c>
      <c r="C35" s="385" t="s">
        <v>372</v>
      </c>
      <c r="D35" s="386" t="s">
        <v>320</v>
      </c>
      <c r="E35" s="387" t="s">
        <v>373</v>
      </c>
      <c r="F35" s="387"/>
      <c r="G35" s="388" t="s">
        <v>313</v>
      </c>
      <c r="H35" s="252">
        <v>1</v>
      </c>
      <c r="I35" s="389">
        <v>351.85</v>
      </c>
      <c r="J35" s="253">
        <v>9.2499999999999999E-2</v>
      </c>
      <c r="K35" s="390">
        <v>0.12</v>
      </c>
      <c r="L35" s="267">
        <v>0.15</v>
      </c>
      <c r="M35" s="267"/>
      <c r="N35" s="353">
        <v>45415</v>
      </c>
      <c r="O35" s="254">
        <f t="shared" si="0"/>
        <v>70.862590000000012</v>
      </c>
      <c r="P35" s="273">
        <f t="shared" si="1"/>
        <v>404.62750000000005</v>
      </c>
      <c r="Q35" s="274">
        <f t="shared" si="2"/>
        <v>280.98741000000001</v>
      </c>
      <c r="R35" s="274">
        <f t="shared" si="3"/>
        <v>280.98741000000001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4"/>
        <v>0.5675</v>
      </c>
      <c r="AB35" s="279">
        <f t="shared" si="5"/>
        <v>0.4325</v>
      </c>
      <c r="AC35" s="274">
        <f t="shared" si="6"/>
        <v>649.68187283237</v>
      </c>
      <c r="AD35" s="280">
        <f t="shared" si="7"/>
        <v>649.68187283237</v>
      </c>
      <c r="AE35" s="281">
        <f t="shared" si="8"/>
        <v>0.26250000000000001</v>
      </c>
      <c r="AF35" s="281">
        <f t="shared" si="9"/>
        <v>0.30499999999999999</v>
      </c>
      <c r="AG35" s="282">
        <f t="shared" si="10"/>
        <v>170.54149161849713</v>
      </c>
      <c r="AH35" s="282">
        <f t="shared" si="11"/>
        <v>198.15297121387286</v>
      </c>
    </row>
    <row r="36" spans="1:34" x14ac:dyDescent="0.2">
      <c r="A36" s="272">
        <v>33</v>
      </c>
      <c r="B36" s="354" t="s">
        <v>374</v>
      </c>
      <c r="C36" s="385"/>
      <c r="D36" s="386" t="s">
        <v>320</v>
      </c>
      <c r="E36" s="387" t="s">
        <v>375</v>
      </c>
      <c r="F36" s="387"/>
      <c r="G36" s="388" t="s">
        <v>313</v>
      </c>
      <c r="H36" s="252">
        <v>1</v>
      </c>
      <c r="I36" s="389">
        <v>78.430000000000007</v>
      </c>
      <c r="J36" s="253">
        <v>9.2499999999999999E-2</v>
      </c>
      <c r="K36" s="390">
        <v>0.12</v>
      </c>
      <c r="L36" s="267">
        <v>6.5000000000000002E-2</v>
      </c>
      <c r="M36" s="267"/>
      <c r="N36" s="353">
        <v>45415</v>
      </c>
      <c r="O36" s="254">
        <f t="shared" si="0"/>
        <v>15.795802000000002</v>
      </c>
      <c r="P36" s="273">
        <f t="shared" si="1"/>
        <v>83.527950000000004</v>
      </c>
      <c r="Q36" s="274">
        <f t="shared" si="2"/>
        <v>62.634198000000005</v>
      </c>
      <c r="R36" s="274">
        <f t="shared" si="3"/>
        <v>62.634198000000005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4"/>
        <v>0.5675</v>
      </c>
      <c r="AB36" s="279">
        <f t="shared" si="5"/>
        <v>0.4325</v>
      </c>
      <c r="AC36" s="274">
        <f t="shared" si="6"/>
        <v>144.81895491329482</v>
      </c>
      <c r="AD36" s="280">
        <f t="shared" si="7"/>
        <v>144.81895491329482</v>
      </c>
      <c r="AE36" s="281">
        <f t="shared" si="8"/>
        <v>0.26250000000000001</v>
      </c>
      <c r="AF36" s="281">
        <f t="shared" si="9"/>
        <v>0.30499999999999999</v>
      </c>
      <c r="AG36" s="282">
        <f t="shared" si="10"/>
        <v>38.014975664739893</v>
      </c>
      <c r="AH36" s="282">
        <f t="shared" si="11"/>
        <v>44.169781248554919</v>
      </c>
    </row>
    <row r="37" spans="1:34" x14ac:dyDescent="0.2">
      <c r="A37" s="272">
        <v>34</v>
      </c>
      <c r="B37" s="385"/>
      <c r="C37" s="385"/>
      <c r="D37" s="386"/>
      <c r="E37" s="387"/>
      <c r="F37" s="387"/>
      <c r="G37" s="388"/>
      <c r="H37" s="252"/>
      <c r="I37" s="389"/>
      <c r="J37" s="253"/>
      <c r="K37" s="390"/>
      <c r="L37" s="267"/>
      <c r="M37" s="267"/>
      <c r="N37" s="267"/>
      <c r="O37" s="254">
        <f t="shared" si="0"/>
        <v>0</v>
      </c>
      <c r="P37" s="273">
        <f t="shared" si="1"/>
        <v>0</v>
      </c>
      <c r="Q37" s="274">
        <f t="shared" si="2"/>
        <v>0</v>
      </c>
      <c r="R37" s="274">
        <f t="shared" si="3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4"/>
        <v>0.5675</v>
      </c>
      <c r="AB37" s="279">
        <f t="shared" si="5"/>
        <v>0.4325</v>
      </c>
      <c r="AC37" s="274">
        <f t="shared" si="6"/>
        <v>0</v>
      </c>
      <c r="AD37" s="280">
        <f t="shared" si="7"/>
        <v>0</v>
      </c>
      <c r="AE37" s="281">
        <f t="shared" si="8"/>
        <v>0.26250000000000001</v>
      </c>
      <c r="AF37" s="281">
        <f t="shared" si="9"/>
        <v>0.30499999999999999</v>
      </c>
      <c r="AG37" s="282">
        <f t="shared" si="10"/>
        <v>0</v>
      </c>
      <c r="AH37" s="282">
        <f t="shared" si="11"/>
        <v>0</v>
      </c>
    </row>
    <row r="38" spans="1:34" x14ac:dyDescent="0.2">
      <c r="A38" s="272">
        <v>35</v>
      </c>
      <c r="B38" s="365"/>
      <c r="C38" s="365" t="s">
        <v>376</v>
      </c>
      <c r="D38" s="376" t="s">
        <v>377</v>
      </c>
      <c r="E38" s="377" t="s">
        <v>378</v>
      </c>
      <c r="F38" s="377"/>
      <c r="G38" s="378" t="s">
        <v>310</v>
      </c>
      <c r="H38" s="379">
        <v>1</v>
      </c>
      <c r="I38" s="380"/>
      <c r="J38" s="381"/>
      <c r="K38" s="382"/>
      <c r="L38" s="383"/>
      <c r="M38" s="383"/>
      <c r="N38" s="383"/>
      <c r="O38" s="254">
        <f t="shared" si="0"/>
        <v>0</v>
      </c>
      <c r="P38" s="273">
        <f t="shared" si="1"/>
        <v>0</v>
      </c>
      <c r="Q38" s="274">
        <f t="shared" si="2"/>
        <v>0</v>
      </c>
      <c r="R38" s="274">
        <f t="shared" si="3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 t="shared" si="4"/>
        <v>0.5675</v>
      </c>
      <c r="AB38" s="279">
        <f t="shared" si="5"/>
        <v>0.4325</v>
      </c>
      <c r="AC38" s="274">
        <f t="shared" si="6"/>
        <v>0</v>
      </c>
      <c r="AD38" s="280">
        <f t="shared" si="7"/>
        <v>0</v>
      </c>
      <c r="AE38" s="281">
        <f t="shared" si="8"/>
        <v>0.26250000000000001</v>
      </c>
      <c r="AF38" s="281">
        <f t="shared" si="9"/>
        <v>0.30499999999999999</v>
      </c>
      <c r="AG38" s="282">
        <f t="shared" si="10"/>
        <v>0</v>
      </c>
      <c r="AH38" s="282">
        <f t="shared" si="11"/>
        <v>0</v>
      </c>
    </row>
    <row r="39" spans="1:34" x14ac:dyDescent="0.2">
      <c r="A39" s="272">
        <v>36</v>
      </c>
      <c r="B39" s="365"/>
      <c r="C39" s="365" t="s">
        <v>379</v>
      </c>
      <c r="D39" s="376" t="s">
        <v>21</v>
      </c>
      <c r="E39" s="377" t="s">
        <v>378</v>
      </c>
      <c r="F39" s="377"/>
      <c r="G39" s="378" t="s">
        <v>310</v>
      </c>
      <c r="H39" s="379">
        <v>1</v>
      </c>
      <c r="I39" s="380"/>
      <c r="J39" s="381"/>
      <c r="K39" s="382"/>
      <c r="L39" s="383"/>
      <c r="M39" s="383"/>
      <c r="N39" s="383"/>
      <c r="O39" s="254">
        <f t="shared" si="0"/>
        <v>0</v>
      </c>
      <c r="P39" s="273">
        <f t="shared" si="1"/>
        <v>0</v>
      </c>
      <c r="Q39" s="274">
        <f t="shared" si="2"/>
        <v>0</v>
      </c>
      <c r="R39" s="274">
        <f t="shared" si="3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4"/>
        <v>0.5675</v>
      </c>
      <c r="AB39" s="279">
        <f t="shared" si="5"/>
        <v>0.4325</v>
      </c>
      <c r="AC39" s="274">
        <f t="shared" si="6"/>
        <v>0</v>
      </c>
      <c r="AD39" s="280">
        <f t="shared" si="7"/>
        <v>0</v>
      </c>
      <c r="AE39" s="281">
        <f t="shared" si="8"/>
        <v>0.26250000000000001</v>
      </c>
      <c r="AF39" s="281">
        <f t="shared" si="9"/>
        <v>0.30499999999999999</v>
      </c>
      <c r="AG39" s="282">
        <f t="shared" si="10"/>
        <v>0</v>
      </c>
      <c r="AH39" s="282">
        <f t="shared" si="11"/>
        <v>0</v>
      </c>
    </row>
    <row r="40" spans="1:34" x14ac:dyDescent="0.2">
      <c r="A40" s="272">
        <v>37</v>
      </c>
      <c r="B40" s="365"/>
      <c r="C40" s="365" t="s">
        <v>380</v>
      </c>
      <c r="D40" s="376" t="s">
        <v>381</v>
      </c>
      <c r="E40" s="377" t="s">
        <v>382</v>
      </c>
      <c r="F40" s="377"/>
      <c r="G40" s="378" t="s">
        <v>310</v>
      </c>
      <c r="H40" s="379">
        <v>1</v>
      </c>
      <c r="I40" s="380"/>
      <c r="J40" s="381"/>
      <c r="K40" s="382"/>
      <c r="L40" s="383"/>
      <c r="M40" s="383"/>
      <c r="N40" s="383"/>
      <c r="O40" s="254">
        <f t="shared" si="0"/>
        <v>0</v>
      </c>
      <c r="P40" s="273">
        <f t="shared" si="1"/>
        <v>0</v>
      </c>
      <c r="Q40" s="274">
        <f t="shared" si="2"/>
        <v>0</v>
      </c>
      <c r="R40" s="274">
        <f t="shared" si="3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4"/>
        <v>0.5675</v>
      </c>
      <c r="AB40" s="279">
        <f t="shared" si="5"/>
        <v>0.4325</v>
      </c>
      <c r="AC40" s="274">
        <f t="shared" si="6"/>
        <v>0</v>
      </c>
      <c r="AD40" s="280">
        <f t="shared" si="7"/>
        <v>0</v>
      </c>
      <c r="AE40" s="281">
        <f t="shared" si="8"/>
        <v>0.26250000000000001</v>
      </c>
      <c r="AF40" s="281">
        <f t="shared" si="9"/>
        <v>0.30499999999999999</v>
      </c>
      <c r="AG40" s="282">
        <f t="shared" si="10"/>
        <v>0</v>
      </c>
      <c r="AH40" s="282">
        <f t="shared" si="11"/>
        <v>0</v>
      </c>
    </row>
    <row r="41" spans="1:34" x14ac:dyDescent="0.2">
      <c r="A41" s="272">
        <v>38</v>
      </c>
      <c r="B41" s="365"/>
      <c r="C41" s="365" t="s">
        <v>383</v>
      </c>
      <c r="D41" s="376" t="s">
        <v>381</v>
      </c>
      <c r="E41" s="377" t="s">
        <v>384</v>
      </c>
      <c r="F41" s="377"/>
      <c r="G41" s="378" t="s">
        <v>310</v>
      </c>
      <c r="H41" s="379">
        <v>1</v>
      </c>
      <c r="I41" s="380"/>
      <c r="J41" s="381"/>
      <c r="K41" s="382"/>
      <c r="L41" s="383"/>
      <c r="M41" s="383"/>
      <c r="N41" s="383"/>
      <c r="O41" s="254">
        <f t="shared" si="0"/>
        <v>0</v>
      </c>
      <c r="P41" s="273">
        <f t="shared" si="1"/>
        <v>0</v>
      </c>
      <c r="Q41" s="274">
        <f t="shared" si="2"/>
        <v>0</v>
      </c>
      <c r="R41" s="274">
        <f t="shared" si="3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4"/>
        <v>0.5675</v>
      </c>
      <c r="AB41" s="279">
        <f t="shared" si="5"/>
        <v>0.4325</v>
      </c>
      <c r="AC41" s="274">
        <f t="shared" si="6"/>
        <v>0</v>
      </c>
      <c r="AD41" s="280">
        <f t="shared" si="7"/>
        <v>0</v>
      </c>
      <c r="AE41" s="281">
        <f t="shared" si="8"/>
        <v>0.26250000000000001</v>
      </c>
      <c r="AF41" s="281">
        <f t="shared" si="9"/>
        <v>0.30499999999999999</v>
      </c>
      <c r="AG41" s="282">
        <f t="shared" si="10"/>
        <v>0</v>
      </c>
      <c r="AH41" s="282">
        <f t="shared" si="11"/>
        <v>0</v>
      </c>
    </row>
    <row r="42" spans="1:34" x14ac:dyDescent="0.2">
      <c r="A42" s="272">
        <v>39</v>
      </c>
      <c r="B42" s="365"/>
      <c r="C42" s="365" t="s">
        <v>385</v>
      </c>
      <c r="D42" s="376" t="s">
        <v>21</v>
      </c>
      <c r="E42" s="377" t="s">
        <v>386</v>
      </c>
      <c r="F42" s="377"/>
      <c r="G42" s="378" t="s">
        <v>310</v>
      </c>
      <c r="H42" s="379">
        <v>1</v>
      </c>
      <c r="I42" s="380"/>
      <c r="J42" s="381"/>
      <c r="K42" s="382"/>
      <c r="L42" s="383"/>
      <c r="M42" s="383"/>
      <c r="N42" s="383"/>
      <c r="O42" s="254">
        <f t="shared" si="0"/>
        <v>0</v>
      </c>
      <c r="P42" s="273">
        <f t="shared" si="1"/>
        <v>0</v>
      </c>
      <c r="Q42" s="274">
        <f t="shared" si="2"/>
        <v>0</v>
      </c>
      <c r="R42" s="274">
        <f t="shared" si="3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4"/>
        <v>0.5675</v>
      </c>
      <c r="AB42" s="279">
        <f t="shared" si="5"/>
        <v>0.4325</v>
      </c>
      <c r="AC42" s="274">
        <f t="shared" si="6"/>
        <v>0</v>
      </c>
      <c r="AD42" s="280">
        <f t="shared" si="7"/>
        <v>0</v>
      </c>
      <c r="AE42" s="281">
        <f t="shared" si="8"/>
        <v>0.26250000000000001</v>
      </c>
      <c r="AF42" s="281">
        <f t="shared" si="9"/>
        <v>0.30499999999999999</v>
      </c>
      <c r="AG42" s="282">
        <f t="shared" si="10"/>
        <v>0</v>
      </c>
      <c r="AH42" s="282">
        <f t="shared" si="11"/>
        <v>0</v>
      </c>
    </row>
    <row r="43" spans="1:34" x14ac:dyDescent="0.2">
      <c r="A43" s="272">
        <v>40</v>
      </c>
      <c r="B43" s="385"/>
      <c r="C43" s="385"/>
      <c r="D43" s="386"/>
      <c r="E43" s="387"/>
      <c r="F43" s="387"/>
      <c r="G43" s="388"/>
      <c r="H43" s="252"/>
      <c r="I43" s="389"/>
      <c r="J43" s="253"/>
      <c r="K43" s="390"/>
      <c r="L43" s="267"/>
      <c r="M43" s="267"/>
      <c r="N43" s="267"/>
      <c r="O43" s="254">
        <f t="shared" si="0"/>
        <v>0</v>
      </c>
      <c r="P43" s="273">
        <f t="shared" si="1"/>
        <v>0</v>
      </c>
      <c r="Q43" s="274">
        <f t="shared" si="2"/>
        <v>0</v>
      </c>
      <c r="R43" s="274">
        <f t="shared" si="3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4"/>
        <v>0.5675</v>
      </c>
      <c r="AB43" s="279">
        <f t="shared" si="5"/>
        <v>0.4325</v>
      </c>
      <c r="AC43" s="274">
        <f t="shared" si="6"/>
        <v>0</v>
      </c>
      <c r="AD43" s="280">
        <f t="shared" si="7"/>
        <v>0</v>
      </c>
      <c r="AE43" s="281">
        <f t="shared" si="8"/>
        <v>0.26250000000000001</v>
      </c>
      <c r="AF43" s="281">
        <f t="shared" si="9"/>
        <v>0.30499999999999999</v>
      </c>
      <c r="AG43" s="282">
        <f t="shared" si="10"/>
        <v>0</v>
      </c>
      <c r="AH43" s="282">
        <f t="shared" si="11"/>
        <v>0</v>
      </c>
    </row>
    <row r="44" spans="1:34" x14ac:dyDescent="0.2">
      <c r="A44" s="272">
        <v>41</v>
      </c>
      <c r="B44" s="354" t="s">
        <v>387</v>
      </c>
      <c r="C44" s="385"/>
      <c r="D44" s="386" t="s">
        <v>320</v>
      </c>
      <c r="E44" s="387" t="s">
        <v>388</v>
      </c>
      <c r="F44" s="387"/>
      <c r="G44" s="388" t="s">
        <v>313</v>
      </c>
      <c r="H44" s="252">
        <v>6</v>
      </c>
      <c r="I44" s="389">
        <v>106.32</v>
      </c>
      <c r="J44" s="253">
        <v>9.2499999999999999E-2</v>
      </c>
      <c r="K44" s="390">
        <v>0.12</v>
      </c>
      <c r="L44" s="267">
        <v>6.5000000000000002E-2</v>
      </c>
      <c r="M44" s="267"/>
      <c r="N44" s="353">
        <v>45415</v>
      </c>
      <c r="O44" s="254">
        <f t="shared" si="0"/>
        <v>21.412847999999997</v>
      </c>
      <c r="P44" s="273">
        <f t="shared" si="1"/>
        <v>679.38479999999993</v>
      </c>
      <c r="Q44" s="274">
        <f t="shared" si="2"/>
        <v>84.907151999999996</v>
      </c>
      <c r="R44" s="274">
        <f t="shared" si="3"/>
        <v>509.44291199999998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4"/>
        <v>0.5675</v>
      </c>
      <c r="AB44" s="279">
        <f t="shared" si="5"/>
        <v>0.4325</v>
      </c>
      <c r="AC44" s="274">
        <f t="shared" si="6"/>
        <v>196.31711445086705</v>
      </c>
      <c r="AD44" s="280">
        <f t="shared" si="7"/>
        <v>1177.9026867052023</v>
      </c>
      <c r="AE44" s="281">
        <f t="shared" si="8"/>
        <v>0.26250000000000001</v>
      </c>
      <c r="AF44" s="281">
        <f t="shared" si="9"/>
        <v>0.30499999999999999</v>
      </c>
      <c r="AG44" s="282">
        <f t="shared" si="10"/>
        <v>309.1994552601156</v>
      </c>
      <c r="AH44" s="282">
        <f t="shared" si="11"/>
        <v>359.26031944508668</v>
      </c>
    </row>
    <row r="45" spans="1:34" x14ac:dyDescent="0.2">
      <c r="A45" s="272">
        <v>42</v>
      </c>
      <c r="B45" s="385"/>
      <c r="C45" s="385"/>
      <c r="D45" s="386"/>
      <c r="E45" s="387"/>
      <c r="F45" s="387"/>
      <c r="G45" s="388"/>
      <c r="H45" s="252"/>
      <c r="I45" s="389"/>
      <c r="J45" s="253"/>
      <c r="K45" s="390"/>
      <c r="L45" s="267"/>
      <c r="M45" s="267"/>
      <c r="N45" s="267"/>
      <c r="O45" s="254">
        <f t="shared" si="0"/>
        <v>0</v>
      </c>
      <c r="P45" s="273">
        <f t="shared" si="1"/>
        <v>0</v>
      </c>
      <c r="Q45" s="274">
        <f t="shared" si="2"/>
        <v>0</v>
      </c>
      <c r="R45" s="274">
        <f t="shared" si="3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4"/>
        <v>0.5675</v>
      </c>
      <c r="AB45" s="279">
        <f t="shared" si="5"/>
        <v>0.4325</v>
      </c>
      <c r="AC45" s="274">
        <f t="shared" si="6"/>
        <v>0</v>
      </c>
      <c r="AD45" s="280">
        <f t="shared" si="7"/>
        <v>0</v>
      </c>
      <c r="AE45" s="281">
        <f t="shared" si="8"/>
        <v>0.26250000000000001</v>
      </c>
      <c r="AF45" s="281">
        <f t="shared" si="9"/>
        <v>0.30499999999999999</v>
      </c>
      <c r="AG45" s="282">
        <f t="shared" si="10"/>
        <v>0</v>
      </c>
      <c r="AH45" s="282">
        <f t="shared" si="11"/>
        <v>0</v>
      </c>
    </row>
    <row r="46" spans="1:34" x14ac:dyDescent="0.2">
      <c r="A46" s="272">
        <v>43</v>
      </c>
      <c r="B46" s="365"/>
      <c r="C46" s="365" t="s">
        <v>389</v>
      </c>
      <c r="D46" s="376" t="s">
        <v>21</v>
      </c>
      <c r="E46" s="377" t="s">
        <v>390</v>
      </c>
      <c r="F46" s="377"/>
      <c r="G46" s="378" t="s">
        <v>310</v>
      </c>
      <c r="H46" s="379">
        <v>1</v>
      </c>
      <c r="I46" s="389"/>
      <c r="J46" s="253"/>
      <c r="K46" s="390"/>
      <c r="L46" s="267"/>
      <c r="M46" s="267"/>
      <c r="N46" s="267"/>
      <c r="O46" s="254">
        <f t="shared" si="0"/>
        <v>0</v>
      </c>
      <c r="P46" s="273">
        <f t="shared" si="1"/>
        <v>0</v>
      </c>
      <c r="Q46" s="274">
        <f t="shared" si="2"/>
        <v>0</v>
      </c>
      <c r="R46" s="274">
        <f t="shared" si="3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4"/>
        <v>0.5675</v>
      </c>
      <c r="AB46" s="279">
        <f t="shared" si="5"/>
        <v>0.4325</v>
      </c>
      <c r="AC46" s="274">
        <f t="shared" si="6"/>
        <v>0</v>
      </c>
      <c r="AD46" s="280">
        <f t="shared" si="7"/>
        <v>0</v>
      </c>
      <c r="AE46" s="281">
        <f t="shared" si="8"/>
        <v>0.26250000000000001</v>
      </c>
      <c r="AF46" s="281">
        <f t="shared" si="9"/>
        <v>0.30499999999999999</v>
      </c>
      <c r="AG46" s="282">
        <f t="shared" si="10"/>
        <v>0</v>
      </c>
      <c r="AH46" s="282">
        <f t="shared" si="11"/>
        <v>0</v>
      </c>
    </row>
    <row r="47" spans="1:34" x14ac:dyDescent="0.2">
      <c r="A47" s="272">
        <v>44</v>
      </c>
      <c r="B47" s="354" t="s">
        <v>391</v>
      </c>
      <c r="C47" s="385"/>
      <c r="D47" s="386" t="s">
        <v>392</v>
      </c>
      <c r="E47" s="387">
        <v>10455</v>
      </c>
      <c r="F47" s="387"/>
      <c r="G47" s="388" t="s">
        <v>313</v>
      </c>
      <c r="H47" s="252">
        <v>6</v>
      </c>
      <c r="I47" s="389">
        <v>21</v>
      </c>
      <c r="J47" s="253">
        <v>9.2499999999999999E-2</v>
      </c>
      <c r="K47" s="390">
        <v>0.04</v>
      </c>
      <c r="L47" s="267">
        <v>0</v>
      </c>
      <c r="M47" s="267"/>
      <c r="N47" s="353">
        <v>45415</v>
      </c>
      <c r="O47" s="254">
        <f t="shared" si="0"/>
        <v>2.7048000000000001</v>
      </c>
      <c r="P47" s="273">
        <f t="shared" si="1"/>
        <v>126</v>
      </c>
      <c r="Q47" s="274">
        <f t="shared" si="2"/>
        <v>18.295200000000001</v>
      </c>
      <c r="R47" s="274">
        <f t="shared" si="3"/>
        <v>109.77120000000001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4"/>
        <v>0.5675</v>
      </c>
      <c r="AB47" s="279">
        <f t="shared" si="5"/>
        <v>0.4325</v>
      </c>
      <c r="AC47" s="274">
        <f t="shared" si="6"/>
        <v>42.30104046242775</v>
      </c>
      <c r="AD47" s="280">
        <f t="shared" si="7"/>
        <v>253.8062427745665</v>
      </c>
      <c r="AE47" s="281">
        <f t="shared" si="8"/>
        <v>0.26250000000000001</v>
      </c>
      <c r="AF47" s="281">
        <f t="shared" si="9"/>
        <v>0.30499999999999999</v>
      </c>
      <c r="AG47" s="282">
        <f t="shared" si="10"/>
        <v>66.624138728323715</v>
      </c>
      <c r="AH47" s="282">
        <f t="shared" si="11"/>
        <v>77.410904046242777</v>
      </c>
    </row>
    <row r="48" spans="1:34" x14ac:dyDescent="0.2">
      <c r="A48" s="272">
        <v>45</v>
      </c>
      <c r="B48" s="385" t="s">
        <v>529</v>
      </c>
      <c r="C48" s="385"/>
      <c r="D48" s="386" t="s">
        <v>394</v>
      </c>
      <c r="E48" s="387" t="s">
        <v>395</v>
      </c>
      <c r="F48" s="387"/>
      <c r="G48" s="388" t="s">
        <v>313</v>
      </c>
      <c r="H48" s="252">
        <v>6</v>
      </c>
      <c r="I48" s="389">
        <v>34.909999999999997</v>
      </c>
      <c r="J48" s="253">
        <v>9.2499999999999999E-2</v>
      </c>
      <c r="K48" s="390">
        <v>0.12</v>
      </c>
      <c r="L48" s="267">
        <v>9.7500000000000003E-2</v>
      </c>
      <c r="M48" s="267"/>
      <c r="N48" s="267"/>
      <c r="O48" s="254">
        <f t="shared" si="0"/>
        <v>7.030873999999999</v>
      </c>
      <c r="P48" s="273">
        <f t="shared" si="1"/>
        <v>229.88234999999997</v>
      </c>
      <c r="Q48" s="274">
        <f t="shared" si="2"/>
        <v>27.879125999999999</v>
      </c>
      <c r="R48" s="274">
        <f t="shared" si="3"/>
        <v>167.274756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4"/>
        <v>0.5675</v>
      </c>
      <c r="AB48" s="279">
        <f t="shared" si="5"/>
        <v>0.4325</v>
      </c>
      <c r="AC48" s="274">
        <f t="shared" si="6"/>
        <v>64.460406936416177</v>
      </c>
      <c r="AD48" s="280">
        <f t="shared" si="7"/>
        <v>386.76244161849712</v>
      </c>
      <c r="AE48" s="281">
        <f t="shared" si="8"/>
        <v>0.26250000000000001</v>
      </c>
      <c r="AF48" s="281">
        <f t="shared" si="9"/>
        <v>0.30499999999999999</v>
      </c>
      <c r="AG48" s="282">
        <f t="shared" si="10"/>
        <v>101.52514092485549</v>
      </c>
      <c r="AH48" s="282">
        <f t="shared" si="11"/>
        <v>117.96254469364162</v>
      </c>
    </row>
    <row r="49" spans="1:34" x14ac:dyDescent="0.2">
      <c r="A49" s="272">
        <v>46</v>
      </c>
      <c r="B49" s="385" t="s">
        <v>530</v>
      </c>
      <c r="C49" s="385"/>
      <c r="D49" s="386" t="s">
        <v>394</v>
      </c>
      <c r="E49" s="387" t="s">
        <v>398</v>
      </c>
      <c r="F49" s="387"/>
      <c r="G49" s="388" t="s">
        <v>313</v>
      </c>
      <c r="H49" s="252">
        <v>6</v>
      </c>
      <c r="I49" s="389">
        <v>7.06</v>
      </c>
      <c r="J49" s="253">
        <v>9.2499999999999999E-2</v>
      </c>
      <c r="K49" s="390">
        <v>0.12</v>
      </c>
      <c r="L49" s="267">
        <v>9.7500000000000003E-2</v>
      </c>
      <c r="M49" s="267"/>
      <c r="N49" s="267"/>
      <c r="O49" s="254">
        <f t="shared" si="0"/>
        <v>1.4218839999999999</v>
      </c>
      <c r="P49" s="273">
        <f t="shared" si="1"/>
        <v>46.490099999999998</v>
      </c>
      <c r="Q49" s="274">
        <f t="shared" si="2"/>
        <v>5.6381160000000001</v>
      </c>
      <c r="R49" s="274">
        <f t="shared" si="3"/>
        <v>33.828696000000001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4"/>
        <v>0.5675</v>
      </c>
      <c r="AB49" s="279">
        <f t="shared" si="5"/>
        <v>0.4325</v>
      </c>
      <c r="AC49" s="274">
        <f t="shared" si="6"/>
        <v>13.036106358381502</v>
      </c>
      <c r="AD49" s="280">
        <f t="shared" si="7"/>
        <v>78.216638150289015</v>
      </c>
      <c r="AE49" s="281">
        <f t="shared" si="8"/>
        <v>0.26250000000000001</v>
      </c>
      <c r="AF49" s="281">
        <f t="shared" si="9"/>
        <v>0.30499999999999999</v>
      </c>
      <c r="AG49" s="282">
        <f t="shared" si="10"/>
        <v>20.531867514450866</v>
      </c>
      <c r="AH49" s="282">
        <f t="shared" si="11"/>
        <v>23.856074635838148</v>
      </c>
    </row>
    <row r="50" spans="1:34" x14ac:dyDescent="0.2">
      <c r="A50" s="272">
        <v>47</v>
      </c>
      <c r="B50" s="385" t="s">
        <v>399</v>
      </c>
      <c r="C50" s="385"/>
      <c r="D50" s="386" t="s">
        <v>320</v>
      </c>
      <c r="E50" s="387" t="s">
        <v>400</v>
      </c>
      <c r="F50" s="387"/>
      <c r="G50" s="388" t="s">
        <v>313</v>
      </c>
      <c r="H50" s="252">
        <v>10</v>
      </c>
      <c r="I50" s="389">
        <v>22.59</v>
      </c>
      <c r="J50" s="253">
        <v>9.2499999999999999E-2</v>
      </c>
      <c r="K50" s="390">
        <v>0.12</v>
      </c>
      <c r="L50" s="267">
        <v>6.5000000000000002E-2</v>
      </c>
      <c r="M50" s="267"/>
      <c r="N50" s="267"/>
      <c r="O50" s="254">
        <f t="shared" si="0"/>
        <v>4.5496259999999999</v>
      </c>
      <c r="P50" s="273">
        <f t="shared" si="1"/>
        <v>240.58350000000002</v>
      </c>
      <c r="Q50" s="274">
        <f t="shared" si="2"/>
        <v>18.040374</v>
      </c>
      <c r="R50" s="274">
        <f t="shared" si="3"/>
        <v>180.40374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4"/>
        <v>0.5675</v>
      </c>
      <c r="AB50" s="279">
        <f t="shared" si="5"/>
        <v>0.4325</v>
      </c>
      <c r="AC50" s="274">
        <f t="shared" si="6"/>
        <v>41.711847398843929</v>
      </c>
      <c r="AD50" s="280">
        <f t="shared" si="7"/>
        <v>417.11847398843929</v>
      </c>
      <c r="AE50" s="281">
        <f t="shared" si="8"/>
        <v>0.26250000000000001</v>
      </c>
      <c r="AF50" s="281">
        <f t="shared" si="9"/>
        <v>0.30499999999999999</v>
      </c>
      <c r="AG50" s="282">
        <f t="shared" si="10"/>
        <v>109.49359942196531</v>
      </c>
      <c r="AH50" s="282">
        <f t="shared" si="11"/>
        <v>127.22113456647398</v>
      </c>
    </row>
    <row r="51" spans="1:34" x14ac:dyDescent="0.2">
      <c r="A51" s="272">
        <v>48</v>
      </c>
      <c r="B51" s="385"/>
      <c r="C51" s="385"/>
      <c r="D51" s="386"/>
      <c r="E51" s="387"/>
      <c r="F51" s="387"/>
      <c r="G51" s="388"/>
      <c r="H51" s="252"/>
      <c r="I51" s="389"/>
      <c r="J51" s="253"/>
      <c r="K51" s="390"/>
      <c r="L51" s="267"/>
      <c r="M51" s="267"/>
      <c r="N51" s="267"/>
      <c r="O51" s="254">
        <f t="shared" si="0"/>
        <v>0</v>
      </c>
      <c r="P51" s="273">
        <f t="shared" si="1"/>
        <v>0</v>
      </c>
      <c r="Q51" s="274">
        <f t="shared" si="2"/>
        <v>0</v>
      </c>
      <c r="R51" s="274">
        <f t="shared" si="3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4"/>
        <v>0.5675</v>
      </c>
      <c r="AB51" s="279">
        <f t="shared" si="5"/>
        <v>0.4325</v>
      </c>
      <c r="AC51" s="274">
        <f t="shared" si="6"/>
        <v>0</v>
      </c>
      <c r="AD51" s="280">
        <f t="shared" si="7"/>
        <v>0</v>
      </c>
      <c r="AE51" s="281">
        <f t="shared" si="8"/>
        <v>0.26250000000000001</v>
      </c>
      <c r="AF51" s="281">
        <f t="shared" si="9"/>
        <v>0.30499999999999999</v>
      </c>
      <c r="AG51" s="282">
        <f t="shared" si="10"/>
        <v>0</v>
      </c>
      <c r="AH51" s="282">
        <f t="shared" si="11"/>
        <v>0</v>
      </c>
    </row>
    <row r="52" spans="1:34" x14ac:dyDescent="0.2">
      <c r="A52" s="272">
        <v>49</v>
      </c>
      <c r="B52" s="365"/>
      <c r="C52" s="365" t="s">
        <v>549</v>
      </c>
      <c r="D52" s="376" t="s">
        <v>21</v>
      </c>
      <c r="E52" s="377" t="s">
        <v>402</v>
      </c>
      <c r="F52" s="377"/>
      <c r="G52" s="378" t="s">
        <v>310</v>
      </c>
      <c r="H52" s="379">
        <v>1</v>
      </c>
      <c r="I52" s="389"/>
      <c r="J52" s="253"/>
      <c r="K52" s="390"/>
      <c r="L52" s="267"/>
      <c r="M52" s="267"/>
      <c r="N52" s="267"/>
      <c r="O52" s="254">
        <f t="shared" si="0"/>
        <v>0</v>
      </c>
      <c r="P52" s="273">
        <f t="shared" si="1"/>
        <v>0</v>
      </c>
      <c r="Q52" s="274">
        <f t="shared" si="2"/>
        <v>0</v>
      </c>
      <c r="R52" s="274">
        <f t="shared" si="3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4"/>
        <v>0.5675</v>
      </c>
      <c r="AB52" s="279">
        <f t="shared" si="5"/>
        <v>0.4325</v>
      </c>
      <c r="AC52" s="274">
        <f t="shared" si="6"/>
        <v>0</v>
      </c>
      <c r="AD52" s="280">
        <f t="shared" si="7"/>
        <v>0</v>
      </c>
      <c r="AE52" s="281">
        <f t="shared" si="8"/>
        <v>0.26250000000000001</v>
      </c>
      <c r="AF52" s="281">
        <f t="shared" si="9"/>
        <v>0.30499999999999999</v>
      </c>
      <c r="AG52" s="282">
        <f t="shared" si="10"/>
        <v>0</v>
      </c>
      <c r="AH52" s="282">
        <f t="shared" si="11"/>
        <v>0</v>
      </c>
    </row>
    <row r="53" spans="1:34" x14ac:dyDescent="0.2">
      <c r="A53" s="272">
        <v>50</v>
      </c>
      <c r="B53" s="385" t="s">
        <v>403</v>
      </c>
      <c r="C53" s="385"/>
      <c r="D53" s="386" t="s">
        <v>315</v>
      </c>
      <c r="E53" s="387">
        <v>710011323</v>
      </c>
      <c r="F53" s="387"/>
      <c r="G53" s="388" t="s">
        <v>313</v>
      </c>
      <c r="H53" s="252">
        <v>8</v>
      </c>
      <c r="I53" s="389">
        <v>308.69</v>
      </c>
      <c r="J53" s="253">
        <v>9.2499999999999999E-2</v>
      </c>
      <c r="K53" s="390">
        <v>0.1</v>
      </c>
      <c r="L53" s="267">
        <v>0</v>
      </c>
      <c r="M53" s="267"/>
      <c r="N53" s="267"/>
      <c r="O53" s="254">
        <f t="shared" si="0"/>
        <v>56.567442499999999</v>
      </c>
      <c r="P53" s="273">
        <f t="shared" si="1"/>
        <v>2469.52</v>
      </c>
      <c r="Q53" s="274">
        <f t="shared" si="2"/>
        <v>252.1225575</v>
      </c>
      <c r="R53" s="274">
        <f t="shared" si="3"/>
        <v>2016.98046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4"/>
        <v>0.5675</v>
      </c>
      <c r="AB53" s="279">
        <f t="shared" si="5"/>
        <v>0.4325</v>
      </c>
      <c r="AC53" s="274">
        <f t="shared" si="6"/>
        <v>582.94232947976877</v>
      </c>
      <c r="AD53" s="280">
        <f t="shared" si="7"/>
        <v>4663.5386358381502</v>
      </c>
      <c r="AE53" s="281">
        <f t="shared" si="8"/>
        <v>0.26250000000000001</v>
      </c>
      <c r="AF53" s="281">
        <f t="shared" si="9"/>
        <v>0.30499999999999999</v>
      </c>
      <c r="AG53" s="282">
        <f t="shared" si="10"/>
        <v>1224.1788919075145</v>
      </c>
      <c r="AH53" s="282">
        <f t="shared" si="11"/>
        <v>1422.3792839306357</v>
      </c>
    </row>
    <row r="54" spans="1:34" x14ac:dyDescent="0.2">
      <c r="A54" s="272">
        <v>51</v>
      </c>
      <c r="B54" s="385" t="s">
        <v>404</v>
      </c>
      <c r="C54" s="385"/>
      <c r="D54" s="386" t="s">
        <v>315</v>
      </c>
      <c r="E54" s="387">
        <v>710021300</v>
      </c>
      <c r="F54" s="387"/>
      <c r="G54" s="388" t="s">
        <v>313</v>
      </c>
      <c r="H54" s="252">
        <v>8</v>
      </c>
      <c r="I54" s="389">
        <v>94.4</v>
      </c>
      <c r="J54" s="253">
        <v>9.2499999999999999E-2</v>
      </c>
      <c r="K54" s="390">
        <v>0.1</v>
      </c>
      <c r="L54" s="267">
        <v>0</v>
      </c>
      <c r="M54" s="267"/>
      <c r="N54" s="267"/>
      <c r="O54" s="254">
        <f t="shared" si="0"/>
        <v>17.2988</v>
      </c>
      <c r="P54" s="273">
        <f t="shared" si="1"/>
        <v>755.2</v>
      </c>
      <c r="Q54" s="274">
        <f t="shared" si="2"/>
        <v>77.101200000000006</v>
      </c>
      <c r="R54" s="274">
        <f t="shared" si="3"/>
        <v>616.80960000000005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 t="shared" si="4"/>
        <v>0.5675</v>
      </c>
      <c r="AB54" s="279">
        <f t="shared" si="5"/>
        <v>0.4325</v>
      </c>
      <c r="AC54" s="274">
        <f t="shared" si="6"/>
        <v>178.26867052023124</v>
      </c>
      <c r="AD54" s="280">
        <f t="shared" si="7"/>
        <v>1426.1493641618499</v>
      </c>
      <c r="AE54" s="281">
        <f t="shared" si="8"/>
        <v>0.26250000000000001</v>
      </c>
      <c r="AF54" s="281">
        <f t="shared" si="9"/>
        <v>0.30499999999999999</v>
      </c>
      <c r="AG54" s="282">
        <f t="shared" si="10"/>
        <v>374.36420809248563</v>
      </c>
      <c r="AH54" s="282">
        <f t="shared" si="11"/>
        <v>434.97555606936419</v>
      </c>
    </row>
    <row r="55" spans="1:34" x14ac:dyDescent="0.2">
      <c r="A55" s="272">
        <v>52</v>
      </c>
      <c r="B55" s="385" t="s">
        <v>399</v>
      </c>
      <c r="C55" s="385"/>
      <c r="D55" s="386" t="s">
        <v>320</v>
      </c>
      <c r="E55" s="387" t="s">
        <v>400</v>
      </c>
      <c r="F55" s="387"/>
      <c r="G55" s="388" t="s">
        <v>313</v>
      </c>
      <c r="H55" s="252">
        <v>10</v>
      </c>
      <c r="I55" s="389">
        <v>22.59</v>
      </c>
      <c r="J55" s="253">
        <v>9.2499999999999999E-2</v>
      </c>
      <c r="K55" s="390">
        <v>0.12</v>
      </c>
      <c r="L55" s="267">
        <v>6.5000000000000002E-2</v>
      </c>
      <c r="M55" s="267"/>
      <c r="N55" s="267"/>
      <c r="O55" s="254">
        <f t="shared" si="0"/>
        <v>4.5496259999999999</v>
      </c>
      <c r="P55" s="273">
        <f t="shared" si="1"/>
        <v>240.58350000000002</v>
      </c>
      <c r="Q55" s="274">
        <f t="shared" si="2"/>
        <v>18.040374</v>
      </c>
      <c r="R55" s="274">
        <f t="shared" si="3"/>
        <v>180.40374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4"/>
        <v>0.5675</v>
      </c>
      <c r="AB55" s="279">
        <f t="shared" si="5"/>
        <v>0.4325</v>
      </c>
      <c r="AC55" s="274">
        <f t="shared" si="6"/>
        <v>41.711847398843929</v>
      </c>
      <c r="AD55" s="280">
        <f t="shared" si="7"/>
        <v>417.11847398843929</v>
      </c>
      <c r="AE55" s="281">
        <f t="shared" si="8"/>
        <v>0.26250000000000001</v>
      </c>
      <c r="AF55" s="281">
        <f t="shared" si="9"/>
        <v>0.30499999999999999</v>
      </c>
      <c r="AG55" s="282">
        <f t="shared" si="10"/>
        <v>109.49359942196531</v>
      </c>
      <c r="AH55" s="282">
        <f t="shared" si="11"/>
        <v>127.22113456647398</v>
      </c>
    </row>
    <row r="56" spans="1:34" x14ac:dyDescent="0.2">
      <c r="A56" s="272">
        <v>53</v>
      </c>
      <c r="B56" s="385"/>
      <c r="C56" s="385"/>
      <c r="D56" s="386"/>
      <c r="E56" s="387"/>
      <c r="F56" s="387"/>
      <c r="G56" s="388"/>
      <c r="H56" s="252"/>
      <c r="I56" s="389"/>
      <c r="J56" s="253"/>
      <c r="K56" s="390"/>
      <c r="L56" s="267"/>
      <c r="M56" s="267"/>
      <c r="N56" s="267"/>
      <c r="O56" s="254">
        <f t="shared" si="0"/>
        <v>0</v>
      </c>
      <c r="P56" s="273">
        <f t="shared" si="1"/>
        <v>0</v>
      </c>
      <c r="Q56" s="274">
        <f t="shared" si="2"/>
        <v>0</v>
      </c>
      <c r="R56" s="274">
        <f t="shared" si="3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4"/>
        <v>0.5675</v>
      </c>
      <c r="AB56" s="279">
        <f t="shared" si="5"/>
        <v>0.4325</v>
      </c>
      <c r="AC56" s="274">
        <f t="shared" si="6"/>
        <v>0</v>
      </c>
      <c r="AD56" s="280">
        <f t="shared" si="7"/>
        <v>0</v>
      </c>
      <c r="AE56" s="281">
        <f t="shared" si="8"/>
        <v>0.26250000000000001</v>
      </c>
      <c r="AF56" s="281">
        <f t="shared" si="9"/>
        <v>0.30499999999999999</v>
      </c>
      <c r="AG56" s="282">
        <f t="shared" si="10"/>
        <v>0</v>
      </c>
      <c r="AH56" s="282">
        <f t="shared" si="11"/>
        <v>0</v>
      </c>
    </row>
    <row r="57" spans="1:34" x14ac:dyDescent="0.2">
      <c r="A57" s="272">
        <v>54</v>
      </c>
      <c r="B57" s="365" t="s">
        <v>550</v>
      </c>
      <c r="C57" s="365" t="s">
        <v>405</v>
      </c>
      <c r="D57" s="376" t="s">
        <v>21</v>
      </c>
      <c r="E57" s="377" t="s">
        <v>309</v>
      </c>
      <c r="F57" s="377"/>
      <c r="G57" s="378" t="s">
        <v>310</v>
      </c>
      <c r="H57" s="379">
        <v>1</v>
      </c>
      <c r="I57" s="380"/>
      <c r="J57" s="381"/>
      <c r="K57" s="382"/>
      <c r="L57" s="383"/>
      <c r="M57" s="383"/>
      <c r="N57" s="383"/>
      <c r="O57" s="254">
        <f t="shared" si="0"/>
        <v>0</v>
      </c>
      <c r="P57" s="273">
        <f t="shared" si="1"/>
        <v>0</v>
      </c>
      <c r="Q57" s="274">
        <f t="shared" si="2"/>
        <v>0</v>
      </c>
      <c r="R57" s="274">
        <f t="shared" si="3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4"/>
        <v>0.5675</v>
      </c>
      <c r="AB57" s="279">
        <f t="shared" si="5"/>
        <v>0.4325</v>
      </c>
      <c r="AC57" s="274">
        <f t="shared" si="6"/>
        <v>0</v>
      </c>
      <c r="AD57" s="280">
        <f t="shared" si="7"/>
        <v>0</v>
      </c>
      <c r="AE57" s="281">
        <f t="shared" si="8"/>
        <v>0.26250000000000001</v>
      </c>
      <c r="AF57" s="281">
        <f t="shared" si="9"/>
        <v>0.30499999999999999</v>
      </c>
      <c r="AG57" s="282">
        <f t="shared" si="10"/>
        <v>0</v>
      </c>
      <c r="AH57" s="282">
        <f t="shared" si="11"/>
        <v>0</v>
      </c>
    </row>
    <row r="58" spans="1:34" x14ac:dyDescent="0.2">
      <c r="A58" s="272">
        <v>55</v>
      </c>
      <c r="B58" s="385"/>
      <c r="C58" s="385"/>
      <c r="D58" s="386"/>
      <c r="E58" s="387"/>
      <c r="F58" s="387"/>
      <c r="G58" s="388"/>
      <c r="H58" s="252"/>
      <c r="I58" s="389"/>
      <c r="J58" s="253"/>
      <c r="K58" s="390"/>
      <c r="L58" s="267"/>
      <c r="M58" s="267"/>
      <c r="N58" s="267"/>
      <c r="O58" s="254">
        <f t="shared" si="0"/>
        <v>0</v>
      </c>
      <c r="P58" s="273">
        <f t="shared" si="1"/>
        <v>0</v>
      </c>
      <c r="Q58" s="274">
        <f t="shared" si="2"/>
        <v>0</v>
      </c>
      <c r="R58" s="274">
        <f t="shared" si="3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4"/>
        <v>0.5675</v>
      </c>
      <c r="AB58" s="279">
        <f t="shared" si="5"/>
        <v>0.4325</v>
      </c>
      <c r="AC58" s="274">
        <f t="shared" si="6"/>
        <v>0</v>
      </c>
      <c r="AD58" s="280">
        <f t="shared" si="7"/>
        <v>0</v>
      </c>
      <c r="AE58" s="281">
        <f t="shared" si="8"/>
        <v>0.26250000000000001</v>
      </c>
      <c r="AF58" s="281">
        <f t="shared" si="9"/>
        <v>0.30499999999999999</v>
      </c>
      <c r="AG58" s="282">
        <f t="shared" si="10"/>
        <v>0</v>
      </c>
      <c r="AH58" s="282">
        <f t="shared" si="11"/>
        <v>0</v>
      </c>
    </row>
    <row r="59" spans="1:34" x14ac:dyDescent="0.2">
      <c r="A59" s="272">
        <v>56</v>
      </c>
      <c r="B59" s="385" t="s">
        <v>527</v>
      </c>
      <c r="C59" s="385"/>
      <c r="D59" s="386" t="s">
        <v>381</v>
      </c>
      <c r="E59" s="387" t="s">
        <v>407</v>
      </c>
      <c r="F59" s="387"/>
      <c r="G59" s="388" t="s">
        <v>313</v>
      </c>
      <c r="H59" s="252">
        <v>10</v>
      </c>
      <c r="I59" s="389">
        <v>3.68</v>
      </c>
      <c r="J59" s="253">
        <v>9.2499999999999999E-2</v>
      </c>
      <c r="K59" s="390">
        <v>0.04</v>
      </c>
      <c r="L59" s="267">
        <v>9.7500000000000003E-2</v>
      </c>
      <c r="M59" s="267"/>
      <c r="N59" s="267"/>
      <c r="O59" s="254">
        <f t="shared" si="0"/>
        <v>0.47398399999999996</v>
      </c>
      <c r="P59" s="273">
        <f t="shared" si="1"/>
        <v>40.388000000000005</v>
      </c>
      <c r="Q59" s="274">
        <f t="shared" si="2"/>
        <v>3.206016</v>
      </c>
      <c r="R59" s="274">
        <f t="shared" si="3"/>
        <v>32.060159999999996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4"/>
        <v>0.5675</v>
      </c>
      <c r="AB59" s="279">
        <f t="shared" si="5"/>
        <v>0.4325</v>
      </c>
      <c r="AC59" s="274">
        <f t="shared" si="6"/>
        <v>7.4127537572254338</v>
      </c>
      <c r="AD59" s="280">
        <f t="shared" si="7"/>
        <v>74.127537572254326</v>
      </c>
      <c r="AE59" s="281">
        <f t="shared" si="8"/>
        <v>0.26250000000000001</v>
      </c>
      <c r="AF59" s="281">
        <f t="shared" si="9"/>
        <v>0.30499999999999999</v>
      </c>
      <c r="AG59" s="282">
        <f t="shared" si="10"/>
        <v>19.45847861271676</v>
      </c>
      <c r="AH59" s="282">
        <f t="shared" si="11"/>
        <v>22.608898959537569</v>
      </c>
    </row>
    <row r="60" spans="1:34" x14ac:dyDescent="0.2">
      <c r="A60" s="272">
        <v>57</v>
      </c>
      <c r="B60" s="385" t="s">
        <v>528</v>
      </c>
      <c r="C60" s="385"/>
      <c r="D60" s="386" t="s">
        <v>381</v>
      </c>
      <c r="E60" s="387" t="s">
        <v>410</v>
      </c>
      <c r="F60" s="387"/>
      <c r="G60" s="388" t="s">
        <v>313</v>
      </c>
      <c r="H60" s="252">
        <v>3</v>
      </c>
      <c r="I60" s="389">
        <v>1.76</v>
      </c>
      <c r="J60" s="253">
        <v>9.2499999999999999E-2</v>
      </c>
      <c r="K60" s="390">
        <v>0.04</v>
      </c>
      <c r="L60" s="267">
        <v>9.7500000000000003E-2</v>
      </c>
      <c r="M60" s="267"/>
      <c r="N60" s="267"/>
      <c r="O60" s="254">
        <f t="shared" si="0"/>
        <v>0.226688</v>
      </c>
      <c r="P60" s="273">
        <f t="shared" si="1"/>
        <v>5.7948000000000004</v>
      </c>
      <c r="Q60" s="274">
        <f t="shared" si="2"/>
        <v>1.533312</v>
      </c>
      <c r="R60" s="274">
        <f t="shared" si="3"/>
        <v>4.5999359999999996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4"/>
        <v>0.5675</v>
      </c>
      <c r="AB60" s="279">
        <f t="shared" si="5"/>
        <v>0.4325</v>
      </c>
      <c r="AC60" s="274">
        <f t="shared" si="6"/>
        <v>3.5452300578034683</v>
      </c>
      <c r="AD60" s="280">
        <f t="shared" si="7"/>
        <v>10.635690173410405</v>
      </c>
      <c r="AE60" s="281">
        <f t="shared" si="8"/>
        <v>0.26250000000000001</v>
      </c>
      <c r="AF60" s="281">
        <f t="shared" si="9"/>
        <v>0.30499999999999999</v>
      </c>
      <c r="AG60" s="282">
        <f t="shared" si="10"/>
        <v>2.7918686705202314</v>
      </c>
      <c r="AH60" s="282">
        <f t="shared" si="11"/>
        <v>3.2438855028901732</v>
      </c>
    </row>
    <row r="61" spans="1:34" x14ac:dyDescent="0.2">
      <c r="A61" s="272">
        <v>58</v>
      </c>
      <c r="B61" s="385" t="s">
        <v>527</v>
      </c>
      <c r="C61" s="385"/>
      <c r="D61" s="386" t="s">
        <v>381</v>
      </c>
      <c r="E61" s="387" t="s">
        <v>412</v>
      </c>
      <c r="F61" s="387"/>
      <c r="G61" s="388" t="s">
        <v>313</v>
      </c>
      <c r="H61" s="252">
        <v>2</v>
      </c>
      <c r="I61" s="389">
        <v>21.79</v>
      </c>
      <c r="J61" s="253">
        <v>9.2499999999999999E-2</v>
      </c>
      <c r="K61" s="390">
        <v>0.04</v>
      </c>
      <c r="L61" s="267">
        <v>9.7500000000000003E-2</v>
      </c>
      <c r="M61" s="267"/>
      <c r="N61" s="267"/>
      <c r="O61" s="254">
        <f t="shared" si="0"/>
        <v>2.8065519999999999</v>
      </c>
      <c r="P61" s="273">
        <f t="shared" si="1"/>
        <v>47.829049999999995</v>
      </c>
      <c r="Q61" s="274">
        <f t="shared" si="2"/>
        <v>18.983447999999999</v>
      </c>
      <c r="R61" s="274">
        <f t="shared" si="3"/>
        <v>37.966895999999998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4"/>
        <v>0.5675</v>
      </c>
      <c r="AB61" s="279">
        <f t="shared" si="5"/>
        <v>0.4325</v>
      </c>
      <c r="AC61" s="274">
        <f t="shared" si="6"/>
        <v>43.892365317919072</v>
      </c>
      <c r="AD61" s="280">
        <f t="shared" si="7"/>
        <v>87.784730635838145</v>
      </c>
      <c r="AE61" s="281">
        <f t="shared" si="8"/>
        <v>0.26250000000000001</v>
      </c>
      <c r="AF61" s="281">
        <f t="shared" si="9"/>
        <v>0.30499999999999999</v>
      </c>
      <c r="AG61" s="282">
        <f t="shared" si="10"/>
        <v>23.043491791907513</v>
      </c>
      <c r="AH61" s="282">
        <f t="shared" si="11"/>
        <v>26.774342843930633</v>
      </c>
    </row>
    <row r="62" spans="1:34" x14ac:dyDescent="0.2">
      <c r="A62" s="272">
        <v>59</v>
      </c>
      <c r="B62" s="385" t="s">
        <v>528</v>
      </c>
      <c r="C62" s="385"/>
      <c r="D62" s="386" t="s">
        <v>381</v>
      </c>
      <c r="E62" s="387" t="s">
        <v>414</v>
      </c>
      <c r="F62" s="387"/>
      <c r="G62" s="388" t="s">
        <v>313</v>
      </c>
      <c r="H62" s="252">
        <v>50</v>
      </c>
      <c r="I62" s="389">
        <v>1.1399999999999999</v>
      </c>
      <c r="J62" s="253">
        <v>9.2499999999999999E-2</v>
      </c>
      <c r="K62" s="390">
        <v>0.04</v>
      </c>
      <c r="L62" s="267">
        <v>9.7500000000000003E-2</v>
      </c>
      <c r="M62" s="267"/>
      <c r="N62" s="267"/>
      <c r="O62" s="254">
        <f t="shared" si="0"/>
        <v>0.14683199999999999</v>
      </c>
      <c r="P62" s="273">
        <f t="shared" si="1"/>
        <v>62.557499999999997</v>
      </c>
      <c r="Q62" s="274">
        <f t="shared" si="2"/>
        <v>0.99316799999999994</v>
      </c>
      <c r="R62" s="274">
        <f t="shared" si="3"/>
        <v>49.6584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4"/>
        <v>0.5675</v>
      </c>
      <c r="AB62" s="279">
        <f t="shared" si="5"/>
        <v>0.4325</v>
      </c>
      <c r="AC62" s="274">
        <f t="shared" si="6"/>
        <v>2.2963421965317918</v>
      </c>
      <c r="AD62" s="280">
        <f t="shared" si="7"/>
        <v>114.8171098265896</v>
      </c>
      <c r="AE62" s="281">
        <f t="shared" si="8"/>
        <v>0.26250000000000001</v>
      </c>
      <c r="AF62" s="281">
        <f t="shared" si="9"/>
        <v>0.30499999999999999</v>
      </c>
      <c r="AG62" s="282">
        <f t="shared" si="10"/>
        <v>30.139491329479771</v>
      </c>
      <c r="AH62" s="282">
        <f t="shared" si="11"/>
        <v>35.019218497109826</v>
      </c>
    </row>
    <row r="63" spans="1:34" x14ac:dyDescent="0.2">
      <c r="A63" s="272">
        <v>60</v>
      </c>
      <c r="B63" s="385" t="s">
        <v>531</v>
      </c>
      <c r="C63" s="385" t="s">
        <v>531</v>
      </c>
      <c r="D63" s="386" t="s">
        <v>532</v>
      </c>
      <c r="E63" s="387" t="s">
        <v>533</v>
      </c>
      <c r="F63" s="387"/>
      <c r="G63" s="388" t="s">
        <v>149</v>
      </c>
      <c r="H63" s="252">
        <v>1</v>
      </c>
      <c r="I63" s="389">
        <v>18.52</v>
      </c>
      <c r="J63" s="253">
        <v>9.2499999999999999E-2</v>
      </c>
      <c r="K63" s="390">
        <v>0.12</v>
      </c>
      <c r="L63" s="267">
        <v>6.5000000000000002E-2</v>
      </c>
      <c r="M63" s="267"/>
      <c r="N63" s="267"/>
      <c r="O63" s="254">
        <f t="shared" si="0"/>
        <v>3.7299280000000001</v>
      </c>
      <c r="P63" s="273">
        <f t="shared" si="1"/>
        <v>19.723800000000001</v>
      </c>
      <c r="Q63" s="274">
        <f t="shared" si="2"/>
        <v>14.790071999999999</v>
      </c>
      <c r="R63" s="274">
        <f t="shared" si="3"/>
        <v>14.790071999999999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4"/>
        <v>0.5675</v>
      </c>
      <c r="AB63" s="279">
        <f t="shared" si="5"/>
        <v>0.4325</v>
      </c>
      <c r="AC63" s="274">
        <f t="shared" si="6"/>
        <v>34.196698265895954</v>
      </c>
      <c r="AD63" s="280">
        <f t="shared" si="7"/>
        <v>34.196698265895954</v>
      </c>
      <c r="AE63" s="281">
        <f t="shared" si="8"/>
        <v>0.26250000000000001</v>
      </c>
      <c r="AF63" s="281">
        <f t="shared" si="9"/>
        <v>0.30499999999999999</v>
      </c>
      <c r="AG63" s="282">
        <f t="shared" si="10"/>
        <v>8.9766332947976881</v>
      </c>
      <c r="AH63" s="282">
        <f t="shared" si="11"/>
        <v>10.429992971098265</v>
      </c>
    </row>
    <row r="64" spans="1:34" x14ac:dyDescent="0.2">
      <c r="A64" s="272">
        <v>61</v>
      </c>
      <c r="B64" s="385" t="s">
        <v>534</v>
      </c>
      <c r="C64" s="385" t="s">
        <v>534</v>
      </c>
      <c r="D64" s="386" t="s">
        <v>532</v>
      </c>
      <c r="E64" s="387" t="s">
        <v>533</v>
      </c>
      <c r="F64" s="387"/>
      <c r="G64" s="388" t="s">
        <v>149</v>
      </c>
      <c r="H64" s="252">
        <v>1</v>
      </c>
      <c r="I64" s="389">
        <v>21.48</v>
      </c>
      <c r="J64" s="253">
        <v>9.2499999999999999E-2</v>
      </c>
      <c r="K64" s="390">
        <v>0.12</v>
      </c>
      <c r="L64" s="267">
        <v>6.5000000000000002E-2</v>
      </c>
      <c r="M64" s="267"/>
      <c r="N64" s="267"/>
      <c r="O64" s="254">
        <f t="shared" si="0"/>
        <v>4.3260719999999999</v>
      </c>
      <c r="P64" s="273">
        <f t="shared" si="1"/>
        <v>22.876200000000001</v>
      </c>
      <c r="Q64" s="274">
        <f t="shared" si="2"/>
        <v>17.153928000000001</v>
      </c>
      <c r="R64" s="274">
        <f t="shared" si="3"/>
        <v>17.153928000000001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4"/>
        <v>0.5675</v>
      </c>
      <c r="AB64" s="279">
        <f t="shared" si="5"/>
        <v>0.4325</v>
      </c>
      <c r="AC64" s="274">
        <f t="shared" si="6"/>
        <v>39.6622612716763</v>
      </c>
      <c r="AD64" s="280">
        <f t="shared" si="7"/>
        <v>39.6622612716763</v>
      </c>
      <c r="AE64" s="281">
        <f t="shared" si="8"/>
        <v>0.26250000000000001</v>
      </c>
      <c r="AF64" s="281">
        <f t="shared" si="9"/>
        <v>0.30499999999999999</v>
      </c>
      <c r="AG64" s="282">
        <f t="shared" si="10"/>
        <v>10.411343583815029</v>
      </c>
      <c r="AH64" s="282">
        <f t="shared" si="11"/>
        <v>12.096989687861271</v>
      </c>
    </row>
    <row r="65" spans="1:34" x14ac:dyDescent="0.2">
      <c r="A65" s="272">
        <v>62</v>
      </c>
      <c r="B65" s="385" t="s">
        <v>535</v>
      </c>
      <c r="C65" s="385" t="s">
        <v>535</v>
      </c>
      <c r="D65" s="386" t="s">
        <v>532</v>
      </c>
      <c r="E65" s="387" t="s">
        <v>533</v>
      </c>
      <c r="F65" s="387"/>
      <c r="G65" s="388" t="s">
        <v>149</v>
      </c>
      <c r="H65" s="252">
        <v>3</v>
      </c>
      <c r="I65" s="389">
        <v>29.66</v>
      </c>
      <c r="J65" s="253">
        <v>9.2499999999999999E-2</v>
      </c>
      <c r="K65" s="390">
        <v>0.12</v>
      </c>
      <c r="L65" s="267">
        <v>6.5000000000000002E-2</v>
      </c>
      <c r="M65" s="267"/>
      <c r="N65" s="267"/>
      <c r="O65" s="254">
        <f t="shared" si="0"/>
        <v>5.9735239999999994</v>
      </c>
      <c r="P65" s="273">
        <f t="shared" si="1"/>
        <v>94.7637</v>
      </c>
      <c r="Q65" s="274">
        <f t="shared" si="2"/>
        <v>23.686475999999999</v>
      </c>
      <c r="R65" s="274">
        <f t="shared" si="3"/>
        <v>71.059427999999997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4"/>
        <v>0.5675</v>
      </c>
      <c r="AB65" s="279">
        <f t="shared" si="5"/>
        <v>0.4325</v>
      </c>
      <c r="AC65" s="274">
        <f t="shared" si="6"/>
        <v>54.766418497109825</v>
      </c>
      <c r="AD65" s="280">
        <f t="shared" si="7"/>
        <v>164.29925549132946</v>
      </c>
      <c r="AE65" s="281">
        <f t="shared" si="8"/>
        <v>0.26250000000000001</v>
      </c>
      <c r="AF65" s="281">
        <f t="shared" si="9"/>
        <v>0.30499999999999999</v>
      </c>
      <c r="AG65" s="282">
        <f t="shared" si="10"/>
        <v>43.128554566473987</v>
      </c>
      <c r="AH65" s="282">
        <f t="shared" si="11"/>
        <v>50.111272924855484</v>
      </c>
    </row>
    <row r="66" spans="1:34" x14ac:dyDescent="0.2">
      <c r="A66" s="272">
        <v>63</v>
      </c>
      <c r="B66" s="385" t="s">
        <v>422</v>
      </c>
      <c r="C66" s="385" t="s">
        <v>422</v>
      </c>
      <c r="D66" s="386" t="s">
        <v>423</v>
      </c>
      <c r="E66" s="387" t="s">
        <v>424</v>
      </c>
      <c r="F66" s="387"/>
      <c r="G66" s="388" t="s">
        <v>313</v>
      </c>
      <c r="H66" s="252">
        <v>1</v>
      </c>
      <c r="I66" s="389">
        <v>14.8</v>
      </c>
      <c r="J66" s="253">
        <v>9.2499999999999999E-2</v>
      </c>
      <c r="K66" s="390">
        <v>0.04</v>
      </c>
      <c r="L66" s="267">
        <v>0</v>
      </c>
      <c r="M66" s="267"/>
      <c r="N66" s="267"/>
      <c r="O66" s="254">
        <f t="shared" si="0"/>
        <v>1.9062400000000002</v>
      </c>
      <c r="P66" s="273">
        <f t="shared" si="1"/>
        <v>14.8</v>
      </c>
      <c r="Q66" s="274">
        <f t="shared" si="2"/>
        <v>12.89376</v>
      </c>
      <c r="R66" s="274">
        <f t="shared" si="3"/>
        <v>12.89376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4"/>
        <v>0.5675</v>
      </c>
      <c r="AB66" s="279">
        <f t="shared" si="5"/>
        <v>0.4325</v>
      </c>
      <c r="AC66" s="274">
        <f t="shared" si="6"/>
        <v>29.812161849710982</v>
      </c>
      <c r="AD66" s="280">
        <f t="shared" si="7"/>
        <v>29.812161849710982</v>
      </c>
      <c r="AE66" s="281">
        <f t="shared" si="8"/>
        <v>0.26250000000000001</v>
      </c>
      <c r="AF66" s="281">
        <f t="shared" si="9"/>
        <v>0.30499999999999999</v>
      </c>
      <c r="AG66" s="282">
        <f t="shared" si="10"/>
        <v>7.8256924855491334</v>
      </c>
      <c r="AH66" s="282">
        <f t="shared" si="11"/>
        <v>9.0927093641618502</v>
      </c>
    </row>
    <row r="67" spans="1:34" x14ac:dyDescent="0.2">
      <c r="A67" s="272">
        <v>64</v>
      </c>
      <c r="B67" s="385" t="s">
        <v>536</v>
      </c>
      <c r="C67" s="385" t="s">
        <v>536</v>
      </c>
      <c r="D67" s="386" t="s">
        <v>423</v>
      </c>
      <c r="E67" s="387" t="s">
        <v>427</v>
      </c>
      <c r="F67" s="387"/>
      <c r="G67" s="388" t="s">
        <v>313</v>
      </c>
      <c r="H67" s="252">
        <v>75</v>
      </c>
      <c r="I67" s="389">
        <v>0.2</v>
      </c>
      <c r="J67" s="253">
        <v>9.2499999999999999E-2</v>
      </c>
      <c r="K67" s="390">
        <v>0.04</v>
      </c>
      <c r="L67" s="267">
        <v>9.7500000000000003E-2</v>
      </c>
      <c r="M67" s="267"/>
      <c r="N67" s="267"/>
      <c r="O67" s="254">
        <f t="shared" si="0"/>
        <v>2.5760000000000002E-2</v>
      </c>
      <c r="P67" s="273">
        <f t="shared" si="1"/>
        <v>16.462500000000002</v>
      </c>
      <c r="Q67" s="274">
        <f t="shared" si="2"/>
        <v>0.17424000000000001</v>
      </c>
      <c r="R67" s="274">
        <f t="shared" si="3"/>
        <v>13.068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4"/>
        <v>0.5675</v>
      </c>
      <c r="AB67" s="279">
        <f t="shared" si="5"/>
        <v>0.4325</v>
      </c>
      <c r="AC67" s="274">
        <f t="shared" si="6"/>
        <v>0.4028670520231214</v>
      </c>
      <c r="AD67" s="280">
        <f t="shared" si="7"/>
        <v>30.215028901734104</v>
      </c>
      <c r="AE67" s="281">
        <f t="shared" si="8"/>
        <v>0.26250000000000001</v>
      </c>
      <c r="AF67" s="281">
        <f t="shared" si="9"/>
        <v>0.30499999999999999</v>
      </c>
      <c r="AG67" s="282">
        <f t="shared" si="10"/>
        <v>7.9314450867052031</v>
      </c>
      <c r="AH67" s="282">
        <f t="shared" si="11"/>
        <v>9.2155838150289018</v>
      </c>
    </row>
    <row r="68" spans="1:34" x14ac:dyDescent="0.2">
      <c r="A68" s="272">
        <v>65</v>
      </c>
      <c r="B68" s="385" t="s">
        <v>537</v>
      </c>
      <c r="C68" s="385" t="s">
        <v>537</v>
      </c>
      <c r="D68" s="386" t="s">
        <v>423</v>
      </c>
      <c r="E68" s="387" t="s">
        <v>538</v>
      </c>
      <c r="F68" s="387"/>
      <c r="G68" s="388" t="s">
        <v>313</v>
      </c>
      <c r="H68" s="252">
        <v>32</v>
      </c>
      <c r="I68" s="389">
        <v>0.48</v>
      </c>
      <c r="J68" s="253">
        <v>9.2499999999999999E-2</v>
      </c>
      <c r="K68" s="390">
        <v>0.04</v>
      </c>
      <c r="L68" s="267">
        <v>9.7500000000000003E-2</v>
      </c>
      <c r="M68" s="267"/>
      <c r="N68" s="267"/>
      <c r="O68" s="254">
        <f t="shared" ref="O68:O103" si="12">((I68*(1-M68)-(I68*(1-M68)*K68))*J68)+(I68*(1-M68)*K68)</f>
        <v>6.182399999999999E-2</v>
      </c>
      <c r="P68" s="273">
        <f t="shared" ref="P68:P103" si="13">((I68*(1-M68)*L68)+I68*(1-M68))*H68</f>
        <v>16.857599999999998</v>
      </c>
      <c r="Q68" s="274">
        <f t="shared" ref="Q68:Q103" si="14">I68*(1-M68)-O68</f>
        <v>0.41817599999999999</v>
      </c>
      <c r="R68" s="274">
        <f t="shared" ref="R68:R103" si="15">Q68*H68</f>
        <v>13.381632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ref="AA68:AA103" si="16">SUM(S68:Z68)</f>
        <v>0.5675</v>
      </c>
      <c r="AB68" s="279">
        <f t="shared" ref="AB68:AB103" si="17">(1-AA68)</f>
        <v>0.4325</v>
      </c>
      <c r="AC68" s="274">
        <f t="shared" ref="AC68:AC103" si="18">Q68/AB68</f>
        <v>0.96688092485549137</v>
      </c>
      <c r="AD68" s="280">
        <f t="shared" ref="AD68:AD103" si="19">R68/AB68</f>
        <v>30.940189595375724</v>
      </c>
      <c r="AE68" s="281">
        <f t="shared" ref="AE68:AE103" si="20">SUM(S68:V68)</f>
        <v>0.26250000000000001</v>
      </c>
      <c r="AF68" s="281">
        <f t="shared" ref="AF68:AF103" si="21">W68+X68</f>
        <v>0.30499999999999999</v>
      </c>
      <c r="AG68" s="282">
        <f t="shared" ref="AG68:AG103" si="22">AD68*AE68</f>
        <v>8.1217997687861274</v>
      </c>
      <c r="AH68" s="282">
        <f t="shared" ref="AH68:AH103" si="23">AD68*AF68</f>
        <v>9.4367578265895951</v>
      </c>
    </row>
    <row r="69" spans="1:34" x14ac:dyDescent="0.2">
      <c r="A69" s="272">
        <v>66</v>
      </c>
      <c r="B69" s="385" t="s">
        <v>551</v>
      </c>
      <c r="C69" s="385" t="s">
        <v>551</v>
      </c>
      <c r="D69" s="386" t="s">
        <v>552</v>
      </c>
      <c r="E69" s="387" t="s">
        <v>553</v>
      </c>
      <c r="F69" s="387"/>
      <c r="G69" s="388" t="s">
        <v>432</v>
      </c>
      <c r="H69" s="252">
        <v>3</v>
      </c>
      <c r="I69" s="389">
        <v>28.62</v>
      </c>
      <c r="J69" s="253">
        <v>9.2499999999999999E-2</v>
      </c>
      <c r="K69" s="390">
        <v>0.04</v>
      </c>
      <c r="L69" s="267">
        <v>9.7500000000000003E-2</v>
      </c>
      <c r="M69" s="267"/>
      <c r="N69" s="267"/>
      <c r="O69" s="254">
        <f t="shared" si="12"/>
        <v>3.6862560000000002</v>
      </c>
      <c r="P69" s="273">
        <f t="shared" si="13"/>
        <v>94.231350000000006</v>
      </c>
      <c r="Q69" s="274">
        <f t="shared" si="14"/>
        <v>24.933744000000001</v>
      </c>
      <c r="R69" s="274">
        <f t="shared" si="15"/>
        <v>74.801231999999999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16"/>
        <v>0.5675</v>
      </c>
      <c r="AB69" s="279">
        <f t="shared" si="17"/>
        <v>0.4325</v>
      </c>
      <c r="AC69" s="274">
        <f t="shared" si="18"/>
        <v>57.650275144508676</v>
      </c>
      <c r="AD69" s="280">
        <f t="shared" si="19"/>
        <v>172.95082543352601</v>
      </c>
      <c r="AE69" s="281">
        <f t="shared" si="20"/>
        <v>0.26250000000000001</v>
      </c>
      <c r="AF69" s="281">
        <f t="shared" si="21"/>
        <v>0.30499999999999999</v>
      </c>
      <c r="AG69" s="282">
        <f t="shared" si="22"/>
        <v>45.399591676300581</v>
      </c>
      <c r="AH69" s="282">
        <f t="shared" si="23"/>
        <v>52.750001757225434</v>
      </c>
    </row>
    <row r="70" spans="1:34" x14ac:dyDescent="0.2">
      <c r="A70" s="272">
        <v>67</v>
      </c>
      <c r="B70" s="385" t="s">
        <v>554</v>
      </c>
      <c r="C70" s="385"/>
      <c r="D70" s="386" t="s">
        <v>426</v>
      </c>
      <c r="E70" s="387" t="s">
        <v>540</v>
      </c>
      <c r="F70" s="387"/>
      <c r="G70" s="388" t="s">
        <v>313</v>
      </c>
      <c r="H70" s="252">
        <v>112</v>
      </c>
      <c r="I70" s="389">
        <v>0.13</v>
      </c>
      <c r="J70" s="253">
        <v>9.2499999999999999E-2</v>
      </c>
      <c r="K70" s="390">
        <v>0.04</v>
      </c>
      <c r="L70" s="267">
        <v>0.15</v>
      </c>
      <c r="M70" s="267"/>
      <c r="N70" s="267"/>
      <c r="O70" s="254">
        <f t="shared" si="12"/>
        <v>1.6744000000000002E-2</v>
      </c>
      <c r="P70" s="273">
        <f t="shared" si="13"/>
        <v>16.744</v>
      </c>
      <c r="Q70" s="274">
        <f t="shared" si="14"/>
        <v>0.113256</v>
      </c>
      <c r="R70" s="274">
        <f t="shared" si="15"/>
        <v>12.684671999999999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 t="shared" si="16"/>
        <v>0.5675</v>
      </c>
      <c r="AB70" s="279">
        <f t="shared" si="17"/>
        <v>0.4325</v>
      </c>
      <c r="AC70" s="274">
        <f t="shared" si="18"/>
        <v>0.26186358381502889</v>
      </c>
      <c r="AD70" s="280">
        <f t="shared" si="19"/>
        <v>29.328721387283235</v>
      </c>
      <c r="AE70" s="281">
        <f t="shared" si="20"/>
        <v>0.26250000000000001</v>
      </c>
      <c r="AF70" s="281">
        <f t="shared" si="21"/>
        <v>0.30499999999999999</v>
      </c>
      <c r="AG70" s="282">
        <f t="shared" si="22"/>
        <v>7.6987893641618497</v>
      </c>
      <c r="AH70" s="282">
        <f t="shared" si="23"/>
        <v>8.9452600231213868</v>
      </c>
    </row>
    <row r="71" spans="1:34" x14ac:dyDescent="0.2">
      <c r="A71" s="272">
        <v>68</v>
      </c>
      <c r="B71" s="385" t="s">
        <v>435</v>
      </c>
      <c r="C71" s="385"/>
      <c r="D71" s="386" t="s">
        <v>21</v>
      </c>
      <c r="E71" s="387"/>
      <c r="F71" s="387"/>
      <c r="G71" s="388" t="s">
        <v>369</v>
      </c>
      <c r="H71" s="252">
        <v>0</v>
      </c>
      <c r="I71" s="389">
        <v>80</v>
      </c>
      <c r="J71" s="253">
        <v>9.2499999999999999E-2</v>
      </c>
      <c r="K71" s="390">
        <v>0.12</v>
      </c>
      <c r="L71" s="267">
        <v>3.2500000000000001E-2</v>
      </c>
      <c r="M71" s="267"/>
      <c r="N71" s="267"/>
      <c r="O71" s="254">
        <f t="shared" si="12"/>
        <v>16.112000000000002</v>
      </c>
      <c r="P71" s="273">
        <f t="shared" si="13"/>
        <v>0</v>
      </c>
      <c r="Q71" s="274">
        <f t="shared" si="14"/>
        <v>63.887999999999998</v>
      </c>
      <c r="R71" s="274">
        <f t="shared" si="15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 t="shared" si="16"/>
        <v>0.5675</v>
      </c>
      <c r="AB71" s="279">
        <f t="shared" si="17"/>
        <v>0.4325</v>
      </c>
      <c r="AC71" s="274">
        <f t="shared" si="18"/>
        <v>147.71791907514449</v>
      </c>
      <c r="AD71" s="280">
        <f t="shared" si="19"/>
        <v>0</v>
      </c>
      <c r="AE71" s="281">
        <f t="shared" si="20"/>
        <v>0.26250000000000001</v>
      </c>
      <c r="AF71" s="281">
        <f t="shared" si="21"/>
        <v>0.30499999999999999</v>
      </c>
      <c r="AG71" s="282">
        <f t="shared" si="22"/>
        <v>0</v>
      </c>
      <c r="AH71" s="282">
        <f t="shared" si="23"/>
        <v>0</v>
      </c>
    </row>
    <row r="72" spans="1:34" x14ac:dyDescent="0.2">
      <c r="A72" s="272">
        <v>69</v>
      </c>
      <c r="B72" s="385" t="s">
        <v>541</v>
      </c>
      <c r="C72" s="385"/>
      <c r="D72" s="386" t="s">
        <v>21</v>
      </c>
      <c r="E72" s="387"/>
      <c r="F72" s="387"/>
      <c r="G72" s="388" t="s">
        <v>310</v>
      </c>
      <c r="H72" s="252">
        <v>1</v>
      </c>
      <c r="I72" s="389">
        <v>250</v>
      </c>
      <c r="J72" s="253">
        <v>0</v>
      </c>
      <c r="K72" s="390">
        <v>0</v>
      </c>
      <c r="L72" s="267">
        <v>0</v>
      </c>
      <c r="M72" s="267"/>
      <c r="N72" s="267"/>
      <c r="O72" s="254">
        <f t="shared" si="12"/>
        <v>0</v>
      </c>
      <c r="P72" s="273">
        <f t="shared" si="13"/>
        <v>250</v>
      </c>
      <c r="Q72" s="274">
        <f t="shared" si="14"/>
        <v>250</v>
      </c>
      <c r="R72" s="274">
        <f t="shared" si="15"/>
        <v>250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 t="shared" si="16"/>
        <v>0.5675</v>
      </c>
      <c r="AB72" s="279">
        <f t="shared" si="17"/>
        <v>0.4325</v>
      </c>
      <c r="AC72" s="274">
        <f t="shared" si="18"/>
        <v>578.03468208092488</v>
      </c>
      <c r="AD72" s="280">
        <f t="shared" si="19"/>
        <v>578.03468208092488</v>
      </c>
      <c r="AE72" s="281">
        <f t="shared" si="20"/>
        <v>0.26250000000000001</v>
      </c>
      <c r="AF72" s="281">
        <f t="shared" si="21"/>
        <v>0.30499999999999999</v>
      </c>
      <c r="AG72" s="282">
        <f t="shared" si="22"/>
        <v>151.73410404624278</v>
      </c>
      <c r="AH72" s="282">
        <f t="shared" si="23"/>
        <v>176.30057803468208</v>
      </c>
    </row>
    <row r="73" spans="1:34" x14ac:dyDescent="0.2">
      <c r="A73" s="272">
        <v>70</v>
      </c>
      <c r="B73" s="385" t="s">
        <v>438</v>
      </c>
      <c r="C73" s="385"/>
      <c r="D73" s="386"/>
      <c r="E73" s="387"/>
      <c r="F73" s="387"/>
      <c r="G73" s="388" t="s">
        <v>149</v>
      </c>
      <c r="H73" s="252">
        <v>10</v>
      </c>
      <c r="I73" s="389">
        <v>120</v>
      </c>
      <c r="J73" s="253">
        <v>9.2499999999999999E-2</v>
      </c>
      <c r="K73" s="390">
        <v>0.12</v>
      </c>
      <c r="L73" s="267">
        <v>0</v>
      </c>
      <c r="M73" s="267"/>
      <c r="N73" s="267"/>
      <c r="O73" s="254">
        <f t="shared" si="12"/>
        <v>24.167999999999999</v>
      </c>
      <c r="P73" s="273">
        <f t="shared" si="13"/>
        <v>1200</v>
      </c>
      <c r="Q73" s="274">
        <f t="shared" si="14"/>
        <v>95.831999999999994</v>
      </c>
      <c r="R73" s="274">
        <f t="shared" si="15"/>
        <v>958.31999999999994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16"/>
        <v>0.5675</v>
      </c>
      <c r="AB73" s="279">
        <f t="shared" si="17"/>
        <v>0.4325</v>
      </c>
      <c r="AC73" s="274">
        <f t="shared" si="18"/>
        <v>221.57687861271674</v>
      </c>
      <c r="AD73" s="280">
        <f t="shared" si="19"/>
        <v>2215.7687861271675</v>
      </c>
      <c r="AE73" s="281">
        <f t="shared" si="20"/>
        <v>0.26250000000000001</v>
      </c>
      <c r="AF73" s="281">
        <f t="shared" si="21"/>
        <v>0.30499999999999999</v>
      </c>
      <c r="AG73" s="282">
        <f t="shared" si="22"/>
        <v>581.63930635838153</v>
      </c>
      <c r="AH73" s="282">
        <f t="shared" si="23"/>
        <v>675.8094797687861</v>
      </c>
    </row>
    <row r="74" spans="1:34" x14ac:dyDescent="0.2">
      <c r="A74" s="272">
        <v>71</v>
      </c>
      <c r="B74" s="385" t="s">
        <v>439</v>
      </c>
      <c r="C74" s="385"/>
      <c r="D74" s="386"/>
      <c r="E74" s="387"/>
      <c r="F74" s="387"/>
      <c r="G74" s="388" t="s">
        <v>149</v>
      </c>
      <c r="H74" s="252">
        <v>5</v>
      </c>
      <c r="I74" s="389">
        <v>18</v>
      </c>
      <c r="J74" s="253">
        <v>9.2499999999999999E-2</v>
      </c>
      <c r="K74" s="390">
        <v>0.12</v>
      </c>
      <c r="L74" s="267">
        <v>0</v>
      </c>
      <c r="M74" s="267"/>
      <c r="N74" s="267"/>
      <c r="O74" s="254">
        <f t="shared" si="12"/>
        <v>3.6252000000000004</v>
      </c>
      <c r="P74" s="273">
        <f t="shared" si="13"/>
        <v>90</v>
      </c>
      <c r="Q74" s="274">
        <f t="shared" si="14"/>
        <v>14.3748</v>
      </c>
      <c r="R74" s="274">
        <f t="shared" si="15"/>
        <v>71.873999999999995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16"/>
        <v>0.5675</v>
      </c>
      <c r="AB74" s="279">
        <f t="shared" si="17"/>
        <v>0.4325</v>
      </c>
      <c r="AC74" s="274">
        <f t="shared" si="18"/>
        <v>33.236531791907517</v>
      </c>
      <c r="AD74" s="280">
        <f t="shared" si="19"/>
        <v>166.18265895953758</v>
      </c>
      <c r="AE74" s="281">
        <f t="shared" si="20"/>
        <v>0.26250000000000001</v>
      </c>
      <c r="AF74" s="281">
        <f t="shared" si="21"/>
        <v>0.30499999999999999</v>
      </c>
      <c r="AG74" s="282">
        <f t="shared" si="22"/>
        <v>43.622947976878613</v>
      </c>
      <c r="AH74" s="282">
        <f t="shared" si="23"/>
        <v>50.685710982658961</v>
      </c>
    </row>
    <row r="75" spans="1:34" x14ac:dyDescent="0.2">
      <c r="A75" s="272">
        <v>72</v>
      </c>
      <c r="B75" s="385" t="s">
        <v>440</v>
      </c>
      <c r="C75" s="385"/>
      <c r="D75" s="386"/>
      <c r="E75" s="387"/>
      <c r="F75" s="387"/>
      <c r="G75" s="388" t="s">
        <v>149</v>
      </c>
      <c r="H75" s="252">
        <v>5</v>
      </c>
      <c r="I75" s="389">
        <v>18</v>
      </c>
      <c r="J75" s="253">
        <v>9.2499999999999999E-2</v>
      </c>
      <c r="K75" s="390">
        <v>0.12</v>
      </c>
      <c r="L75" s="267">
        <v>0</v>
      </c>
      <c r="M75" s="267"/>
      <c r="N75" s="267"/>
      <c r="O75" s="254">
        <f t="shared" si="12"/>
        <v>3.6252000000000004</v>
      </c>
      <c r="P75" s="273">
        <f t="shared" si="13"/>
        <v>90</v>
      </c>
      <c r="Q75" s="274">
        <f t="shared" si="14"/>
        <v>14.3748</v>
      </c>
      <c r="R75" s="274">
        <f t="shared" si="15"/>
        <v>71.873999999999995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16"/>
        <v>0.5675</v>
      </c>
      <c r="AB75" s="279">
        <f t="shared" si="17"/>
        <v>0.4325</v>
      </c>
      <c r="AC75" s="274">
        <f t="shared" si="18"/>
        <v>33.236531791907517</v>
      </c>
      <c r="AD75" s="280">
        <f t="shared" si="19"/>
        <v>166.18265895953758</v>
      </c>
      <c r="AE75" s="281">
        <f t="shared" si="20"/>
        <v>0.26250000000000001</v>
      </c>
      <c r="AF75" s="281">
        <f t="shared" si="21"/>
        <v>0.30499999999999999</v>
      </c>
      <c r="AG75" s="282">
        <f t="shared" si="22"/>
        <v>43.622947976878613</v>
      </c>
      <c r="AH75" s="282">
        <f t="shared" si="23"/>
        <v>50.685710982658961</v>
      </c>
    </row>
    <row r="76" spans="1:34" x14ac:dyDescent="0.2">
      <c r="A76" s="272">
        <v>73</v>
      </c>
      <c r="B76" s="385" t="s">
        <v>441</v>
      </c>
      <c r="C76" s="385"/>
      <c r="D76" s="386"/>
      <c r="E76" s="387"/>
      <c r="F76" s="387"/>
      <c r="G76" s="388" t="s">
        <v>149</v>
      </c>
      <c r="H76" s="252">
        <v>5</v>
      </c>
      <c r="I76" s="389">
        <v>12</v>
      </c>
      <c r="J76" s="253">
        <v>9.2499999999999999E-2</v>
      </c>
      <c r="K76" s="390">
        <v>0.12</v>
      </c>
      <c r="L76" s="267">
        <v>0</v>
      </c>
      <c r="M76" s="267"/>
      <c r="N76" s="267"/>
      <c r="O76" s="254">
        <f t="shared" si="12"/>
        <v>2.4167999999999998</v>
      </c>
      <c r="P76" s="273">
        <f t="shared" si="13"/>
        <v>60</v>
      </c>
      <c r="Q76" s="274">
        <f t="shared" si="14"/>
        <v>9.5831999999999997</v>
      </c>
      <c r="R76" s="274">
        <f t="shared" si="15"/>
        <v>47.915999999999997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16"/>
        <v>0.5675</v>
      </c>
      <c r="AB76" s="279">
        <f t="shared" si="17"/>
        <v>0.4325</v>
      </c>
      <c r="AC76" s="274">
        <f t="shared" si="18"/>
        <v>22.157687861271675</v>
      </c>
      <c r="AD76" s="280">
        <f t="shared" si="19"/>
        <v>110.78843930635837</v>
      </c>
      <c r="AE76" s="281">
        <f t="shared" si="20"/>
        <v>0.26250000000000001</v>
      </c>
      <c r="AF76" s="281">
        <f t="shared" si="21"/>
        <v>0.30499999999999999</v>
      </c>
      <c r="AG76" s="282">
        <f t="shared" si="22"/>
        <v>29.081965317919074</v>
      </c>
      <c r="AH76" s="282">
        <f t="shared" si="23"/>
        <v>33.790473988439302</v>
      </c>
    </row>
    <row r="77" spans="1:34" x14ac:dyDescent="0.2">
      <c r="A77" s="272">
        <v>74</v>
      </c>
      <c r="B77" s="385" t="s">
        <v>442</v>
      </c>
      <c r="C77" s="385"/>
      <c r="D77" s="386"/>
      <c r="E77" s="387"/>
      <c r="F77" s="387"/>
      <c r="G77" s="388" t="s">
        <v>149</v>
      </c>
      <c r="H77" s="252">
        <v>5</v>
      </c>
      <c r="I77" s="389">
        <v>5.78</v>
      </c>
      <c r="J77" s="253">
        <v>9.2499999999999999E-2</v>
      </c>
      <c r="K77" s="390">
        <v>0.12</v>
      </c>
      <c r="L77" s="267">
        <v>0</v>
      </c>
      <c r="M77" s="267"/>
      <c r="N77" s="267"/>
      <c r="O77" s="254">
        <f t="shared" si="12"/>
        <v>1.1640920000000001</v>
      </c>
      <c r="P77" s="273">
        <f t="shared" si="13"/>
        <v>28.900000000000002</v>
      </c>
      <c r="Q77" s="274">
        <f t="shared" si="14"/>
        <v>4.6159080000000001</v>
      </c>
      <c r="R77" s="274">
        <f t="shared" si="15"/>
        <v>23.079540000000001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16"/>
        <v>0.5675</v>
      </c>
      <c r="AB77" s="279">
        <f t="shared" si="17"/>
        <v>0.4325</v>
      </c>
      <c r="AC77" s="274">
        <f t="shared" si="18"/>
        <v>10.672619653179192</v>
      </c>
      <c r="AD77" s="280">
        <f t="shared" si="19"/>
        <v>53.363098265895957</v>
      </c>
      <c r="AE77" s="281">
        <f t="shared" si="20"/>
        <v>0.26250000000000001</v>
      </c>
      <c r="AF77" s="281">
        <f t="shared" si="21"/>
        <v>0.30499999999999999</v>
      </c>
      <c r="AG77" s="282">
        <f t="shared" si="22"/>
        <v>14.007813294797689</v>
      </c>
      <c r="AH77" s="282">
        <f t="shared" si="23"/>
        <v>16.275744971098266</v>
      </c>
    </row>
    <row r="78" spans="1:34" x14ac:dyDescent="0.2">
      <c r="A78" s="272">
        <v>75</v>
      </c>
      <c r="B78" s="385" t="s">
        <v>443</v>
      </c>
      <c r="C78" s="385"/>
      <c r="D78" s="386"/>
      <c r="E78" s="387"/>
      <c r="F78" s="387"/>
      <c r="G78" s="388" t="s">
        <v>149</v>
      </c>
      <c r="H78" s="252">
        <v>5</v>
      </c>
      <c r="I78" s="389">
        <v>5.78</v>
      </c>
      <c r="J78" s="253">
        <v>9.2499999999999999E-2</v>
      </c>
      <c r="K78" s="390">
        <v>0.12</v>
      </c>
      <c r="L78" s="267">
        <v>0</v>
      </c>
      <c r="M78" s="267"/>
      <c r="N78" s="267"/>
      <c r="O78" s="254">
        <f t="shared" si="12"/>
        <v>1.1640920000000001</v>
      </c>
      <c r="P78" s="273">
        <f t="shared" si="13"/>
        <v>28.900000000000002</v>
      </c>
      <c r="Q78" s="274">
        <f t="shared" si="14"/>
        <v>4.6159080000000001</v>
      </c>
      <c r="R78" s="274">
        <f t="shared" si="15"/>
        <v>23.079540000000001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si="16"/>
        <v>0.5675</v>
      </c>
      <c r="AB78" s="279">
        <f t="shared" si="17"/>
        <v>0.4325</v>
      </c>
      <c r="AC78" s="274">
        <f t="shared" si="18"/>
        <v>10.672619653179192</v>
      </c>
      <c r="AD78" s="280">
        <f t="shared" si="19"/>
        <v>53.363098265895957</v>
      </c>
      <c r="AE78" s="281">
        <f t="shared" si="20"/>
        <v>0.26250000000000001</v>
      </c>
      <c r="AF78" s="281">
        <f t="shared" si="21"/>
        <v>0.30499999999999999</v>
      </c>
      <c r="AG78" s="282">
        <f t="shared" si="22"/>
        <v>14.007813294797689</v>
      </c>
      <c r="AH78" s="282">
        <f t="shared" si="23"/>
        <v>16.275744971098266</v>
      </c>
    </row>
    <row r="79" spans="1:34" x14ac:dyDescent="0.2">
      <c r="A79" s="272">
        <v>76</v>
      </c>
      <c r="B79" s="385" t="s">
        <v>444</v>
      </c>
      <c r="C79" s="385"/>
      <c r="D79" s="386"/>
      <c r="E79" s="387"/>
      <c r="F79" s="387"/>
      <c r="G79" s="388" t="s">
        <v>149</v>
      </c>
      <c r="H79" s="252">
        <v>5</v>
      </c>
      <c r="I79" s="389">
        <v>3.5</v>
      </c>
      <c r="J79" s="253">
        <v>9.2499999999999999E-2</v>
      </c>
      <c r="K79" s="390">
        <v>0.12</v>
      </c>
      <c r="L79" s="267">
        <v>0</v>
      </c>
      <c r="M79" s="267"/>
      <c r="N79" s="267"/>
      <c r="O79" s="254">
        <f t="shared" si="12"/>
        <v>0.70489999999999997</v>
      </c>
      <c r="P79" s="273">
        <f t="shared" si="13"/>
        <v>17.5</v>
      </c>
      <c r="Q79" s="274">
        <f t="shared" si="14"/>
        <v>2.7951000000000001</v>
      </c>
      <c r="R79" s="274">
        <f t="shared" si="15"/>
        <v>13.9755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16"/>
        <v>0.5675</v>
      </c>
      <c r="AB79" s="279">
        <f t="shared" si="17"/>
        <v>0.4325</v>
      </c>
      <c r="AC79" s="274">
        <f t="shared" si="18"/>
        <v>6.4626589595375723</v>
      </c>
      <c r="AD79" s="280">
        <f t="shared" si="19"/>
        <v>32.31329479768786</v>
      </c>
      <c r="AE79" s="281">
        <f t="shared" si="20"/>
        <v>0.26250000000000001</v>
      </c>
      <c r="AF79" s="281">
        <f t="shared" si="21"/>
        <v>0.30499999999999999</v>
      </c>
      <c r="AG79" s="282">
        <f t="shared" si="22"/>
        <v>8.4822398843930635</v>
      </c>
      <c r="AH79" s="282">
        <f t="shared" si="23"/>
        <v>9.8555549132947977</v>
      </c>
    </row>
    <row r="80" spans="1:34" x14ac:dyDescent="0.2">
      <c r="A80" s="272">
        <v>77</v>
      </c>
      <c r="B80" s="385" t="s">
        <v>445</v>
      </c>
      <c r="C80" s="385"/>
      <c r="D80" s="386"/>
      <c r="E80" s="387"/>
      <c r="F80" s="387"/>
      <c r="G80" s="388" t="s">
        <v>149</v>
      </c>
      <c r="H80" s="252">
        <v>5</v>
      </c>
      <c r="I80" s="389">
        <v>3.5</v>
      </c>
      <c r="J80" s="253">
        <v>9.2499999999999999E-2</v>
      </c>
      <c r="K80" s="390">
        <v>0.12</v>
      </c>
      <c r="L80" s="267">
        <v>0</v>
      </c>
      <c r="M80" s="267"/>
      <c r="N80" s="267"/>
      <c r="O80" s="254">
        <f t="shared" si="12"/>
        <v>0.70489999999999997</v>
      </c>
      <c r="P80" s="273">
        <f t="shared" si="13"/>
        <v>17.5</v>
      </c>
      <c r="Q80" s="274">
        <f t="shared" si="14"/>
        <v>2.7951000000000001</v>
      </c>
      <c r="R80" s="274">
        <f t="shared" si="15"/>
        <v>13.9755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16"/>
        <v>0.5675</v>
      </c>
      <c r="AB80" s="279">
        <f t="shared" si="17"/>
        <v>0.4325</v>
      </c>
      <c r="AC80" s="274">
        <f t="shared" si="18"/>
        <v>6.4626589595375723</v>
      </c>
      <c r="AD80" s="280">
        <f t="shared" si="19"/>
        <v>32.31329479768786</v>
      </c>
      <c r="AE80" s="281">
        <f t="shared" si="20"/>
        <v>0.26250000000000001</v>
      </c>
      <c r="AF80" s="281">
        <f t="shared" si="21"/>
        <v>0.30499999999999999</v>
      </c>
      <c r="AG80" s="282">
        <f t="shared" si="22"/>
        <v>8.4822398843930635</v>
      </c>
      <c r="AH80" s="282">
        <f t="shared" si="23"/>
        <v>9.8555549132947977</v>
      </c>
    </row>
    <row r="81" spans="1:34" x14ac:dyDescent="0.2">
      <c r="A81" s="272">
        <v>78</v>
      </c>
      <c r="B81" s="385" t="s">
        <v>446</v>
      </c>
      <c r="C81" s="385"/>
      <c r="D81" s="386"/>
      <c r="E81" s="387"/>
      <c r="F81" s="387"/>
      <c r="G81" s="388" t="s">
        <v>149</v>
      </c>
      <c r="H81" s="252">
        <v>12</v>
      </c>
      <c r="I81" s="389">
        <v>2.97</v>
      </c>
      <c r="J81" s="253">
        <v>9.2499999999999999E-2</v>
      </c>
      <c r="K81" s="390">
        <v>0.12</v>
      </c>
      <c r="L81" s="267">
        <v>0</v>
      </c>
      <c r="M81" s="267"/>
      <c r="N81" s="267"/>
      <c r="O81" s="254">
        <f t="shared" si="12"/>
        <v>0.59815799999999997</v>
      </c>
      <c r="P81" s="273">
        <f t="shared" si="13"/>
        <v>35.64</v>
      </c>
      <c r="Q81" s="274">
        <f t="shared" si="14"/>
        <v>2.371842</v>
      </c>
      <c r="R81" s="274">
        <f t="shared" si="15"/>
        <v>28.462104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16"/>
        <v>0.5675</v>
      </c>
      <c r="AB81" s="279">
        <f t="shared" si="17"/>
        <v>0.4325</v>
      </c>
      <c r="AC81" s="274">
        <f t="shared" si="18"/>
        <v>5.4840277456647399</v>
      </c>
      <c r="AD81" s="280">
        <f t="shared" si="19"/>
        <v>65.808332947976879</v>
      </c>
      <c r="AE81" s="281">
        <f t="shared" si="20"/>
        <v>0.26250000000000001</v>
      </c>
      <c r="AF81" s="281">
        <f t="shared" si="21"/>
        <v>0.30499999999999999</v>
      </c>
      <c r="AG81" s="282">
        <f t="shared" si="22"/>
        <v>17.27468739884393</v>
      </c>
      <c r="AH81" s="282">
        <f t="shared" si="23"/>
        <v>20.071541549132949</v>
      </c>
    </row>
    <row r="82" spans="1:34" x14ac:dyDescent="0.2">
      <c r="A82" s="272">
        <v>79</v>
      </c>
      <c r="B82" s="385" t="s">
        <v>447</v>
      </c>
      <c r="C82" s="385"/>
      <c r="D82" s="386"/>
      <c r="E82" s="387"/>
      <c r="F82" s="387"/>
      <c r="G82" s="388" t="s">
        <v>149</v>
      </c>
      <c r="H82" s="252">
        <v>12</v>
      </c>
      <c r="I82" s="389">
        <v>2.97</v>
      </c>
      <c r="J82" s="253">
        <v>9.2499999999999999E-2</v>
      </c>
      <c r="K82" s="390">
        <v>0.12</v>
      </c>
      <c r="L82" s="267">
        <v>0</v>
      </c>
      <c r="M82" s="267"/>
      <c r="N82" s="267"/>
      <c r="O82" s="254">
        <f t="shared" si="12"/>
        <v>0.59815799999999997</v>
      </c>
      <c r="P82" s="273">
        <f t="shared" si="13"/>
        <v>35.64</v>
      </c>
      <c r="Q82" s="274">
        <f t="shared" si="14"/>
        <v>2.371842</v>
      </c>
      <c r="R82" s="274">
        <f t="shared" si="15"/>
        <v>28.462104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16"/>
        <v>0.5675</v>
      </c>
      <c r="AB82" s="279">
        <f t="shared" si="17"/>
        <v>0.4325</v>
      </c>
      <c r="AC82" s="274">
        <f t="shared" si="18"/>
        <v>5.4840277456647399</v>
      </c>
      <c r="AD82" s="280">
        <f t="shared" si="19"/>
        <v>65.808332947976879</v>
      </c>
      <c r="AE82" s="281">
        <f t="shared" si="20"/>
        <v>0.26250000000000001</v>
      </c>
      <c r="AF82" s="281">
        <f t="shared" si="21"/>
        <v>0.30499999999999999</v>
      </c>
      <c r="AG82" s="282">
        <f t="shared" si="22"/>
        <v>17.27468739884393</v>
      </c>
      <c r="AH82" s="282">
        <f t="shared" si="23"/>
        <v>20.071541549132949</v>
      </c>
    </row>
    <row r="83" spans="1:34" x14ac:dyDescent="0.2">
      <c r="A83" s="272">
        <v>80</v>
      </c>
      <c r="B83" s="385" t="s">
        <v>448</v>
      </c>
      <c r="C83" s="385"/>
      <c r="D83" s="386"/>
      <c r="E83" s="387"/>
      <c r="F83" s="387"/>
      <c r="G83" s="388" t="s">
        <v>149</v>
      </c>
      <c r="H83" s="252">
        <v>37</v>
      </c>
      <c r="I83" s="389">
        <v>1.31</v>
      </c>
      <c r="J83" s="253">
        <v>9.2499999999999999E-2</v>
      </c>
      <c r="K83" s="390">
        <v>0.12</v>
      </c>
      <c r="L83" s="267">
        <v>0</v>
      </c>
      <c r="M83" s="267"/>
      <c r="N83" s="267"/>
      <c r="O83" s="254">
        <f t="shared" si="12"/>
        <v>0.26383400000000001</v>
      </c>
      <c r="P83" s="273">
        <f t="shared" si="13"/>
        <v>48.47</v>
      </c>
      <c r="Q83" s="274">
        <f t="shared" si="14"/>
        <v>1.0461659999999999</v>
      </c>
      <c r="R83" s="274">
        <f t="shared" si="15"/>
        <v>38.708141999999995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16"/>
        <v>0.5675</v>
      </c>
      <c r="AB83" s="279">
        <f t="shared" si="17"/>
        <v>0.4325</v>
      </c>
      <c r="AC83" s="274">
        <f t="shared" si="18"/>
        <v>2.418880924855491</v>
      </c>
      <c r="AD83" s="280">
        <f t="shared" si="19"/>
        <v>89.498594219653171</v>
      </c>
      <c r="AE83" s="281">
        <f t="shared" si="20"/>
        <v>0.26250000000000001</v>
      </c>
      <c r="AF83" s="281">
        <f t="shared" si="21"/>
        <v>0.30499999999999999</v>
      </c>
      <c r="AG83" s="282">
        <f t="shared" si="22"/>
        <v>23.493380982658959</v>
      </c>
      <c r="AH83" s="282">
        <f t="shared" si="23"/>
        <v>27.297071236994217</v>
      </c>
    </row>
    <row r="84" spans="1:34" x14ac:dyDescent="0.2">
      <c r="A84" s="272">
        <v>81</v>
      </c>
      <c r="B84" s="385" t="s">
        <v>449</v>
      </c>
      <c r="C84" s="385"/>
      <c r="D84" s="386"/>
      <c r="E84" s="387"/>
      <c r="F84" s="387"/>
      <c r="G84" s="388" t="s">
        <v>149</v>
      </c>
      <c r="H84" s="252">
        <v>12</v>
      </c>
      <c r="I84" s="389">
        <v>1.31</v>
      </c>
      <c r="J84" s="253">
        <v>9.2499999999999999E-2</v>
      </c>
      <c r="K84" s="390">
        <v>0.12</v>
      </c>
      <c r="L84" s="267">
        <v>0</v>
      </c>
      <c r="M84" s="267"/>
      <c r="N84" s="267"/>
      <c r="O84" s="254">
        <f t="shared" si="12"/>
        <v>0.26383400000000001</v>
      </c>
      <c r="P84" s="273">
        <f t="shared" si="13"/>
        <v>15.72</v>
      </c>
      <c r="Q84" s="274">
        <f t="shared" si="14"/>
        <v>1.0461659999999999</v>
      </c>
      <c r="R84" s="274">
        <f t="shared" si="15"/>
        <v>12.553991999999999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16"/>
        <v>0.5675</v>
      </c>
      <c r="AB84" s="279">
        <f t="shared" si="17"/>
        <v>0.4325</v>
      </c>
      <c r="AC84" s="274">
        <f t="shared" si="18"/>
        <v>2.418880924855491</v>
      </c>
      <c r="AD84" s="280">
        <f t="shared" si="19"/>
        <v>29.026571098265894</v>
      </c>
      <c r="AE84" s="281">
        <f t="shared" si="20"/>
        <v>0.26250000000000001</v>
      </c>
      <c r="AF84" s="281">
        <f t="shared" si="21"/>
        <v>0.30499999999999999</v>
      </c>
      <c r="AG84" s="282">
        <f t="shared" si="22"/>
        <v>7.6194749132947974</v>
      </c>
      <c r="AH84" s="282">
        <f t="shared" si="23"/>
        <v>8.8531041849710981</v>
      </c>
    </row>
    <row r="85" spans="1:34" x14ac:dyDescent="0.2">
      <c r="A85" s="272">
        <v>82</v>
      </c>
      <c r="B85" s="385" t="s">
        <v>450</v>
      </c>
      <c r="C85" s="385"/>
      <c r="D85" s="386"/>
      <c r="E85" s="387"/>
      <c r="F85" s="387"/>
      <c r="G85" s="388" t="s">
        <v>149</v>
      </c>
      <c r="H85" s="252">
        <v>75</v>
      </c>
      <c r="I85" s="389">
        <v>0.95</v>
      </c>
      <c r="J85" s="253">
        <v>9.2499999999999999E-2</v>
      </c>
      <c r="K85" s="390">
        <v>0.12</v>
      </c>
      <c r="L85" s="267">
        <v>0</v>
      </c>
      <c r="M85" s="267"/>
      <c r="N85" s="267"/>
      <c r="O85" s="254">
        <f t="shared" si="12"/>
        <v>0.19133</v>
      </c>
      <c r="P85" s="273">
        <f t="shared" si="13"/>
        <v>71.25</v>
      </c>
      <c r="Q85" s="274">
        <f t="shared" si="14"/>
        <v>0.75866999999999996</v>
      </c>
      <c r="R85" s="274">
        <f t="shared" si="15"/>
        <v>56.90025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16"/>
        <v>0.5675</v>
      </c>
      <c r="AB85" s="279">
        <f t="shared" si="17"/>
        <v>0.4325</v>
      </c>
      <c r="AC85" s="274">
        <f t="shared" si="18"/>
        <v>1.754150289017341</v>
      </c>
      <c r="AD85" s="280">
        <f t="shared" si="19"/>
        <v>131.56127167630058</v>
      </c>
      <c r="AE85" s="281">
        <f t="shared" si="20"/>
        <v>0.26250000000000001</v>
      </c>
      <c r="AF85" s="281">
        <f t="shared" si="21"/>
        <v>0.30499999999999999</v>
      </c>
      <c r="AG85" s="282">
        <f t="shared" si="22"/>
        <v>34.534833815028904</v>
      </c>
      <c r="AH85" s="282">
        <f t="shared" si="23"/>
        <v>40.126187861271674</v>
      </c>
    </row>
    <row r="86" spans="1:34" x14ac:dyDescent="0.2">
      <c r="A86" s="272">
        <v>83</v>
      </c>
      <c r="B86" s="385" t="s">
        <v>451</v>
      </c>
      <c r="C86" s="385"/>
      <c r="D86" s="386"/>
      <c r="E86" s="387"/>
      <c r="F86" s="387"/>
      <c r="G86" s="388" t="s">
        <v>149</v>
      </c>
      <c r="H86" s="252">
        <v>12</v>
      </c>
      <c r="I86" s="389">
        <v>0.95</v>
      </c>
      <c r="J86" s="253">
        <v>9.2499999999999999E-2</v>
      </c>
      <c r="K86" s="390">
        <v>0.12</v>
      </c>
      <c r="L86" s="267">
        <v>0</v>
      </c>
      <c r="M86" s="267"/>
      <c r="N86" s="267"/>
      <c r="O86" s="254">
        <f t="shared" si="12"/>
        <v>0.19133</v>
      </c>
      <c r="P86" s="273">
        <f t="shared" si="13"/>
        <v>11.399999999999999</v>
      </c>
      <c r="Q86" s="274">
        <f t="shared" si="14"/>
        <v>0.75866999999999996</v>
      </c>
      <c r="R86" s="274">
        <f t="shared" si="15"/>
        <v>9.1040399999999995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16"/>
        <v>0.5675</v>
      </c>
      <c r="AB86" s="279">
        <f t="shared" si="17"/>
        <v>0.4325</v>
      </c>
      <c r="AC86" s="274">
        <f t="shared" si="18"/>
        <v>1.754150289017341</v>
      </c>
      <c r="AD86" s="280">
        <f t="shared" si="19"/>
        <v>21.04980346820809</v>
      </c>
      <c r="AE86" s="281">
        <f t="shared" si="20"/>
        <v>0.26250000000000001</v>
      </c>
      <c r="AF86" s="281">
        <f t="shared" si="21"/>
        <v>0.30499999999999999</v>
      </c>
      <c r="AG86" s="282">
        <f t="shared" si="22"/>
        <v>5.5255734104046237</v>
      </c>
      <c r="AH86" s="282">
        <f t="shared" si="23"/>
        <v>6.4201900578034676</v>
      </c>
    </row>
    <row r="87" spans="1:34" x14ac:dyDescent="0.2">
      <c r="A87" s="272">
        <v>84</v>
      </c>
      <c r="B87" s="385" t="s">
        <v>452</v>
      </c>
      <c r="C87" s="385"/>
      <c r="D87" s="386" t="s">
        <v>21</v>
      </c>
      <c r="E87" s="387" t="s">
        <v>21</v>
      </c>
      <c r="F87" s="387"/>
      <c r="G87" s="388" t="s">
        <v>310</v>
      </c>
      <c r="H87" s="252">
        <v>1</v>
      </c>
      <c r="I87" s="389">
        <v>100</v>
      </c>
      <c r="J87" s="253">
        <v>9.2499999999999999E-2</v>
      </c>
      <c r="K87" s="390">
        <v>0</v>
      </c>
      <c r="L87" s="267">
        <v>0</v>
      </c>
      <c r="M87" s="267"/>
      <c r="N87" s="267"/>
      <c r="O87" s="254">
        <f t="shared" si="12"/>
        <v>9.25</v>
      </c>
      <c r="P87" s="273">
        <f t="shared" si="13"/>
        <v>100</v>
      </c>
      <c r="Q87" s="274">
        <f t="shared" si="14"/>
        <v>90.75</v>
      </c>
      <c r="R87" s="274">
        <f t="shared" si="15"/>
        <v>90.75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16"/>
        <v>0.5675</v>
      </c>
      <c r="AB87" s="279">
        <f t="shared" si="17"/>
        <v>0.4325</v>
      </c>
      <c r="AC87" s="274">
        <f t="shared" si="18"/>
        <v>209.82658959537574</v>
      </c>
      <c r="AD87" s="280">
        <f t="shared" si="19"/>
        <v>209.82658959537574</v>
      </c>
      <c r="AE87" s="281">
        <f t="shared" si="20"/>
        <v>0.26250000000000001</v>
      </c>
      <c r="AF87" s="281">
        <f t="shared" si="21"/>
        <v>0.30499999999999999</v>
      </c>
      <c r="AG87" s="282">
        <f t="shared" si="22"/>
        <v>55.079479768786136</v>
      </c>
      <c r="AH87" s="282">
        <f t="shared" si="23"/>
        <v>63.9971098265896</v>
      </c>
    </row>
    <row r="88" spans="1:34" x14ac:dyDescent="0.2">
      <c r="A88" s="272">
        <v>85</v>
      </c>
      <c r="B88" s="385" t="s">
        <v>453</v>
      </c>
      <c r="C88" s="385"/>
      <c r="D88" s="386" t="s">
        <v>21</v>
      </c>
      <c r="E88" s="387" t="s">
        <v>309</v>
      </c>
      <c r="F88" s="387"/>
      <c r="G88" s="388" t="s">
        <v>313</v>
      </c>
      <c r="H88" s="252">
        <v>1</v>
      </c>
      <c r="I88" s="389">
        <v>42</v>
      </c>
      <c r="J88" s="253">
        <v>9.2499999999999999E-2</v>
      </c>
      <c r="K88" s="390">
        <v>0</v>
      </c>
      <c r="L88" s="267">
        <v>0</v>
      </c>
      <c r="M88" s="267"/>
      <c r="N88" s="267"/>
      <c r="O88" s="254">
        <f t="shared" si="12"/>
        <v>3.8849999999999998</v>
      </c>
      <c r="P88" s="273">
        <f t="shared" si="13"/>
        <v>42</v>
      </c>
      <c r="Q88" s="274">
        <f t="shared" si="14"/>
        <v>38.115000000000002</v>
      </c>
      <c r="R88" s="274">
        <f t="shared" si="15"/>
        <v>38.115000000000002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 t="shared" si="16"/>
        <v>0.5675</v>
      </c>
      <c r="AB88" s="279">
        <f t="shared" si="17"/>
        <v>0.4325</v>
      </c>
      <c r="AC88" s="274">
        <f t="shared" si="18"/>
        <v>88.127167630057812</v>
      </c>
      <c r="AD88" s="280">
        <f t="shared" si="19"/>
        <v>88.127167630057812</v>
      </c>
      <c r="AE88" s="281">
        <f t="shared" si="20"/>
        <v>0.26250000000000001</v>
      </c>
      <c r="AF88" s="281">
        <f t="shared" si="21"/>
        <v>0.30499999999999999</v>
      </c>
      <c r="AG88" s="282">
        <f t="shared" si="22"/>
        <v>23.133381502890177</v>
      </c>
      <c r="AH88" s="282">
        <f t="shared" si="23"/>
        <v>26.878786127167633</v>
      </c>
    </row>
    <row r="89" spans="1:34" x14ac:dyDescent="0.2">
      <c r="A89" s="272">
        <v>86</v>
      </c>
      <c r="B89" s="385" t="s">
        <v>454</v>
      </c>
      <c r="C89" s="385"/>
      <c r="D89" s="386" t="s">
        <v>21</v>
      </c>
      <c r="E89" s="387" t="s">
        <v>309</v>
      </c>
      <c r="F89" s="387"/>
      <c r="G89" s="388" t="s">
        <v>310</v>
      </c>
      <c r="H89" s="252">
        <v>1</v>
      </c>
      <c r="I89" s="389">
        <v>1000</v>
      </c>
      <c r="J89" s="253">
        <v>9.2499999999999999E-2</v>
      </c>
      <c r="K89" s="390">
        <v>0</v>
      </c>
      <c r="L89" s="267">
        <v>0</v>
      </c>
      <c r="M89" s="267"/>
      <c r="N89" s="267"/>
      <c r="O89" s="254">
        <f t="shared" si="12"/>
        <v>92.5</v>
      </c>
      <c r="P89" s="273">
        <f t="shared" si="13"/>
        <v>1000</v>
      </c>
      <c r="Q89" s="274">
        <f t="shared" si="14"/>
        <v>907.5</v>
      </c>
      <c r="R89" s="274">
        <f t="shared" si="15"/>
        <v>907.5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 t="shared" si="16"/>
        <v>0.5675</v>
      </c>
      <c r="AB89" s="279">
        <f t="shared" si="17"/>
        <v>0.4325</v>
      </c>
      <c r="AC89" s="274">
        <f t="shared" si="18"/>
        <v>2098.2658959537571</v>
      </c>
      <c r="AD89" s="280">
        <f t="shared" si="19"/>
        <v>2098.2658959537571</v>
      </c>
      <c r="AE89" s="281">
        <f t="shared" si="20"/>
        <v>0.26250000000000001</v>
      </c>
      <c r="AF89" s="281">
        <f t="shared" si="21"/>
        <v>0.30499999999999999</v>
      </c>
      <c r="AG89" s="282">
        <f t="shared" si="22"/>
        <v>550.79479768786121</v>
      </c>
      <c r="AH89" s="282">
        <f t="shared" si="23"/>
        <v>639.97109826589588</v>
      </c>
    </row>
    <row r="90" spans="1:34" x14ac:dyDescent="0.2">
      <c r="A90" s="272">
        <v>87</v>
      </c>
      <c r="B90" s="385"/>
      <c r="C90" s="385"/>
      <c r="D90" s="386"/>
      <c r="E90" s="387"/>
      <c r="F90" s="387"/>
      <c r="G90" s="388"/>
      <c r="H90" s="252"/>
      <c r="I90" s="389"/>
      <c r="J90" s="253"/>
      <c r="K90" s="390"/>
      <c r="L90" s="267"/>
      <c r="M90" s="267"/>
      <c r="N90" s="267"/>
      <c r="O90" s="254">
        <f t="shared" si="12"/>
        <v>0</v>
      </c>
      <c r="P90" s="273">
        <f t="shared" si="13"/>
        <v>0</v>
      </c>
      <c r="Q90" s="274">
        <f t="shared" si="14"/>
        <v>0</v>
      </c>
      <c r="R90" s="274">
        <f t="shared" si="15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16"/>
        <v>0.5675</v>
      </c>
      <c r="AB90" s="279">
        <f t="shared" si="17"/>
        <v>0.4325</v>
      </c>
      <c r="AC90" s="274">
        <f t="shared" si="18"/>
        <v>0</v>
      </c>
      <c r="AD90" s="280">
        <f t="shared" si="19"/>
        <v>0</v>
      </c>
      <c r="AE90" s="281">
        <f t="shared" si="20"/>
        <v>0.26250000000000001</v>
      </c>
      <c r="AF90" s="281">
        <f t="shared" si="21"/>
        <v>0.30499999999999999</v>
      </c>
      <c r="AG90" s="282">
        <f t="shared" si="22"/>
        <v>0</v>
      </c>
      <c r="AH90" s="282">
        <f t="shared" si="23"/>
        <v>0</v>
      </c>
    </row>
    <row r="91" spans="1:34" x14ac:dyDescent="0.2">
      <c r="A91" s="272">
        <v>88</v>
      </c>
      <c r="B91" s="365" t="s">
        <v>455</v>
      </c>
      <c r="C91" s="365"/>
      <c r="D91" s="376" t="s">
        <v>21</v>
      </c>
      <c r="E91" s="377" t="s">
        <v>309</v>
      </c>
      <c r="F91" s="377"/>
      <c r="G91" s="378" t="s">
        <v>310</v>
      </c>
      <c r="H91" s="379">
        <v>1</v>
      </c>
      <c r="I91" s="380"/>
      <c r="J91" s="381"/>
      <c r="K91" s="382"/>
      <c r="L91" s="383"/>
      <c r="M91" s="383"/>
      <c r="N91" s="383"/>
      <c r="O91" s="254">
        <f t="shared" si="12"/>
        <v>0</v>
      </c>
      <c r="P91" s="273">
        <f t="shared" si="13"/>
        <v>0</v>
      </c>
      <c r="Q91" s="274">
        <f t="shared" si="14"/>
        <v>0</v>
      </c>
      <c r="R91" s="274">
        <f t="shared" si="15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16"/>
        <v>0.5675</v>
      </c>
      <c r="AB91" s="279">
        <f t="shared" si="17"/>
        <v>0.4325</v>
      </c>
      <c r="AC91" s="274">
        <f t="shared" si="18"/>
        <v>0</v>
      </c>
      <c r="AD91" s="280">
        <f t="shared" si="19"/>
        <v>0</v>
      </c>
      <c r="AE91" s="281">
        <f t="shared" si="20"/>
        <v>0.26250000000000001</v>
      </c>
      <c r="AF91" s="281">
        <f t="shared" si="21"/>
        <v>0.30499999999999999</v>
      </c>
      <c r="AG91" s="282">
        <f t="shared" si="22"/>
        <v>0</v>
      </c>
      <c r="AH91" s="282">
        <f t="shared" si="23"/>
        <v>0</v>
      </c>
    </row>
    <row r="92" spans="1:34" x14ac:dyDescent="0.2">
      <c r="A92" s="272">
        <v>89</v>
      </c>
      <c r="B92" s="385"/>
      <c r="C92" s="385"/>
      <c r="D92" s="386"/>
      <c r="E92" s="387"/>
      <c r="F92" s="387"/>
      <c r="G92" s="388"/>
      <c r="H92" s="252"/>
      <c r="I92" s="389"/>
      <c r="J92" s="253"/>
      <c r="K92" s="390"/>
      <c r="L92" s="267"/>
      <c r="M92" s="267"/>
      <c r="N92" s="267"/>
      <c r="O92" s="254">
        <f t="shared" si="12"/>
        <v>0</v>
      </c>
      <c r="P92" s="273">
        <f t="shared" si="13"/>
        <v>0</v>
      </c>
      <c r="Q92" s="274">
        <f t="shared" si="14"/>
        <v>0</v>
      </c>
      <c r="R92" s="274">
        <f t="shared" si="15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16"/>
        <v>0.5675</v>
      </c>
      <c r="AB92" s="279">
        <f t="shared" si="17"/>
        <v>0.4325</v>
      </c>
      <c r="AC92" s="274">
        <f t="shared" si="18"/>
        <v>0</v>
      </c>
      <c r="AD92" s="280">
        <f t="shared" si="19"/>
        <v>0</v>
      </c>
      <c r="AE92" s="281">
        <f t="shared" si="20"/>
        <v>0.26250000000000001</v>
      </c>
      <c r="AF92" s="281">
        <f t="shared" si="21"/>
        <v>0.30499999999999999</v>
      </c>
      <c r="AG92" s="282">
        <f t="shared" si="22"/>
        <v>0</v>
      </c>
      <c r="AH92" s="282">
        <f t="shared" si="23"/>
        <v>0</v>
      </c>
    </row>
    <row r="93" spans="1:34" x14ac:dyDescent="0.2">
      <c r="A93" s="272">
        <v>90</v>
      </c>
      <c r="B93" s="385" t="s">
        <v>456</v>
      </c>
      <c r="C93" s="385"/>
      <c r="D93" s="386" t="s">
        <v>21</v>
      </c>
      <c r="E93" s="387" t="s">
        <v>309</v>
      </c>
      <c r="F93" s="387"/>
      <c r="G93" s="388" t="s">
        <v>313</v>
      </c>
      <c r="H93" s="252">
        <v>1</v>
      </c>
      <c r="I93" s="389">
        <v>100</v>
      </c>
      <c r="J93" s="253">
        <v>9.2499999999999999E-2</v>
      </c>
      <c r="K93" s="390">
        <v>0</v>
      </c>
      <c r="L93" s="267">
        <v>0</v>
      </c>
      <c r="M93" s="267"/>
      <c r="N93" s="267"/>
      <c r="O93" s="254">
        <f t="shared" si="12"/>
        <v>9.25</v>
      </c>
      <c r="P93" s="273">
        <f t="shared" si="13"/>
        <v>100</v>
      </c>
      <c r="Q93" s="274">
        <f t="shared" si="14"/>
        <v>90.75</v>
      </c>
      <c r="R93" s="274">
        <f t="shared" si="15"/>
        <v>90.75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16"/>
        <v>0.5675</v>
      </c>
      <c r="AB93" s="279">
        <f t="shared" si="17"/>
        <v>0.4325</v>
      </c>
      <c r="AC93" s="274">
        <f t="shared" si="18"/>
        <v>209.82658959537574</v>
      </c>
      <c r="AD93" s="280">
        <f t="shared" si="19"/>
        <v>209.82658959537574</v>
      </c>
      <c r="AE93" s="281">
        <f t="shared" si="20"/>
        <v>0.26250000000000001</v>
      </c>
      <c r="AF93" s="281">
        <f t="shared" si="21"/>
        <v>0.30499999999999999</v>
      </c>
      <c r="AG93" s="282">
        <f t="shared" si="22"/>
        <v>55.079479768786136</v>
      </c>
      <c r="AH93" s="282">
        <f t="shared" si="23"/>
        <v>63.9971098265896</v>
      </c>
    </row>
    <row r="94" spans="1:34" x14ac:dyDescent="0.2">
      <c r="A94" s="272">
        <v>91</v>
      </c>
      <c r="B94" s="385"/>
      <c r="C94" s="386"/>
      <c r="D94" s="386"/>
      <c r="E94" s="387"/>
      <c r="F94" s="387"/>
      <c r="G94" s="388"/>
      <c r="H94" s="252"/>
      <c r="I94" s="389"/>
      <c r="J94" s="253"/>
      <c r="K94" s="390"/>
      <c r="L94" s="267"/>
      <c r="M94" s="267"/>
      <c r="N94" s="267"/>
      <c r="O94" s="254">
        <f t="shared" si="12"/>
        <v>0</v>
      </c>
      <c r="P94" s="273">
        <f t="shared" si="13"/>
        <v>0</v>
      </c>
      <c r="Q94" s="274">
        <f t="shared" si="14"/>
        <v>0</v>
      </c>
      <c r="R94" s="274">
        <f t="shared" si="15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16"/>
        <v>0.5675</v>
      </c>
      <c r="AB94" s="279">
        <f t="shared" si="17"/>
        <v>0.4325</v>
      </c>
      <c r="AC94" s="274">
        <f t="shared" si="18"/>
        <v>0</v>
      </c>
      <c r="AD94" s="280">
        <f t="shared" si="19"/>
        <v>0</v>
      </c>
      <c r="AE94" s="281">
        <f t="shared" si="20"/>
        <v>0.26250000000000001</v>
      </c>
      <c r="AF94" s="281">
        <f t="shared" si="21"/>
        <v>0.30499999999999999</v>
      </c>
      <c r="AG94" s="282">
        <f t="shared" si="22"/>
        <v>0</v>
      </c>
      <c r="AH94" s="282">
        <f t="shared" si="23"/>
        <v>0</v>
      </c>
    </row>
    <row r="95" spans="1:34" x14ac:dyDescent="0.2">
      <c r="A95" s="272">
        <v>92</v>
      </c>
      <c r="B95" s="385"/>
      <c r="C95" s="386"/>
      <c r="D95" s="386"/>
      <c r="E95" s="387"/>
      <c r="F95" s="387"/>
      <c r="G95" s="388"/>
      <c r="H95" s="252"/>
      <c r="I95" s="389"/>
      <c r="J95" s="253"/>
      <c r="K95" s="390"/>
      <c r="L95" s="267"/>
      <c r="M95" s="267"/>
      <c r="N95" s="267"/>
      <c r="O95" s="254">
        <f t="shared" si="12"/>
        <v>0</v>
      </c>
      <c r="P95" s="273">
        <f t="shared" si="13"/>
        <v>0</v>
      </c>
      <c r="Q95" s="274">
        <f t="shared" si="14"/>
        <v>0</v>
      </c>
      <c r="R95" s="274">
        <f t="shared" si="15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16"/>
        <v>0.5675</v>
      </c>
      <c r="AB95" s="279">
        <f t="shared" si="17"/>
        <v>0.4325</v>
      </c>
      <c r="AC95" s="274">
        <f t="shared" si="18"/>
        <v>0</v>
      </c>
      <c r="AD95" s="280">
        <f t="shared" si="19"/>
        <v>0</v>
      </c>
      <c r="AE95" s="281">
        <f t="shared" si="20"/>
        <v>0.26250000000000001</v>
      </c>
      <c r="AF95" s="281">
        <f t="shared" si="21"/>
        <v>0.30499999999999999</v>
      </c>
      <c r="AG95" s="282">
        <f t="shared" si="22"/>
        <v>0</v>
      </c>
      <c r="AH95" s="282">
        <f t="shared" si="23"/>
        <v>0</v>
      </c>
    </row>
    <row r="96" spans="1:34" x14ac:dyDescent="0.2">
      <c r="A96" s="272">
        <v>93</v>
      </c>
      <c r="B96" s="385"/>
      <c r="C96" s="386"/>
      <c r="D96" s="386"/>
      <c r="E96" s="387"/>
      <c r="F96" s="387"/>
      <c r="G96" s="388"/>
      <c r="H96" s="252"/>
      <c r="I96" s="389"/>
      <c r="J96" s="253"/>
      <c r="K96" s="390"/>
      <c r="L96" s="267"/>
      <c r="M96" s="267"/>
      <c r="N96" s="267"/>
      <c r="O96" s="254">
        <f t="shared" si="12"/>
        <v>0</v>
      </c>
      <c r="P96" s="273">
        <f t="shared" si="13"/>
        <v>0</v>
      </c>
      <c r="Q96" s="274">
        <f t="shared" si="14"/>
        <v>0</v>
      </c>
      <c r="R96" s="274">
        <f t="shared" si="15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16"/>
        <v>0.5675</v>
      </c>
      <c r="AB96" s="279">
        <f t="shared" si="17"/>
        <v>0.4325</v>
      </c>
      <c r="AC96" s="274">
        <f t="shared" si="18"/>
        <v>0</v>
      </c>
      <c r="AD96" s="280">
        <f t="shared" si="19"/>
        <v>0</v>
      </c>
      <c r="AE96" s="281">
        <f t="shared" si="20"/>
        <v>0.26250000000000001</v>
      </c>
      <c r="AF96" s="281">
        <f t="shared" si="21"/>
        <v>0.30499999999999999</v>
      </c>
      <c r="AG96" s="282">
        <f t="shared" si="22"/>
        <v>0</v>
      </c>
      <c r="AH96" s="282">
        <f t="shared" si="23"/>
        <v>0</v>
      </c>
    </row>
    <row r="97" spans="1:37" x14ac:dyDescent="0.2">
      <c r="A97" s="272">
        <v>94</v>
      </c>
      <c r="B97" s="385"/>
      <c r="C97" s="386"/>
      <c r="D97" s="386"/>
      <c r="E97" s="387"/>
      <c r="F97" s="387"/>
      <c r="G97" s="388"/>
      <c r="H97" s="252"/>
      <c r="I97" s="389"/>
      <c r="J97" s="253"/>
      <c r="K97" s="390"/>
      <c r="L97" s="267"/>
      <c r="M97" s="267"/>
      <c r="N97" s="267"/>
      <c r="O97" s="254">
        <f t="shared" si="12"/>
        <v>0</v>
      </c>
      <c r="P97" s="273">
        <f t="shared" si="13"/>
        <v>0</v>
      </c>
      <c r="Q97" s="274">
        <f t="shared" si="14"/>
        <v>0</v>
      </c>
      <c r="R97" s="274">
        <f t="shared" si="15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16"/>
        <v>0.5675</v>
      </c>
      <c r="AB97" s="279">
        <f t="shared" si="17"/>
        <v>0.4325</v>
      </c>
      <c r="AC97" s="274">
        <f t="shared" si="18"/>
        <v>0</v>
      </c>
      <c r="AD97" s="280">
        <f t="shared" si="19"/>
        <v>0</v>
      </c>
      <c r="AE97" s="281">
        <f t="shared" si="20"/>
        <v>0.26250000000000001</v>
      </c>
      <c r="AF97" s="281">
        <f t="shared" si="21"/>
        <v>0.30499999999999999</v>
      </c>
      <c r="AG97" s="282">
        <f t="shared" si="22"/>
        <v>0</v>
      </c>
      <c r="AH97" s="282">
        <f t="shared" si="23"/>
        <v>0</v>
      </c>
    </row>
    <row r="98" spans="1:37" x14ac:dyDescent="0.2">
      <c r="A98" s="272">
        <v>95</v>
      </c>
      <c r="B98" s="385"/>
      <c r="C98" s="386"/>
      <c r="D98" s="386"/>
      <c r="E98" s="387"/>
      <c r="F98" s="387"/>
      <c r="G98" s="388"/>
      <c r="H98" s="252"/>
      <c r="I98" s="389"/>
      <c r="J98" s="253"/>
      <c r="K98" s="390"/>
      <c r="L98" s="267"/>
      <c r="M98" s="267"/>
      <c r="N98" s="267"/>
      <c r="O98" s="254">
        <f t="shared" si="12"/>
        <v>0</v>
      </c>
      <c r="P98" s="273">
        <f t="shared" si="13"/>
        <v>0</v>
      </c>
      <c r="Q98" s="274">
        <f t="shared" si="14"/>
        <v>0</v>
      </c>
      <c r="R98" s="274">
        <f t="shared" si="15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16"/>
        <v>0.5675</v>
      </c>
      <c r="AB98" s="279">
        <f t="shared" si="17"/>
        <v>0.4325</v>
      </c>
      <c r="AC98" s="274">
        <f t="shared" si="18"/>
        <v>0</v>
      </c>
      <c r="AD98" s="280">
        <f t="shared" si="19"/>
        <v>0</v>
      </c>
      <c r="AE98" s="281">
        <f t="shared" si="20"/>
        <v>0.26250000000000001</v>
      </c>
      <c r="AF98" s="281">
        <f t="shared" si="21"/>
        <v>0.30499999999999999</v>
      </c>
      <c r="AG98" s="282">
        <f t="shared" si="22"/>
        <v>0</v>
      </c>
      <c r="AH98" s="282">
        <f t="shared" si="23"/>
        <v>0</v>
      </c>
    </row>
    <row r="99" spans="1:37" x14ac:dyDescent="0.2">
      <c r="A99" s="272">
        <v>96</v>
      </c>
      <c r="B99" s="391"/>
      <c r="C99" s="386"/>
      <c r="D99" s="386"/>
      <c r="E99" s="386"/>
      <c r="F99" s="386"/>
      <c r="G99" s="388"/>
      <c r="H99" s="252"/>
      <c r="I99" s="389"/>
      <c r="J99" s="253"/>
      <c r="K99" s="390"/>
      <c r="L99" s="267"/>
      <c r="M99" s="267"/>
      <c r="N99" s="267"/>
      <c r="O99" s="254">
        <f t="shared" si="12"/>
        <v>0</v>
      </c>
      <c r="P99" s="273">
        <f t="shared" si="13"/>
        <v>0</v>
      </c>
      <c r="Q99" s="274">
        <f t="shared" si="14"/>
        <v>0</v>
      </c>
      <c r="R99" s="274">
        <f t="shared" si="15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16"/>
        <v>0.5675</v>
      </c>
      <c r="AB99" s="279">
        <f t="shared" si="17"/>
        <v>0.4325</v>
      </c>
      <c r="AC99" s="274">
        <f t="shared" si="18"/>
        <v>0</v>
      </c>
      <c r="AD99" s="280">
        <f t="shared" si="19"/>
        <v>0</v>
      </c>
      <c r="AE99" s="281">
        <f t="shared" si="20"/>
        <v>0.26250000000000001</v>
      </c>
      <c r="AF99" s="281">
        <f t="shared" si="21"/>
        <v>0.30499999999999999</v>
      </c>
      <c r="AG99" s="282">
        <f t="shared" si="22"/>
        <v>0</v>
      </c>
      <c r="AH99" s="282">
        <f t="shared" si="23"/>
        <v>0</v>
      </c>
    </row>
    <row r="100" spans="1:37" x14ac:dyDescent="0.2">
      <c r="A100" s="272">
        <v>97</v>
      </c>
      <c r="B100" s="391"/>
      <c r="C100" s="386"/>
      <c r="D100" s="386"/>
      <c r="E100" s="386"/>
      <c r="F100" s="386"/>
      <c r="G100" s="388"/>
      <c r="H100" s="252"/>
      <c r="I100" s="389"/>
      <c r="J100" s="253"/>
      <c r="K100" s="390"/>
      <c r="L100" s="267"/>
      <c r="M100" s="267"/>
      <c r="N100" s="267"/>
      <c r="O100" s="254">
        <f t="shared" si="12"/>
        <v>0</v>
      </c>
      <c r="P100" s="273">
        <f t="shared" si="13"/>
        <v>0</v>
      </c>
      <c r="Q100" s="274">
        <f t="shared" si="14"/>
        <v>0</v>
      </c>
      <c r="R100" s="274">
        <f t="shared" si="15"/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16"/>
        <v>0.5675</v>
      </c>
      <c r="AB100" s="279">
        <f t="shared" si="17"/>
        <v>0.4325</v>
      </c>
      <c r="AC100" s="274">
        <f t="shared" si="18"/>
        <v>0</v>
      </c>
      <c r="AD100" s="280">
        <f t="shared" si="19"/>
        <v>0</v>
      </c>
      <c r="AE100" s="281">
        <f t="shared" si="20"/>
        <v>0.26250000000000001</v>
      </c>
      <c r="AF100" s="281">
        <f t="shared" si="21"/>
        <v>0.30499999999999999</v>
      </c>
      <c r="AG100" s="282">
        <f t="shared" si="22"/>
        <v>0</v>
      </c>
      <c r="AH100" s="282">
        <f t="shared" si="23"/>
        <v>0</v>
      </c>
    </row>
    <row r="101" spans="1:37" x14ac:dyDescent="0.2">
      <c r="A101" s="272">
        <v>98</v>
      </c>
      <c r="B101" s="391"/>
      <c r="C101" s="386"/>
      <c r="D101" s="386"/>
      <c r="E101" s="386"/>
      <c r="F101" s="386"/>
      <c r="G101" s="388"/>
      <c r="H101" s="252"/>
      <c r="I101" s="389"/>
      <c r="J101" s="253"/>
      <c r="K101" s="390"/>
      <c r="L101" s="267"/>
      <c r="M101" s="267"/>
      <c r="N101" s="267"/>
      <c r="O101" s="254">
        <f t="shared" si="12"/>
        <v>0</v>
      </c>
      <c r="P101" s="273">
        <f t="shared" si="13"/>
        <v>0</v>
      </c>
      <c r="Q101" s="274">
        <f t="shared" si="14"/>
        <v>0</v>
      </c>
      <c r="R101" s="274">
        <f t="shared" si="15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16"/>
        <v>0.5675</v>
      </c>
      <c r="AB101" s="279">
        <f t="shared" si="17"/>
        <v>0.4325</v>
      </c>
      <c r="AC101" s="274">
        <f t="shared" si="18"/>
        <v>0</v>
      </c>
      <c r="AD101" s="280">
        <f t="shared" si="19"/>
        <v>0</v>
      </c>
      <c r="AE101" s="281">
        <f t="shared" si="20"/>
        <v>0.26250000000000001</v>
      </c>
      <c r="AF101" s="281">
        <f t="shared" si="21"/>
        <v>0.30499999999999999</v>
      </c>
      <c r="AG101" s="282">
        <f t="shared" si="22"/>
        <v>0</v>
      </c>
      <c r="AH101" s="282">
        <f t="shared" si="23"/>
        <v>0</v>
      </c>
    </row>
    <row r="102" spans="1:37" x14ac:dyDescent="0.2">
      <c r="A102" s="272">
        <v>99</v>
      </c>
      <c r="B102" s="391"/>
      <c r="C102" s="386"/>
      <c r="D102" s="386"/>
      <c r="E102" s="386"/>
      <c r="F102" s="386"/>
      <c r="G102" s="388"/>
      <c r="H102" s="252"/>
      <c r="I102" s="389"/>
      <c r="J102" s="253"/>
      <c r="K102" s="390"/>
      <c r="L102" s="267"/>
      <c r="M102" s="267"/>
      <c r="N102" s="267"/>
      <c r="O102" s="254">
        <f t="shared" si="12"/>
        <v>0</v>
      </c>
      <c r="P102" s="273">
        <f t="shared" si="13"/>
        <v>0</v>
      </c>
      <c r="Q102" s="274">
        <f t="shared" si="14"/>
        <v>0</v>
      </c>
      <c r="R102" s="274">
        <f t="shared" si="15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16"/>
        <v>0.5675</v>
      </c>
      <c r="AB102" s="279">
        <f t="shared" si="17"/>
        <v>0.4325</v>
      </c>
      <c r="AC102" s="274">
        <f t="shared" si="18"/>
        <v>0</v>
      </c>
      <c r="AD102" s="280">
        <f t="shared" si="19"/>
        <v>0</v>
      </c>
      <c r="AE102" s="281">
        <f t="shared" si="20"/>
        <v>0.26250000000000001</v>
      </c>
      <c r="AF102" s="281">
        <f t="shared" si="21"/>
        <v>0.30499999999999999</v>
      </c>
      <c r="AG102" s="282">
        <f t="shared" si="22"/>
        <v>0</v>
      </c>
      <c r="AH102" s="282">
        <f t="shared" si="23"/>
        <v>0</v>
      </c>
    </row>
    <row r="103" spans="1:37" x14ac:dyDescent="0.2">
      <c r="A103" s="272">
        <v>100</v>
      </c>
      <c r="B103" s="391"/>
      <c r="C103" s="386"/>
      <c r="D103" s="386"/>
      <c r="E103" s="386"/>
      <c r="F103" s="386"/>
      <c r="G103" s="388"/>
      <c r="H103" s="252"/>
      <c r="I103" s="389"/>
      <c r="J103" s="253"/>
      <c r="K103" s="390"/>
      <c r="L103" s="267"/>
      <c r="M103" s="267"/>
      <c r="N103" s="267"/>
      <c r="O103" s="254">
        <f t="shared" si="12"/>
        <v>0</v>
      </c>
      <c r="P103" s="273">
        <f t="shared" si="13"/>
        <v>0</v>
      </c>
      <c r="Q103" s="274">
        <f t="shared" si="14"/>
        <v>0</v>
      </c>
      <c r="R103" s="274">
        <f t="shared" si="15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 t="shared" si="16"/>
        <v>0.5675</v>
      </c>
      <c r="AB103" s="279">
        <f t="shared" si="17"/>
        <v>0.4325</v>
      </c>
      <c r="AC103" s="274">
        <f t="shared" si="18"/>
        <v>0</v>
      </c>
      <c r="AD103" s="280">
        <f t="shared" si="19"/>
        <v>0</v>
      </c>
      <c r="AE103" s="281">
        <f t="shared" si="20"/>
        <v>0.26250000000000001</v>
      </c>
      <c r="AF103" s="281">
        <f t="shared" si="21"/>
        <v>0.30499999999999999</v>
      </c>
      <c r="AG103" s="282">
        <f t="shared" si="22"/>
        <v>0</v>
      </c>
      <c r="AH103" s="282">
        <f t="shared" si="23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39591.425991999997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91540.869345664702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72"/>
      <c r="D105" s="272" t="s">
        <v>21</v>
      </c>
      <c r="E105" s="272"/>
      <c r="F105" s="272"/>
      <c r="G105" s="272" t="s">
        <v>18</v>
      </c>
      <c r="H105" s="255">
        <v>25</v>
      </c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73"/>
      <c r="Q105" s="274">
        <f>I105-((I105*K105)+(I105*J105))</f>
        <v>55.22</v>
      </c>
      <c r="R105" s="274">
        <f>Q105*H105</f>
        <v>1380.5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ENTRADA'!$C$11="x",'1'!K105=4%),4%,IF('DADOS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3191.907514450867</v>
      </c>
      <c r="AE105" s="281">
        <f t="shared" ref="AE105:AE109" si="24">SUM(S105:V105)</f>
        <v>0.26250000000000001</v>
      </c>
      <c r="AF105" s="281">
        <f>W105+X105</f>
        <v>0.30499999999999999</v>
      </c>
      <c r="AG105" s="282">
        <f>AD105*AE105</f>
        <v>837.87572254335259</v>
      </c>
      <c r="AH105" s="282">
        <f t="shared" ref="AH105:AH109" si="25">AD105*AF105</f>
        <v>973.53179190751439</v>
      </c>
    </row>
    <row r="106" spans="1:37" x14ac:dyDescent="0.2">
      <c r="A106" s="284"/>
      <c r="B106" s="285" t="str">
        <f>'DADOS ENTRADA'!B36</f>
        <v>VALOR HORA MONTAGEM</v>
      </c>
      <c r="C106" s="272"/>
      <c r="D106" s="272" t="s">
        <v>21</v>
      </c>
      <c r="E106" s="272"/>
      <c r="F106" s="272"/>
      <c r="G106" s="272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73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ENTRADA'!$C$11="x",'1'!K106=4%),4%,IF('DADOS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4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5"/>
        <v>0</v>
      </c>
    </row>
    <row r="107" spans="1:37" x14ac:dyDescent="0.2">
      <c r="A107" s="284"/>
      <c r="B107" s="285" t="str">
        <f>'DADOS ENTRADA'!B38</f>
        <v>VALOR HORA FIAÇÃO</v>
      </c>
      <c r="C107" s="272"/>
      <c r="D107" s="272" t="s">
        <v>21</v>
      </c>
      <c r="E107" s="272"/>
      <c r="F107" s="272"/>
      <c r="G107" s="272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73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ENTRADA'!$C$11="x",'1'!K107=4%),4%,IF('DADOS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4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5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72"/>
      <c r="D108" s="272" t="s">
        <v>21</v>
      </c>
      <c r="E108" s="272"/>
      <c r="F108" s="272"/>
      <c r="G108" s="272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73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ENTRADA'!$C$11="x",'1'!K108=4%),4%,IF('DADOS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4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5"/>
        <v>0</v>
      </c>
    </row>
    <row r="109" spans="1:37" x14ac:dyDescent="0.2">
      <c r="A109" s="284"/>
      <c r="B109" s="285" t="str">
        <f>'DADOS ENTRADA'!B42</f>
        <v>VALOR HORA TAF</v>
      </c>
      <c r="C109" s="272"/>
      <c r="D109" s="272" t="s">
        <v>21</v>
      </c>
      <c r="E109" s="272"/>
      <c r="F109" s="272"/>
      <c r="G109" s="272" t="s">
        <v>18</v>
      </c>
      <c r="H109" s="255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73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ENTRADA'!$C$11="x",'1'!K109=4%),4%,IF('DADOS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4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5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1380.5</v>
      </c>
      <c r="R110" s="257">
        <f>R109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3191.907514450867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25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40971.925991999997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94732.776860115569</v>
      </c>
      <c r="AE111" s="509" t="s">
        <v>76</v>
      </c>
      <c r="AF111" s="509"/>
      <c r="AG111" s="282">
        <f>AK115</f>
        <v>23377.681009655018</v>
      </c>
      <c r="AH111" s="282">
        <f>SUM(AH110,AH104)</f>
        <v>0</v>
      </c>
      <c r="AJ111" s="295" t="s">
        <v>211</v>
      </c>
      <c r="AK111" s="296">
        <f>AD111-AK112</f>
        <v>78628.204793895915</v>
      </c>
    </row>
    <row r="112" spans="1:37" ht="13.5" thickBot="1" x14ac:dyDescent="0.25">
      <c r="F112" s="30"/>
      <c r="G112" s="31"/>
      <c r="AE112" s="509" t="s">
        <v>74</v>
      </c>
      <c r="AF112" s="509"/>
      <c r="AG112" s="297">
        <f>SUM(R4:R103)</f>
        <v>39591.425991999997</v>
      </c>
      <c r="AH112" s="298"/>
      <c r="AJ112" s="295" t="s">
        <v>15</v>
      </c>
      <c r="AK112" s="296">
        <f>$AD$111*'DADOS ENTRADA'!$C$15</f>
        <v>16104.572066219647</v>
      </c>
    </row>
    <row r="113" spans="2:37" x14ac:dyDescent="0.2">
      <c r="B113" s="299" t="s">
        <v>22</v>
      </c>
      <c r="C113" s="497" t="s">
        <v>97</v>
      </c>
      <c r="D113" s="498"/>
      <c r="E113" s="498"/>
      <c r="F113" s="498"/>
      <c r="G113" s="499"/>
      <c r="H113" s="300">
        <f>H105*$Q$1</f>
        <v>25</v>
      </c>
      <c r="AC113" s="301" t="s">
        <v>137</v>
      </c>
      <c r="AD113" s="302">
        <f>AD105+AD106+AD107+AD108</f>
        <v>3191.907514450867</v>
      </c>
      <c r="AE113" s="509" t="s">
        <v>88</v>
      </c>
      <c r="AF113" s="509"/>
      <c r="AG113" s="303">
        <f>SUM(R105:R109)</f>
        <v>1380.5</v>
      </c>
      <c r="AH113" s="298"/>
      <c r="AJ113" s="295" t="s">
        <v>16</v>
      </c>
      <c r="AK113" s="304">
        <f>AK111*'DADOS ENTRADA'!C17</f>
        <v>1297.3653790992826</v>
      </c>
    </row>
    <row r="114" spans="2:37" ht="13.5" thickBot="1" x14ac:dyDescent="0.25">
      <c r="B114" s="299" t="s">
        <v>23</v>
      </c>
      <c r="C114" s="497" t="s">
        <v>97</v>
      </c>
      <c r="D114" s="498"/>
      <c r="E114" s="498"/>
      <c r="F114" s="498"/>
      <c r="G114" s="499"/>
      <c r="H114" s="300">
        <f t="shared" ref="H114:H117" si="26">H106*$Q$1</f>
        <v>0</v>
      </c>
      <c r="Q114" s="261" t="s">
        <v>89</v>
      </c>
      <c r="R114" s="262">
        <f>$AD$110</f>
        <v>3191.907514450867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5975.7435643360895</v>
      </c>
    </row>
    <row r="115" spans="2:37" x14ac:dyDescent="0.2">
      <c r="B115" s="299" t="s">
        <v>208</v>
      </c>
      <c r="C115" s="497" t="s">
        <v>97</v>
      </c>
      <c r="D115" s="498"/>
      <c r="E115" s="498"/>
      <c r="F115" s="498"/>
      <c r="G115" s="499"/>
      <c r="H115" s="300">
        <f t="shared" si="26"/>
        <v>0</v>
      </c>
      <c r="Q115" s="263" t="s">
        <v>90</v>
      </c>
      <c r="R115" s="264">
        <f>SUMIF($K$4:$K$103,"0%",$AD$4:$AD$103)</f>
        <v>3184.0809248554915</v>
      </c>
      <c r="W115" s="315"/>
      <c r="X115" s="315"/>
      <c r="Y115" s="308"/>
      <c r="AE115" s="501"/>
      <c r="AF115" s="501"/>
      <c r="AG115" s="316"/>
      <c r="AH115" s="317"/>
      <c r="AJ115" s="295" t="s">
        <v>212</v>
      </c>
      <c r="AK115" s="296">
        <f>AK112+AK113+AK114</f>
        <v>23377.681009655018</v>
      </c>
    </row>
    <row r="116" spans="2:37" x14ac:dyDescent="0.2">
      <c r="B116" s="299" t="s">
        <v>24</v>
      </c>
      <c r="C116" s="497" t="s">
        <v>97</v>
      </c>
      <c r="D116" s="498"/>
      <c r="E116" s="498"/>
      <c r="F116" s="498"/>
      <c r="G116" s="499"/>
      <c r="H116" s="300">
        <f t="shared" si="26"/>
        <v>0</v>
      </c>
      <c r="Q116" s="263" t="s">
        <v>91</v>
      </c>
      <c r="R116" s="264">
        <f>SUMIF($K$4:$K$103,"4%",$AD$4:$AD$103)</f>
        <v>1237.2852901734102</v>
      </c>
      <c r="AE116" s="502"/>
      <c r="AF116" s="502"/>
      <c r="AG116" s="318"/>
      <c r="AH116" s="317"/>
      <c r="AJ116" s="493" t="s">
        <v>280</v>
      </c>
      <c r="AK116" s="494"/>
    </row>
    <row r="117" spans="2:37" x14ac:dyDescent="0.2">
      <c r="B117" s="311" t="s">
        <v>19</v>
      </c>
      <c r="C117" s="497" t="s">
        <v>97</v>
      </c>
      <c r="D117" s="498"/>
      <c r="E117" s="498"/>
      <c r="F117" s="498"/>
      <c r="G117" s="499"/>
      <c r="H117" s="300">
        <f t="shared" si="26"/>
        <v>0</v>
      </c>
      <c r="Q117" s="263" t="s">
        <v>92</v>
      </c>
      <c r="R117" s="264">
        <f>SUMIF($K$4:$K$103,"12%",$AD$4:$AD$103)</f>
        <v>81029.81513063582</v>
      </c>
      <c r="AJ117" s="295" t="s">
        <v>211</v>
      </c>
      <c r="AK117" s="296">
        <f>$AD$111-$AK$119</f>
        <v>77058.009017439501</v>
      </c>
    </row>
    <row r="118" spans="2:37" x14ac:dyDescent="0.2"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$AD$111+($AD$111*VALORES!$M5)</f>
        <v>103969.22260397684</v>
      </c>
    </row>
    <row r="119" spans="2:37" x14ac:dyDescent="0.2">
      <c r="Q119" s="265" t="s">
        <v>94</v>
      </c>
      <c r="R119" s="266">
        <f>SUM(R114:R118)</f>
        <v>88643.088860115589</v>
      </c>
      <c r="AJ119" s="295" t="s">
        <v>15</v>
      </c>
      <c r="AK119" s="296">
        <f>$AK$118*'DADOS ENTRADA'!$C$15</f>
        <v>17674.767842676065</v>
      </c>
    </row>
    <row r="120" spans="2:37" x14ac:dyDescent="0.2">
      <c r="AJ120" s="295" t="s">
        <v>16</v>
      </c>
      <c r="AK120" s="304">
        <f>$AK$117*'DADOS ENTRADA'!$C$17</f>
        <v>1271.4571487877517</v>
      </c>
    </row>
    <row r="121" spans="2:37" x14ac:dyDescent="0.2">
      <c r="AJ121" s="295" t="s">
        <v>17</v>
      </c>
      <c r="AK121" s="296">
        <f>$AK$117*'DADOS ENTRADA'!$C$19</f>
        <v>5856.4086853254021</v>
      </c>
    </row>
    <row r="122" spans="2:37" ht="13.5" thickBot="1" x14ac:dyDescent="0.25">
      <c r="AJ122" s="312" t="s">
        <v>212</v>
      </c>
      <c r="AK122" s="313">
        <f>SUM($AK$119:$AK$121)</f>
        <v>24802.633676789217</v>
      </c>
    </row>
  </sheetData>
  <mergeCells count="19">
    <mergeCell ref="C115:G115"/>
    <mergeCell ref="C116:G116"/>
    <mergeCell ref="C117:G117"/>
    <mergeCell ref="AJ116:AK116"/>
    <mergeCell ref="AE115:AF115"/>
    <mergeCell ref="AE116:AF116"/>
    <mergeCell ref="AJ109:AK109"/>
    <mergeCell ref="A1:B1"/>
    <mergeCell ref="AE112:AF112"/>
    <mergeCell ref="AE113:AF113"/>
    <mergeCell ref="AE114:AF114"/>
    <mergeCell ref="C1:P1"/>
    <mergeCell ref="AE104:AF104"/>
    <mergeCell ref="AE110:AF110"/>
    <mergeCell ref="AJ110:AK110"/>
    <mergeCell ref="I111:K111"/>
    <mergeCell ref="AE111:AF111"/>
    <mergeCell ref="C113:G113"/>
    <mergeCell ref="C114:G114"/>
  </mergeCells>
  <conditionalFormatting sqref="H4:H103">
    <cfRule type="expression" dxfId="86" priority="2">
      <formula>AND($H4="",$I4&lt;&gt;"")</formula>
    </cfRule>
  </conditionalFormatting>
  <conditionalFormatting sqref="A1:P1">
    <cfRule type="expression" dxfId="85" priority="1">
      <formula>$A$104&lt;&gt;""</formula>
    </cfRule>
  </conditionalFormatting>
  <conditionalFormatting sqref="B4:B103">
    <cfRule type="duplicateValues" dxfId="84" priority="33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4">
    <tabColor theme="8" tint="0.59999389629810485"/>
  </sheetPr>
  <dimension ref="A1:AK122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B18" sqref="B1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6.5703125" style="30" bestFit="1" customWidth="1"/>
    <col min="5" max="5" width="34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28515625" style="30" bestFit="1" customWidth="1"/>
    <col min="11" max="11" width="9.140625" style="30" bestFit="1" customWidth="1"/>
    <col min="12" max="12" width="7.42578125" style="30" bestFit="1" customWidth="1"/>
    <col min="13" max="14" width="11.2851562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12.285156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1.5703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13.710937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 t="s">
        <v>467</v>
      </c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>
        <v>1</v>
      </c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4"/>
      <c r="B2" s="321"/>
      <c r="C2" s="321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54" t="s">
        <v>468</v>
      </c>
      <c r="C4" s="354"/>
      <c r="D4" s="355" t="s">
        <v>315</v>
      </c>
      <c r="E4" s="355" t="s">
        <v>469</v>
      </c>
      <c r="F4" s="355"/>
      <c r="G4" s="357" t="s">
        <v>313</v>
      </c>
      <c r="H4" s="358">
        <v>1</v>
      </c>
      <c r="I4" s="359">
        <v>10000</v>
      </c>
      <c r="J4" s="360">
        <v>9.2499999999999999E-2</v>
      </c>
      <c r="K4" s="361">
        <v>0.12</v>
      </c>
      <c r="L4" s="362">
        <v>9.7500000000000003E-2</v>
      </c>
      <c r="M4" s="362"/>
      <c r="N4" s="363">
        <v>45415</v>
      </c>
      <c r="O4" s="254">
        <f t="shared" ref="O4:O67" si="0">((I4*(1-M4)-(I4*(1-M4)*K4))*J4)+(I4*(1-M4)*K4)</f>
        <v>2014</v>
      </c>
      <c r="P4" s="273">
        <f t="shared" ref="P4:P67" si="1">((I4*(1-M4)*L4)+I4*(1-M4))*H4</f>
        <v>10975</v>
      </c>
      <c r="Q4" s="274">
        <f t="shared" ref="Q4:Q67" si="2">I4*(1-M4)-O4</f>
        <v>7986</v>
      </c>
      <c r="R4" s="274">
        <f t="shared" ref="R4:R67" si="3">Q4*H4</f>
        <v>7986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 t="shared" ref="AA4:AA67" si="4">SUM(S4:Z4)</f>
        <v>0.5675</v>
      </c>
      <c r="AB4" s="279">
        <f t="shared" ref="AB4:AB67" si="5">(1-AA4)</f>
        <v>0.4325</v>
      </c>
      <c r="AC4" s="274">
        <f t="shared" ref="AC4:AC67" si="6">Q4/AB4</f>
        <v>18464.739884393064</v>
      </c>
      <c r="AD4" s="280">
        <f t="shared" ref="AD4:AD67" si="7">R4/AB4</f>
        <v>18464.739884393064</v>
      </c>
      <c r="AE4" s="281">
        <f t="shared" ref="AE4:AE67" si="8">SUM(S4:V4)</f>
        <v>0.26250000000000001</v>
      </c>
      <c r="AF4" s="281">
        <f t="shared" ref="AF4:AF67" si="9">W4+X4</f>
        <v>0.30499999999999999</v>
      </c>
      <c r="AG4" s="282">
        <f t="shared" ref="AG4:AG67" si="10">AD4*AE4</f>
        <v>4846.9942196531792</v>
      </c>
      <c r="AH4" s="282">
        <f t="shared" ref="AH4:AH67" si="11">AD4*AF4</f>
        <v>5631.7456647398849</v>
      </c>
    </row>
    <row r="5" spans="1:34" x14ac:dyDescent="0.2">
      <c r="A5" s="272">
        <v>2</v>
      </c>
      <c r="B5" s="354" t="s">
        <v>403</v>
      </c>
      <c r="C5" s="354"/>
      <c r="D5" s="355" t="s">
        <v>315</v>
      </c>
      <c r="E5" s="355">
        <v>710011323</v>
      </c>
      <c r="F5" s="355"/>
      <c r="G5" s="357" t="s">
        <v>313</v>
      </c>
      <c r="H5" s="358">
        <v>8</v>
      </c>
      <c r="I5" s="359">
        <v>308.69</v>
      </c>
      <c r="J5" s="360">
        <v>9.2499999999999999E-2</v>
      </c>
      <c r="K5" s="361">
        <v>0.1</v>
      </c>
      <c r="L5" s="368">
        <v>0</v>
      </c>
      <c r="M5" s="368"/>
      <c r="N5" s="363">
        <v>45243</v>
      </c>
      <c r="O5" s="254">
        <f t="shared" si="0"/>
        <v>56.567442499999999</v>
      </c>
      <c r="P5" s="273">
        <f t="shared" si="1"/>
        <v>2469.52</v>
      </c>
      <c r="Q5" s="274">
        <f t="shared" si="2"/>
        <v>252.1225575</v>
      </c>
      <c r="R5" s="274">
        <f t="shared" si="3"/>
        <v>2016.98046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 t="shared" si="4"/>
        <v>0.5675</v>
      </c>
      <c r="AB5" s="279">
        <f t="shared" si="5"/>
        <v>0.4325</v>
      </c>
      <c r="AC5" s="274">
        <f t="shared" si="6"/>
        <v>582.94232947976877</v>
      </c>
      <c r="AD5" s="280">
        <f t="shared" si="7"/>
        <v>4663.5386358381502</v>
      </c>
      <c r="AE5" s="281">
        <f t="shared" si="8"/>
        <v>0.26250000000000001</v>
      </c>
      <c r="AF5" s="281">
        <f t="shared" si="9"/>
        <v>0.30499999999999999</v>
      </c>
      <c r="AG5" s="282">
        <f t="shared" si="10"/>
        <v>1224.1788919075145</v>
      </c>
      <c r="AH5" s="282">
        <f t="shared" si="11"/>
        <v>1422.3792839306357</v>
      </c>
    </row>
    <row r="6" spans="1:34" x14ac:dyDescent="0.2">
      <c r="A6" s="272">
        <v>3</v>
      </c>
      <c r="B6" s="354" t="s">
        <v>404</v>
      </c>
      <c r="C6" s="354"/>
      <c r="D6" s="355" t="s">
        <v>315</v>
      </c>
      <c r="E6" s="355">
        <v>710021300</v>
      </c>
      <c r="F6" s="355"/>
      <c r="G6" s="357" t="s">
        <v>313</v>
      </c>
      <c r="H6" s="358">
        <v>8</v>
      </c>
      <c r="I6" s="359">
        <v>94.4</v>
      </c>
      <c r="J6" s="360">
        <v>9.2499999999999999E-2</v>
      </c>
      <c r="K6" s="361">
        <v>0.1</v>
      </c>
      <c r="L6" s="368">
        <v>0</v>
      </c>
      <c r="M6" s="368"/>
      <c r="N6" s="363">
        <v>45415</v>
      </c>
      <c r="O6" s="254">
        <f t="shared" si="0"/>
        <v>17.2988</v>
      </c>
      <c r="P6" s="273">
        <f t="shared" si="1"/>
        <v>755.2</v>
      </c>
      <c r="Q6" s="274">
        <f t="shared" si="2"/>
        <v>77.101200000000006</v>
      </c>
      <c r="R6" s="274">
        <f t="shared" si="3"/>
        <v>616.80960000000005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 t="shared" si="4"/>
        <v>0.5675</v>
      </c>
      <c r="AB6" s="279">
        <f t="shared" si="5"/>
        <v>0.4325</v>
      </c>
      <c r="AC6" s="274">
        <f t="shared" si="6"/>
        <v>178.26867052023124</v>
      </c>
      <c r="AD6" s="280">
        <f t="shared" si="7"/>
        <v>1426.1493641618499</v>
      </c>
      <c r="AE6" s="281">
        <f t="shared" si="8"/>
        <v>0.26250000000000001</v>
      </c>
      <c r="AF6" s="281">
        <f t="shared" si="9"/>
        <v>0.30499999999999999</v>
      </c>
      <c r="AG6" s="282">
        <f t="shared" si="10"/>
        <v>374.36420809248563</v>
      </c>
      <c r="AH6" s="282">
        <f t="shared" si="11"/>
        <v>434.97555606936419</v>
      </c>
    </row>
    <row r="7" spans="1:34" x14ac:dyDescent="0.2">
      <c r="A7" s="272">
        <v>4</v>
      </c>
      <c r="B7" s="369" t="s">
        <v>316</v>
      </c>
      <c r="C7" s="354"/>
      <c r="D7" s="355" t="s">
        <v>315</v>
      </c>
      <c r="E7" s="355"/>
      <c r="F7" s="355"/>
      <c r="G7" s="357" t="s">
        <v>313</v>
      </c>
      <c r="H7" s="358">
        <v>1</v>
      </c>
      <c r="I7" s="359">
        <v>2500</v>
      </c>
      <c r="J7" s="360">
        <v>9.2499999999999999E-2</v>
      </c>
      <c r="K7" s="361">
        <v>0.12</v>
      </c>
      <c r="L7" s="362">
        <v>9.7500000000000003E-2</v>
      </c>
      <c r="M7" s="362"/>
      <c r="N7" s="362"/>
      <c r="O7" s="254">
        <f t="shared" si="0"/>
        <v>503.5</v>
      </c>
      <c r="P7" s="273">
        <f t="shared" si="1"/>
        <v>2743.75</v>
      </c>
      <c r="Q7" s="274">
        <f t="shared" si="2"/>
        <v>1996.5</v>
      </c>
      <c r="R7" s="274">
        <f t="shared" si="3"/>
        <v>1996.5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si="4"/>
        <v>0.5675</v>
      </c>
      <c r="AB7" s="279">
        <f t="shared" si="5"/>
        <v>0.4325</v>
      </c>
      <c r="AC7" s="274">
        <f t="shared" si="6"/>
        <v>4616.184971098266</v>
      </c>
      <c r="AD7" s="280">
        <f t="shared" si="7"/>
        <v>4616.184971098266</v>
      </c>
      <c r="AE7" s="281">
        <f t="shared" si="8"/>
        <v>0.26250000000000001</v>
      </c>
      <c r="AF7" s="281">
        <f t="shared" si="9"/>
        <v>0.30499999999999999</v>
      </c>
      <c r="AG7" s="282">
        <f t="shared" si="10"/>
        <v>1211.7485549132948</v>
      </c>
      <c r="AH7" s="282">
        <f t="shared" si="11"/>
        <v>1407.9364161849712</v>
      </c>
    </row>
    <row r="8" spans="1:34" x14ac:dyDescent="0.2">
      <c r="A8" s="272">
        <v>5</v>
      </c>
      <c r="B8" s="354" t="s">
        <v>470</v>
      </c>
      <c r="C8" s="354"/>
      <c r="D8" s="355" t="s">
        <v>320</v>
      </c>
      <c r="E8" s="355" t="s">
        <v>471</v>
      </c>
      <c r="F8" s="355"/>
      <c r="G8" s="357" t="s">
        <v>313</v>
      </c>
      <c r="H8" s="358">
        <v>1</v>
      </c>
      <c r="I8" s="359">
        <v>1713.92</v>
      </c>
      <c r="J8" s="360">
        <v>9.2499999999999999E-2</v>
      </c>
      <c r="K8" s="361">
        <v>0.12</v>
      </c>
      <c r="L8" s="362">
        <v>6.5000000000000002E-2</v>
      </c>
      <c r="M8" s="362"/>
      <c r="N8" s="363">
        <v>45415</v>
      </c>
      <c r="O8" s="254">
        <f t="shared" si="0"/>
        <v>345.18348800000001</v>
      </c>
      <c r="P8" s="273">
        <f t="shared" si="1"/>
        <v>1825.3248000000001</v>
      </c>
      <c r="Q8" s="274">
        <f t="shared" si="2"/>
        <v>1368.7365119999999</v>
      </c>
      <c r="R8" s="274">
        <f t="shared" si="3"/>
        <v>1368.7365119999999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4"/>
        <v>0.5675</v>
      </c>
      <c r="AB8" s="279">
        <f t="shared" si="5"/>
        <v>0.4325</v>
      </c>
      <c r="AC8" s="274">
        <f t="shared" si="6"/>
        <v>3164.7086982658957</v>
      </c>
      <c r="AD8" s="280">
        <f t="shared" si="7"/>
        <v>3164.7086982658957</v>
      </c>
      <c r="AE8" s="281">
        <f t="shared" si="8"/>
        <v>0.26250000000000001</v>
      </c>
      <c r="AF8" s="281">
        <f t="shared" si="9"/>
        <v>0.30499999999999999</v>
      </c>
      <c r="AG8" s="282">
        <f t="shared" si="10"/>
        <v>830.73603329479761</v>
      </c>
      <c r="AH8" s="282">
        <f t="shared" si="11"/>
        <v>965.23615297109814</v>
      </c>
    </row>
    <row r="9" spans="1:34" x14ac:dyDescent="0.2">
      <c r="A9" s="272">
        <v>6</v>
      </c>
      <c r="B9" s="354" t="s">
        <v>472</v>
      </c>
      <c r="C9" s="354"/>
      <c r="D9" s="355" t="s">
        <v>320</v>
      </c>
      <c r="E9" s="355" t="s">
        <v>473</v>
      </c>
      <c r="F9" s="355"/>
      <c r="G9" s="357" t="s">
        <v>313</v>
      </c>
      <c r="H9" s="358">
        <v>1</v>
      </c>
      <c r="I9" s="359">
        <v>76.09</v>
      </c>
      <c r="J9" s="360">
        <v>9.2499999999999999E-2</v>
      </c>
      <c r="K9" s="361">
        <v>0.12</v>
      </c>
      <c r="L9" s="368">
        <v>9.7500000000000003E-2</v>
      </c>
      <c r="M9" s="368"/>
      <c r="N9" s="363">
        <v>45415</v>
      </c>
      <c r="O9" s="254">
        <f t="shared" si="0"/>
        <v>15.324526000000002</v>
      </c>
      <c r="P9" s="273">
        <f t="shared" si="1"/>
        <v>83.508775</v>
      </c>
      <c r="Q9" s="274">
        <f t="shared" si="2"/>
        <v>60.765473999999998</v>
      </c>
      <c r="R9" s="274">
        <f t="shared" si="3"/>
        <v>60.765473999999998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4"/>
        <v>0.5675</v>
      </c>
      <c r="AB9" s="279">
        <f t="shared" si="5"/>
        <v>0.4325</v>
      </c>
      <c r="AC9" s="274">
        <f t="shared" si="6"/>
        <v>140.49820578034681</v>
      </c>
      <c r="AD9" s="280">
        <f t="shared" si="7"/>
        <v>140.49820578034681</v>
      </c>
      <c r="AE9" s="281">
        <f t="shared" si="8"/>
        <v>0.26250000000000001</v>
      </c>
      <c r="AF9" s="281">
        <f t="shared" si="9"/>
        <v>0.30499999999999999</v>
      </c>
      <c r="AG9" s="282">
        <f t="shared" si="10"/>
        <v>36.880779017341041</v>
      </c>
      <c r="AH9" s="282">
        <f t="shared" si="11"/>
        <v>42.851952763005777</v>
      </c>
    </row>
    <row r="10" spans="1:34" x14ac:dyDescent="0.2">
      <c r="A10" s="272">
        <v>7</v>
      </c>
      <c r="B10" s="354" t="s">
        <v>474</v>
      </c>
      <c r="C10" s="354"/>
      <c r="D10" s="355" t="s">
        <v>320</v>
      </c>
      <c r="E10" s="355" t="s">
        <v>475</v>
      </c>
      <c r="F10" s="355"/>
      <c r="G10" s="357" t="s">
        <v>313</v>
      </c>
      <c r="H10" s="358">
        <v>1</v>
      </c>
      <c r="I10" s="359">
        <v>348.38</v>
      </c>
      <c r="J10" s="360">
        <v>9.2499999999999999E-2</v>
      </c>
      <c r="K10" s="361">
        <v>0.12</v>
      </c>
      <c r="L10" s="362">
        <v>9.7500000000000003E-2</v>
      </c>
      <c r="M10" s="362"/>
      <c r="N10" s="362"/>
      <c r="O10" s="254">
        <f t="shared" si="0"/>
        <v>70.163731999999996</v>
      </c>
      <c r="P10" s="273">
        <f t="shared" si="1"/>
        <v>382.34704999999997</v>
      </c>
      <c r="Q10" s="274">
        <f t="shared" si="2"/>
        <v>278.21626800000001</v>
      </c>
      <c r="R10" s="274">
        <f t="shared" si="3"/>
        <v>278.21626800000001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4"/>
        <v>0.5675</v>
      </c>
      <c r="AB10" s="279">
        <f t="shared" si="5"/>
        <v>0.4325</v>
      </c>
      <c r="AC10" s="274">
        <f t="shared" si="6"/>
        <v>643.27460809248555</v>
      </c>
      <c r="AD10" s="280">
        <f t="shared" si="7"/>
        <v>643.27460809248555</v>
      </c>
      <c r="AE10" s="281">
        <f t="shared" si="8"/>
        <v>0.26250000000000001</v>
      </c>
      <c r="AF10" s="281">
        <f t="shared" si="9"/>
        <v>0.30499999999999999</v>
      </c>
      <c r="AG10" s="282">
        <f t="shared" si="10"/>
        <v>168.85958462427746</v>
      </c>
      <c r="AH10" s="282">
        <f t="shared" si="11"/>
        <v>196.19875546820808</v>
      </c>
    </row>
    <row r="11" spans="1:34" x14ac:dyDescent="0.2">
      <c r="A11" s="272">
        <v>8</v>
      </c>
      <c r="B11" s="354" t="s">
        <v>476</v>
      </c>
      <c r="C11" s="354"/>
      <c r="D11" s="355" t="s">
        <v>320</v>
      </c>
      <c r="E11" s="370" t="s">
        <v>477</v>
      </c>
      <c r="F11" s="370"/>
      <c r="G11" s="357" t="s">
        <v>313</v>
      </c>
      <c r="H11" s="358">
        <v>1</v>
      </c>
      <c r="I11" s="359">
        <v>1810.42</v>
      </c>
      <c r="J11" s="360">
        <v>9.2499999999999999E-2</v>
      </c>
      <c r="K11" s="361">
        <v>0.12</v>
      </c>
      <c r="L11" s="368">
        <v>9.7500000000000003E-2</v>
      </c>
      <c r="M11" s="368"/>
      <c r="N11" s="363">
        <v>45408</v>
      </c>
      <c r="O11" s="254">
        <f t="shared" si="0"/>
        <v>364.61858800000005</v>
      </c>
      <c r="P11" s="273">
        <f t="shared" si="1"/>
        <v>1986.93595</v>
      </c>
      <c r="Q11" s="274">
        <f t="shared" si="2"/>
        <v>1445.801412</v>
      </c>
      <c r="R11" s="274">
        <f t="shared" si="3"/>
        <v>1445.801412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4"/>
        <v>0.5675</v>
      </c>
      <c r="AB11" s="279">
        <f t="shared" si="5"/>
        <v>0.4325</v>
      </c>
      <c r="AC11" s="274">
        <f t="shared" si="6"/>
        <v>3342.8934381502891</v>
      </c>
      <c r="AD11" s="280">
        <f t="shared" si="7"/>
        <v>3342.8934381502891</v>
      </c>
      <c r="AE11" s="281">
        <f t="shared" si="8"/>
        <v>0.26250000000000001</v>
      </c>
      <c r="AF11" s="281">
        <f t="shared" si="9"/>
        <v>0.30499999999999999</v>
      </c>
      <c r="AG11" s="282">
        <f t="shared" si="10"/>
        <v>877.50952751445095</v>
      </c>
      <c r="AH11" s="282">
        <f t="shared" si="11"/>
        <v>1019.5824986358382</v>
      </c>
    </row>
    <row r="12" spans="1:34" x14ac:dyDescent="0.2">
      <c r="A12" s="272">
        <v>9</v>
      </c>
      <c r="B12" s="354" t="s">
        <v>478</v>
      </c>
      <c r="C12" s="354"/>
      <c r="D12" s="355" t="s">
        <v>320</v>
      </c>
      <c r="E12" s="370" t="s">
        <v>477</v>
      </c>
      <c r="F12" s="370"/>
      <c r="G12" s="357" t="s">
        <v>313</v>
      </c>
      <c r="H12" s="358">
        <v>1</v>
      </c>
      <c r="I12" s="359">
        <v>1810.42</v>
      </c>
      <c r="J12" s="360">
        <v>9.2499999999999999E-2</v>
      </c>
      <c r="K12" s="361">
        <v>0.12</v>
      </c>
      <c r="L12" s="368">
        <v>9.7500000000000003E-2</v>
      </c>
      <c r="M12" s="368"/>
      <c r="N12" s="363">
        <v>45415</v>
      </c>
      <c r="O12" s="254">
        <f t="shared" si="0"/>
        <v>364.61858800000005</v>
      </c>
      <c r="P12" s="273">
        <f t="shared" si="1"/>
        <v>1986.93595</v>
      </c>
      <c r="Q12" s="274">
        <f t="shared" si="2"/>
        <v>1445.801412</v>
      </c>
      <c r="R12" s="274">
        <f t="shared" si="3"/>
        <v>1445.801412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4"/>
        <v>0.5675</v>
      </c>
      <c r="AB12" s="279">
        <f t="shared" si="5"/>
        <v>0.4325</v>
      </c>
      <c r="AC12" s="274">
        <f t="shared" si="6"/>
        <v>3342.8934381502891</v>
      </c>
      <c r="AD12" s="280">
        <f t="shared" si="7"/>
        <v>3342.8934381502891</v>
      </c>
      <c r="AE12" s="281">
        <f t="shared" si="8"/>
        <v>0.26250000000000001</v>
      </c>
      <c r="AF12" s="281">
        <f t="shared" si="9"/>
        <v>0.30499999999999999</v>
      </c>
      <c r="AG12" s="282">
        <f t="shared" si="10"/>
        <v>877.50952751445095</v>
      </c>
      <c r="AH12" s="282">
        <f t="shared" si="11"/>
        <v>1019.5824986358382</v>
      </c>
    </row>
    <row r="13" spans="1:34" x14ac:dyDescent="0.2">
      <c r="A13" s="272">
        <v>10</v>
      </c>
      <c r="B13" s="354" t="s">
        <v>479</v>
      </c>
      <c r="C13" s="354"/>
      <c r="D13" s="355" t="s">
        <v>320</v>
      </c>
      <c r="E13" s="370" t="s">
        <v>480</v>
      </c>
      <c r="F13" s="370"/>
      <c r="G13" s="357" t="s">
        <v>313</v>
      </c>
      <c r="H13" s="358">
        <v>2</v>
      </c>
      <c r="I13" s="359">
        <v>4326.6499999999996</v>
      </c>
      <c r="J13" s="360">
        <v>9.2499999999999999E-2</v>
      </c>
      <c r="K13" s="361">
        <v>0.12</v>
      </c>
      <c r="L13" s="362">
        <v>9.7500000000000003E-2</v>
      </c>
      <c r="M13" s="362"/>
      <c r="N13" s="363">
        <v>45415</v>
      </c>
      <c r="O13" s="254">
        <f t="shared" si="0"/>
        <v>871.38730999999996</v>
      </c>
      <c r="P13" s="273">
        <f t="shared" si="1"/>
        <v>9496.9967499999984</v>
      </c>
      <c r="Q13" s="274">
        <f t="shared" si="2"/>
        <v>3455.2626899999996</v>
      </c>
      <c r="R13" s="274">
        <f t="shared" si="3"/>
        <v>6910.5253799999991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4"/>
        <v>0.5675</v>
      </c>
      <c r="AB13" s="279">
        <f t="shared" si="5"/>
        <v>0.4325</v>
      </c>
      <c r="AC13" s="274">
        <f t="shared" si="6"/>
        <v>7989.0466820809243</v>
      </c>
      <c r="AD13" s="280">
        <f t="shared" si="7"/>
        <v>15978.093364161849</v>
      </c>
      <c r="AE13" s="281">
        <f t="shared" si="8"/>
        <v>0.26250000000000001</v>
      </c>
      <c r="AF13" s="281">
        <f t="shared" si="9"/>
        <v>0.30499999999999999</v>
      </c>
      <c r="AG13" s="282">
        <f t="shared" si="10"/>
        <v>4194.2495080924855</v>
      </c>
      <c r="AH13" s="282">
        <f t="shared" si="11"/>
        <v>4873.3184760693639</v>
      </c>
    </row>
    <row r="14" spans="1:34" x14ac:dyDescent="0.2">
      <c r="A14" s="272">
        <v>11</v>
      </c>
      <c r="B14" s="354" t="s">
        <v>481</v>
      </c>
      <c r="C14" s="354"/>
      <c r="D14" s="355" t="s">
        <v>320</v>
      </c>
      <c r="E14" s="370" t="s">
        <v>482</v>
      </c>
      <c r="F14" s="370"/>
      <c r="G14" s="357" t="s">
        <v>313</v>
      </c>
      <c r="H14" s="358">
        <v>0</v>
      </c>
      <c r="I14" s="359">
        <v>16859.5</v>
      </c>
      <c r="J14" s="360">
        <v>9.2499999999999999E-2</v>
      </c>
      <c r="K14" s="361">
        <v>0.12</v>
      </c>
      <c r="L14" s="362">
        <v>9.7500000000000003E-2</v>
      </c>
      <c r="M14" s="362"/>
      <c r="N14" s="363">
        <v>45415</v>
      </c>
      <c r="O14" s="254">
        <f t="shared" si="0"/>
        <v>3395.5032999999999</v>
      </c>
      <c r="P14" s="273">
        <f t="shared" si="1"/>
        <v>0</v>
      </c>
      <c r="Q14" s="274">
        <f t="shared" si="2"/>
        <v>13463.9967</v>
      </c>
      <c r="R14" s="274">
        <f t="shared" si="3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4"/>
        <v>0.5675</v>
      </c>
      <c r="AB14" s="279">
        <f t="shared" si="5"/>
        <v>0.4325</v>
      </c>
      <c r="AC14" s="274">
        <f t="shared" si="6"/>
        <v>31130.628208092487</v>
      </c>
      <c r="AD14" s="280">
        <f t="shared" si="7"/>
        <v>0</v>
      </c>
      <c r="AE14" s="281">
        <f t="shared" si="8"/>
        <v>0.26250000000000001</v>
      </c>
      <c r="AF14" s="281">
        <f t="shared" si="9"/>
        <v>0.30499999999999999</v>
      </c>
      <c r="AG14" s="282">
        <f t="shared" si="10"/>
        <v>0</v>
      </c>
      <c r="AH14" s="282">
        <f t="shared" si="11"/>
        <v>0</v>
      </c>
    </row>
    <row r="15" spans="1:34" x14ac:dyDescent="0.2">
      <c r="A15" s="272">
        <v>12</v>
      </c>
      <c r="B15" s="354" t="s">
        <v>483</v>
      </c>
      <c r="C15" s="354"/>
      <c r="D15" s="355" t="s">
        <v>320</v>
      </c>
      <c r="E15" s="370" t="s">
        <v>484</v>
      </c>
      <c r="F15" s="370"/>
      <c r="G15" s="357" t="s">
        <v>313</v>
      </c>
      <c r="H15" s="358">
        <v>0</v>
      </c>
      <c r="I15" s="359">
        <v>313.55</v>
      </c>
      <c r="J15" s="360">
        <v>9.2499999999999999E-2</v>
      </c>
      <c r="K15" s="361">
        <v>0.12</v>
      </c>
      <c r="L15" s="368">
        <v>6.5000000000000002E-2</v>
      </c>
      <c r="M15" s="368"/>
      <c r="N15" s="363">
        <v>45415</v>
      </c>
      <c r="O15" s="254">
        <f t="shared" si="0"/>
        <v>63.148970000000006</v>
      </c>
      <c r="P15" s="273">
        <f t="shared" si="1"/>
        <v>0</v>
      </c>
      <c r="Q15" s="274">
        <f t="shared" si="2"/>
        <v>250.40102999999999</v>
      </c>
      <c r="R15" s="274">
        <f t="shared" si="3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4"/>
        <v>0.5675</v>
      </c>
      <c r="AB15" s="279">
        <f t="shared" si="5"/>
        <v>0.4325</v>
      </c>
      <c r="AC15" s="274">
        <f t="shared" si="6"/>
        <v>578.96191907514446</v>
      </c>
      <c r="AD15" s="280">
        <f t="shared" si="7"/>
        <v>0</v>
      </c>
      <c r="AE15" s="281">
        <f t="shared" si="8"/>
        <v>0.26250000000000001</v>
      </c>
      <c r="AF15" s="281">
        <f t="shared" si="9"/>
        <v>0.30499999999999999</v>
      </c>
      <c r="AG15" s="282">
        <f t="shared" si="10"/>
        <v>0</v>
      </c>
      <c r="AH15" s="282">
        <f t="shared" si="11"/>
        <v>0</v>
      </c>
    </row>
    <row r="16" spans="1:34" x14ac:dyDescent="0.2">
      <c r="A16" s="272">
        <v>13</v>
      </c>
      <c r="B16" s="354" t="s">
        <v>485</v>
      </c>
      <c r="C16" s="354"/>
      <c r="D16" s="355" t="s">
        <v>320</v>
      </c>
      <c r="E16" s="370" t="s">
        <v>486</v>
      </c>
      <c r="F16" s="370"/>
      <c r="G16" s="357" t="s">
        <v>313</v>
      </c>
      <c r="H16" s="358">
        <v>4</v>
      </c>
      <c r="I16" s="359">
        <v>1341.58</v>
      </c>
      <c r="J16" s="360">
        <v>9.2499999999999999E-2</v>
      </c>
      <c r="K16" s="361">
        <v>0.12</v>
      </c>
      <c r="L16" s="368">
        <v>6.5000000000000002E-2</v>
      </c>
      <c r="M16" s="368"/>
      <c r="N16" s="368"/>
      <c r="O16" s="254">
        <f t="shared" si="0"/>
        <v>270.19421199999999</v>
      </c>
      <c r="P16" s="273">
        <f t="shared" si="1"/>
        <v>5715.1307999999999</v>
      </c>
      <c r="Q16" s="274">
        <f t="shared" si="2"/>
        <v>1071.385788</v>
      </c>
      <c r="R16" s="274">
        <f t="shared" si="3"/>
        <v>4285.5431520000002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4"/>
        <v>0.5675</v>
      </c>
      <c r="AB16" s="279">
        <f t="shared" si="5"/>
        <v>0.4325</v>
      </c>
      <c r="AC16" s="274">
        <f t="shared" si="6"/>
        <v>2477.1925734104047</v>
      </c>
      <c r="AD16" s="280">
        <f t="shared" si="7"/>
        <v>9908.770293641619</v>
      </c>
      <c r="AE16" s="281">
        <f t="shared" si="8"/>
        <v>0.26250000000000001</v>
      </c>
      <c r="AF16" s="281">
        <f t="shared" si="9"/>
        <v>0.30499999999999999</v>
      </c>
      <c r="AG16" s="282">
        <f t="shared" si="10"/>
        <v>2601.0522020809249</v>
      </c>
      <c r="AH16" s="282">
        <f t="shared" si="11"/>
        <v>3022.1749395606939</v>
      </c>
    </row>
    <row r="17" spans="1:34" x14ac:dyDescent="0.2">
      <c r="A17" s="272">
        <v>14</v>
      </c>
      <c r="B17" s="354" t="s">
        <v>487</v>
      </c>
      <c r="C17" s="354"/>
      <c r="D17" s="355" t="s">
        <v>320</v>
      </c>
      <c r="E17" s="370" t="s">
        <v>488</v>
      </c>
      <c r="F17" s="370"/>
      <c r="G17" s="357" t="s">
        <v>313</v>
      </c>
      <c r="H17" s="358">
        <v>1</v>
      </c>
      <c r="I17" s="359">
        <v>1621.82</v>
      </c>
      <c r="J17" s="360">
        <v>9.2499999999999999E-2</v>
      </c>
      <c r="K17" s="361">
        <v>0.12</v>
      </c>
      <c r="L17" s="368">
        <v>9.7500000000000003E-2</v>
      </c>
      <c r="M17" s="368"/>
      <c r="N17" s="363">
        <v>45415</v>
      </c>
      <c r="O17" s="254">
        <f t="shared" si="0"/>
        <v>326.634548</v>
      </c>
      <c r="P17" s="273">
        <f t="shared" si="1"/>
        <v>1779.9474499999999</v>
      </c>
      <c r="Q17" s="274">
        <f t="shared" si="2"/>
        <v>1295.1854519999999</v>
      </c>
      <c r="R17" s="274">
        <f t="shared" si="3"/>
        <v>1295.1854519999999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4"/>
        <v>0.5675</v>
      </c>
      <c r="AB17" s="279">
        <f t="shared" si="5"/>
        <v>0.4325</v>
      </c>
      <c r="AC17" s="274">
        <f t="shared" si="6"/>
        <v>2994.6484439306359</v>
      </c>
      <c r="AD17" s="280">
        <f t="shared" si="7"/>
        <v>2994.6484439306359</v>
      </c>
      <c r="AE17" s="281">
        <f t="shared" si="8"/>
        <v>0.26250000000000001</v>
      </c>
      <c r="AF17" s="281">
        <f t="shared" si="9"/>
        <v>0.30499999999999999</v>
      </c>
      <c r="AG17" s="282">
        <f t="shared" si="10"/>
        <v>786.09521653179195</v>
      </c>
      <c r="AH17" s="282">
        <f t="shared" si="11"/>
        <v>913.36777539884395</v>
      </c>
    </row>
    <row r="18" spans="1:34" x14ac:dyDescent="0.2">
      <c r="A18" s="272">
        <v>15</v>
      </c>
      <c r="B18" s="354" t="s">
        <v>489</v>
      </c>
      <c r="C18" s="354"/>
      <c r="D18" s="355" t="s">
        <v>320</v>
      </c>
      <c r="E18" s="370" t="s">
        <v>490</v>
      </c>
      <c r="F18" s="370"/>
      <c r="G18" s="357" t="s">
        <v>313</v>
      </c>
      <c r="H18" s="358">
        <v>1</v>
      </c>
      <c r="I18" s="359"/>
      <c r="J18" s="360">
        <v>9.2499999999999999E-2</v>
      </c>
      <c r="K18" s="361">
        <v>0.12</v>
      </c>
      <c r="L18" s="368">
        <v>9.7500000000000003E-2</v>
      </c>
      <c r="M18" s="368"/>
      <c r="N18" s="363">
        <v>45243</v>
      </c>
      <c r="O18" s="254">
        <f t="shared" si="0"/>
        <v>0</v>
      </c>
      <c r="P18" s="273">
        <f t="shared" si="1"/>
        <v>0</v>
      </c>
      <c r="Q18" s="274">
        <f t="shared" si="2"/>
        <v>0</v>
      </c>
      <c r="R18" s="274">
        <f t="shared" si="3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4"/>
        <v>0.5675</v>
      </c>
      <c r="AB18" s="279">
        <f t="shared" si="5"/>
        <v>0.4325</v>
      </c>
      <c r="AC18" s="274">
        <f t="shared" si="6"/>
        <v>0</v>
      </c>
      <c r="AD18" s="280">
        <f t="shared" si="7"/>
        <v>0</v>
      </c>
      <c r="AE18" s="281">
        <f t="shared" si="8"/>
        <v>0.26250000000000001</v>
      </c>
      <c r="AF18" s="281">
        <f t="shared" si="9"/>
        <v>0.30499999999999999</v>
      </c>
      <c r="AG18" s="282">
        <f t="shared" si="10"/>
        <v>0</v>
      </c>
      <c r="AH18" s="282">
        <f t="shared" si="11"/>
        <v>0</v>
      </c>
    </row>
    <row r="19" spans="1:34" x14ac:dyDescent="0.2">
      <c r="A19" s="272">
        <v>16</v>
      </c>
      <c r="B19" s="354" t="s">
        <v>491</v>
      </c>
      <c r="C19" s="354"/>
      <c r="D19" s="355" t="s">
        <v>320</v>
      </c>
      <c r="E19" s="370">
        <v>12429370</v>
      </c>
      <c r="F19" s="370"/>
      <c r="G19" s="357" t="s">
        <v>313</v>
      </c>
      <c r="H19" s="358">
        <v>3</v>
      </c>
      <c r="I19" s="359">
        <v>128.82</v>
      </c>
      <c r="J19" s="360">
        <v>9.2499999999999999E-2</v>
      </c>
      <c r="K19" s="361">
        <v>0.12</v>
      </c>
      <c r="L19" s="368">
        <v>6.5000000000000002E-2</v>
      </c>
      <c r="M19" s="368"/>
      <c r="N19" s="363">
        <v>45415</v>
      </c>
      <c r="O19" s="254">
        <f t="shared" si="0"/>
        <v>25.944347999999998</v>
      </c>
      <c r="P19" s="273">
        <f t="shared" si="1"/>
        <v>411.57989999999995</v>
      </c>
      <c r="Q19" s="274">
        <f t="shared" si="2"/>
        <v>102.875652</v>
      </c>
      <c r="R19" s="274">
        <f t="shared" si="3"/>
        <v>308.62695600000001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4"/>
        <v>0.5675</v>
      </c>
      <c r="AB19" s="279">
        <f t="shared" si="5"/>
        <v>0.4325</v>
      </c>
      <c r="AC19" s="274">
        <f t="shared" si="6"/>
        <v>237.86277919075144</v>
      </c>
      <c r="AD19" s="280">
        <f t="shared" si="7"/>
        <v>713.58833757225432</v>
      </c>
      <c r="AE19" s="281">
        <f t="shared" si="8"/>
        <v>0.26250000000000001</v>
      </c>
      <c r="AF19" s="281">
        <f t="shared" si="9"/>
        <v>0.30499999999999999</v>
      </c>
      <c r="AG19" s="282">
        <f t="shared" si="10"/>
        <v>187.31693861271677</v>
      </c>
      <c r="AH19" s="282">
        <f t="shared" si="11"/>
        <v>217.64444295953757</v>
      </c>
    </row>
    <row r="20" spans="1:34" x14ac:dyDescent="0.2">
      <c r="A20" s="272">
        <v>17</v>
      </c>
      <c r="B20" s="354" t="s">
        <v>492</v>
      </c>
      <c r="C20" s="354"/>
      <c r="D20" s="355" t="s">
        <v>320</v>
      </c>
      <c r="E20" s="370">
        <v>12429371</v>
      </c>
      <c r="F20" s="370"/>
      <c r="G20" s="357" t="s">
        <v>313</v>
      </c>
      <c r="H20" s="358">
        <v>3</v>
      </c>
      <c r="I20" s="359">
        <v>128.82</v>
      </c>
      <c r="J20" s="360">
        <v>9.2499999999999999E-2</v>
      </c>
      <c r="K20" s="361">
        <v>0.12</v>
      </c>
      <c r="L20" s="362">
        <v>6.5000000000000002E-2</v>
      </c>
      <c r="M20" s="362"/>
      <c r="N20" s="363">
        <v>45415</v>
      </c>
      <c r="O20" s="254">
        <f t="shared" si="0"/>
        <v>25.944347999999998</v>
      </c>
      <c r="P20" s="273">
        <f t="shared" si="1"/>
        <v>411.57989999999995</v>
      </c>
      <c r="Q20" s="274">
        <f t="shared" si="2"/>
        <v>102.875652</v>
      </c>
      <c r="R20" s="274">
        <f t="shared" si="3"/>
        <v>308.62695600000001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4"/>
        <v>0.5675</v>
      </c>
      <c r="AB20" s="279">
        <f t="shared" si="5"/>
        <v>0.4325</v>
      </c>
      <c r="AC20" s="274">
        <f t="shared" si="6"/>
        <v>237.86277919075144</v>
      </c>
      <c r="AD20" s="280">
        <f t="shared" si="7"/>
        <v>713.58833757225432</v>
      </c>
      <c r="AE20" s="281">
        <f t="shared" si="8"/>
        <v>0.26250000000000001</v>
      </c>
      <c r="AF20" s="281">
        <f t="shared" si="9"/>
        <v>0.30499999999999999</v>
      </c>
      <c r="AG20" s="282">
        <f t="shared" si="10"/>
        <v>187.31693861271677</v>
      </c>
      <c r="AH20" s="282">
        <f t="shared" si="11"/>
        <v>217.64444295953757</v>
      </c>
    </row>
    <row r="21" spans="1:34" x14ac:dyDescent="0.2">
      <c r="A21" s="272">
        <v>18</v>
      </c>
      <c r="B21" s="354" t="s">
        <v>493</v>
      </c>
      <c r="C21" s="354"/>
      <c r="D21" s="355" t="s">
        <v>320</v>
      </c>
      <c r="E21" s="370">
        <v>12429373</v>
      </c>
      <c r="F21" s="370"/>
      <c r="G21" s="357" t="s">
        <v>313</v>
      </c>
      <c r="H21" s="358">
        <v>4</v>
      </c>
      <c r="I21" s="359">
        <v>150.35</v>
      </c>
      <c r="J21" s="360">
        <v>9.2499999999999999E-2</v>
      </c>
      <c r="K21" s="361">
        <v>0.12</v>
      </c>
      <c r="L21" s="362">
        <v>6.5000000000000002E-2</v>
      </c>
      <c r="M21" s="362"/>
      <c r="N21" s="363">
        <v>45415</v>
      </c>
      <c r="O21" s="254">
        <f t="shared" si="0"/>
        <v>30.280489999999997</v>
      </c>
      <c r="P21" s="273">
        <f t="shared" si="1"/>
        <v>640.49099999999999</v>
      </c>
      <c r="Q21" s="274">
        <f t="shared" si="2"/>
        <v>120.06950999999999</v>
      </c>
      <c r="R21" s="274">
        <f t="shared" si="3"/>
        <v>480.27803999999998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4"/>
        <v>0.5675</v>
      </c>
      <c r="AB21" s="279">
        <f t="shared" si="5"/>
        <v>0.4325</v>
      </c>
      <c r="AC21" s="274">
        <f t="shared" si="6"/>
        <v>277.61736416184971</v>
      </c>
      <c r="AD21" s="280">
        <f t="shared" si="7"/>
        <v>1110.4694566473988</v>
      </c>
      <c r="AE21" s="281">
        <f t="shared" si="8"/>
        <v>0.26250000000000001</v>
      </c>
      <c r="AF21" s="281">
        <f t="shared" si="9"/>
        <v>0.30499999999999999</v>
      </c>
      <c r="AG21" s="282">
        <f t="shared" si="10"/>
        <v>291.49823236994223</v>
      </c>
      <c r="AH21" s="282">
        <f t="shared" si="11"/>
        <v>338.69318427745662</v>
      </c>
    </row>
    <row r="22" spans="1:34" x14ac:dyDescent="0.2">
      <c r="A22" s="272">
        <v>19</v>
      </c>
      <c r="B22" s="354" t="s">
        <v>494</v>
      </c>
      <c r="C22" s="354"/>
      <c r="D22" s="355" t="s">
        <v>320</v>
      </c>
      <c r="E22" s="370">
        <v>12428133</v>
      </c>
      <c r="F22" s="370"/>
      <c r="G22" s="357" t="s">
        <v>313</v>
      </c>
      <c r="H22" s="358">
        <v>5</v>
      </c>
      <c r="I22" s="359">
        <v>191.57</v>
      </c>
      <c r="J22" s="360">
        <v>9.2499999999999999E-2</v>
      </c>
      <c r="K22" s="361">
        <v>0.12</v>
      </c>
      <c r="L22" s="362">
        <v>6.5000000000000002E-2</v>
      </c>
      <c r="M22" s="362"/>
      <c r="N22" s="363">
        <v>45415</v>
      </c>
      <c r="O22" s="254">
        <f t="shared" si="0"/>
        <v>38.582197999999998</v>
      </c>
      <c r="P22" s="273">
        <f t="shared" si="1"/>
        <v>1020.11025</v>
      </c>
      <c r="Q22" s="274">
        <f t="shared" si="2"/>
        <v>152.98780199999999</v>
      </c>
      <c r="R22" s="274">
        <f t="shared" si="3"/>
        <v>764.93900999999994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4"/>
        <v>0.5675</v>
      </c>
      <c r="AB22" s="279">
        <f t="shared" si="5"/>
        <v>0.4325</v>
      </c>
      <c r="AC22" s="274">
        <f t="shared" si="6"/>
        <v>353.72902196531788</v>
      </c>
      <c r="AD22" s="280">
        <f t="shared" si="7"/>
        <v>1768.6451098265895</v>
      </c>
      <c r="AE22" s="281">
        <f t="shared" si="8"/>
        <v>0.26250000000000001</v>
      </c>
      <c r="AF22" s="281">
        <f t="shared" si="9"/>
        <v>0.30499999999999999</v>
      </c>
      <c r="AG22" s="282">
        <f t="shared" si="10"/>
        <v>464.26934132947974</v>
      </c>
      <c r="AH22" s="282">
        <f t="shared" si="11"/>
        <v>539.43675849710985</v>
      </c>
    </row>
    <row r="23" spans="1:34" x14ac:dyDescent="0.2">
      <c r="A23" s="272">
        <v>20</v>
      </c>
      <c r="B23" s="354" t="s">
        <v>495</v>
      </c>
      <c r="C23" s="354"/>
      <c r="D23" s="355" t="s">
        <v>320</v>
      </c>
      <c r="E23" s="355">
        <v>12463916</v>
      </c>
      <c r="F23" s="355"/>
      <c r="G23" s="357" t="s">
        <v>313</v>
      </c>
      <c r="H23" s="358">
        <v>13</v>
      </c>
      <c r="I23" s="359">
        <v>57.09</v>
      </c>
      <c r="J23" s="360">
        <v>9.2499999999999999E-2</v>
      </c>
      <c r="K23" s="361">
        <v>0.12</v>
      </c>
      <c r="L23" s="362">
        <v>9.7500000000000003E-2</v>
      </c>
      <c r="M23" s="362"/>
      <c r="N23" s="362"/>
      <c r="O23" s="254">
        <f t="shared" si="0"/>
        <v>11.497926</v>
      </c>
      <c r="P23" s="273">
        <f t="shared" si="1"/>
        <v>814.53157499999998</v>
      </c>
      <c r="Q23" s="274">
        <f t="shared" si="2"/>
        <v>45.592074000000004</v>
      </c>
      <c r="R23" s="274">
        <f t="shared" si="3"/>
        <v>592.6969620000001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4"/>
        <v>0.5675</v>
      </c>
      <c r="AB23" s="279">
        <f t="shared" si="5"/>
        <v>0.4325</v>
      </c>
      <c r="AC23" s="274">
        <f t="shared" si="6"/>
        <v>105.41520000000001</v>
      </c>
      <c r="AD23" s="280">
        <f t="shared" si="7"/>
        <v>1370.3976000000002</v>
      </c>
      <c r="AE23" s="281">
        <f t="shared" si="8"/>
        <v>0.26250000000000001</v>
      </c>
      <c r="AF23" s="281">
        <f t="shared" si="9"/>
        <v>0.30499999999999999</v>
      </c>
      <c r="AG23" s="282">
        <f t="shared" si="10"/>
        <v>359.72937000000007</v>
      </c>
      <c r="AH23" s="282">
        <f t="shared" si="11"/>
        <v>417.97126800000007</v>
      </c>
    </row>
    <row r="24" spans="1:34" x14ac:dyDescent="0.2">
      <c r="A24" s="272">
        <v>21</v>
      </c>
      <c r="B24" s="371" t="s">
        <v>496</v>
      </c>
      <c r="C24" s="371"/>
      <c r="D24" s="355" t="s">
        <v>320</v>
      </c>
      <c r="E24" s="372">
        <v>12463909</v>
      </c>
      <c r="F24" s="372"/>
      <c r="G24" s="357" t="s">
        <v>313</v>
      </c>
      <c r="H24" s="373">
        <v>13</v>
      </c>
      <c r="I24" s="374">
        <v>23.68</v>
      </c>
      <c r="J24" s="360">
        <v>9.2499999999999999E-2</v>
      </c>
      <c r="K24" s="361">
        <v>0.12</v>
      </c>
      <c r="L24" s="362">
        <v>9.7500000000000003E-2</v>
      </c>
      <c r="M24" s="362"/>
      <c r="N24" s="363">
        <v>45415</v>
      </c>
      <c r="O24" s="254">
        <f t="shared" si="0"/>
        <v>4.7691520000000001</v>
      </c>
      <c r="P24" s="273">
        <f t="shared" si="1"/>
        <v>337.8544</v>
      </c>
      <c r="Q24" s="274">
        <f t="shared" si="2"/>
        <v>18.910848000000001</v>
      </c>
      <c r="R24" s="274">
        <f t="shared" si="3"/>
        <v>245.841024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4"/>
        <v>0.5675</v>
      </c>
      <c r="AB24" s="279">
        <f t="shared" si="5"/>
        <v>0.4325</v>
      </c>
      <c r="AC24" s="274">
        <f t="shared" si="6"/>
        <v>43.724504046242778</v>
      </c>
      <c r="AD24" s="280">
        <f t="shared" si="7"/>
        <v>568.41855260115608</v>
      </c>
      <c r="AE24" s="281">
        <f t="shared" si="8"/>
        <v>0.26250000000000001</v>
      </c>
      <c r="AF24" s="281">
        <f t="shared" si="9"/>
        <v>0.30499999999999999</v>
      </c>
      <c r="AG24" s="282">
        <f t="shared" si="10"/>
        <v>149.20987005780347</v>
      </c>
      <c r="AH24" s="282">
        <f t="shared" si="11"/>
        <v>173.3676585433526</v>
      </c>
    </row>
    <row r="25" spans="1:34" x14ac:dyDescent="0.2">
      <c r="A25" s="272">
        <v>22</v>
      </c>
      <c r="B25" s="354" t="s">
        <v>497</v>
      </c>
      <c r="C25" s="354"/>
      <c r="D25" s="355" t="s">
        <v>320</v>
      </c>
      <c r="E25" s="370">
        <v>12123051</v>
      </c>
      <c r="F25" s="370"/>
      <c r="G25" s="357" t="s">
        <v>313</v>
      </c>
      <c r="H25" s="358">
        <v>13</v>
      </c>
      <c r="I25" s="359">
        <v>29.72</v>
      </c>
      <c r="J25" s="360">
        <v>9.2499999999999999E-2</v>
      </c>
      <c r="K25" s="361">
        <v>0.12</v>
      </c>
      <c r="L25" s="368">
        <v>9.7500000000000003E-2</v>
      </c>
      <c r="M25" s="368"/>
      <c r="N25" s="363">
        <v>45415</v>
      </c>
      <c r="O25" s="254">
        <f t="shared" si="0"/>
        <v>5.9856079999999992</v>
      </c>
      <c r="P25" s="273">
        <f t="shared" si="1"/>
        <v>424.0301</v>
      </c>
      <c r="Q25" s="274">
        <f t="shared" si="2"/>
        <v>23.734392</v>
      </c>
      <c r="R25" s="274">
        <f t="shared" si="3"/>
        <v>308.54709600000001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 t="shared" si="4"/>
        <v>0.5675</v>
      </c>
      <c r="AB25" s="279">
        <f t="shared" si="5"/>
        <v>0.4325</v>
      </c>
      <c r="AC25" s="274">
        <f t="shared" si="6"/>
        <v>54.877206936416187</v>
      </c>
      <c r="AD25" s="280">
        <f t="shared" si="7"/>
        <v>713.40369017341038</v>
      </c>
      <c r="AE25" s="281">
        <f t="shared" si="8"/>
        <v>0.26250000000000001</v>
      </c>
      <c r="AF25" s="281">
        <f t="shared" si="9"/>
        <v>0.30499999999999999</v>
      </c>
      <c r="AG25" s="282">
        <f t="shared" si="10"/>
        <v>187.26846867052024</v>
      </c>
      <c r="AH25" s="282">
        <f t="shared" si="11"/>
        <v>217.58812550289016</v>
      </c>
    </row>
    <row r="26" spans="1:34" x14ac:dyDescent="0.2">
      <c r="A26" s="272">
        <v>23</v>
      </c>
      <c r="B26" s="354" t="s">
        <v>498</v>
      </c>
      <c r="C26" s="354"/>
      <c r="D26" s="355" t="s">
        <v>320</v>
      </c>
      <c r="E26" s="370">
        <v>12542197</v>
      </c>
      <c r="F26" s="370"/>
      <c r="G26" s="357" t="s">
        <v>313</v>
      </c>
      <c r="H26" s="358">
        <v>4</v>
      </c>
      <c r="I26" s="359">
        <v>127.2</v>
      </c>
      <c r="J26" s="360">
        <v>9.2499999999999999E-2</v>
      </c>
      <c r="K26" s="361">
        <v>0.12</v>
      </c>
      <c r="L26" s="368">
        <v>3.2500000000000001E-2</v>
      </c>
      <c r="M26" s="368"/>
      <c r="N26" s="363">
        <v>45415</v>
      </c>
      <c r="O26" s="254">
        <f t="shared" si="0"/>
        <v>25.618079999999999</v>
      </c>
      <c r="P26" s="273">
        <f t="shared" si="1"/>
        <v>525.33600000000001</v>
      </c>
      <c r="Q26" s="274">
        <f t="shared" si="2"/>
        <v>101.58192</v>
      </c>
      <c r="R26" s="274">
        <f t="shared" si="3"/>
        <v>406.32767999999999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 t="shared" si="4"/>
        <v>0.5675</v>
      </c>
      <c r="AB26" s="279">
        <f t="shared" si="5"/>
        <v>0.4325</v>
      </c>
      <c r="AC26" s="274">
        <f t="shared" si="6"/>
        <v>234.87149132947977</v>
      </c>
      <c r="AD26" s="280">
        <f t="shared" si="7"/>
        <v>939.48596531791907</v>
      </c>
      <c r="AE26" s="281">
        <f t="shared" si="8"/>
        <v>0.26250000000000001</v>
      </c>
      <c r="AF26" s="281">
        <f t="shared" si="9"/>
        <v>0.30499999999999999</v>
      </c>
      <c r="AG26" s="282">
        <f t="shared" si="10"/>
        <v>246.61506589595376</v>
      </c>
      <c r="AH26" s="282">
        <f t="shared" si="11"/>
        <v>286.54321942196532</v>
      </c>
    </row>
    <row r="27" spans="1:34" x14ac:dyDescent="0.2">
      <c r="A27" s="272">
        <v>24</v>
      </c>
      <c r="B27" s="354" t="s">
        <v>499</v>
      </c>
      <c r="C27" s="367"/>
      <c r="D27" s="355" t="s">
        <v>320</v>
      </c>
      <c r="E27" s="355">
        <v>12542266</v>
      </c>
      <c r="F27" s="355"/>
      <c r="G27" s="357" t="s">
        <v>313</v>
      </c>
      <c r="H27" s="358">
        <v>4</v>
      </c>
      <c r="I27" s="359">
        <v>183.73</v>
      </c>
      <c r="J27" s="360">
        <v>9.2499999999999999E-2</v>
      </c>
      <c r="K27" s="361">
        <v>0.12</v>
      </c>
      <c r="L27" s="362">
        <v>3.2500000000000001E-2</v>
      </c>
      <c r="M27" s="362"/>
      <c r="N27" s="363">
        <v>45415</v>
      </c>
      <c r="O27" s="254">
        <f t="shared" si="0"/>
        <v>37.003222000000001</v>
      </c>
      <c r="P27" s="273">
        <f t="shared" si="1"/>
        <v>758.80489999999998</v>
      </c>
      <c r="Q27" s="274">
        <f t="shared" si="2"/>
        <v>146.726778</v>
      </c>
      <c r="R27" s="274">
        <f t="shared" si="3"/>
        <v>586.90711199999998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4"/>
        <v>0.5675</v>
      </c>
      <c r="AB27" s="279">
        <f t="shared" si="5"/>
        <v>0.4325</v>
      </c>
      <c r="AC27" s="274">
        <f t="shared" si="6"/>
        <v>339.25266589595373</v>
      </c>
      <c r="AD27" s="280">
        <f t="shared" si="7"/>
        <v>1357.0106635838149</v>
      </c>
      <c r="AE27" s="281">
        <f t="shared" si="8"/>
        <v>0.26250000000000001</v>
      </c>
      <c r="AF27" s="281">
        <f t="shared" si="9"/>
        <v>0.30499999999999999</v>
      </c>
      <c r="AG27" s="282">
        <f t="shared" si="10"/>
        <v>356.21529919075141</v>
      </c>
      <c r="AH27" s="282">
        <f t="shared" si="11"/>
        <v>413.88825239306351</v>
      </c>
    </row>
    <row r="28" spans="1:34" x14ac:dyDescent="0.2">
      <c r="A28" s="272">
        <v>25</v>
      </c>
      <c r="B28" s="354" t="s">
        <v>500</v>
      </c>
      <c r="C28" s="354"/>
      <c r="D28" s="355" t="s">
        <v>320</v>
      </c>
      <c r="E28" s="355">
        <v>12240635</v>
      </c>
      <c r="F28" s="355"/>
      <c r="G28" s="357" t="s">
        <v>313</v>
      </c>
      <c r="H28" s="358">
        <v>4</v>
      </c>
      <c r="I28" s="359">
        <v>178.49</v>
      </c>
      <c r="J28" s="360">
        <v>9.2499999999999999E-2</v>
      </c>
      <c r="K28" s="361">
        <v>0.12</v>
      </c>
      <c r="L28" s="362">
        <v>3.2500000000000001E-2</v>
      </c>
      <c r="M28" s="362"/>
      <c r="N28" s="363">
        <v>45415</v>
      </c>
      <c r="O28" s="254">
        <f t="shared" si="0"/>
        <v>35.947885999999997</v>
      </c>
      <c r="P28" s="273">
        <f t="shared" si="1"/>
        <v>737.16370000000006</v>
      </c>
      <c r="Q28" s="274">
        <f t="shared" si="2"/>
        <v>142.54211400000003</v>
      </c>
      <c r="R28" s="274">
        <f t="shared" si="3"/>
        <v>570.16845600000011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4"/>
        <v>0.5675</v>
      </c>
      <c r="AB28" s="279">
        <f t="shared" si="5"/>
        <v>0.4325</v>
      </c>
      <c r="AC28" s="274">
        <f t="shared" si="6"/>
        <v>329.57714219653184</v>
      </c>
      <c r="AD28" s="280">
        <f t="shared" si="7"/>
        <v>1318.3085687861274</v>
      </c>
      <c r="AE28" s="281">
        <f t="shared" si="8"/>
        <v>0.26250000000000001</v>
      </c>
      <c r="AF28" s="281">
        <f t="shared" si="9"/>
        <v>0.30499999999999999</v>
      </c>
      <c r="AG28" s="282">
        <f t="shared" si="10"/>
        <v>346.05599930635844</v>
      </c>
      <c r="AH28" s="282">
        <f t="shared" si="11"/>
        <v>402.08411347976886</v>
      </c>
    </row>
    <row r="29" spans="1:34" x14ac:dyDescent="0.2">
      <c r="A29" s="272">
        <v>26</v>
      </c>
      <c r="B29" s="354" t="s">
        <v>501</v>
      </c>
      <c r="C29" s="354"/>
      <c r="D29" s="355" t="s">
        <v>320</v>
      </c>
      <c r="E29" s="355" t="s">
        <v>502</v>
      </c>
      <c r="F29" s="355"/>
      <c r="G29" s="357" t="s">
        <v>313</v>
      </c>
      <c r="H29" s="358">
        <v>7</v>
      </c>
      <c r="I29" s="359">
        <v>144.19999999999999</v>
      </c>
      <c r="J29" s="360">
        <v>9.2499999999999999E-2</v>
      </c>
      <c r="K29" s="361">
        <v>0.12</v>
      </c>
      <c r="L29" s="362">
        <v>9.7500000000000003E-2</v>
      </c>
      <c r="M29" s="362"/>
      <c r="N29" s="363">
        <v>45415</v>
      </c>
      <c r="O29" s="254">
        <f t="shared" si="0"/>
        <v>29.041879999999999</v>
      </c>
      <c r="P29" s="273">
        <f t="shared" si="1"/>
        <v>1107.8164999999999</v>
      </c>
      <c r="Q29" s="274">
        <f t="shared" si="2"/>
        <v>115.15812</v>
      </c>
      <c r="R29" s="274">
        <f t="shared" si="3"/>
        <v>806.10683999999992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4"/>
        <v>0.5675</v>
      </c>
      <c r="AB29" s="279">
        <f t="shared" si="5"/>
        <v>0.4325</v>
      </c>
      <c r="AC29" s="274">
        <f t="shared" si="6"/>
        <v>266.26154913294795</v>
      </c>
      <c r="AD29" s="280">
        <f t="shared" si="7"/>
        <v>1863.8308439306356</v>
      </c>
      <c r="AE29" s="281">
        <f t="shared" si="8"/>
        <v>0.26250000000000001</v>
      </c>
      <c r="AF29" s="281">
        <f t="shared" si="9"/>
        <v>0.30499999999999999</v>
      </c>
      <c r="AG29" s="282">
        <f t="shared" si="10"/>
        <v>489.25559653179187</v>
      </c>
      <c r="AH29" s="282">
        <f t="shared" si="11"/>
        <v>568.46840739884385</v>
      </c>
    </row>
    <row r="30" spans="1:34" x14ac:dyDescent="0.2">
      <c r="A30" s="272">
        <v>27</v>
      </c>
      <c r="B30" s="354" t="s">
        <v>503</v>
      </c>
      <c r="C30" s="354"/>
      <c r="D30" s="355" t="s">
        <v>320</v>
      </c>
      <c r="E30" s="355" t="s">
        <v>504</v>
      </c>
      <c r="F30" s="355"/>
      <c r="G30" s="357" t="s">
        <v>313</v>
      </c>
      <c r="H30" s="358">
        <v>21</v>
      </c>
      <c r="I30" s="359">
        <v>88</v>
      </c>
      <c r="J30" s="360">
        <v>9.2499999999999999E-2</v>
      </c>
      <c r="K30" s="361">
        <v>0.12</v>
      </c>
      <c r="L30" s="362">
        <v>9.7500000000000003E-2</v>
      </c>
      <c r="M30" s="362"/>
      <c r="N30" s="363">
        <v>45415</v>
      </c>
      <c r="O30" s="254">
        <f t="shared" si="0"/>
        <v>17.723199999999999</v>
      </c>
      <c r="P30" s="273">
        <f t="shared" si="1"/>
        <v>2028.18</v>
      </c>
      <c r="Q30" s="274">
        <f t="shared" si="2"/>
        <v>70.276800000000009</v>
      </c>
      <c r="R30" s="274">
        <f t="shared" si="3"/>
        <v>1475.8128000000002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4"/>
        <v>0.5675</v>
      </c>
      <c r="AB30" s="279">
        <f t="shared" si="5"/>
        <v>0.4325</v>
      </c>
      <c r="AC30" s="274">
        <f t="shared" si="6"/>
        <v>162.48971098265898</v>
      </c>
      <c r="AD30" s="280">
        <f t="shared" si="7"/>
        <v>3412.2839306358387</v>
      </c>
      <c r="AE30" s="281">
        <f t="shared" si="8"/>
        <v>0.26250000000000001</v>
      </c>
      <c r="AF30" s="281">
        <f t="shared" si="9"/>
        <v>0.30499999999999999</v>
      </c>
      <c r="AG30" s="282">
        <f t="shared" si="10"/>
        <v>895.72453179190768</v>
      </c>
      <c r="AH30" s="282">
        <f t="shared" si="11"/>
        <v>1040.7465988439308</v>
      </c>
    </row>
    <row r="31" spans="1:34" x14ac:dyDescent="0.2">
      <c r="A31" s="272">
        <v>28</v>
      </c>
      <c r="B31" s="354" t="s">
        <v>505</v>
      </c>
      <c r="C31" s="354"/>
      <c r="D31" s="355" t="s">
        <v>320</v>
      </c>
      <c r="E31" s="355"/>
      <c r="F31" s="355"/>
      <c r="G31" s="357" t="s">
        <v>313</v>
      </c>
      <c r="H31" s="358">
        <v>1</v>
      </c>
      <c r="I31" s="359">
        <v>539.41</v>
      </c>
      <c r="J31" s="360">
        <v>9.2499999999999999E-2</v>
      </c>
      <c r="K31" s="361">
        <v>0.12</v>
      </c>
      <c r="L31" s="362">
        <v>6.5000000000000002E-2</v>
      </c>
      <c r="M31" s="362"/>
      <c r="N31" s="363">
        <v>45408</v>
      </c>
      <c r="O31" s="254">
        <f t="shared" si="0"/>
        <v>108.63717399999999</v>
      </c>
      <c r="P31" s="273">
        <f t="shared" si="1"/>
        <v>574.47164999999995</v>
      </c>
      <c r="Q31" s="274">
        <f t="shared" si="2"/>
        <v>430.77282600000001</v>
      </c>
      <c r="R31" s="274">
        <f t="shared" si="3"/>
        <v>430.77282600000001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4"/>
        <v>0.5675</v>
      </c>
      <c r="AB31" s="279">
        <f t="shared" si="5"/>
        <v>0.4325</v>
      </c>
      <c r="AC31" s="274">
        <f t="shared" si="6"/>
        <v>996.0065341040463</v>
      </c>
      <c r="AD31" s="280">
        <f t="shared" si="7"/>
        <v>996.0065341040463</v>
      </c>
      <c r="AE31" s="281">
        <f t="shared" si="8"/>
        <v>0.26250000000000001</v>
      </c>
      <c r="AF31" s="281">
        <f t="shared" si="9"/>
        <v>0.30499999999999999</v>
      </c>
      <c r="AG31" s="282">
        <f t="shared" si="10"/>
        <v>261.45171520231219</v>
      </c>
      <c r="AH31" s="282">
        <f t="shared" si="11"/>
        <v>303.7819929017341</v>
      </c>
    </row>
    <row r="32" spans="1:34" x14ac:dyDescent="0.2">
      <c r="A32" s="272">
        <v>29</v>
      </c>
      <c r="B32" s="354" t="s">
        <v>506</v>
      </c>
      <c r="C32" s="354"/>
      <c r="D32" s="355" t="s">
        <v>320</v>
      </c>
      <c r="E32" s="355" t="s">
        <v>507</v>
      </c>
      <c r="F32" s="355"/>
      <c r="G32" s="357" t="s">
        <v>313</v>
      </c>
      <c r="H32" s="358">
        <v>1</v>
      </c>
      <c r="I32" s="359">
        <v>455.85</v>
      </c>
      <c r="J32" s="360">
        <v>9.2499999999999999E-2</v>
      </c>
      <c r="K32" s="361">
        <v>0.12</v>
      </c>
      <c r="L32" s="362">
        <v>3.2500000000000001E-2</v>
      </c>
      <c r="M32" s="362"/>
      <c r="N32" s="362"/>
      <c r="O32" s="254">
        <f t="shared" si="0"/>
        <v>91.808189999999996</v>
      </c>
      <c r="P32" s="273">
        <f t="shared" si="1"/>
        <v>470.66512500000005</v>
      </c>
      <c r="Q32" s="274">
        <f t="shared" si="2"/>
        <v>364.04181000000005</v>
      </c>
      <c r="R32" s="274">
        <f t="shared" si="3"/>
        <v>364.04181000000005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4"/>
        <v>0.5675</v>
      </c>
      <c r="AB32" s="279">
        <f t="shared" si="5"/>
        <v>0.4325</v>
      </c>
      <c r="AC32" s="274">
        <f t="shared" si="6"/>
        <v>841.71516763005798</v>
      </c>
      <c r="AD32" s="280">
        <f t="shared" si="7"/>
        <v>841.71516763005798</v>
      </c>
      <c r="AE32" s="281">
        <f t="shared" si="8"/>
        <v>0.26250000000000001</v>
      </c>
      <c r="AF32" s="281">
        <f t="shared" si="9"/>
        <v>0.30499999999999999</v>
      </c>
      <c r="AG32" s="282">
        <f t="shared" si="10"/>
        <v>220.95023150289023</v>
      </c>
      <c r="AH32" s="282">
        <f t="shared" si="11"/>
        <v>256.72312612716769</v>
      </c>
    </row>
    <row r="33" spans="1:34" x14ac:dyDescent="0.2">
      <c r="A33" s="272">
        <v>30</v>
      </c>
      <c r="B33" s="354" t="s">
        <v>372</v>
      </c>
      <c r="C33" s="367"/>
      <c r="D33" s="355" t="s">
        <v>320</v>
      </c>
      <c r="E33" s="355" t="s">
        <v>508</v>
      </c>
      <c r="F33" s="355"/>
      <c r="G33" s="357" t="s">
        <v>313</v>
      </c>
      <c r="H33" s="358">
        <v>1</v>
      </c>
      <c r="I33" s="359">
        <v>351.85</v>
      </c>
      <c r="J33" s="360">
        <v>9.2499999999999999E-2</v>
      </c>
      <c r="K33" s="361">
        <v>0.12</v>
      </c>
      <c r="L33" s="360">
        <v>0.15</v>
      </c>
      <c r="M33" s="360"/>
      <c r="N33" s="375">
        <v>45415</v>
      </c>
      <c r="O33" s="254">
        <f t="shared" si="0"/>
        <v>70.862590000000012</v>
      </c>
      <c r="P33" s="273">
        <f t="shared" si="1"/>
        <v>404.62750000000005</v>
      </c>
      <c r="Q33" s="274">
        <f t="shared" si="2"/>
        <v>280.98741000000001</v>
      </c>
      <c r="R33" s="274">
        <f t="shared" si="3"/>
        <v>280.98741000000001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4"/>
        <v>0.5675</v>
      </c>
      <c r="AB33" s="279">
        <f t="shared" si="5"/>
        <v>0.4325</v>
      </c>
      <c r="AC33" s="274">
        <f t="shared" si="6"/>
        <v>649.68187283237</v>
      </c>
      <c r="AD33" s="280">
        <f t="shared" si="7"/>
        <v>649.68187283237</v>
      </c>
      <c r="AE33" s="281">
        <f t="shared" si="8"/>
        <v>0.26250000000000001</v>
      </c>
      <c r="AF33" s="281">
        <f t="shared" si="9"/>
        <v>0.30499999999999999</v>
      </c>
      <c r="AG33" s="282">
        <f t="shared" si="10"/>
        <v>170.54149161849713</v>
      </c>
      <c r="AH33" s="282">
        <f t="shared" si="11"/>
        <v>198.15297121387286</v>
      </c>
    </row>
    <row r="34" spans="1:34" x14ac:dyDescent="0.2">
      <c r="A34" s="272">
        <v>31</v>
      </c>
      <c r="B34" s="354" t="s">
        <v>322</v>
      </c>
      <c r="C34" s="367" t="s">
        <v>323</v>
      </c>
      <c r="D34" s="355" t="s">
        <v>320</v>
      </c>
      <c r="E34" s="355" t="s">
        <v>324</v>
      </c>
      <c r="F34" s="355"/>
      <c r="G34" s="357" t="s">
        <v>313</v>
      </c>
      <c r="H34" s="358">
        <v>4</v>
      </c>
      <c r="I34" s="359">
        <v>68.66</v>
      </c>
      <c r="J34" s="360">
        <v>9.2499999999999999E-2</v>
      </c>
      <c r="K34" s="361">
        <v>0.12</v>
      </c>
      <c r="L34" s="360">
        <v>9.7500000000000003E-2</v>
      </c>
      <c r="M34" s="360"/>
      <c r="N34" s="375">
        <v>45243</v>
      </c>
      <c r="O34" s="254">
        <f t="shared" si="0"/>
        <v>13.828123999999999</v>
      </c>
      <c r="P34" s="273">
        <f t="shared" si="1"/>
        <v>301.41739999999999</v>
      </c>
      <c r="Q34" s="274">
        <f t="shared" si="2"/>
        <v>54.831875999999994</v>
      </c>
      <c r="R34" s="274">
        <f t="shared" si="3"/>
        <v>219.32750399999998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4"/>
        <v>0.5675</v>
      </c>
      <c r="AB34" s="279">
        <f t="shared" si="5"/>
        <v>0.4325</v>
      </c>
      <c r="AC34" s="274">
        <f t="shared" si="6"/>
        <v>126.77890404624276</v>
      </c>
      <c r="AD34" s="280">
        <f t="shared" si="7"/>
        <v>507.11561618497103</v>
      </c>
      <c r="AE34" s="281">
        <f t="shared" si="8"/>
        <v>0.26250000000000001</v>
      </c>
      <c r="AF34" s="281">
        <f t="shared" si="9"/>
        <v>0.30499999999999999</v>
      </c>
      <c r="AG34" s="282">
        <f t="shared" si="10"/>
        <v>133.1178492485549</v>
      </c>
      <c r="AH34" s="282">
        <f t="shared" si="11"/>
        <v>154.67026293641615</v>
      </c>
    </row>
    <row r="35" spans="1:34" x14ac:dyDescent="0.2">
      <c r="A35" s="272">
        <v>32</v>
      </c>
      <c r="B35" s="354" t="s">
        <v>509</v>
      </c>
      <c r="C35" s="354"/>
      <c r="D35" s="355" t="s">
        <v>320</v>
      </c>
      <c r="E35" s="370" t="s">
        <v>510</v>
      </c>
      <c r="F35" s="370"/>
      <c r="G35" s="357" t="s">
        <v>313</v>
      </c>
      <c r="H35" s="358">
        <v>10</v>
      </c>
      <c r="I35" s="359">
        <v>22.59</v>
      </c>
      <c r="J35" s="360">
        <v>9.2499999999999999E-2</v>
      </c>
      <c r="K35" s="361">
        <v>0.12</v>
      </c>
      <c r="L35" s="362">
        <v>6.5000000000000002E-2</v>
      </c>
      <c r="M35" s="362"/>
      <c r="N35" s="363">
        <v>45415</v>
      </c>
      <c r="O35" s="254">
        <f t="shared" si="0"/>
        <v>4.5496259999999999</v>
      </c>
      <c r="P35" s="273">
        <f t="shared" si="1"/>
        <v>240.58350000000002</v>
      </c>
      <c r="Q35" s="274">
        <f t="shared" si="2"/>
        <v>18.040374</v>
      </c>
      <c r="R35" s="274">
        <f t="shared" si="3"/>
        <v>180.40374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4"/>
        <v>0.5675</v>
      </c>
      <c r="AB35" s="279">
        <f t="shared" si="5"/>
        <v>0.4325</v>
      </c>
      <c r="AC35" s="274">
        <f t="shared" si="6"/>
        <v>41.711847398843929</v>
      </c>
      <c r="AD35" s="280">
        <f t="shared" si="7"/>
        <v>417.11847398843929</v>
      </c>
      <c r="AE35" s="281">
        <f t="shared" si="8"/>
        <v>0.26250000000000001</v>
      </c>
      <c r="AF35" s="281">
        <f t="shared" si="9"/>
        <v>0.30499999999999999</v>
      </c>
      <c r="AG35" s="282">
        <f t="shared" si="10"/>
        <v>109.49359942196531</v>
      </c>
      <c r="AH35" s="282">
        <f t="shared" si="11"/>
        <v>127.22113456647398</v>
      </c>
    </row>
    <row r="36" spans="1:34" x14ac:dyDescent="0.2">
      <c r="A36" s="272">
        <v>33</v>
      </c>
      <c r="B36" s="354" t="s">
        <v>511</v>
      </c>
      <c r="C36" s="367"/>
      <c r="D36" s="355" t="s">
        <v>320</v>
      </c>
      <c r="E36" s="355" t="s">
        <v>512</v>
      </c>
      <c r="F36" s="355"/>
      <c r="G36" s="357" t="s">
        <v>313</v>
      </c>
      <c r="H36" s="358">
        <v>5</v>
      </c>
      <c r="I36" s="359">
        <v>78.430000000000007</v>
      </c>
      <c r="J36" s="360">
        <v>9.2499999999999999E-2</v>
      </c>
      <c r="K36" s="361">
        <v>0.12</v>
      </c>
      <c r="L36" s="360">
        <v>6.5000000000000002E-2</v>
      </c>
      <c r="M36" s="360"/>
      <c r="N36" s="375">
        <v>45415</v>
      </c>
      <c r="O36" s="254">
        <f t="shared" si="0"/>
        <v>15.795802000000002</v>
      </c>
      <c r="P36" s="273">
        <f t="shared" si="1"/>
        <v>417.63975000000005</v>
      </c>
      <c r="Q36" s="274">
        <f t="shared" si="2"/>
        <v>62.634198000000005</v>
      </c>
      <c r="R36" s="274">
        <f t="shared" si="3"/>
        <v>313.17099000000002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4"/>
        <v>0.5675</v>
      </c>
      <c r="AB36" s="279">
        <f t="shared" si="5"/>
        <v>0.4325</v>
      </c>
      <c r="AC36" s="274">
        <f t="shared" si="6"/>
        <v>144.81895491329482</v>
      </c>
      <c r="AD36" s="280">
        <f t="shared" si="7"/>
        <v>724.09477456647403</v>
      </c>
      <c r="AE36" s="281">
        <f t="shared" si="8"/>
        <v>0.26250000000000001</v>
      </c>
      <c r="AF36" s="281">
        <f t="shared" si="9"/>
        <v>0.30499999999999999</v>
      </c>
      <c r="AG36" s="282">
        <f t="shared" si="10"/>
        <v>190.07487832369944</v>
      </c>
      <c r="AH36" s="282">
        <f t="shared" si="11"/>
        <v>220.84890624277458</v>
      </c>
    </row>
    <row r="37" spans="1:34" x14ac:dyDescent="0.2">
      <c r="A37" s="272">
        <v>34</v>
      </c>
      <c r="B37" s="354" t="s">
        <v>513</v>
      </c>
      <c r="C37" s="367"/>
      <c r="D37" s="355" t="s">
        <v>320</v>
      </c>
      <c r="E37" s="355" t="s">
        <v>514</v>
      </c>
      <c r="F37" s="355"/>
      <c r="G37" s="357" t="s">
        <v>313</v>
      </c>
      <c r="H37" s="358">
        <v>6</v>
      </c>
      <c r="I37" s="359">
        <v>106.32</v>
      </c>
      <c r="J37" s="360">
        <v>9.2499999999999999E-2</v>
      </c>
      <c r="K37" s="361">
        <v>0.12</v>
      </c>
      <c r="L37" s="360">
        <v>6.5000000000000002E-2</v>
      </c>
      <c r="M37" s="360"/>
      <c r="N37" s="360"/>
      <c r="O37" s="254">
        <f t="shared" si="0"/>
        <v>21.412847999999997</v>
      </c>
      <c r="P37" s="273">
        <f t="shared" si="1"/>
        <v>679.38479999999993</v>
      </c>
      <c r="Q37" s="274">
        <f t="shared" si="2"/>
        <v>84.907151999999996</v>
      </c>
      <c r="R37" s="274">
        <f t="shared" si="3"/>
        <v>509.44291199999998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4"/>
        <v>0.5675</v>
      </c>
      <c r="AB37" s="279">
        <f t="shared" si="5"/>
        <v>0.4325</v>
      </c>
      <c r="AC37" s="274">
        <f t="shared" si="6"/>
        <v>196.31711445086705</v>
      </c>
      <c r="AD37" s="280">
        <f t="shared" si="7"/>
        <v>1177.9026867052023</v>
      </c>
      <c r="AE37" s="281">
        <f t="shared" si="8"/>
        <v>0.26250000000000001</v>
      </c>
      <c r="AF37" s="281">
        <f t="shared" si="9"/>
        <v>0.30499999999999999</v>
      </c>
      <c r="AG37" s="282">
        <f t="shared" si="10"/>
        <v>309.1994552601156</v>
      </c>
      <c r="AH37" s="282">
        <f t="shared" si="11"/>
        <v>359.26031944508668</v>
      </c>
    </row>
    <row r="38" spans="1:34" x14ac:dyDescent="0.2">
      <c r="A38" s="272">
        <v>35</v>
      </c>
      <c r="B38" s="354" t="s">
        <v>515</v>
      </c>
      <c r="C38" s="367"/>
      <c r="D38" s="355" t="s">
        <v>320</v>
      </c>
      <c r="E38" s="355" t="s">
        <v>516</v>
      </c>
      <c r="F38" s="355"/>
      <c r="G38" s="357" t="s">
        <v>313</v>
      </c>
      <c r="H38" s="358">
        <v>5</v>
      </c>
      <c r="I38" s="359">
        <v>63.67</v>
      </c>
      <c r="J38" s="360">
        <v>9.2499999999999999E-2</v>
      </c>
      <c r="K38" s="361">
        <v>0.12</v>
      </c>
      <c r="L38" s="360">
        <v>3.2500000000000001E-2</v>
      </c>
      <c r="M38" s="360"/>
      <c r="N38" s="375">
        <v>45415</v>
      </c>
      <c r="O38" s="254">
        <f t="shared" si="0"/>
        <v>12.823138</v>
      </c>
      <c r="P38" s="273">
        <f t="shared" si="1"/>
        <v>328.69637500000005</v>
      </c>
      <c r="Q38" s="274">
        <f t="shared" si="2"/>
        <v>50.846862000000002</v>
      </c>
      <c r="R38" s="274">
        <f t="shared" si="3"/>
        <v>254.23430999999999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 t="shared" si="4"/>
        <v>0.5675</v>
      </c>
      <c r="AB38" s="279">
        <f t="shared" si="5"/>
        <v>0.4325</v>
      </c>
      <c r="AC38" s="274">
        <f t="shared" si="6"/>
        <v>117.56499884393064</v>
      </c>
      <c r="AD38" s="280">
        <f t="shared" si="7"/>
        <v>587.82499421965315</v>
      </c>
      <c r="AE38" s="281">
        <f t="shared" si="8"/>
        <v>0.26250000000000001</v>
      </c>
      <c r="AF38" s="281">
        <f t="shared" si="9"/>
        <v>0.30499999999999999</v>
      </c>
      <c r="AG38" s="282">
        <f t="shared" si="10"/>
        <v>154.30406098265897</v>
      </c>
      <c r="AH38" s="282">
        <f t="shared" si="11"/>
        <v>179.28662323699422</v>
      </c>
    </row>
    <row r="39" spans="1:34" x14ac:dyDescent="0.2">
      <c r="A39" s="272">
        <v>36</v>
      </c>
      <c r="B39" s="354" t="s">
        <v>517</v>
      </c>
      <c r="C39" s="367"/>
      <c r="D39" s="355" t="s">
        <v>320</v>
      </c>
      <c r="E39" s="355" t="s">
        <v>518</v>
      </c>
      <c r="F39" s="355"/>
      <c r="G39" s="357" t="s">
        <v>313</v>
      </c>
      <c r="H39" s="358">
        <v>3</v>
      </c>
      <c r="I39" s="359">
        <v>63.67</v>
      </c>
      <c r="J39" s="360">
        <v>9.2499999999999999E-2</v>
      </c>
      <c r="K39" s="361">
        <v>0.12</v>
      </c>
      <c r="L39" s="360">
        <v>3.2500000000000001E-2</v>
      </c>
      <c r="M39" s="360"/>
      <c r="N39" s="375">
        <v>45415</v>
      </c>
      <c r="O39" s="254">
        <f t="shared" si="0"/>
        <v>12.823138</v>
      </c>
      <c r="P39" s="273">
        <f t="shared" si="1"/>
        <v>197.217825</v>
      </c>
      <c r="Q39" s="274">
        <f t="shared" si="2"/>
        <v>50.846862000000002</v>
      </c>
      <c r="R39" s="274">
        <f t="shared" si="3"/>
        <v>152.54058600000002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4"/>
        <v>0.5675</v>
      </c>
      <c r="AB39" s="279">
        <f t="shared" si="5"/>
        <v>0.4325</v>
      </c>
      <c r="AC39" s="274">
        <f t="shared" si="6"/>
        <v>117.56499884393064</v>
      </c>
      <c r="AD39" s="280">
        <f t="shared" si="7"/>
        <v>352.69499653179196</v>
      </c>
      <c r="AE39" s="281">
        <f t="shared" si="8"/>
        <v>0.26250000000000001</v>
      </c>
      <c r="AF39" s="281">
        <f t="shared" si="9"/>
        <v>0.30499999999999999</v>
      </c>
      <c r="AG39" s="282">
        <f t="shared" si="10"/>
        <v>92.582436589595389</v>
      </c>
      <c r="AH39" s="282">
        <f t="shared" si="11"/>
        <v>107.57197394219655</v>
      </c>
    </row>
    <row r="40" spans="1:34" x14ac:dyDescent="0.2">
      <c r="A40" s="272">
        <v>37</v>
      </c>
      <c r="B40" s="354" t="s">
        <v>519</v>
      </c>
      <c r="C40" s="367"/>
      <c r="D40" s="355" t="s">
        <v>520</v>
      </c>
      <c r="E40" s="355" t="s">
        <v>521</v>
      </c>
      <c r="F40" s="355"/>
      <c r="G40" s="357" t="s">
        <v>313</v>
      </c>
      <c r="H40" s="358">
        <v>30</v>
      </c>
      <c r="I40" s="359">
        <v>28.71</v>
      </c>
      <c r="J40" s="360">
        <v>9.2499999999999999E-2</v>
      </c>
      <c r="K40" s="361">
        <v>0.04</v>
      </c>
      <c r="L40" s="360">
        <v>3.2500000000000001E-2</v>
      </c>
      <c r="M40" s="360"/>
      <c r="N40" s="375">
        <v>45415</v>
      </c>
      <c r="O40" s="254">
        <f t="shared" si="0"/>
        <v>3.6978480000000005</v>
      </c>
      <c r="P40" s="273">
        <f t="shared" si="1"/>
        <v>889.29224999999997</v>
      </c>
      <c r="Q40" s="274">
        <f t="shared" si="2"/>
        <v>25.012152</v>
      </c>
      <c r="R40" s="274">
        <f t="shared" si="3"/>
        <v>750.36455999999998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4"/>
        <v>0.5675</v>
      </c>
      <c r="AB40" s="279">
        <f t="shared" si="5"/>
        <v>0.4325</v>
      </c>
      <c r="AC40" s="274">
        <f t="shared" si="6"/>
        <v>57.831565317919079</v>
      </c>
      <c r="AD40" s="280">
        <f t="shared" si="7"/>
        <v>1734.9469595375722</v>
      </c>
      <c r="AE40" s="281">
        <f t="shared" si="8"/>
        <v>0.26250000000000001</v>
      </c>
      <c r="AF40" s="281">
        <f t="shared" si="9"/>
        <v>0.30499999999999999</v>
      </c>
      <c r="AG40" s="282">
        <f t="shared" si="10"/>
        <v>455.42357687861272</v>
      </c>
      <c r="AH40" s="282">
        <f t="shared" si="11"/>
        <v>529.15882265895948</v>
      </c>
    </row>
    <row r="41" spans="1:34" x14ac:dyDescent="0.2">
      <c r="A41" s="272">
        <v>40</v>
      </c>
      <c r="B41" s="354" t="s">
        <v>522</v>
      </c>
      <c r="C41" s="367"/>
      <c r="D41" s="355" t="s">
        <v>520</v>
      </c>
      <c r="E41" s="355" t="s">
        <v>523</v>
      </c>
      <c r="F41" s="355"/>
      <c r="G41" s="357" t="s">
        <v>313</v>
      </c>
      <c r="H41" s="358">
        <v>30</v>
      </c>
      <c r="I41" s="359">
        <v>28.54</v>
      </c>
      <c r="J41" s="360">
        <v>9.2499999999999999E-2</v>
      </c>
      <c r="K41" s="361">
        <v>0.04</v>
      </c>
      <c r="L41" s="360">
        <v>9.7500000000000003E-2</v>
      </c>
      <c r="M41" s="360"/>
      <c r="N41" s="375">
        <v>45415</v>
      </c>
      <c r="O41" s="254">
        <f t="shared" si="0"/>
        <v>3.6759519999999997</v>
      </c>
      <c r="P41" s="273">
        <f t="shared" si="1"/>
        <v>939.67949999999996</v>
      </c>
      <c r="Q41" s="274">
        <f t="shared" si="2"/>
        <v>24.864048</v>
      </c>
      <c r="R41" s="274">
        <f t="shared" si="3"/>
        <v>745.92143999999996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4"/>
        <v>0.5675</v>
      </c>
      <c r="AB41" s="279">
        <f t="shared" si="5"/>
        <v>0.4325</v>
      </c>
      <c r="AC41" s="274">
        <f t="shared" si="6"/>
        <v>57.489128323699425</v>
      </c>
      <c r="AD41" s="280">
        <f t="shared" si="7"/>
        <v>1724.6738497109825</v>
      </c>
      <c r="AE41" s="281">
        <f t="shared" si="8"/>
        <v>0.26250000000000001</v>
      </c>
      <c r="AF41" s="281">
        <f t="shared" si="9"/>
        <v>0.30499999999999999</v>
      </c>
      <c r="AG41" s="282">
        <f t="shared" si="10"/>
        <v>452.72688554913293</v>
      </c>
      <c r="AH41" s="282">
        <f t="shared" si="11"/>
        <v>526.0255241618496</v>
      </c>
    </row>
    <row r="42" spans="1:34" x14ac:dyDescent="0.2">
      <c r="A42" s="272">
        <v>38</v>
      </c>
      <c r="B42" s="354" t="s">
        <v>524</v>
      </c>
      <c r="C42" s="367"/>
      <c r="D42" s="355" t="s">
        <v>525</v>
      </c>
      <c r="E42" s="355" t="s">
        <v>526</v>
      </c>
      <c r="F42" s="355"/>
      <c r="G42" s="357" t="s">
        <v>313</v>
      </c>
      <c r="H42" s="358">
        <v>3</v>
      </c>
      <c r="I42" s="359"/>
      <c r="J42" s="360">
        <v>9.2499999999999999E-2</v>
      </c>
      <c r="K42" s="361">
        <v>0.12</v>
      </c>
      <c r="L42" s="360">
        <v>6.5000000000000002E-2</v>
      </c>
      <c r="M42" s="360"/>
      <c r="N42" s="375">
        <v>45243</v>
      </c>
      <c r="O42" s="254">
        <f t="shared" si="0"/>
        <v>0</v>
      </c>
      <c r="P42" s="273">
        <f t="shared" si="1"/>
        <v>0</v>
      </c>
      <c r="Q42" s="274">
        <f t="shared" si="2"/>
        <v>0</v>
      </c>
      <c r="R42" s="274">
        <f t="shared" si="3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4"/>
        <v>0.5675</v>
      </c>
      <c r="AB42" s="279">
        <f t="shared" si="5"/>
        <v>0.4325</v>
      </c>
      <c r="AC42" s="274">
        <f t="shared" si="6"/>
        <v>0</v>
      </c>
      <c r="AD42" s="280">
        <f t="shared" si="7"/>
        <v>0</v>
      </c>
      <c r="AE42" s="281">
        <f t="shared" si="8"/>
        <v>0.26250000000000001</v>
      </c>
      <c r="AF42" s="281">
        <f t="shared" si="9"/>
        <v>0.30499999999999999</v>
      </c>
      <c r="AG42" s="282">
        <f t="shared" si="10"/>
        <v>0</v>
      </c>
      <c r="AH42" s="282">
        <f t="shared" si="11"/>
        <v>0</v>
      </c>
    </row>
    <row r="43" spans="1:34" x14ac:dyDescent="0.2">
      <c r="A43" s="272">
        <v>39</v>
      </c>
      <c r="B43" s="354" t="s">
        <v>406</v>
      </c>
      <c r="C43" s="367"/>
      <c r="D43" s="355" t="s">
        <v>381</v>
      </c>
      <c r="E43" s="355" t="s">
        <v>407</v>
      </c>
      <c r="F43" s="355"/>
      <c r="G43" s="357" t="s">
        <v>313</v>
      </c>
      <c r="H43" s="358">
        <v>85</v>
      </c>
      <c r="I43" s="359">
        <v>3.68</v>
      </c>
      <c r="J43" s="360">
        <v>9.2499999999999999E-2</v>
      </c>
      <c r="K43" s="361">
        <v>0.04</v>
      </c>
      <c r="L43" s="360">
        <v>9.7500000000000003E-2</v>
      </c>
      <c r="M43" s="360"/>
      <c r="N43" s="375">
        <v>45415</v>
      </c>
      <c r="O43" s="254">
        <f t="shared" si="0"/>
        <v>0.47398399999999996</v>
      </c>
      <c r="P43" s="273">
        <f t="shared" si="1"/>
        <v>343.298</v>
      </c>
      <c r="Q43" s="274">
        <f t="shared" si="2"/>
        <v>3.206016</v>
      </c>
      <c r="R43" s="274">
        <f t="shared" si="3"/>
        <v>272.51136000000002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4"/>
        <v>0.5675</v>
      </c>
      <c r="AB43" s="279">
        <f t="shared" si="5"/>
        <v>0.4325</v>
      </c>
      <c r="AC43" s="274">
        <f t="shared" si="6"/>
        <v>7.4127537572254338</v>
      </c>
      <c r="AD43" s="280">
        <f t="shared" si="7"/>
        <v>630.08406936416191</v>
      </c>
      <c r="AE43" s="281">
        <f t="shared" si="8"/>
        <v>0.26250000000000001</v>
      </c>
      <c r="AF43" s="281">
        <f t="shared" si="9"/>
        <v>0.30499999999999999</v>
      </c>
      <c r="AG43" s="282">
        <f t="shared" si="10"/>
        <v>165.39706820809252</v>
      </c>
      <c r="AH43" s="282">
        <f t="shared" si="11"/>
        <v>192.17564115606939</v>
      </c>
    </row>
    <row r="44" spans="1:34" x14ac:dyDescent="0.2">
      <c r="A44" s="272">
        <v>41</v>
      </c>
      <c r="B44" s="354" t="s">
        <v>406</v>
      </c>
      <c r="C44" s="367"/>
      <c r="D44" s="355" t="s">
        <v>381</v>
      </c>
      <c r="E44" s="355" t="s">
        <v>407</v>
      </c>
      <c r="F44" s="355"/>
      <c r="G44" s="357" t="s">
        <v>313</v>
      </c>
      <c r="H44" s="358">
        <v>25</v>
      </c>
      <c r="I44" s="359">
        <v>3.68</v>
      </c>
      <c r="J44" s="360">
        <v>9.2499999999999999E-2</v>
      </c>
      <c r="K44" s="361">
        <v>0.04</v>
      </c>
      <c r="L44" s="360">
        <v>9.7500000000000003E-2</v>
      </c>
      <c r="M44" s="360"/>
      <c r="N44" s="375">
        <v>45414</v>
      </c>
      <c r="O44" s="254">
        <f t="shared" si="0"/>
        <v>0.47398399999999996</v>
      </c>
      <c r="P44" s="273">
        <f t="shared" si="1"/>
        <v>100.97</v>
      </c>
      <c r="Q44" s="274">
        <f t="shared" si="2"/>
        <v>3.206016</v>
      </c>
      <c r="R44" s="274">
        <f t="shared" si="3"/>
        <v>80.150400000000005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4"/>
        <v>0.5675</v>
      </c>
      <c r="AB44" s="279">
        <f t="shared" si="5"/>
        <v>0.4325</v>
      </c>
      <c r="AC44" s="274">
        <f t="shared" si="6"/>
        <v>7.4127537572254338</v>
      </c>
      <c r="AD44" s="280">
        <f t="shared" si="7"/>
        <v>185.31884393063586</v>
      </c>
      <c r="AE44" s="281">
        <f t="shared" si="8"/>
        <v>0.26250000000000001</v>
      </c>
      <c r="AF44" s="281">
        <f t="shared" si="9"/>
        <v>0.30499999999999999</v>
      </c>
      <c r="AG44" s="282">
        <f t="shared" si="10"/>
        <v>48.646196531791915</v>
      </c>
      <c r="AH44" s="282">
        <f t="shared" si="11"/>
        <v>56.522247398843938</v>
      </c>
    </row>
    <row r="45" spans="1:34" x14ac:dyDescent="0.2">
      <c r="A45" s="272">
        <v>42</v>
      </c>
      <c r="B45" s="354" t="s">
        <v>527</v>
      </c>
      <c r="C45" s="367"/>
      <c r="D45" s="355" t="s">
        <v>381</v>
      </c>
      <c r="E45" s="355" t="s">
        <v>412</v>
      </c>
      <c r="F45" s="355"/>
      <c r="G45" s="357" t="s">
        <v>313</v>
      </c>
      <c r="H45" s="358">
        <v>20</v>
      </c>
      <c r="I45" s="359">
        <v>21.79</v>
      </c>
      <c r="J45" s="360">
        <v>9.2499999999999999E-2</v>
      </c>
      <c r="K45" s="361">
        <v>0.04</v>
      </c>
      <c r="L45" s="360">
        <v>9.7500000000000003E-2</v>
      </c>
      <c r="M45" s="360"/>
      <c r="N45" s="360"/>
      <c r="O45" s="254">
        <f t="shared" si="0"/>
        <v>2.8065519999999999</v>
      </c>
      <c r="P45" s="273">
        <f t="shared" si="1"/>
        <v>478.29049999999995</v>
      </c>
      <c r="Q45" s="274">
        <f t="shared" si="2"/>
        <v>18.983447999999999</v>
      </c>
      <c r="R45" s="274">
        <f t="shared" si="3"/>
        <v>379.66895999999997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4"/>
        <v>0.5675</v>
      </c>
      <c r="AB45" s="279">
        <f t="shared" si="5"/>
        <v>0.4325</v>
      </c>
      <c r="AC45" s="274">
        <f t="shared" si="6"/>
        <v>43.892365317919072</v>
      </c>
      <c r="AD45" s="280">
        <f t="shared" si="7"/>
        <v>877.84730635838139</v>
      </c>
      <c r="AE45" s="281">
        <f t="shared" si="8"/>
        <v>0.26250000000000001</v>
      </c>
      <c r="AF45" s="281">
        <f t="shared" si="9"/>
        <v>0.30499999999999999</v>
      </c>
      <c r="AG45" s="282">
        <f t="shared" si="10"/>
        <v>230.43491791907513</v>
      </c>
      <c r="AH45" s="282">
        <f t="shared" si="11"/>
        <v>267.74342843930634</v>
      </c>
    </row>
    <row r="46" spans="1:34" x14ac:dyDescent="0.2">
      <c r="A46" s="272">
        <v>43</v>
      </c>
      <c r="B46" s="369" t="s">
        <v>528</v>
      </c>
      <c r="C46" s="367"/>
      <c r="D46" s="355" t="s">
        <v>381</v>
      </c>
      <c r="E46" s="355" t="s">
        <v>414</v>
      </c>
      <c r="F46" s="355"/>
      <c r="G46" s="357" t="s">
        <v>313</v>
      </c>
      <c r="H46" s="358">
        <v>400</v>
      </c>
      <c r="I46" s="359">
        <v>1.1399999999999999</v>
      </c>
      <c r="J46" s="360">
        <v>9.2499999999999999E-2</v>
      </c>
      <c r="K46" s="361">
        <v>0.04</v>
      </c>
      <c r="L46" s="360">
        <v>9.7500000000000003E-2</v>
      </c>
      <c r="M46" s="360"/>
      <c r="N46" s="360"/>
      <c r="O46" s="254">
        <f t="shared" si="0"/>
        <v>0.14683199999999999</v>
      </c>
      <c r="P46" s="273">
        <f t="shared" si="1"/>
        <v>500.46</v>
      </c>
      <c r="Q46" s="274">
        <f t="shared" si="2"/>
        <v>0.99316799999999994</v>
      </c>
      <c r="R46" s="274">
        <f t="shared" si="3"/>
        <v>397.2672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4"/>
        <v>0.5675</v>
      </c>
      <c r="AB46" s="279">
        <f t="shared" si="5"/>
        <v>0.4325</v>
      </c>
      <c r="AC46" s="274">
        <f t="shared" si="6"/>
        <v>2.2963421965317918</v>
      </c>
      <c r="AD46" s="280">
        <f t="shared" si="7"/>
        <v>918.53687861271681</v>
      </c>
      <c r="AE46" s="281">
        <f t="shared" si="8"/>
        <v>0.26250000000000001</v>
      </c>
      <c r="AF46" s="281">
        <f t="shared" si="9"/>
        <v>0.30499999999999999</v>
      </c>
      <c r="AG46" s="282">
        <f t="shared" si="10"/>
        <v>241.11593063583817</v>
      </c>
      <c r="AH46" s="282">
        <f t="shared" si="11"/>
        <v>280.15374797687861</v>
      </c>
    </row>
    <row r="47" spans="1:34" x14ac:dyDescent="0.2">
      <c r="A47" s="272">
        <v>44</v>
      </c>
      <c r="B47" s="354" t="s">
        <v>529</v>
      </c>
      <c r="C47" s="367"/>
      <c r="D47" s="355" t="s">
        <v>394</v>
      </c>
      <c r="E47" s="355" t="s">
        <v>395</v>
      </c>
      <c r="F47" s="355"/>
      <c r="G47" s="357" t="s">
        <v>313</v>
      </c>
      <c r="H47" s="358">
        <v>6</v>
      </c>
      <c r="I47" s="359">
        <v>34.909999999999997</v>
      </c>
      <c r="J47" s="360">
        <v>9.2499999999999999E-2</v>
      </c>
      <c r="K47" s="361">
        <v>0.12</v>
      </c>
      <c r="L47" s="360">
        <v>9.7500000000000003E-2</v>
      </c>
      <c r="M47" s="360"/>
      <c r="N47" s="360"/>
      <c r="O47" s="254">
        <f t="shared" si="0"/>
        <v>7.030873999999999</v>
      </c>
      <c r="P47" s="273">
        <f t="shared" si="1"/>
        <v>229.88234999999997</v>
      </c>
      <c r="Q47" s="274">
        <f t="shared" si="2"/>
        <v>27.879125999999999</v>
      </c>
      <c r="R47" s="274">
        <f t="shared" si="3"/>
        <v>167.274756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4"/>
        <v>0.5675</v>
      </c>
      <c r="AB47" s="279">
        <f t="shared" si="5"/>
        <v>0.4325</v>
      </c>
      <c r="AC47" s="274">
        <f t="shared" si="6"/>
        <v>64.460406936416177</v>
      </c>
      <c r="AD47" s="280">
        <f t="shared" si="7"/>
        <v>386.76244161849712</v>
      </c>
      <c r="AE47" s="281">
        <f t="shared" si="8"/>
        <v>0.26250000000000001</v>
      </c>
      <c r="AF47" s="281">
        <f t="shared" si="9"/>
        <v>0.30499999999999999</v>
      </c>
      <c r="AG47" s="282">
        <f t="shared" si="10"/>
        <v>101.52514092485549</v>
      </c>
      <c r="AH47" s="282">
        <f t="shared" si="11"/>
        <v>117.96254469364162</v>
      </c>
    </row>
    <row r="48" spans="1:34" x14ac:dyDescent="0.2">
      <c r="A48" s="272">
        <v>45</v>
      </c>
      <c r="B48" s="354" t="s">
        <v>530</v>
      </c>
      <c r="C48" s="367"/>
      <c r="D48" s="355" t="s">
        <v>394</v>
      </c>
      <c r="E48" s="355" t="s">
        <v>398</v>
      </c>
      <c r="F48" s="355"/>
      <c r="G48" s="357" t="s">
        <v>313</v>
      </c>
      <c r="H48" s="358">
        <v>6</v>
      </c>
      <c r="I48" s="359">
        <v>7.06</v>
      </c>
      <c r="J48" s="360">
        <v>9.2499999999999999E-2</v>
      </c>
      <c r="K48" s="361">
        <v>0.12</v>
      </c>
      <c r="L48" s="360">
        <v>9.7500000000000003E-2</v>
      </c>
      <c r="M48" s="360"/>
      <c r="N48" s="360"/>
      <c r="O48" s="254">
        <f t="shared" si="0"/>
        <v>1.4218839999999999</v>
      </c>
      <c r="P48" s="273">
        <f t="shared" si="1"/>
        <v>46.490099999999998</v>
      </c>
      <c r="Q48" s="274">
        <f t="shared" si="2"/>
        <v>5.6381160000000001</v>
      </c>
      <c r="R48" s="274">
        <f t="shared" si="3"/>
        <v>33.828696000000001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4"/>
        <v>0.5675</v>
      </c>
      <c r="AB48" s="279">
        <f t="shared" si="5"/>
        <v>0.4325</v>
      </c>
      <c r="AC48" s="274">
        <f t="shared" si="6"/>
        <v>13.036106358381502</v>
      </c>
      <c r="AD48" s="280">
        <f t="shared" si="7"/>
        <v>78.216638150289015</v>
      </c>
      <c r="AE48" s="281">
        <f t="shared" si="8"/>
        <v>0.26250000000000001</v>
      </c>
      <c r="AF48" s="281">
        <f t="shared" si="9"/>
        <v>0.30499999999999999</v>
      </c>
      <c r="AG48" s="282">
        <f t="shared" si="10"/>
        <v>20.531867514450866</v>
      </c>
      <c r="AH48" s="282">
        <f t="shared" si="11"/>
        <v>23.856074635838148</v>
      </c>
    </row>
    <row r="49" spans="1:34" x14ac:dyDescent="0.2">
      <c r="A49" s="272">
        <v>46</v>
      </c>
      <c r="B49" s="354" t="s">
        <v>391</v>
      </c>
      <c r="C49" s="367"/>
      <c r="D49" s="355" t="s">
        <v>392</v>
      </c>
      <c r="E49" s="355">
        <v>10455</v>
      </c>
      <c r="F49" s="355"/>
      <c r="G49" s="357" t="s">
        <v>313</v>
      </c>
      <c r="H49" s="358">
        <v>6</v>
      </c>
      <c r="I49" s="359">
        <v>21</v>
      </c>
      <c r="J49" s="360">
        <v>9.2499999999999999E-2</v>
      </c>
      <c r="K49" s="361">
        <v>0.04</v>
      </c>
      <c r="L49" s="360">
        <v>0</v>
      </c>
      <c r="M49" s="360"/>
      <c r="N49" s="375">
        <v>45415</v>
      </c>
      <c r="O49" s="254">
        <f t="shared" si="0"/>
        <v>2.7048000000000001</v>
      </c>
      <c r="P49" s="273">
        <f t="shared" si="1"/>
        <v>126</v>
      </c>
      <c r="Q49" s="274">
        <f t="shared" si="2"/>
        <v>18.295200000000001</v>
      </c>
      <c r="R49" s="274">
        <f t="shared" si="3"/>
        <v>109.77120000000001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4"/>
        <v>0.5675</v>
      </c>
      <c r="AB49" s="279">
        <f t="shared" si="5"/>
        <v>0.4325</v>
      </c>
      <c r="AC49" s="274">
        <f t="shared" si="6"/>
        <v>42.30104046242775</v>
      </c>
      <c r="AD49" s="280">
        <f t="shared" si="7"/>
        <v>253.8062427745665</v>
      </c>
      <c r="AE49" s="281">
        <f t="shared" si="8"/>
        <v>0.26250000000000001</v>
      </c>
      <c r="AF49" s="281">
        <f t="shared" si="9"/>
        <v>0.30499999999999999</v>
      </c>
      <c r="AG49" s="282">
        <f t="shared" si="10"/>
        <v>66.624138728323715</v>
      </c>
      <c r="AH49" s="282">
        <f t="shared" si="11"/>
        <v>77.410904046242777</v>
      </c>
    </row>
    <row r="50" spans="1:34" ht="25.5" x14ac:dyDescent="0.2">
      <c r="A50" s="272">
        <v>47</v>
      </c>
      <c r="B50" s="354" t="s">
        <v>531</v>
      </c>
      <c r="C50" s="367" t="s">
        <v>531</v>
      </c>
      <c r="D50" s="355" t="s">
        <v>532</v>
      </c>
      <c r="E50" s="355" t="s">
        <v>533</v>
      </c>
      <c r="F50" s="355"/>
      <c r="G50" s="357" t="s">
        <v>149</v>
      </c>
      <c r="H50" s="358">
        <v>12</v>
      </c>
      <c r="I50" s="359">
        <v>18.52</v>
      </c>
      <c r="J50" s="360">
        <v>9.2499999999999999E-2</v>
      </c>
      <c r="K50" s="361">
        <v>0.12</v>
      </c>
      <c r="L50" s="360">
        <v>6.5000000000000002E-2</v>
      </c>
      <c r="M50" s="360"/>
      <c r="N50" s="375">
        <v>45415</v>
      </c>
      <c r="O50" s="254">
        <f t="shared" si="0"/>
        <v>3.7299280000000001</v>
      </c>
      <c r="P50" s="273">
        <f t="shared" si="1"/>
        <v>236.68560000000002</v>
      </c>
      <c r="Q50" s="274">
        <f t="shared" si="2"/>
        <v>14.790071999999999</v>
      </c>
      <c r="R50" s="274">
        <f t="shared" si="3"/>
        <v>177.480864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4"/>
        <v>0.5675</v>
      </c>
      <c r="AB50" s="279">
        <f t="shared" si="5"/>
        <v>0.4325</v>
      </c>
      <c r="AC50" s="274">
        <f t="shared" si="6"/>
        <v>34.196698265895954</v>
      </c>
      <c r="AD50" s="280">
        <f t="shared" si="7"/>
        <v>410.36037919075142</v>
      </c>
      <c r="AE50" s="281">
        <f t="shared" si="8"/>
        <v>0.26250000000000001</v>
      </c>
      <c r="AF50" s="281">
        <f t="shared" si="9"/>
        <v>0.30499999999999999</v>
      </c>
      <c r="AG50" s="282">
        <f t="shared" si="10"/>
        <v>107.71959953757225</v>
      </c>
      <c r="AH50" s="282">
        <f t="shared" si="11"/>
        <v>125.15991565317918</v>
      </c>
    </row>
    <row r="51" spans="1:34" x14ac:dyDescent="0.2">
      <c r="A51" s="272">
        <v>48</v>
      </c>
      <c r="B51" s="354" t="s">
        <v>534</v>
      </c>
      <c r="C51" s="354" t="s">
        <v>534</v>
      </c>
      <c r="D51" s="355" t="s">
        <v>532</v>
      </c>
      <c r="E51" s="370" t="s">
        <v>533</v>
      </c>
      <c r="F51" s="370"/>
      <c r="G51" s="357" t="s">
        <v>149</v>
      </c>
      <c r="H51" s="358">
        <v>12</v>
      </c>
      <c r="I51" s="359">
        <v>21.48</v>
      </c>
      <c r="J51" s="360">
        <v>9.2499999999999999E-2</v>
      </c>
      <c r="K51" s="361">
        <v>0.12</v>
      </c>
      <c r="L51" s="362">
        <v>6.5000000000000002E-2</v>
      </c>
      <c r="M51" s="362"/>
      <c r="N51" s="363">
        <v>45415</v>
      </c>
      <c r="O51" s="254">
        <f t="shared" si="0"/>
        <v>4.3260719999999999</v>
      </c>
      <c r="P51" s="273">
        <f t="shared" si="1"/>
        <v>274.51440000000002</v>
      </c>
      <c r="Q51" s="274">
        <f t="shared" si="2"/>
        <v>17.153928000000001</v>
      </c>
      <c r="R51" s="274">
        <f t="shared" si="3"/>
        <v>205.84713600000001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4"/>
        <v>0.5675</v>
      </c>
      <c r="AB51" s="279">
        <f t="shared" si="5"/>
        <v>0.4325</v>
      </c>
      <c r="AC51" s="274">
        <f t="shared" si="6"/>
        <v>39.6622612716763</v>
      </c>
      <c r="AD51" s="280">
        <f t="shared" si="7"/>
        <v>475.9471352601156</v>
      </c>
      <c r="AE51" s="281">
        <f t="shared" si="8"/>
        <v>0.26250000000000001</v>
      </c>
      <c r="AF51" s="281">
        <f t="shared" si="9"/>
        <v>0.30499999999999999</v>
      </c>
      <c r="AG51" s="282">
        <f t="shared" si="10"/>
        <v>124.93612300578035</v>
      </c>
      <c r="AH51" s="282">
        <f t="shared" si="11"/>
        <v>145.16387625433526</v>
      </c>
    </row>
    <row r="52" spans="1:34" x14ac:dyDescent="0.2">
      <c r="A52" s="272">
        <v>49</v>
      </c>
      <c r="B52" s="354" t="s">
        <v>535</v>
      </c>
      <c r="C52" s="354" t="s">
        <v>535</v>
      </c>
      <c r="D52" s="355" t="s">
        <v>532</v>
      </c>
      <c r="E52" s="370" t="s">
        <v>533</v>
      </c>
      <c r="F52" s="370"/>
      <c r="G52" s="357" t="s">
        <v>149</v>
      </c>
      <c r="H52" s="358">
        <v>24</v>
      </c>
      <c r="I52" s="359">
        <v>29.66</v>
      </c>
      <c r="J52" s="360">
        <v>9.2499999999999999E-2</v>
      </c>
      <c r="K52" s="361">
        <v>0.12</v>
      </c>
      <c r="L52" s="362">
        <v>6.5000000000000002E-2</v>
      </c>
      <c r="M52" s="362"/>
      <c r="N52" s="363">
        <v>45415</v>
      </c>
      <c r="O52" s="254">
        <f t="shared" si="0"/>
        <v>5.9735239999999994</v>
      </c>
      <c r="P52" s="273">
        <f t="shared" si="1"/>
        <v>758.1096</v>
      </c>
      <c r="Q52" s="274">
        <f t="shared" si="2"/>
        <v>23.686475999999999</v>
      </c>
      <c r="R52" s="274">
        <f t="shared" si="3"/>
        <v>568.47542399999998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4"/>
        <v>0.5675</v>
      </c>
      <c r="AB52" s="279">
        <f t="shared" si="5"/>
        <v>0.4325</v>
      </c>
      <c r="AC52" s="274">
        <f t="shared" si="6"/>
        <v>54.766418497109825</v>
      </c>
      <c r="AD52" s="280">
        <f t="shared" si="7"/>
        <v>1314.3940439306357</v>
      </c>
      <c r="AE52" s="281">
        <f t="shared" si="8"/>
        <v>0.26250000000000001</v>
      </c>
      <c r="AF52" s="281">
        <f t="shared" si="9"/>
        <v>0.30499999999999999</v>
      </c>
      <c r="AG52" s="282">
        <f t="shared" si="10"/>
        <v>345.0284365317919</v>
      </c>
      <c r="AH52" s="282">
        <f t="shared" si="11"/>
        <v>400.89018339884387</v>
      </c>
    </row>
    <row r="53" spans="1:34" x14ac:dyDescent="0.2">
      <c r="A53" s="272">
        <v>50</v>
      </c>
      <c r="B53" s="354" t="s">
        <v>422</v>
      </c>
      <c r="C53" s="354" t="s">
        <v>422</v>
      </c>
      <c r="D53" s="355" t="s">
        <v>423</v>
      </c>
      <c r="E53" s="370" t="s">
        <v>424</v>
      </c>
      <c r="F53" s="370"/>
      <c r="G53" s="357" t="s">
        <v>313</v>
      </c>
      <c r="H53" s="358">
        <v>8</v>
      </c>
      <c r="I53" s="359">
        <v>14.8</v>
      </c>
      <c r="J53" s="360">
        <v>9.2499999999999999E-2</v>
      </c>
      <c r="K53" s="361">
        <v>0.04</v>
      </c>
      <c r="L53" s="362">
        <v>0</v>
      </c>
      <c r="M53" s="362"/>
      <c r="N53" s="363">
        <v>45415</v>
      </c>
      <c r="O53" s="254">
        <f t="shared" si="0"/>
        <v>1.9062400000000002</v>
      </c>
      <c r="P53" s="273">
        <f t="shared" si="1"/>
        <v>118.4</v>
      </c>
      <c r="Q53" s="274">
        <f t="shared" si="2"/>
        <v>12.89376</v>
      </c>
      <c r="R53" s="274">
        <f t="shared" si="3"/>
        <v>103.15008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4"/>
        <v>0.5675</v>
      </c>
      <c r="AB53" s="279">
        <f t="shared" si="5"/>
        <v>0.4325</v>
      </c>
      <c r="AC53" s="274">
        <f t="shared" si="6"/>
        <v>29.812161849710982</v>
      </c>
      <c r="AD53" s="280">
        <f t="shared" si="7"/>
        <v>238.49729479768786</v>
      </c>
      <c r="AE53" s="281">
        <f t="shared" si="8"/>
        <v>0.26250000000000001</v>
      </c>
      <c r="AF53" s="281">
        <f t="shared" si="9"/>
        <v>0.30499999999999999</v>
      </c>
      <c r="AG53" s="282">
        <f t="shared" si="10"/>
        <v>62.605539884393067</v>
      </c>
      <c r="AH53" s="282">
        <f t="shared" si="11"/>
        <v>72.741674913294801</v>
      </c>
    </row>
    <row r="54" spans="1:34" x14ac:dyDescent="0.2">
      <c r="A54" s="272">
        <v>51</v>
      </c>
      <c r="B54" s="354" t="s">
        <v>536</v>
      </c>
      <c r="C54" s="354" t="s">
        <v>536</v>
      </c>
      <c r="D54" s="355" t="s">
        <v>423</v>
      </c>
      <c r="E54" s="370" t="s">
        <v>427</v>
      </c>
      <c r="F54" s="370"/>
      <c r="G54" s="357" t="s">
        <v>313</v>
      </c>
      <c r="H54" s="358">
        <v>600</v>
      </c>
      <c r="I54" s="359">
        <v>0.2</v>
      </c>
      <c r="J54" s="360">
        <v>9.2499999999999999E-2</v>
      </c>
      <c r="K54" s="361">
        <v>0.04</v>
      </c>
      <c r="L54" s="362">
        <v>9.7500000000000003E-2</v>
      </c>
      <c r="M54" s="362"/>
      <c r="N54" s="363">
        <v>45415</v>
      </c>
      <c r="O54" s="254">
        <f t="shared" si="0"/>
        <v>2.5760000000000002E-2</v>
      </c>
      <c r="P54" s="273">
        <f t="shared" si="1"/>
        <v>131.70000000000002</v>
      </c>
      <c r="Q54" s="274">
        <f t="shared" si="2"/>
        <v>0.17424000000000001</v>
      </c>
      <c r="R54" s="274">
        <f t="shared" si="3"/>
        <v>104.544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 t="shared" si="4"/>
        <v>0.5675</v>
      </c>
      <c r="AB54" s="279">
        <f t="shared" si="5"/>
        <v>0.4325</v>
      </c>
      <c r="AC54" s="274">
        <f t="shared" si="6"/>
        <v>0.4028670520231214</v>
      </c>
      <c r="AD54" s="280">
        <f t="shared" si="7"/>
        <v>241.72023121387284</v>
      </c>
      <c r="AE54" s="281">
        <f t="shared" si="8"/>
        <v>0.26250000000000001</v>
      </c>
      <c r="AF54" s="281">
        <f t="shared" si="9"/>
        <v>0.30499999999999999</v>
      </c>
      <c r="AG54" s="282">
        <f t="shared" si="10"/>
        <v>63.451560693641625</v>
      </c>
      <c r="AH54" s="282">
        <f t="shared" si="11"/>
        <v>73.724670520231214</v>
      </c>
    </row>
    <row r="55" spans="1:34" x14ac:dyDescent="0.2">
      <c r="A55" s="272">
        <v>52</v>
      </c>
      <c r="B55" s="354" t="s">
        <v>537</v>
      </c>
      <c r="C55" s="354" t="s">
        <v>537</v>
      </c>
      <c r="D55" s="355" t="s">
        <v>423</v>
      </c>
      <c r="E55" s="370" t="s">
        <v>538</v>
      </c>
      <c r="F55" s="370"/>
      <c r="G55" s="357" t="s">
        <v>313</v>
      </c>
      <c r="H55" s="358">
        <v>260</v>
      </c>
      <c r="I55" s="359">
        <v>0.48</v>
      </c>
      <c r="J55" s="360">
        <v>9.2499999999999999E-2</v>
      </c>
      <c r="K55" s="361">
        <v>0.04</v>
      </c>
      <c r="L55" s="362">
        <v>9.7500000000000003E-2</v>
      </c>
      <c r="M55" s="362"/>
      <c r="N55" s="363">
        <v>45415</v>
      </c>
      <c r="O55" s="254">
        <f t="shared" si="0"/>
        <v>6.182399999999999E-2</v>
      </c>
      <c r="P55" s="273">
        <f t="shared" si="1"/>
        <v>136.96799999999999</v>
      </c>
      <c r="Q55" s="274">
        <f t="shared" si="2"/>
        <v>0.41817599999999999</v>
      </c>
      <c r="R55" s="274">
        <f t="shared" si="3"/>
        <v>108.72575999999999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4"/>
        <v>0.5675</v>
      </c>
      <c r="AB55" s="279">
        <f t="shared" si="5"/>
        <v>0.4325</v>
      </c>
      <c r="AC55" s="274">
        <f t="shared" si="6"/>
        <v>0.96688092485549137</v>
      </c>
      <c r="AD55" s="280">
        <f t="shared" si="7"/>
        <v>251.38904046242774</v>
      </c>
      <c r="AE55" s="281">
        <f t="shared" si="8"/>
        <v>0.26250000000000001</v>
      </c>
      <c r="AF55" s="281">
        <f t="shared" si="9"/>
        <v>0.30499999999999999</v>
      </c>
      <c r="AG55" s="282">
        <f t="shared" si="10"/>
        <v>65.989623121387282</v>
      </c>
      <c r="AH55" s="282">
        <f t="shared" si="11"/>
        <v>76.673657341040453</v>
      </c>
    </row>
    <row r="56" spans="1:34" x14ac:dyDescent="0.2">
      <c r="A56" s="272">
        <v>53</v>
      </c>
      <c r="B56" s="354" t="s">
        <v>430</v>
      </c>
      <c r="C56" s="354"/>
      <c r="D56" s="355" t="s">
        <v>426</v>
      </c>
      <c r="E56" s="370" t="s">
        <v>431</v>
      </c>
      <c r="F56" s="370"/>
      <c r="G56" s="357" t="s">
        <v>432</v>
      </c>
      <c r="H56" s="358">
        <v>30</v>
      </c>
      <c r="I56" s="359">
        <v>14.36</v>
      </c>
      <c r="J56" s="360">
        <v>9.2499999999999999E-2</v>
      </c>
      <c r="K56" s="361">
        <v>0.04</v>
      </c>
      <c r="L56" s="362">
        <v>0.15</v>
      </c>
      <c r="M56" s="362"/>
      <c r="N56" s="363">
        <v>45415</v>
      </c>
      <c r="O56" s="254">
        <f t="shared" si="0"/>
        <v>1.8495679999999999</v>
      </c>
      <c r="P56" s="273">
        <f t="shared" si="1"/>
        <v>495.41999999999996</v>
      </c>
      <c r="Q56" s="274">
        <f t="shared" si="2"/>
        <v>12.510432</v>
      </c>
      <c r="R56" s="274">
        <f t="shared" si="3"/>
        <v>375.31295999999998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4"/>
        <v>0.5675</v>
      </c>
      <c r="AB56" s="279">
        <f t="shared" si="5"/>
        <v>0.4325</v>
      </c>
      <c r="AC56" s="274">
        <f t="shared" si="6"/>
        <v>28.925854335260116</v>
      </c>
      <c r="AD56" s="280">
        <f t="shared" si="7"/>
        <v>867.77563005780337</v>
      </c>
      <c r="AE56" s="281">
        <f t="shared" si="8"/>
        <v>0.26250000000000001</v>
      </c>
      <c r="AF56" s="281">
        <f t="shared" si="9"/>
        <v>0.30499999999999999</v>
      </c>
      <c r="AG56" s="282">
        <f t="shared" si="10"/>
        <v>227.79110289017339</v>
      </c>
      <c r="AH56" s="282">
        <f t="shared" si="11"/>
        <v>264.67156716763003</v>
      </c>
    </row>
    <row r="57" spans="1:34" x14ac:dyDescent="0.2">
      <c r="A57" s="272">
        <v>54</v>
      </c>
      <c r="B57" s="369" t="s">
        <v>539</v>
      </c>
      <c r="C57" s="354"/>
      <c r="D57" s="355" t="s">
        <v>426</v>
      </c>
      <c r="E57" s="370" t="s">
        <v>540</v>
      </c>
      <c r="F57" s="370"/>
      <c r="G57" s="357" t="s">
        <v>313</v>
      </c>
      <c r="H57" s="358">
        <v>900</v>
      </c>
      <c r="I57" s="359">
        <v>0.13</v>
      </c>
      <c r="J57" s="360">
        <v>9.2499999999999999E-2</v>
      </c>
      <c r="K57" s="361">
        <v>0.04</v>
      </c>
      <c r="L57" s="362">
        <v>0.15</v>
      </c>
      <c r="M57" s="362"/>
      <c r="N57" s="362"/>
      <c r="O57" s="254">
        <f t="shared" si="0"/>
        <v>1.6744000000000002E-2</v>
      </c>
      <c r="P57" s="273">
        <f t="shared" si="1"/>
        <v>134.54999999999998</v>
      </c>
      <c r="Q57" s="274">
        <f t="shared" si="2"/>
        <v>0.113256</v>
      </c>
      <c r="R57" s="274">
        <f t="shared" si="3"/>
        <v>101.93039999999999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4"/>
        <v>0.5675</v>
      </c>
      <c r="AB57" s="279">
        <f t="shared" si="5"/>
        <v>0.4325</v>
      </c>
      <c r="AC57" s="274">
        <f t="shared" si="6"/>
        <v>0.26186358381502889</v>
      </c>
      <c r="AD57" s="280">
        <f t="shared" si="7"/>
        <v>235.67722543352599</v>
      </c>
      <c r="AE57" s="281">
        <f t="shared" si="8"/>
        <v>0.26250000000000001</v>
      </c>
      <c r="AF57" s="281">
        <f t="shared" si="9"/>
        <v>0.30499999999999999</v>
      </c>
      <c r="AG57" s="282">
        <f t="shared" si="10"/>
        <v>61.865271676300573</v>
      </c>
      <c r="AH57" s="282">
        <f t="shared" si="11"/>
        <v>71.881553757225419</v>
      </c>
    </row>
    <row r="58" spans="1:34" x14ac:dyDescent="0.2">
      <c r="A58" s="272">
        <v>55</v>
      </c>
      <c r="B58" s="354" t="s">
        <v>435</v>
      </c>
      <c r="C58" s="354"/>
      <c r="D58" s="355" t="s">
        <v>21</v>
      </c>
      <c r="E58" s="370"/>
      <c r="F58" s="370"/>
      <c r="G58" s="357" t="s">
        <v>369</v>
      </c>
      <c r="H58" s="358">
        <v>15</v>
      </c>
      <c r="I58" s="359">
        <v>80</v>
      </c>
      <c r="J58" s="360">
        <v>9.2499999999999999E-2</v>
      </c>
      <c r="K58" s="361">
        <v>0.12</v>
      </c>
      <c r="L58" s="362">
        <v>3.2500000000000001E-2</v>
      </c>
      <c r="M58" s="362"/>
      <c r="N58" s="363">
        <v>45414</v>
      </c>
      <c r="O58" s="254">
        <f t="shared" si="0"/>
        <v>16.112000000000002</v>
      </c>
      <c r="P58" s="273">
        <f t="shared" si="1"/>
        <v>1239</v>
      </c>
      <c r="Q58" s="274">
        <f t="shared" si="2"/>
        <v>63.887999999999998</v>
      </c>
      <c r="R58" s="274">
        <f t="shared" si="3"/>
        <v>958.31999999999994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4"/>
        <v>0.5675</v>
      </c>
      <c r="AB58" s="279">
        <f t="shared" si="5"/>
        <v>0.4325</v>
      </c>
      <c r="AC58" s="274">
        <f t="shared" si="6"/>
        <v>147.71791907514449</v>
      </c>
      <c r="AD58" s="280">
        <f t="shared" si="7"/>
        <v>2215.7687861271675</v>
      </c>
      <c r="AE58" s="281">
        <f t="shared" si="8"/>
        <v>0.26250000000000001</v>
      </c>
      <c r="AF58" s="281">
        <f t="shared" si="9"/>
        <v>0.30499999999999999</v>
      </c>
      <c r="AG58" s="282">
        <f t="shared" si="10"/>
        <v>581.63930635838153</v>
      </c>
      <c r="AH58" s="282">
        <f t="shared" si="11"/>
        <v>675.8094797687861</v>
      </c>
    </row>
    <row r="59" spans="1:34" x14ac:dyDescent="0.2">
      <c r="A59" s="272">
        <v>56</v>
      </c>
      <c r="B59" s="354" t="s">
        <v>541</v>
      </c>
      <c r="C59" s="354"/>
      <c r="D59" s="355" t="s">
        <v>21</v>
      </c>
      <c r="E59" s="370"/>
      <c r="F59" s="370"/>
      <c r="G59" s="357" t="s">
        <v>310</v>
      </c>
      <c r="H59" s="358">
        <v>1</v>
      </c>
      <c r="I59" s="359">
        <v>250</v>
      </c>
      <c r="J59" s="360">
        <v>0</v>
      </c>
      <c r="K59" s="361">
        <v>0</v>
      </c>
      <c r="L59" s="362">
        <v>0</v>
      </c>
      <c r="M59" s="362"/>
      <c r="N59" s="362"/>
      <c r="O59" s="254">
        <f t="shared" si="0"/>
        <v>0</v>
      </c>
      <c r="P59" s="273">
        <f t="shared" si="1"/>
        <v>250</v>
      </c>
      <c r="Q59" s="274">
        <f t="shared" si="2"/>
        <v>250</v>
      </c>
      <c r="R59" s="274">
        <f t="shared" si="3"/>
        <v>250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4"/>
        <v>0.5675</v>
      </c>
      <c r="AB59" s="279">
        <f t="shared" si="5"/>
        <v>0.4325</v>
      </c>
      <c r="AC59" s="274">
        <f t="shared" si="6"/>
        <v>578.03468208092488</v>
      </c>
      <c r="AD59" s="280">
        <f t="shared" si="7"/>
        <v>578.03468208092488</v>
      </c>
      <c r="AE59" s="281">
        <f t="shared" si="8"/>
        <v>0.26250000000000001</v>
      </c>
      <c r="AF59" s="281">
        <f t="shared" si="9"/>
        <v>0.30499999999999999</v>
      </c>
      <c r="AG59" s="282">
        <f t="shared" si="10"/>
        <v>151.73410404624278</v>
      </c>
      <c r="AH59" s="282">
        <f t="shared" si="11"/>
        <v>176.30057803468208</v>
      </c>
    </row>
    <row r="60" spans="1:34" x14ac:dyDescent="0.2">
      <c r="A60" s="272">
        <v>57</v>
      </c>
      <c r="B60" s="354" t="s">
        <v>438</v>
      </c>
      <c r="C60" s="354"/>
      <c r="D60" s="355"/>
      <c r="E60" s="370"/>
      <c r="F60" s="370"/>
      <c r="G60" s="357" t="s">
        <v>149</v>
      </c>
      <c r="H60" s="358">
        <v>15</v>
      </c>
      <c r="I60" s="359">
        <v>120</v>
      </c>
      <c r="J60" s="360">
        <v>9.2499999999999999E-2</v>
      </c>
      <c r="K60" s="361">
        <v>0.12</v>
      </c>
      <c r="L60" s="362">
        <v>0</v>
      </c>
      <c r="M60" s="362"/>
      <c r="N60" s="363">
        <v>45415</v>
      </c>
      <c r="O60" s="254">
        <f t="shared" si="0"/>
        <v>24.167999999999999</v>
      </c>
      <c r="P60" s="273">
        <f t="shared" si="1"/>
        <v>1800</v>
      </c>
      <c r="Q60" s="274">
        <f t="shared" si="2"/>
        <v>95.831999999999994</v>
      </c>
      <c r="R60" s="274">
        <f t="shared" si="3"/>
        <v>1437.48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4"/>
        <v>0.5675</v>
      </c>
      <c r="AB60" s="279">
        <f t="shared" si="5"/>
        <v>0.4325</v>
      </c>
      <c r="AC60" s="274">
        <f t="shared" si="6"/>
        <v>221.57687861271674</v>
      </c>
      <c r="AD60" s="280">
        <f t="shared" si="7"/>
        <v>3323.6531791907514</v>
      </c>
      <c r="AE60" s="281">
        <f t="shared" si="8"/>
        <v>0.26250000000000001</v>
      </c>
      <c r="AF60" s="281">
        <f t="shared" si="9"/>
        <v>0.30499999999999999</v>
      </c>
      <c r="AG60" s="282">
        <f t="shared" si="10"/>
        <v>872.45895953757224</v>
      </c>
      <c r="AH60" s="282">
        <f t="shared" si="11"/>
        <v>1013.7142196531792</v>
      </c>
    </row>
    <row r="61" spans="1:34" x14ac:dyDescent="0.2">
      <c r="A61" s="272">
        <v>58</v>
      </c>
      <c r="B61" s="354" t="s">
        <v>439</v>
      </c>
      <c r="C61" s="354"/>
      <c r="D61" s="355"/>
      <c r="E61" s="370"/>
      <c r="F61" s="370"/>
      <c r="G61" s="357" t="s">
        <v>149</v>
      </c>
      <c r="H61" s="358">
        <v>15</v>
      </c>
      <c r="I61" s="359">
        <v>18</v>
      </c>
      <c r="J61" s="360">
        <v>9.2499999999999999E-2</v>
      </c>
      <c r="K61" s="361">
        <v>0.12</v>
      </c>
      <c r="L61" s="362">
        <v>0</v>
      </c>
      <c r="M61" s="362"/>
      <c r="N61" s="363">
        <v>45415</v>
      </c>
      <c r="O61" s="254">
        <f t="shared" si="0"/>
        <v>3.6252000000000004</v>
      </c>
      <c r="P61" s="273">
        <f t="shared" si="1"/>
        <v>270</v>
      </c>
      <c r="Q61" s="274">
        <f t="shared" si="2"/>
        <v>14.3748</v>
      </c>
      <c r="R61" s="274">
        <f t="shared" si="3"/>
        <v>215.62200000000001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4"/>
        <v>0.5675</v>
      </c>
      <c r="AB61" s="279">
        <f t="shared" si="5"/>
        <v>0.4325</v>
      </c>
      <c r="AC61" s="274">
        <f t="shared" si="6"/>
        <v>33.236531791907517</v>
      </c>
      <c r="AD61" s="280">
        <f t="shared" si="7"/>
        <v>498.54797687861276</v>
      </c>
      <c r="AE61" s="281">
        <f t="shared" si="8"/>
        <v>0.26250000000000001</v>
      </c>
      <c r="AF61" s="281">
        <f t="shared" si="9"/>
        <v>0.30499999999999999</v>
      </c>
      <c r="AG61" s="282">
        <f t="shared" si="10"/>
        <v>130.86884393063585</v>
      </c>
      <c r="AH61" s="282">
        <f t="shared" si="11"/>
        <v>152.0571329479769</v>
      </c>
    </row>
    <row r="62" spans="1:34" x14ac:dyDescent="0.2">
      <c r="A62" s="272">
        <v>59</v>
      </c>
      <c r="B62" s="354" t="s">
        <v>440</v>
      </c>
      <c r="C62" s="354"/>
      <c r="D62" s="355"/>
      <c r="E62" s="370"/>
      <c r="F62" s="370"/>
      <c r="G62" s="357" t="s">
        <v>149</v>
      </c>
      <c r="H62" s="358">
        <v>5</v>
      </c>
      <c r="I62" s="359">
        <v>18</v>
      </c>
      <c r="J62" s="360">
        <v>9.2499999999999999E-2</v>
      </c>
      <c r="K62" s="361">
        <v>0.12</v>
      </c>
      <c r="L62" s="362">
        <v>0</v>
      </c>
      <c r="M62" s="362"/>
      <c r="N62" s="363">
        <v>45415</v>
      </c>
      <c r="O62" s="254">
        <f t="shared" si="0"/>
        <v>3.6252000000000004</v>
      </c>
      <c r="P62" s="273">
        <f t="shared" si="1"/>
        <v>90</v>
      </c>
      <c r="Q62" s="274">
        <f t="shared" si="2"/>
        <v>14.3748</v>
      </c>
      <c r="R62" s="274">
        <f t="shared" si="3"/>
        <v>71.873999999999995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4"/>
        <v>0.5675</v>
      </c>
      <c r="AB62" s="279">
        <f t="shared" si="5"/>
        <v>0.4325</v>
      </c>
      <c r="AC62" s="274">
        <f t="shared" si="6"/>
        <v>33.236531791907517</v>
      </c>
      <c r="AD62" s="280">
        <f t="shared" si="7"/>
        <v>166.18265895953758</v>
      </c>
      <c r="AE62" s="281">
        <f t="shared" si="8"/>
        <v>0.26250000000000001</v>
      </c>
      <c r="AF62" s="281">
        <f t="shared" si="9"/>
        <v>0.30499999999999999</v>
      </c>
      <c r="AG62" s="282">
        <f t="shared" si="10"/>
        <v>43.622947976878613</v>
      </c>
      <c r="AH62" s="282">
        <f t="shared" si="11"/>
        <v>50.685710982658961</v>
      </c>
    </row>
    <row r="63" spans="1:34" x14ac:dyDescent="0.2">
      <c r="A63" s="272">
        <v>60</v>
      </c>
      <c r="B63" s="354" t="s">
        <v>441</v>
      </c>
      <c r="C63" s="354"/>
      <c r="D63" s="355"/>
      <c r="E63" s="370"/>
      <c r="F63" s="370"/>
      <c r="G63" s="357" t="s">
        <v>149</v>
      </c>
      <c r="H63" s="358">
        <v>5</v>
      </c>
      <c r="I63" s="359">
        <v>12</v>
      </c>
      <c r="J63" s="360">
        <v>9.2499999999999999E-2</v>
      </c>
      <c r="K63" s="361">
        <v>0.12</v>
      </c>
      <c r="L63" s="362">
        <v>0</v>
      </c>
      <c r="M63" s="362"/>
      <c r="N63" s="363">
        <v>45415</v>
      </c>
      <c r="O63" s="254">
        <f t="shared" si="0"/>
        <v>2.4167999999999998</v>
      </c>
      <c r="P63" s="273">
        <f t="shared" si="1"/>
        <v>60</v>
      </c>
      <c r="Q63" s="274">
        <f t="shared" si="2"/>
        <v>9.5831999999999997</v>
      </c>
      <c r="R63" s="274">
        <f t="shared" si="3"/>
        <v>47.915999999999997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4"/>
        <v>0.5675</v>
      </c>
      <c r="AB63" s="279">
        <f t="shared" si="5"/>
        <v>0.4325</v>
      </c>
      <c r="AC63" s="274">
        <f t="shared" si="6"/>
        <v>22.157687861271675</v>
      </c>
      <c r="AD63" s="280">
        <f t="shared" si="7"/>
        <v>110.78843930635837</v>
      </c>
      <c r="AE63" s="281">
        <f t="shared" si="8"/>
        <v>0.26250000000000001</v>
      </c>
      <c r="AF63" s="281">
        <f t="shared" si="9"/>
        <v>0.30499999999999999</v>
      </c>
      <c r="AG63" s="282">
        <f t="shared" si="10"/>
        <v>29.081965317919074</v>
      </c>
      <c r="AH63" s="282">
        <f t="shared" si="11"/>
        <v>33.790473988439302</v>
      </c>
    </row>
    <row r="64" spans="1:34" x14ac:dyDescent="0.2">
      <c r="A64" s="272">
        <v>61</v>
      </c>
      <c r="B64" s="354" t="s">
        <v>442</v>
      </c>
      <c r="C64" s="354"/>
      <c r="D64" s="355"/>
      <c r="E64" s="370"/>
      <c r="F64" s="370"/>
      <c r="G64" s="357" t="s">
        <v>149</v>
      </c>
      <c r="H64" s="358">
        <v>50</v>
      </c>
      <c r="I64" s="359">
        <v>5.78</v>
      </c>
      <c r="J64" s="360">
        <v>9.2499999999999999E-2</v>
      </c>
      <c r="K64" s="361">
        <v>0.12</v>
      </c>
      <c r="L64" s="362">
        <v>0</v>
      </c>
      <c r="M64" s="362"/>
      <c r="N64" s="363">
        <v>45415</v>
      </c>
      <c r="O64" s="254">
        <f t="shared" si="0"/>
        <v>1.1640920000000001</v>
      </c>
      <c r="P64" s="273">
        <f t="shared" si="1"/>
        <v>289</v>
      </c>
      <c r="Q64" s="274">
        <f t="shared" si="2"/>
        <v>4.6159080000000001</v>
      </c>
      <c r="R64" s="274">
        <f t="shared" si="3"/>
        <v>230.7954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4"/>
        <v>0.5675</v>
      </c>
      <c r="AB64" s="279">
        <f t="shared" si="5"/>
        <v>0.4325</v>
      </c>
      <c r="AC64" s="274">
        <f t="shared" si="6"/>
        <v>10.672619653179192</v>
      </c>
      <c r="AD64" s="280">
        <f t="shared" si="7"/>
        <v>533.63098265895951</v>
      </c>
      <c r="AE64" s="281">
        <f t="shared" si="8"/>
        <v>0.26250000000000001</v>
      </c>
      <c r="AF64" s="281">
        <f t="shared" si="9"/>
        <v>0.30499999999999999</v>
      </c>
      <c r="AG64" s="282">
        <f t="shared" si="10"/>
        <v>140.07813294797688</v>
      </c>
      <c r="AH64" s="282">
        <f t="shared" si="11"/>
        <v>162.75744971098266</v>
      </c>
    </row>
    <row r="65" spans="1:34" x14ac:dyDescent="0.2">
      <c r="A65" s="272">
        <v>62</v>
      </c>
      <c r="B65" s="354" t="s">
        <v>443</v>
      </c>
      <c r="C65" s="354"/>
      <c r="D65" s="355"/>
      <c r="E65" s="370"/>
      <c r="F65" s="370"/>
      <c r="G65" s="357" t="s">
        <v>149</v>
      </c>
      <c r="H65" s="358">
        <v>5</v>
      </c>
      <c r="I65" s="359">
        <v>5.78</v>
      </c>
      <c r="J65" s="360">
        <v>9.2499999999999999E-2</v>
      </c>
      <c r="K65" s="361">
        <v>0.12</v>
      </c>
      <c r="L65" s="362">
        <v>0</v>
      </c>
      <c r="M65" s="362"/>
      <c r="N65" s="363">
        <v>45415</v>
      </c>
      <c r="O65" s="254">
        <f t="shared" si="0"/>
        <v>1.1640920000000001</v>
      </c>
      <c r="P65" s="273">
        <f t="shared" si="1"/>
        <v>28.900000000000002</v>
      </c>
      <c r="Q65" s="274">
        <f t="shared" si="2"/>
        <v>4.6159080000000001</v>
      </c>
      <c r="R65" s="274">
        <f t="shared" si="3"/>
        <v>23.079540000000001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4"/>
        <v>0.5675</v>
      </c>
      <c r="AB65" s="279">
        <f t="shared" si="5"/>
        <v>0.4325</v>
      </c>
      <c r="AC65" s="274">
        <f t="shared" si="6"/>
        <v>10.672619653179192</v>
      </c>
      <c r="AD65" s="280">
        <f t="shared" si="7"/>
        <v>53.363098265895957</v>
      </c>
      <c r="AE65" s="281">
        <f t="shared" si="8"/>
        <v>0.26250000000000001</v>
      </c>
      <c r="AF65" s="281">
        <f t="shared" si="9"/>
        <v>0.30499999999999999</v>
      </c>
      <c r="AG65" s="282">
        <f t="shared" si="10"/>
        <v>14.007813294797689</v>
      </c>
      <c r="AH65" s="282">
        <f t="shared" si="11"/>
        <v>16.275744971098266</v>
      </c>
    </row>
    <row r="66" spans="1:34" x14ac:dyDescent="0.2">
      <c r="A66" s="272">
        <v>63</v>
      </c>
      <c r="B66" s="354" t="s">
        <v>444</v>
      </c>
      <c r="C66" s="354"/>
      <c r="D66" s="355"/>
      <c r="E66" s="370"/>
      <c r="F66" s="370"/>
      <c r="G66" s="357" t="s">
        <v>149</v>
      </c>
      <c r="H66" s="358">
        <v>25</v>
      </c>
      <c r="I66" s="359">
        <v>3.5</v>
      </c>
      <c r="J66" s="360">
        <v>9.2499999999999999E-2</v>
      </c>
      <c r="K66" s="361">
        <v>0.12</v>
      </c>
      <c r="L66" s="362">
        <v>0</v>
      </c>
      <c r="M66" s="362"/>
      <c r="N66" s="363">
        <v>45415</v>
      </c>
      <c r="O66" s="254">
        <f t="shared" si="0"/>
        <v>0.70489999999999997</v>
      </c>
      <c r="P66" s="273">
        <f t="shared" si="1"/>
        <v>87.5</v>
      </c>
      <c r="Q66" s="274">
        <f t="shared" si="2"/>
        <v>2.7951000000000001</v>
      </c>
      <c r="R66" s="274">
        <f t="shared" si="3"/>
        <v>69.877499999999998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4"/>
        <v>0.5675</v>
      </c>
      <c r="AB66" s="279">
        <f t="shared" si="5"/>
        <v>0.4325</v>
      </c>
      <c r="AC66" s="274">
        <f t="shared" si="6"/>
        <v>6.4626589595375723</v>
      </c>
      <c r="AD66" s="280">
        <f t="shared" si="7"/>
        <v>161.5664739884393</v>
      </c>
      <c r="AE66" s="281">
        <f t="shared" si="8"/>
        <v>0.26250000000000001</v>
      </c>
      <c r="AF66" s="281">
        <f t="shared" si="9"/>
        <v>0.30499999999999999</v>
      </c>
      <c r="AG66" s="282">
        <f t="shared" si="10"/>
        <v>42.411199421965321</v>
      </c>
      <c r="AH66" s="282">
        <f t="shared" si="11"/>
        <v>49.277774566473987</v>
      </c>
    </row>
    <row r="67" spans="1:34" x14ac:dyDescent="0.2">
      <c r="A67" s="272">
        <v>64</v>
      </c>
      <c r="B67" s="354" t="s">
        <v>445</v>
      </c>
      <c r="C67" s="354"/>
      <c r="D67" s="355"/>
      <c r="E67" s="370"/>
      <c r="F67" s="370"/>
      <c r="G67" s="357" t="s">
        <v>149</v>
      </c>
      <c r="H67" s="358">
        <v>25</v>
      </c>
      <c r="I67" s="359">
        <v>3.5</v>
      </c>
      <c r="J67" s="360">
        <v>9.2499999999999999E-2</v>
      </c>
      <c r="K67" s="361">
        <v>0.12</v>
      </c>
      <c r="L67" s="362">
        <v>0</v>
      </c>
      <c r="M67" s="362"/>
      <c r="N67" s="363">
        <v>45415</v>
      </c>
      <c r="O67" s="254">
        <f t="shared" si="0"/>
        <v>0.70489999999999997</v>
      </c>
      <c r="P67" s="273">
        <f t="shared" si="1"/>
        <v>87.5</v>
      </c>
      <c r="Q67" s="274">
        <f t="shared" si="2"/>
        <v>2.7951000000000001</v>
      </c>
      <c r="R67" s="274">
        <f t="shared" si="3"/>
        <v>69.877499999999998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4"/>
        <v>0.5675</v>
      </c>
      <c r="AB67" s="279">
        <f t="shared" si="5"/>
        <v>0.4325</v>
      </c>
      <c r="AC67" s="274">
        <f t="shared" si="6"/>
        <v>6.4626589595375723</v>
      </c>
      <c r="AD67" s="280">
        <f t="shared" si="7"/>
        <v>161.5664739884393</v>
      </c>
      <c r="AE67" s="281">
        <f t="shared" si="8"/>
        <v>0.26250000000000001</v>
      </c>
      <c r="AF67" s="281">
        <f t="shared" si="9"/>
        <v>0.30499999999999999</v>
      </c>
      <c r="AG67" s="282">
        <f t="shared" si="10"/>
        <v>42.411199421965321</v>
      </c>
      <c r="AH67" s="282">
        <f t="shared" si="11"/>
        <v>49.277774566473987</v>
      </c>
    </row>
    <row r="68" spans="1:34" x14ac:dyDescent="0.2">
      <c r="A68" s="272">
        <v>65</v>
      </c>
      <c r="B68" s="354" t="s">
        <v>446</v>
      </c>
      <c r="C68" s="354"/>
      <c r="D68" s="355"/>
      <c r="E68" s="370"/>
      <c r="F68" s="370"/>
      <c r="G68" s="357" t="s">
        <v>149</v>
      </c>
      <c r="H68" s="358">
        <v>100</v>
      </c>
      <c r="I68" s="359">
        <v>2.97</v>
      </c>
      <c r="J68" s="360">
        <v>9.2499999999999999E-2</v>
      </c>
      <c r="K68" s="361">
        <v>0.12</v>
      </c>
      <c r="L68" s="362">
        <v>0</v>
      </c>
      <c r="M68" s="362"/>
      <c r="N68" s="363">
        <v>45415</v>
      </c>
      <c r="O68" s="254">
        <f t="shared" ref="O68:O103" si="12">((I68*(1-M68)-(I68*(1-M68)*K68))*J68)+(I68*(1-M68)*K68)</f>
        <v>0.59815799999999997</v>
      </c>
      <c r="P68" s="273">
        <f t="shared" ref="P68:P103" si="13">((I68*(1-M68)*L68)+I68*(1-M68))*H68</f>
        <v>297</v>
      </c>
      <c r="Q68" s="274">
        <f t="shared" ref="Q68:Q103" si="14">I68*(1-M68)-O68</f>
        <v>2.371842</v>
      </c>
      <c r="R68" s="274">
        <f t="shared" ref="R68:R103" si="15">Q68*H68</f>
        <v>237.1842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ref="AA68:AA103" si="16">SUM(S68:Z68)</f>
        <v>0.5675</v>
      </c>
      <c r="AB68" s="279">
        <f t="shared" ref="AB68:AB103" si="17">(1-AA68)</f>
        <v>0.4325</v>
      </c>
      <c r="AC68" s="274">
        <f t="shared" ref="AC68:AC103" si="18">Q68/AB68</f>
        <v>5.4840277456647399</v>
      </c>
      <c r="AD68" s="280">
        <f t="shared" ref="AD68:AD103" si="19">R68/AB68</f>
        <v>548.40277456647402</v>
      </c>
      <c r="AE68" s="281">
        <f t="shared" ref="AE68:AE103" si="20">SUM(S68:V68)</f>
        <v>0.26250000000000001</v>
      </c>
      <c r="AF68" s="281">
        <f t="shared" ref="AF68:AF103" si="21">W68+X68</f>
        <v>0.30499999999999999</v>
      </c>
      <c r="AG68" s="282">
        <f t="shared" ref="AG68:AG103" si="22">AD68*AE68</f>
        <v>143.95572832369945</v>
      </c>
      <c r="AH68" s="282">
        <f t="shared" ref="AH68:AH103" si="23">AD68*AF68</f>
        <v>167.26284624277457</v>
      </c>
    </row>
    <row r="69" spans="1:34" x14ac:dyDescent="0.2">
      <c r="A69" s="272">
        <v>66</v>
      </c>
      <c r="B69" s="354" t="s">
        <v>447</v>
      </c>
      <c r="C69" s="354"/>
      <c r="D69" s="355"/>
      <c r="E69" s="370"/>
      <c r="F69" s="370"/>
      <c r="G69" s="357" t="s">
        <v>149</v>
      </c>
      <c r="H69" s="358">
        <v>100</v>
      </c>
      <c r="I69" s="359">
        <v>2.97</v>
      </c>
      <c r="J69" s="360">
        <v>9.2499999999999999E-2</v>
      </c>
      <c r="K69" s="361">
        <v>0.12</v>
      </c>
      <c r="L69" s="362">
        <v>0</v>
      </c>
      <c r="M69" s="362"/>
      <c r="N69" s="363">
        <v>45415</v>
      </c>
      <c r="O69" s="254">
        <f t="shared" si="12"/>
        <v>0.59815799999999997</v>
      </c>
      <c r="P69" s="273">
        <f t="shared" si="13"/>
        <v>297</v>
      </c>
      <c r="Q69" s="274">
        <f t="shared" si="14"/>
        <v>2.371842</v>
      </c>
      <c r="R69" s="274">
        <f t="shared" si="15"/>
        <v>237.1842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16"/>
        <v>0.5675</v>
      </c>
      <c r="AB69" s="279">
        <f t="shared" si="17"/>
        <v>0.4325</v>
      </c>
      <c r="AC69" s="274">
        <f t="shared" si="18"/>
        <v>5.4840277456647399</v>
      </c>
      <c r="AD69" s="280">
        <f t="shared" si="19"/>
        <v>548.40277456647402</v>
      </c>
      <c r="AE69" s="281">
        <f t="shared" si="20"/>
        <v>0.26250000000000001</v>
      </c>
      <c r="AF69" s="281">
        <f t="shared" si="21"/>
        <v>0.30499999999999999</v>
      </c>
      <c r="AG69" s="282">
        <f t="shared" si="22"/>
        <v>143.95572832369945</v>
      </c>
      <c r="AH69" s="282">
        <f t="shared" si="23"/>
        <v>167.26284624277457</v>
      </c>
    </row>
    <row r="70" spans="1:34" x14ac:dyDescent="0.2">
      <c r="A70" s="272">
        <v>67</v>
      </c>
      <c r="B70" s="354" t="s">
        <v>448</v>
      </c>
      <c r="C70" s="354"/>
      <c r="D70" s="355"/>
      <c r="E70" s="370"/>
      <c r="F70" s="370"/>
      <c r="G70" s="357" t="s">
        <v>149</v>
      </c>
      <c r="H70" s="358">
        <v>300</v>
      </c>
      <c r="I70" s="359">
        <v>1.31</v>
      </c>
      <c r="J70" s="360">
        <v>9.2499999999999999E-2</v>
      </c>
      <c r="K70" s="361">
        <v>0.12</v>
      </c>
      <c r="L70" s="362">
        <v>0</v>
      </c>
      <c r="M70" s="362"/>
      <c r="N70" s="363">
        <v>45415</v>
      </c>
      <c r="O70" s="254">
        <f t="shared" si="12"/>
        <v>0.26383400000000001</v>
      </c>
      <c r="P70" s="273">
        <f t="shared" si="13"/>
        <v>393</v>
      </c>
      <c r="Q70" s="274">
        <f t="shared" si="14"/>
        <v>1.0461659999999999</v>
      </c>
      <c r="R70" s="274">
        <f t="shared" si="15"/>
        <v>313.84979999999996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 t="shared" si="16"/>
        <v>0.5675</v>
      </c>
      <c r="AB70" s="279">
        <f t="shared" si="17"/>
        <v>0.4325</v>
      </c>
      <c r="AC70" s="274">
        <f t="shared" si="18"/>
        <v>2.418880924855491</v>
      </c>
      <c r="AD70" s="280">
        <f t="shared" si="19"/>
        <v>725.66427745664726</v>
      </c>
      <c r="AE70" s="281">
        <f t="shared" si="20"/>
        <v>0.26250000000000001</v>
      </c>
      <c r="AF70" s="281">
        <f t="shared" si="21"/>
        <v>0.30499999999999999</v>
      </c>
      <c r="AG70" s="282">
        <f t="shared" si="22"/>
        <v>190.48687283236993</v>
      </c>
      <c r="AH70" s="282">
        <f t="shared" si="23"/>
        <v>221.3276046242774</v>
      </c>
    </row>
    <row r="71" spans="1:34" x14ac:dyDescent="0.2">
      <c r="A71" s="272">
        <v>68</v>
      </c>
      <c r="B71" s="354" t="s">
        <v>449</v>
      </c>
      <c r="C71" s="354"/>
      <c r="D71" s="355"/>
      <c r="E71" s="370"/>
      <c r="F71" s="370"/>
      <c r="G71" s="357" t="s">
        <v>149</v>
      </c>
      <c r="H71" s="358">
        <v>100</v>
      </c>
      <c r="I71" s="359">
        <v>1.31</v>
      </c>
      <c r="J71" s="360">
        <v>9.2499999999999999E-2</v>
      </c>
      <c r="K71" s="361">
        <v>0.12</v>
      </c>
      <c r="L71" s="362">
        <v>0</v>
      </c>
      <c r="M71" s="362"/>
      <c r="N71" s="363">
        <v>45415</v>
      </c>
      <c r="O71" s="254">
        <f t="shared" si="12"/>
        <v>0.26383400000000001</v>
      </c>
      <c r="P71" s="273">
        <f t="shared" si="13"/>
        <v>131</v>
      </c>
      <c r="Q71" s="274">
        <f t="shared" si="14"/>
        <v>1.0461659999999999</v>
      </c>
      <c r="R71" s="274">
        <f t="shared" si="15"/>
        <v>104.61659999999999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 t="shared" si="16"/>
        <v>0.5675</v>
      </c>
      <c r="AB71" s="279">
        <f t="shared" si="17"/>
        <v>0.4325</v>
      </c>
      <c r="AC71" s="274">
        <f t="shared" si="18"/>
        <v>2.418880924855491</v>
      </c>
      <c r="AD71" s="280">
        <f t="shared" si="19"/>
        <v>241.88809248554912</v>
      </c>
      <c r="AE71" s="281">
        <f t="shared" si="20"/>
        <v>0.26250000000000001</v>
      </c>
      <c r="AF71" s="281">
        <f t="shared" si="21"/>
        <v>0.30499999999999999</v>
      </c>
      <c r="AG71" s="282">
        <f t="shared" si="22"/>
        <v>63.495624277456649</v>
      </c>
      <c r="AH71" s="282">
        <f t="shared" si="23"/>
        <v>73.775868208092476</v>
      </c>
    </row>
    <row r="72" spans="1:34" x14ac:dyDescent="0.2">
      <c r="A72" s="272">
        <v>69</v>
      </c>
      <c r="B72" s="354" t="s">
        <v>450</v>
      </c>
      <c r="C72" s="354"/>
      <c r="D72" s="355"/>
      <c r="E72" s="370"/>
      <c r="F72" s="370"/>
      <c r="G72" s="357" t="s">
        <v>149</v>
      </c>
      <c r="H72" s="358">
        <v>600</v>
      </c>
      <c r="I72" s="359">
        <v>0.95</v>
      </c>
      <c r="J72" s="360">
        <v>9.2499999999999999E-2</v>
      </c>
      <c r="K72" s="361">
        <v>0.12</v>
      </c>
      <c r="L72" s="362">
        <v>0</v>
      </c>
      <c r="M72" s="362"/>
      <c r="N72" s="363">
        <v>45415</v>
      </c>
      <c r="O72" s="254">
        <f t="shared" si="12"/>
        <v>0.19133</v>
      </c>
      <c r="P72" s="273">
        <f t="shared" si="13"/>
        <v>570</v>
      </c>
      <c r="Q72" s="274">
        <f t="shared" si="14"/>
        <v>0.75866999999999996</v>
      </c>
      <c r="R72" s="274">
        <f t="shared" si="15"/>
        <v>455.202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 t="shared" si="16"/>
        <v>0.5675</v>
      </c>
      <c r="AB72" s="279">
        <f t="shared" si="17"/>
        <v>0.4325</v>
      </c>
      <c r="AC72" s="274">
        <f t="shared" si="18"/>
        <v>1.754150289017341</v>
      </c>
      <c r="AD72" s="280">
        <f t="shared" si="19"/>
        <v>1052.4901734104046</v>
      </c>
      <c r="AE72" s="281">
        <f t="shared" si="20"/>
        <v>0.26250000000000001</v>
      </c>
      <c r="AF72" s="281">
        <f t="shared" si="21"/>
        <v>0.30499999999999999</v>
      </c>
      <c r="AG72" s="282">
        <f t="shared" si="22"/>
        <v>276.27867052023123</v>
      </c>
      <c r="AH72" s="282">
        <f t="shared" si="23"/>
        <v>321.00950289017339</v>
      </c>
    </row>
    <row r="73" spans="1:34" x14ac:dyDescent="0.2">
      <c r="A73" s="272">
        <v>70</v>
      </c>
      <c r="B73" s="354" t="s">
        <v>451</v>
      </c>
      <c r="C73" s="354"/>
      <c r="D73" s="355"/>
      <c r="E73" s="370"/>
      <c r="F73" s="370"/>
      <c r="G73" s="357" t="s">
        <v>149</v>
      </c>
      <c r="H73" s="358">
        <v>100</v>
      </c>
      <c r="I73" s="359">
        <v>0.95</v>
      </c>
      <c r="J73" s="360">
        <v>9.2499999999999999E-2</v>
      </c>
      <c r="K73" s="361">
        <v>0.12</v>
      </c>
      <c r="L73" s="362">
        <v>0</v>
      </c>
      <c r="M73" s="362"/>
      <c r="N73" s="363">
        <v>45415</v>
      </c>
      <c r="O73" s="254">
        <f t="shared" si="12"/>
        <v>0.19133</v>
      </c>
      <c r="P73" s="273">
        <f t="shared" si="13"/>
        <v>95</v>
      </c>
      <c r="Q73" s="274">
        <f t="shared" si="14"/>
        <v>0.75866999999999996</v>
      </c>
      <c r="R73" s="274">
        <f t="shared" si="15"/>
        <v>75.86699999999999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16"/>
        <v>0.5675</v>
      </c>
      <c r="AB73" s="279">
        <f t="shared" si="17"/>
        <v>0.4325</v>
      </c>
      <c r="AC73" s="274">
        <f t="shared" si="18"/>
        <v>1.754150289017341</v>
      </c>
      <c r="AD73" s="280">
        <f t="shared" si="19"/>
        <v>175.41502890173408</v>
      </c>
      <c r="AE73" s="281">
        <f t="shared" si="20"/>
        <v>0.26250000000000001</v>
      </c>
      <c r="AF73" s="281">
        <f t="shared" si="21"/>
        <v>0.30499999999999999</v>
      </c>
      <c r="AG73" s="282">
        <f t="shared" si="22"/>
        <v>46.046445086705198</v>
      </c>
      <c r="AH73" s="282">
        <f t="shared" si="23"/>
        <v>53.501583815028894</v>
      </c>
    </row>
    <row r="74" spans="1:34" x14ac:dyDescent="0.2">
      <c r="A74" s="272">
        <v>71</v>
      </c>
      <c r="B74" s="354" t="s">
        <v>452</v>
      </c>
      <c r="C74" s="354"/>
      <c r="D74" s="355" t="s">
        <v>21</v>
      </c>
      <c r="E74" s="370" t="s">
        <v>21</v>
      </c>
      <c r="F74" s="370"/>
      <c r="G74" s="357" t="s">
        <v>310</v>
      </c>
      <c r="H74" s="358">
        <v>1</v>
      </c>
      <c r="I74" s="359">
        <v>100</v>
      </c>
      <c r="J74" s="360">
        <v>9.2499999999999999E-2</v>
      </c>
      <c r="K74" s="361">
        <v>0</v>
      </c>
      <c r="L74" s="362">
        <v>0</v>
      </c>
      <c r="M74" s="362"/>
      <c r="N74" s="363">
        <v>45415</v>
      </c>
      <c r="O74" s="254">
        <f t="shared" si="12"/>
        <v>9.25</v>
      </c>
      <c r="P74" s="273">
        <f t="shared" si="13"/>
        <v>100</v>
      </c>
      <c r="Q74" s="274">
        <f t="shared" si="14"/>
        <v>90.75</v>
      </c>
      <c r="R74" s="274">
        <f t="shared" si="15"/>
        <v>90.75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16"/>
        <v>0.5675</v>
      </c>
      <c r="AB74" s="279">
        <f t="shared" si="17"/>
        <v>0.4325</v>
      </c>
      <c r="AC74" s="274">
        <f t="shared" si="18"/>
        <v>209.82658959537574</v>
      </c>
      <c r="AD74" s="280">
        <f t="shared" si="19"/>
        <v>209.82658959537574</v>
      </c>
      <c r="AE74" s="281">
        <f t="shared" si="20"/>
        <v>0.26250000000000001</v>
      </c>
      <c r="AF74" s="281">
        <f t="shared" si="21"/>
        <v>0.30499999999999999</v>
      </c>
      <c r="AG74" s="282">
        <f t="shared" si="22"/>
        <v>55.079479768786136</v>
      </c>
      <c r="AH74" s="282">
        <f t="shared" si="23"/>
        <v>63.9971098265896</v>
      </c>
    </row>
    <row r="75" spans="1:34" x14ac:dyDescent="0.2">
      <c r="A75" s="272">
        <v>72</v>
      </c>
      <c r="B75" s="369" t="s">
        <v>453</v>
      </c>
      <c r="C75" s="354"/>
      <c r="D75" s="355" t="s">
        <v>21</v>
      </c>
      <c r="E75" s="370" t="s">
        <v>309</v>
      </c>
      <c r="F75" s="370"/>
      <c r="G75" s="357" t="s">
        <v>542</v>
      </c>
      <c r="H75" s="358">
        <v>1</v>
      </c>
      <c r="I75" s="359">
        <v>42</v>
      </c>
      <c r="J75" s="360">
        <v>9.2499999999999999E-2</v>
      </c>
      <c r="K75" s="361">
        <v>0</v>
      </c>
      <c r="L75" s="362">
        <v>0</v>
      </c>
      <c r="M75" s="362"/>
      <c r="N75" s="362"/>
      <c r="O75" s="254">
        <f t="shared" si="12"/>
        <v>3.8849999999999998</v>
      </c>
      <c r="P75" s="273">
        <f t="shared" si="13"/>
        <v>42</v>
      </c>
      <c r="Q75" s="274">
        <f t="shared" si="14"/>
        <v>38.115000000000002</v>
      </c>
      <c r="R75" s="274">
        <f t="shared" si="15"/>
        <v>38.115000000000002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16"/>
        <v>0.5675</v>
      </c>
      <c r="AB75" s="279">
        <f t="shared" si="17"/>
        <v>0.4325</v>
      </c>
      <c r="AC75" s="274">
        <f t="shared" si="18"/>
        <v>88.127167630057812</v>
      </c>
      <c r="AD75" s="280">
        <f t="shared" si="19"/>
        <v>88.127167630057812</v>
      </c>
      <c r="AE75" s="281">
        <f t="shared" si="20"/>
        <v>0.26250000000000001</v>
      </c>
      <c r="AF75" s="281">
        <f t="shared" si="21"/>
        <v>0.30499999999999999</v>
      </c>
      <c r="AG75" s="282">
        <f t="shared" si="22"/>
        <v>23.133381502890177</v>
      </c>
      <c r="AH75" s="282">
        <f t="shared" si="23"/>
        <v>26.878786127167633</v>
      </c>
    </row>
    <row r="76" spans="1:34" x14ac:dyDescent="0.2">
      <c r="A76" s="272">
        <v>73</v>
      </c>
      <c r="B76" s="369" t="s">
        <v>454</v>
      </c>
      <c r="C76" s="367"/>
      <c r="D76" s="355" t="s">
        <v>21</v>
      </c>
      <c r="E76" s="355" t="s">
        <v>309</v>
      </c>
      <c r="F76" s="355"/>
      <c r="G76" s="357" t="s">
        <v>310</v>
      </c>
      <c r="H76" s="358">
        <v>1</v>
      </c>
      <c r="I76" s="359">
        <v>600</v>
      </c>
      <c r="J76" s="360">
        <v>9.2499999999999999E-2</v>
      </c>
      <c r="K76" s="361">
        <v>0</v>
      </c>
      <c r="L76" s="361">
        <v>0</v>
      </c>
      <c r="M76" s="361"/>
      <c r="N76" s="361"/>
      <c r="O76" s="254">
        <f t="shared" si="12"/>
        <v>55.5</v>
      </c>
      <c r="P76" s="273">
        <f t="shared" si="13"/>
        <v>600</v>
      </c>
      <c r="Q76" s="274">
        <f t="shared" si="14"/>
        <v>544.5</v>
      </c>
      <c r="R76" s="274">
        <f t="shared" si="15"/>
        <v>544.5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16"/>
        <v>0.5675</v>
      </c>
      <c r="AB76" s="279">
        <f t="shared" si="17"/>
        <v>0.4325</v>
      </c>
      <c r="AC76" s="274">
        <f t="shared" si="18"/>
        <v>1258.9595375722542</v>
      </c>
      <c r="AD76" s="280">
        <f t="shared" si="19"/>
        <v>1258.9595375722542</v>
      </c>
      <c r="AE76" s="281">
        <f t="shared" si="20"/>
        <v>0.26250000000000001</v>
      </c>
      <c r="AF76" s="281">
        <f t="shared" si="21"/>
        <v>0.30499999999999999</v>
      </c>
      <c r="AG76" s="282">
        <f t="shared" si="22"/>
        <v>330.47687861271675</v>
      </c>
      <c r="AH76" s="282">
        <f t="shared" si="23"/>
        <v>383.98265895953756</v>
      </c>
    </row>
    <row r="77" spans="1:34" x14ac:dyDescent="0.2">
      <c r="A77" s="272">
        <v>74</v>
      </c>
      <c r="B77" s="354"/>
      <c r="C77" s="367"/>
      <c r="D77" s="355"/>
      <c r="E77" s="355"/>
      <c r="F77" s="355"/>
      <c r="G77" s="357"/>
      <c r="H77" s="358"/>
      <c r="I77" s="359"/>
      <c r="J77" s="360"/>
      <c r="K77" s="361"/>
      <c r="L77" s="361"/>
      <c r="M77" s="361"/>
      <c r="N77" s="361"/>
      <c r="O77" s="254">
        <f t="shared" si="12"/>
        <v>0</v>
      </c>
      <c r="P77" s="273">
        <f t="shared" si="13"/>
        <v>0</v>
      </c>
      <c r="Q77" s="274">
        <f t="shared" si="14"/>
        <v>0</v>
      </c>
      <c r="R77" s="274">
        <f t="shared" si="15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16"/>
        <v>0.5675</v>
      </c>
      <c r="AB77" s="279">
        <f t="shared" si="17"/>
        <v>0.4325</v>
      </c>
      <c r="AC77" s="274">
        <f t="shared" si="18"/>
        <v>0</v>
      </c>
      <c r="AD77" s="280">
        <f t="shared" si="19"/>
        <v>0</v>
      </c>
      <c r="AE77" s="281">
        <f t="shared" si="20"/>
        <v>0.26250000000000001</v>
      </c>
      <c r="AF77" s="281">
        <f t="shared" si="21"/>
        <v>0.30499999999999999</v>
      </c>
      <c r="AG77" s="282">
        <f t="shared" si="22"/>
        <v>0</v>
      </c>
      <c r="AH77" s="282">
        <f t="shared" si="23"/>
        <v>0</v>
      </c>
    </row>
    <row r="78" spans="1:34" x14ac:dyDescent="0.2">
      <c r="A78" s="272">
        <v>75</v>
      </c>
      <c r="B78" s="369" t="s">
        <v>456</v>
      </c>
      <c r="C78" s="367"/>
      <c r="D78" s="355" t="s">
        <v>21</v>
      </c>
      <c r="E78" s="355" t="s">
        <v>309</v>
      </c>
      <c r="F78" s="355"/>
      <c r="G78" s="357" t="s">
        <v>542</v>
      </c>
      <c r="H78" s="358">
        <v>4</v>
      </c>
      <c r="I78" s="359">
        <v>50</v>
      </c>
      <c r="J78" s="360">
        <v>9.2499999999999999E-2</v>
      </c>
      <c r="K78" s="361">
        <v>0</v>
      </c>
      <c r="L78" s="361">
        <v>0</v>
      </c>
      <c r="M78" s="361"/>
      <c r="N78" s="361"/>
      <c r="O78" s="254">
        <f t="shared" si="12"/>
        <v>4.625</v>
      </c>
      <c r="P78" s="273">
        <f t="shared" si="13"/>
        <v>200</v>
      </c>
      <c r="Q78" s="274">
        <f t="shared" si="14"/>
        <v>45.375</v>
      </c>
      <c r="R78" s="274">
        <f t="shared" si="15"/>
        <v>181.5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si="16"/>
        <v>0.5675</v>
      </c>
      <c r="AB78" s="279">
        <f t="shared" si="17"/>
        <v>0.4325</v>
      </c>
      <c r="AC78" s="274">
        <f t="shared" si="18"/>
        <v>104.91329479768787</v>
      </c>
      <c r="AD78" s="280">
        <f t="shared" si="19"/>
        <v>419.65317919075147</v>
      </c>
      <c r="AE78" s="281">
        <f t="shared" si="20"/>
        <v>0.26250000000000001</v>
      </c>
      <c r="AF78" s="281">
        <f t="shared" si="21"/>
        <v>0.30499999999999999</v>
      </c>
      <c r="AG78" s="282">
        <f t="shared" si="22"/>
        <v>110.15895953757227</v>
      </c>
      <c r="AH78" s="282">
        <f t="shared" si="23"/>
        <v>127.9942196531792</v>
      </c>
    </row>
    <row r="79" spans="1:34" x14ac:dyDescent="0.2">
      <c r="A79" s="272">
        <v>76</v>
      </c>
      <c r="B79" s="354" t="s">
        <v>543</v>
      </c>
      <c r="C79" s="367"/>
      <c r="D79" s="355" t="s">
        <v>544</v>
      </c>
      <c r="E79" s="355"/>
      <c r="F79" s="355"/>
      <c r="G79" s="357" t="s">
        <v>542</v>
      </c>
      <c r="H79" s="358"/>
      <c r="I79" s="359"/>
      <c r="J79" s="360"/>
      <c r="K79" s="361"/>
      <c r="L79" s="361"/>
      <c r="M79" s="361"/>
      <c r="N79" s="361"/>
      <c r="O79" s="254">
        <f t="shared" si="12"/>
        <v>0</v>
      </c>
      <c r="P79" s="273">
        <f t="shared" si="13"/>
        <v>0</v>
      </c>
      <c r="Q79" s="274">
        <f t="shared" si="14"/>
        <v>0</v>
      </c>
      <c r="R79" s="274">
        <f t="shared" si="15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16"/>
        <v>0.5675</v>
      </c>
      <c r="AB79" s="279">
        <f t="shared" si="17"/>
        <v>0.4325</v>
      </c>
      <c r="AC79" s="274">
        <f t="shared" si="18"/>
        <v>0</v>
      </c>
      <c r="AD79" s="280">
        <f t="shared" si="19"/>
        <v>0</v>
      </c>
      <c r="AE79" s="281">
        <f t="shared" si="20"/>
        <v>0.26250000000000001</v>
      </c>
      <c r="AF79" s="281">
        <f t="shared" si="21"/>
        <v>0.30499999999999999</v>
      </c>
      <c r="AG79" s="282">
        <f t="shared" si="22"/>
        <v>0</v>
      </c>
      <c r="AH79" s="282">
        <f t="shared" si="23"/>
        <v>0</v>
      </c>
    </row>
    <row r="80" spans="1:34" x14ac:dyDescent="0.2">
      <c r="A80" s="272">
        <v>77</v>
      </c>
      <c r="B80" s="354"/>
      <c r="C80" s="367"/>
      <c r="D80" s="355"/>
      <c r="E80" s="355"/>
      <c r="F80" s="355"/>
      <c r="G80" s="357"/>
      <c r="H80" s="358"/>
      <c r="I80" s="359"/>
      <c r="J80" s="360"/>
      <c r="K80" s="361"/>
      <c r="L80" s="361"/>
      <c r="M80" s="361"/>
      <c r="N80" s="361"/>
      <c r="O80" s="254">
        <f t="shared" si="12"/>
        <v>0</v>
      </c>
      <c r="P80" s="273">
        <f t="shared" si="13"/>
        <v>0</v>
      </c>
      <c r="Q80" s="274">
        <f t="shared" si="14"/>
        <v>0</v>
      </c>
      <c r="R80" s="274">
        <f t="shared" si="15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16"/>
        <v>0.5675</v>
      </c>
      <c r="AB80" s="279">
        <f t="shared" si="17"/>
        <v>0.4325</v>
      </c>
      <c r="AC80" s="274">
        <f t="shared" si="18"/>
        <v>0</v>
      </c>
      <c r="AD80" s="280">
        <f t="shared" si="19"/>
        <v>0</v>
      </c>
      <c r="AE80" s="281">
        <f t="shared" si="20"/>
        <v>0.26250000000000001</v>
      </c>
      <c r="AF80" s="281">
        <f t="shared" si="21"/>
        <v>0.30499999999999999</v>
      </c>
      <c r="AG80" s="282">
        <f t="shared" si="22"/>
        <v>0</v>
      </c>
      <c r="AH80" s="282">
        <f t="shared" si="23"/>
        <v>0</v>
      </c>
    </row>
    <row r="81" spans="1:34" x14ac:dyDescent="0.2">
      <c r="A81" s="272">
        <v>78</v>
      </c>
      <c r="B81" s="354"/>
      <c r="C81" s="367"/>
      <c r="D81" s="355"/>
      <c r="E81" s="355"/>
      <c r="F81" s="355"/>
      <c r="G81" s="357"/>
      <c r="H81" s="358"/>
      <c r="I81" s="359"/>
      <c r="J81" s="360"/>
      <c r="K81" s="361"/>
      <c r="L81" s="361"/>
      <c r="M81" s="361"/>
      <c r="N81" s="375"/>
      <c r="O81" s="254">
        <f t="shared" si="12"/>
        <v>0</v>
      </c>
      <c r="P81" s="273">
        <f t="shared" si="13"/>
        <v>0</v>
      </c>
      <c r="Q81" s="274">
        <f t="shared" si="14"/>
        <v>0</v>
      </c>
      <c r="R81" s="274">
        <f t="shared" si="15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16"/>
        <v>0.5675</v>
      </c>
      <c r="AB81" s="279">
        <f t="shared" si="17"/>
        <v>0.4325</v>
      </c>
      <c r="AC81" s="274">
        <f t="shared" si="18"/>
        <v>0</v>
      </c>
      <c r="AD81" s="280">
        <f t="shared" si="19"/>
        <v>0</v>
      </c>
      <c r="AE81" s="281">
        <f t="shared" si="20"/>
        <v>0.26250000000000001</v>
      </c>
      <c r="AF81" s="281">
        <f t="shared" si="21"/>
        <v>0.30499999999999999</v>
      </c>
      <c r="AG81" s="282">
        <f t="shared" si="22"/>
        <v>0</v>
      </c>
      <c r="AH81" s="282">
        <f t="shared" si="23"/>
        <v>0</v>
      </c>
    </row>
    <row r="82" spans="1:34" x14ac:dyDescent="0.2">
      <c r="A82" s="272">
        <v>79</v>
      </c>
      <c r="B82" s="354"/>
      <c r="C82" s="367"/>
      <c r="D82" s="355"/>
      <c r="E82" s="355"/>
      <c r="F82" s="355"/>
      <c r="G82" s="357"/>
      <c r="H82" s="358"/>
      <c r="I82" s="359"/>
      <c r="J82" s="360"/>
      <c r="K82" s="361"/>
      <c r="L82" s="361"/>
      <c r="M82" s="361"/>
      <c r="N82" s="375"/>
      <c r="O82" s="254">
        <f t="shared" si="12"/>
        <v>0</v>
      </c>
      <c r="P82" s="273">
        <f t="shared" si="13"/>
        <v>0</v>
      </c>
      <c r="Q82" s="274">
        <f t="shared" si="14"/>
        <v>0</v>
      </c>
      <c r="R82" s="274">
        <f t="shared" si="15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16"/>
        <v>0.5675</v>
      </c>
      <c r="AB82" s="279">
        <f t="shared" si="17"/>
        <v>0.4325</v>
      </c>
      <c r="AC82" s="274">
        <f t="shared" si="18"/>
        <v>0</v>
      </c>
      <c r="AD82" s="280">
        <f t="shared" si="19"/>
        <v>0</v>
      </c>
      <c r="AE82" s="281">
        <f t="shared" si="20"/>
        <v>0.26250000000000001</v>
      </c>
      <c r="AF82" s="281">
        <f t="shared" si="21"/>
        <v>0.30499999999999999</v>
      </c>
      <c r="AG82" s="282">
        <f t="shared" si="22"/>
        <v>0</v>
      </c>
      <c r="AH82" s="282">
        <f t="shared" si="23"/>
        <v>0</v>
      </c>
    </row>
    <row r="83" spans="1:34" x14ac:dyDescent="0.2">
      <c r="A83" s="272">
        <v>80</v>
      </c>
      <c r="B83" s="354"/>
      <c r="C83" s="367"/>
      <c r="D83" s="367"/>
      <c r="E83" s="355"/>
      <c r="F83" s="355"/>
      <c r="G83" s="357"/>
      <c r="H83" s="358"/>
      <c r="I83" s="359"/>
      <c r="J83" s="360"/>
      <c r="K83" s="361"/>
      <c r="L83" s="361"/>
      <c r="M83" s="361"/>
      <c r="N83" s="375"/>
      <c r="O83" s="254">
        <f t="shared" si="12"/>
        <v>0</v>
      </c>
      <c r="P83" s="273">
        <f t="shared" si="13"/>
        <v>0</v>
      </c>
      <c r="Q83" s="274">
        <f t="shared" si="14"/>
        <v>0</v>
      </c>
      <c r="R83" s="274">
        <f t="shared" si="15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16"/>
        <v>0.5675</v>
      </c>
      <c r="AB83" s="279">
        <f t="shared" si="17"/>
        <v>0.4325</v>
      </c>
      <c r="AC83" s="274">
        <f t="shared" si="18"/>
        <v>0</v>
      </c>
      <c r="AD83" s="280">
        <f t="shared" si="19"/>
        <v>0</v>
      </c>
      <c r="AE83" s="281">
        <f t="shared" si="20"/>
        <v>0.26250000000000001</v>
      </c>
      <c r="AF83" s="281">
        <f t="shared" si="21"/>
        <v>0.30499999999999999</v>
      </c>
      <c r="AG83" s="282">
        <f t="shared" si="22"/>
        <v>0</v>
      </c>
      <c r="AH83" s="282">
        <f t="shared" si="23"/>
        <v>0</v>
      </c>
    </row>
    <row r="84" spans="1:34" x14ac:dyDescent="0.2">
      <c r="A84" s="272">
        <v>81</v>
      </c>
      <c r="B84" s="354"/>
      <c r="C84" s="367"/>
      <c r="D84" s="367"/>
      <c r="E84" s="367"/>
      <c r="F84" s="355"/>
      <c r="G84" s="357"/>
      <c r="H84" s="358"/>
      <c r="I84" s="359"/>
      <c r="J84" s="360"/>
      <c r="K84" s="361"/>
      <c r="L84" s="361"/>
      <c r="M84" s="361"/>
      <c r="N84" s="375"/>
      <c r="O84" s="254">
        <f t="shared" si="12"/>
        <v>0</v>
      </c>
      <c r="P84" s="273">
        <f t="shared" si="13"/>
        <v>0</v>
      </c>
      <c r="Q84" s="274">
        <f t="shared" si="14"/>
        <v>0</v>
      </c>
      <c r="R84" s="274">
        <f t="shared" si="15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16"/>
        <v>0.5675</v>
      </c>
      <c r="AB84" s="279">
        <f t="shared" si="17"/>
        <v>0.4325</v>
      </c>
      <c r="AC84" s="274">
        <f t="shared" si="18"/>
        <v>0</v>
      </c>
      <c r="AD84" s="280">
        <f t="shared" si="19"/>
        <v>0</v>
      </c>
      <c r="AE84" s="281">
        <f t="shared" si="20"/>
        <v>0.26250000000000001</v>
      </c>
      <c r="AF84" s="281">
        <f t="shared" si="21"/>
        <v>0.30499999999999999</v>
      </c>
      <c r="AG84" s="282">
        <f t="shared" si="22"/>
        <v>0</v>
      </c>
      <c r="AH84" s="282">
        <f t="shared" si="23"/>
        <v>0</v>
      </c>
    </row>
    <row r="85" spans="1:34" x14ac:dyDescent="0.2">
      <c r="A85" s="272">
        <v>82</v>
      </c>
      <c r="B85" s="354"/>
      <c r="C85" s="367"/>
      <c r="D85" s="367"/>
      <c r="E85" s="367"/>
      <c r="F85" s="355"/>
      <c r="G85" s="357"/>
      <c r="H85" s="358"/>
      <c r="I85" s="359"/>
      <c r="J85" s="360"/>
      <c r="K85" s="361"/>
      <c r="L85" s="361"/>
      <c r="M85" s="361"/>
      <c r="N85" s="375"/>
      <c r="O85" s="254">
        <f t="shared" si="12"/>
        <v>0</v>
      </c>
      <c r="P85" s="273">
        <f t="shared" si="13"/>
        <v>0</v>
      </c>
      <c r="Q85" s="274">
        <f t="shared" si="14"/>
        <v>0</v>
      </c>
      <c r="R85" s="274">
        <f t="shared" si="15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16"/>
        <v>0.5675</v>
      </c>
      <c r="AB85" s="279">
        <f t="shared" si="17"/>
        <v>0.4325</v>
      </c>
      <c r="AC85" s="274">
        <f t="shared" si="18"/>
        <v>0</v>
      </c>
      <c r="AD85" s="280">
        <f t="shared" si="19"/>
        <v>0</v>
      </c>
      <c r="AE85" s="281">
        <f t="shared" si="20"/>
        <v>0.26250000000000001</v>
      </c>
      <c r="AF85" s="281">
        <f t="shared" si="21"/>
        <v>0.30499999999999999</v>
      </c>
      <c r="AG85" s="282">
        <f t="shared" si="22"/>
        <v>0</v>
      </c>
      <c r="AH85" s="282">
        <f t="shared" si="23"/>
        <v>0</v>
      </c>
    </row>
    <row r="86" spans="1:34" x14ac:dyDescent="0.2">
      <c r="A86" s="272">
        <v>83</v>
      </c>
      <c r="B86" s="354"/>
      <c r="C86" s="367"/>
      <c r="D86" s="367"/>
      <c r="E86" s="367"/>
      <c r="F86" s="367"/>
      <c r="G86" s="357"/>
      <c r="H86" s="358"/>
      <c r="I86" s="359"/>
      <c r="J86" s="360"/>
      <c r="K86" s="361"/>
      <c r="L86" s="361"/>
      <c r="M86" s="361"/>
      <c r="N86" s="375"/>
      <c r="O86" s="254">
        <f t="shared" si="12"/>
        <v>0</v>
      </c>
      <c r="P86" s="273">
        <f t="shared" si="13"/>
        <v>0</v>
      </c>
      <c r="Q86" s="274">
        <f t="shared" si="14"/>
        <v>0</v>
      </c>
      <c r="R86" s="274">
        <f t="shared" si="15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16"/>
        <v>0.5675</v>
      </c>
      <c r="AB86" s="279">
        <f t="shared" si="17"/>
        <v>0.4325</v>
      </c>
      <c r="AC86" s="274">
        <f t="shared" si="18"/>
        <v>0</v>
      </c>
      <c r="AD86" s="280">
        <f t="shared" si="19"/>
        <v>0</v>
      </c>
      <c r="AE86" s="281">
        <f t="shared" si="20"/>
        <v>0.26250000000000001</v>
      </c>
      <c r="AF86" s="281">
        <f t="shared" si="21"/>
        <v>0.30499999999999999</v>
      </c>
      <c r="AG86" s="282">
        <f t="shared" si="22"/>
        <v>0</v>
      </c>
      <c r="AH86" s="282">
        <f t="shared" si="23"/>
        <v>0</v>
      </c>
    </row>
    <row r="87" spans="1:34" x14ac:dyDescent="0.2">
      <c r="A87" s="272">
        <v>84</v>
      </c>
      <c r="B87" s="354"/>
      <c r="C87" s="367"/>
      <c r="D87" s="367"/>
      <c r="E87" s="367"/>
      <c r="F87" s="367"/>
      <c r="G87" s="367"/>
      <c r="H87" s="358"/>
      <c r="I87" s="359"/>
      <c r="J87" s="360"/>
      <c r="K87" s="361"/>
      <c r="L87" s="361"/>
      <c r="M87" s="361"/>
      <c r="N87" s="375"/>
      <c r="O87" s="254">
        <f t="shared" si="12"/>
        <v>0</v>
      </c>
      <c r="P87" s="273">
        <f t="shared" si="13"/>
        <v>0</v>
      </c>
      <c r="Q87" s="274">
        <f t="shared" si="14"/>
        <v>0</v>
      </c>
      <c r="R87" s="274">
        <f t="shared" si="15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16"/>
        <v>0.5675</v>
      </c>
      <c r="AB87" s="279">
        <f t="shared" si="17"/>
        <v>0.4325</v>
      </c>
      <c r="AC87" s="274">
        <f t="shared" si="18"/>
        <v>0</v>
      </c>
      <c r="AD87" s="280">
        <f t="shared" si="19"/>
        <v>0</v>
      </c>
      <c r="AE87" s="281">
        <f t="shared" si="20"/>
        <v>0.26250000000000001</v>
      </c>
      <c r="AF87" s="281">
        <f t="shared" si="21"/>
        <v>0.30499999999999999</v>
      </c>
      <c r="AG87" s="282">
        <f t="shared" si="22"/>
        <v>0</v>
      </c>
      <c r="AH87" s="282">
        <f t="shared" si="23"/>
        <v>0</v>
      </c>
    </row>
    <row r="88" spans="1:34" x14ac:dyDescent="0.2">
      <c r="A88" s="272">
        <v>85</v>
      </c>
      <c r="B88" s="354"/>
      <c r="C88" s="367"/>
      <c r="D88" s="355"/>
      <c r="E88" s="355"/>
      <c r="F88" s="355"/>
      <c r="G88" s="357"/>
      <c r="H88" s="358"/>
      <c r="I88" s="359"/>
      <c r="J88" s="360"/>
      <c r="K88" s="361"/>
      <c r="L88" s="361"/>
      <c r="M88" s="361"/>
      <c r="N88" s="375"/>
      <c r="O88" s="254">
        <f t="shared" si="12"/>
        <v>0</v>
      </c>
      <c r="P88" s="273">
        <f t="shared" si="13"/>
        <v>0</v>
      </c>
      <c r="Q88" s="274">
        <f t="shared" si="14"/>
        <v>0</v>
      </c>
      <c r="R88" s="274">
        <f t="shared" si="15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 t="shared" si="16"/>
        <v>0.5675</v>
      </c>
      <c r="AB88" s="279">
        <f t="shared" si="17"/>
        <v>0.4325</v>
      </c>
      <c r="AC88" s="274">
        <f t="shared" si="18"/>
        <v>0</v>
      </c>
      <c r="AD88" s="280">
        <f t="shared" si="19"/>
        <v>0</v>
      </c>
      <c r="AE88" s="281">
        <f t="shared" si="20"/>
        <v>0.26250000000000001</v>
      </c>
      <c r="AF88" s="281">
        <f t="shared" si="21"/>
        <v>0.30499999999999999</v>
      </c>
      <c r="AG88" s="282">
        <f t="shared" si="22"/>
        <v>0</v>
      </c>
      <c r="AH88" s="282">
        <f t="shared" si="23"/>
        <v>0</v>
      </c>
    </row>
    <row r="89" spans="1:34" x14ac:dyDescent="0.2">
      <c r="A89" s="272">
        <v>86</v>
      </c>
      <c r="B89" s="354"/>
      <c r="C89" s="367"/>
      <c r="D89" s="355"/>
      <c r="E89" s="355"/>
      <c r="F89" s="355"/>
      <c r="G89" s="357"/>
      <c r="H89" s="358"/>
      <c r="I89" s="359"/>
      <c r="J89" s="360"/>
      <c r="K89" s="361"/>
      <c r="L89" s="361"/>
      <c r="M89" s="361"/>
      <c r="N89" s="375"/>
      <c r="O89" s="254">
        <f t="shared" si="12"/>
        <v>0</v>
      </c>
      <c r="P89" s="273">
        <f t="shared" si="13"/>
        <v>0</v>
      </c>
      <c r="Q89" s="274">
        <f t="shared" si="14"/>
        <v>0</v>
      </c>
      <c r="R89" s="274">
        <f t="shared" si="15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 t="shared" si="16"/>
        <v>0.5675</v>
      </c>
      <c r="AB89" s="279">
        <f t="shared" si="17"/>
        <v>0.4325</v>
      </c>
      <c r="AC89" s="274">
        <f t="shared" si="18"/>
        <v>0</v>
      </c>
      <c r="AD89" s="280">
        <f t="shared" si="19"/>
        <v>0</v>
      </c>
      <c r="AE89" s="281">
        <f t="shared" si="20"/>
        <v>0.26250000000000001</v>
      </c>
      <c r="AF89" s="281">
        <f t="shared" si="21"/>
        <v>0.30499999999999999</v>
      </c>
      <c r="AG89" s="282">
        <f t="shared" si="22"/>
        <v>0</v>
      </c>
      <c r="AH89" s="282">
        <f t="shared" si="23"/>
        <v>0</v>
      </c>
    </row>
    <row r="90" spans="1:34" x14ac:dyDescent="0.2">
      <c r="A90" s="272">
        <v>87</v>
      </c>
      <c r="B90" s="354"/>
      <c r="C90" s="367"/>
      <c r="D90" s="355"/>
      <c r="E90" s="355"/>
      <c r="F90" s="355"/>
      <c r="G90" s="357"/>
      <c r="H90" s="358"/>
      <c r="I90" s="359"/>
      <c r="J90" s="360"/>
      <c r="K90" s="361"/>
      <c r="L90" s="361"/>
      <c r="M90" s="361"/>
      <c r="N90" s="375"/>
      <c r="O90" s="254">
        <f t="shared" si="12"/>
        <v>0</v>
      </c>
      <c r="P90" s="273">
        <f t="shared" si="13"/>
        <v>0</v>
      </c>
      <c r="Q90" s="274">
        <f t="shared" si="14"/>
        <v>0</v>
      </c>
      <c r="R90" s="274">
        <f t="shared" si="15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16"/>
        <v>0.5675</v>
      </c>
      <c r="AB90" s="279">
        <f t="shared" si="17"/>
        <v>0.4325</v>
      </c>
      <c r="AC90" s="274">
        <f t="shared" si="18"/>
        <v>0</v>
      </c>
      <c r="AD90" s="280">
        <f t="shared" si="19"/>
        <v>0</v>
      </c>
      <c r="AE90" s="281">
        <f t="shared" si="20"/>
        <v>0.26250000000000001</v>
      </c>
      <c r="AF90" s="281">
        <f t="shared" si="21"/>
        <v>0.30499999999999999</v>
      </c>
      <c r="AG90" s="282">
        <f t="shared" si="22"/>
        <v>0</v>
      </c>
      <c r="AH90" s="282">
        <f t="shared" si="23"/>
        <v>0</v>
      </c>
    </row>
    <row r="91" spans="1:34" x14ac:dyDescent="0.2">
      <c r="A91" s="272">
        <v>88</v>
      </c>
      <c r="B91" s="354"/>
      <c r="C91" s="367"/>
      <c r="D91" s="355"/>
      <c r="E91" s="355"/>
      <c r="F91" s="355"/>
      <c r="G91" s="357"/>
      <c r="H91" s="358"/>
      <c r="I91" s="359"/>
      <c r="J91" s="360"/>
      <c r="K91" s="361"/>
      <c r="L91" s="361"/>
      <c r="M91" s="361"/>
      <c r="N91" s="375"/>
      <c r="O91" s="254">
        <f t="shared" si="12"/>
        <v>0</v>
      </c>
      <c r="P91" s="273">
        <f t="shared" si="13"/>
        <v>0</v>
      </c>
      <c r="Q91" s="274">
        <f t="shared" si="14"/>
        <v>0</v>
      </c>
      <c r="R91" s="274">
        <f t="shared" si="15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16"/>
        <v>0.5675</v>
      </c>
      <c r="AB91" s="279">
        <f t="shared" si="17"/>
        <v>0.4325</v>
      </c>
      <c r="AC91" s="274">
        <f t="shared" si="18"/>
        <v>0</v>
      </c>
      <c r="AD91" s="280">
        <f t="shared" si="19"/>
        <v>0</v>
      </c>
      <c r="AE91" s="281">
        <f t="shared" si="20"/>
        <v>0.26250000000000001</v>
      </c>
      <c r="AF91" s="281">
        <f t="shared" si="21"/>
        <v>0.30499999999999999</v>
      </c>
      <c r="AG91" s="282">
        <f t="shared" si="22"/>
        <v>0</v>
      </c>
      <c r="AH91" s="282">
        <f t="shared" si="23"/>
        <v>0</v>
      </c>
    </row>
    <row r="92" spans="1:34" x14ac:dyDescent="0.2">
      <c r="A92" s="272">
        <v>89</v>
      </c>
      <c r="B92" s="354"/>
      <c r="C92" s="367"/>
      <c r="D92" s="355"/>
      <c r="E92" s="355"/>
      <c r="F92" s="355"/>
      <c r="G92" s="357"/>
      <c r="H92" s="358"/>
      <c r="I92" s="359"/>
      <c r="J92" s="360"/>
      <c r="K92" s="361"/>
      <c r="L92" s="361"/>
      <c r="M92" s="361"/>
      <c r="N92" s="375"/>
      <c r="O92" s="254">
        <f t="shared" si="12"/>
        <v>0</v>
      </c>
      <c r="P92" s="273">
        <f t="shared" si="13"/>
        <v>0</v>
      </c>
      <c r="Q92" s="274">
        <f t="shared" si="14"/>
        <v>0</v>
      </c>
      <c r="R92" s="274">
        <f t="shared" si="15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16"/>
        <v>0.5675</v>
      </c>
      <c r="AB92" s="279">
        <f t="shared" si="17"/>
        <v>0.4325</v>
      </c>
      <c r="AC92" s="274">
        <f t="shared" si="18"/>
        <v>0</v>
      </c>
      <c r="AD92" s="280">
        <f t="shared" si="19"/>
        <v>0</v>
      </c>
      <c r="AE92" s="281">
        <f t="shared" si="20"/>
        <v>0.26250000000000001</v>
      </c>
      <c r="AF92" s="281">
        <f t="shared" si="21"/>
        <v>0.30499999999999999</v>
      </c>
      <c r="AG92" s="282">
        <f t="shared" si="22"/>
        <v>0</v>
      </c>
      <c r="AH92" s="282">
        <f t="shared" si="23"/>
        <v>0</v>
      </c>
    </row>
    <row r="93" spans="1:34" x14ac:dyDescent="0.2">
      <c r="A93" s="272">
        <v>90</v>
      </c>
      <c r="B93" s="354"/>
      <c r="C93" s="367"/>
      <c r="D93" s="355"/>
      <c r="E93" s="355"/>
      <c r="F93" s="355"/>
      <c r="G93" s="357"/>
      <c r="H93" s="358"/>
      <c r="I93" s="359"/>
      <c r="J93" s="360"/>
      <c r="K93" s="361"/>
      <c r="L93" s="361"/>
      <c r="M93" s="361"/>
      <c r="N93" s="375"/>
      <c r="O93" s="254">
        <f t="shared" si="12"/>
        <v>0</v>
      </c>
      <c r="P93" s="273">
        <f t="shared" si="13"/>
        <v>0</v>
      </c>
      <c r="Q93" s="274">
        <f t="shared" si="14"/>
        <v>0</v>
      </c>
      <c r="R93" s="274">
        <f t="shared" si="15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16"/>
        <v>0.5675</v>
      </c>
      <c r="AB93" s="279">
        <f t="shared" si="17"/>
        <v>0.4325</v>
      </c>
      <c r="AC93" s="274">
        <f t="shared" si="18"/>
        <v>0</v>
      </c>
      <c r="AD93" s="280">
        <f t="shared" si="19"/>
        <v>0</v>
      </c>
      <c r="AE93" s="281">
        <f t="shared" si="20"/>
        <v>0.26250000000000001</v>
      </c>
      <c r="AF93" s="281">
        <f t="shared" si="21"/>
        <v>0.30499999999999999</v>
      </c>
      <c r="AG93" s="282">
        <f t="shared" si="22"/>
        <v>0</v>
      </c>
      <c r="AH93" s="282">
        <f t="shared" si="23"/>
        <v>0</v>
      </c>
    </row>
    <row r="94" spans="1:34" x14ac:dyDescent="0.2">
      <c r="A94" s="272">
        <v>91</v>
      </c>
      <c r="B94" s="354"/>
      <c r="C94" s="367"/>
      <c r="D94" s="355"/>
      <c r="E94" s="355"/>
      <c r="F94" s="355"/>
      <c r="G94" s="357"/>
      <c r="H94" s="358"/>
      <c r="I94" s="359"/>
      <c r="J94" s="360"/>
      <c r="K94" s="361"/>
      <c r="L94" s="361"/>
      <c r="M94" s="361"/>
      <c r="N94" s="361"/>
      <c r="O94" s="254">
        <f t="shared" si="12"/>
        <v>0</v>
      </c>
      <c r="P94" s="273">
        <f t="shared" si="13"/>
        <v>0</v>
      </c>
      <c r="Q94" s="274">
        <f t="shared" si="14"/>
        <v>0</v>
      </c>
      <c r="R94" s="274">
        <f t="shared" si="15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16"/>
        <v>0.5675</v>
      </c>
      <c r="AB94" s="279">
        <f t="shared" si="17"/>
        <v>0.4325</v>
      </c>
      <c r="AC94" s="274">
        <f t="shared" si="18"/>
        <v>0</v>
      </c>
      <c r="AD94" s="280">
        <f t="shared" si="19"/>
        <v>0</v>
      </c>
      <c r="AE94" s="281">
        <f t="shared" si="20"/>
        <v>0.26250000000000001</v>
      </c>
      <c r="AF94" s="281">
        <f t="shared" si="21"/>
        <v>0.30499999999999999</v>
      </c>
      <c r="AG94" s="282">
        <f t="shared" si="22"/>
        <v>0</v>
      </c>
      <c r="AH94" s="282">
        <f t="shared" si="23"/>
        <v>0</v>
      </c>
    </row>
    <row r="95" spans="1:34" x14ac:dyDescent="0.2">
      <c r="A95" s="272">
        <v>92</v>
      </c>
      <c r="B95" s="354"/>
      <c r="C95" s="367"/>
      <c r="D95" s="355"/>
      <c r="E95" s="355"/>
      <c r="F95" s="355"/>
      <c r="G95" s="357"/>
      <c r="H95" s="358"/>
      <c r="I95" s="359"/>
      <c r="J95" s="360"/>
      <c r="K95" s="361"/>
      <c r="L95" s="361"/>
      <c r="M95" s="361"/>
      <c r="N95" s="375"/>
      <c r="O95" s="254">
        <f t="shared" si="12"/>
        <v>0</v>
      </c>
      <c r="P95" s="273">
        <f t="shared" si="13"/>
        <v>0</v>
      </c>
      <c r="Q95" s="274">
        <f t="shared" si="14"/>
        <v>0</v>
      </c>
      <c r="R95" s="274">
        <f t="shared" si="15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16"/>
        <v>0.5675</v>
      </c>
      <c r="AB95" s="279">
        <f t="shared" si="17"/>
        <v>0.4325</v>
      </c>
      <c r="AC95" s="274">
        <f t="shared" si="18"/>
        <v>0</v>
      </c>
      <c r="AD95" s="280">
        <f t="shared" si="19"/>
        <v>0</v>
      </c>
      <c r="AE95" s="281">
        <f t="shared" si="20"/>
        <v>0.26250000000000001</v>
      </c>
      <c r="AF95" s="281">
        <f t="shared" si="21"/>
        <v>0.30499999999999999</v>
      </c>
      <c r="AG95" s="282">
        <f t="shared" si="22"/>
        <v>0</v>
      </c>
      <c r="AH95" s="282">
        <f t="shared" si="23"/>
        <v>0</v>
      </c>
    </row>
    <row r="96" spans="1:34" x14ac:dyDescent="0.2">
      <c r="A96" s="272">
        <v>93</v>
      </c>
      <c r="B96" s="354"/>
      <c r="C96" s="367"/>
      <c r="D96" s="355"/>
      <c r="E96" s="355"/>
      <c r="F96" s="355"/>
      <c r="G96" s="357"/>
      <c r="H96" s="358"/>
      <c r="I96" s="359"/>
      <c r="J96" s="360"/>
      <c r="K96" s="361"/>
      <c r="L96" s="361"/>
      <c r="M96" s="361"/>
      <c r="N96" s="375"/>
      <c r="O96" s="254">
        <f t="shared" si="12"/>
        <v>0</v>
      </c>
      <c r="P96" s="273">
        <f t="shared" si="13"/>
        <v>0</v>
      </c>
      <c r="Q96" s="274">
        <f t="shared" si="14"/>
        <v>0</v>
      </c>
      <c r="R96" s="274">
        <f t="shared" si="15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16"/>
        <v>0.5675</v>
      </c>
      <c r="AB96" s="279">
        <f t="shared" si="17"/>
        <v>0.4325</v>
      </c>
      <c r="AC96" s="274">
        <f t="shared" si="18"/>
        <v>0</v>
      </c>
      <c r="AD96" s="280">
        <f t="shared" si="19"/>
        <v>0</v>
      </c>
      <c r="AE96" s="281">
        <f t="shared" si="20"/>
        <v>0.26250000000000001</v>
      </c>
      <c r="AF96" s="281">
        <f t="shared" si="21"/>
        <v>0.30499999999999999</v>
      </c>
      <c r="AG96" s="282">
        <f t="shared" si="22"/>
        <v>0</v>
      </c>
      <c r="AH96" s="282">
        <f t="shared" si="23"/>
        <v>0</v>
      </c>
    </row>
    <row r="97" spans="1:37" x14ac:dyDescent="0.2">
      <c r="A97" s="272">
        <v>94</v>
      </c>
      <c r="B97" s="354"/>
      <c r="C97" s="367"/>
      <c r="D97" s="355"/>
      <c r="E97" s="355"/>
      <c r="F97" s="355"/>
      <c r="G97" s="357"/>
      <c r="H97" s="358"/>
      <c r="I97" s="359"/>
      <c r="J97" s="360"/>
      <c r="K97" s="361"/>
      <c r="L97" s="361"/>
      <c r="M97" s="361"/>
      <c r="N97" s="361"/>
      <c r="O97" s="254">
        <f t="shared" si="12"/>
        <v>0</v>
      </c>
      <c r="P97" s="273">
        <f t="shared" si="13"/>
        <v>0</v>
      </c>
      <c r="Q97" s="274">
        <f t="shared" si="14"/>
        <v>0</v>
      </c>
      <c r="R97" s="274">
        <f t="shared" si="15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16"/>
        <v>0.5675</v>
      </c>
      <c r="AB97" s="279">
        <f t="shared" si="17"/>
        <v>0.4325</v>
      </c>
      <c r="AC97" s="274">
        <f t="shared" si="18"/>
        <v>0</v>
      </c>
      <c r="AD97" s="280">
        <f t="shared" si="19"/>
        <v>0</v>
      </c>
      <c r="AE97" s="281">
        <f t="shared" si="20"/>
        <v>0.26250000000000001</v>
      </c>
      <c r="AF97" s="281">
        <f t="shared" si="21"/>
        <v>0.30499999999999999</v>
      </c>
      <c r="AG97" s="282">
        <f t="shared" si="22"/>
        <v>0</v>
      </c>
      <c r="AH97" s="282">
        <f t="shared" si="23"/>
        <v>0</v>
      </c>
    </row>
    <row r="98" spans="1:37" x14ac:dyDescent="0.2">
      <c r="A98" s="272">
        <v>95</v>
      </c>
      <c r="B98" s="354"/>
      <c r="C98" s="367"/>
      <c r="D98" s="355"/>
      <c r="E98" s="355"/>
      <c r="F98" s="355"/>
      <c r="G98" s="357"/>
      <c r="H98" s="358"/>
      <c r="I98" s="359"/>
      <c r="J98" s="360"/>
      <c r="K98" s="361"/>
      <c r="L98" s="361"/>
      <c r="M98" s="361"/>
      <c r="N98" s="361"/>
      <c r="O98" s="254">
        <f t="shared" si="12"/>
        <v>0</v>
      </c>
      <c r="P98" s="273">
        <f t="shared" si="13"/>
        <v>0</v>
      </c>
      <c r="Q98" s="274">
        <f t="shared" si="14"/>
        <v>0</v>
      </c>
      <c r="R98" s="274">
        <f t="shared" si="15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16"/>
        <v>0.5675</v>
      </c>
      <c r="AB98" s="279">
        <f t="shared" si="17"/>
        <v>0.4325</v>
      </c>
      <c r="AC98" s="274">
        <f t="shared" si="18"/>
        <v>0</v>
      </c>
      <c r="AD98" s="280">
        <f t="shared" si="19"/>
        <v>0</v>
      </c>
      <c r="AE98" s="281">
        <f t="shared" si="20"/>
        <v>0.26250000000000001</v>
      </c>
      <c r="AF98" s="281">
        <f t="shared" si="21"/>
        <v>0.30499999999999999</v>
      </c>
      <c r="AG98" s="282">
        <f t="shared" si="22"/>
        <v>0</v>
      </c>
      <c r="AH98" s="282">
        <f t="shared" si="23"/>
        <v>0</v>
      </c>
    </row>
    <row r="99" spans="1:37" x14ac:dyDescent="0.2">
      <c r="A99" s="272">
        <v>96</v>
      </c>
      <c r="B99" s="354"/>
      <c r="C99" s="367"/>
      <c r="D99" s="355"/>
      <c r="E99" s="355"/>
      <c r="F99" s="355"/>
      <c r="G99" s="357"/>
      <c r="H99" s="358"/>
      <c r="I99" s="359"/>
      <c r="J99" s="360"/>
      <c r="K99" s="361"/>
      <c r="L99" s="361"/>
      <c r="M99" s="361"/>
      <c r="N99" s="361"/>
      <c r="O99" s="254">
        <f t="shared" si="12"/>
        <v>0</v>
      </c>
      <c r="P99" s="273">
        <f t="shared" si="13"/>
        <v>0</v>
      </c>
      <c r="Q99" s="274">
        <f t="shared" si="14"/>
        <v>0</v>
      </c>
      <c r="R99" s="274">
        <f t="shared" si="15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16"/>
        <v>0.5675</v>
      </c>
      <c r="AB99" s="279">
        <f t="shared" si="17"/>
        <v>0.4325</v>
      </c>
      <c r="AC99" s="274">
        <f t="shared" si="18"/>
        <v>0</v>
      </c>
      <c r="AD99" s="280">
        <f t="shared" si="19"/>
        <v>0</v>
      </c>
      <c r="AE99" s="281">
        <f t="shared" si="20"/>
        <v>0.26250000000000001</v>
      </c>
      <c r="AF99" s="281">
        <f t="shared" si="21"/>
        <v>0.30499999999999999</v>
      </c>
      <c r="AG99" s="282">
        <f t="shared" si="22"/>
        <v>0</v>
      </c>
      <c r="AH99" s="282">
        <f t="shared" si="23"/>
        <v>0</v>
      </c>
    </row>
    <row r="100" spans="1:37" x14ac:dyDescent="0.2">
      <c r="A100" s="272">
        <v>97</v>
      </c>
      <c r="B100" s="354"/>
      <c r="C100" s="367"/>
      <c r="D100" s="355"/>
      <c r="E100" s="355"/>
      <c r="F100" s="355"/>
      <c r="G100" s="357"/>
      <c r="H100" s="358"/>
      <c r="I100" s="359"/>
      <c r="J100" s="360"/>
      <c r="K100" s="361"/>
      <c r="L100" s="361"/>
      <c r="M100" s="361"/>
      <c r="N100" s="361"/>
      <c r="O100" s="254">
        <f t="shared" si="12"/>
        <v>0</v>
      </c>
      <c r="P100" s="273">
        <f t="shared" si="13"/>
        <v>0</v>
      </c>
      <c r="Q100" s="274">
        <f t="shared" si="14"/>
        <v>0</v>
      </c>
      <c r="R100" s="274">
        <f t="shared" si="15"/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16"/>
        <v>0.5675</v>
      </c>
      <c r="AB100" s="279">
        <f t="shared" si="17"/>
        <v>0.4325</v>
      </c>
      <c r="AC100" s="274">
        <f t="shared" si="18"/>
        <v>0</v>
      </c>
      <c r="AD100" s="280">
        <f t="shared" si="19"/>
        <v>0</v>
      </c>
      <c r="AE100" s="281">
        <f t="shared" si="20"/>
        <v>0.26250000000000001</v>
      </c>
      <c r="AF100" s="281">
        <f t="shared" si="21"/>
        <v>0.30499999999999999</v>
      </c>
      <c r="AG100" s="282">
        <f t="shared" si="22"/>
        <v>0</v>
      </c>
      <c r="AH100" s="282">
        <f t="shared" si="23"/>
        <v>0</v>
      </c>
    </row>
    <row r="101" spans="1:37" x14ac:dyDescent="0.2">
      <c r="A101" s="272">
        <v>98</v>
      </c>
      <c r="B101" s="354"/>
      <c r="C101" s="367"/>
      <c r="D101" s="355"/>
      <c r="E101" s="355"/>
      <c r="F101" s="355"/>
      <c r="G101" s="357"/>
      <c r="H101" s="358"/>
      <c r="I101" s="359"/>
      <c r="J101" s="360"/>
      <c r="K101" s="361"/>
      <c r="L101" s="361"/>
      <c r="M101" s="361"/>
      <c r="N101" s="361"/>
      <c r="O101" s="254">
        <f t="shared" si="12"/>
        <v>0</v>
      </c>
      <c r="P101" s="273">
        <f t="shared" si="13"/>
        <v>0</v>
      </c>
      <c r="Q101" s="274">
        <f t="shared" si="14"/>
        <v>0</v>
      </c>
      <c r="R101" s="274">
        <f t="shared" si="15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16"/>
        <v>0.5675</v>
      </c>
      <c r="AB101" s="279">
        <f t="shared" si="17"/>
        <v>0.4325</v>
      </c>
      <c r="AC101" s="274">
        <f t="shared" si="18"/>
        <v>0</v>
      </c>
      <c r="AD101" s="280">
        <f t="shared" si="19"/>
        <v>0</v>
      </c>
      <c r="AE101" s="281">
        <f t="shared" si="20"/>
        <v>0.26250000000000001</v>
      </c>
      <c r="AF101" s="281">
        <f t="shared" si="21"/>
        <v>0.30499999999999999</v>
      </c>
      <c r="AG101" s="282">
        <f t="shared" si="22"/>
        <v>0</v>
      </c>
      <c r="AH101" s="282">
        <f t="shared" si="23"/>
        <v>0</v>
      </c>
    </row>
    <row r="102" spans="1:37" x14ac:dyDescent="0.2">
      <c r="A102" s="272">
        <v>99</v>
      </c>
      <c r="B102" s="354"/>
      <c r="C102" s="367"/>
      <c r="D102" s="355"/>
      <c r="E102" s="355"/>
      <c r="F102" s="355"/>
      <c r="G102" s="357"/>
      <c r="H102" s="358"/>
      <c r="I102" s="359"/>
      <c r="J102" s="360"/>
      <c r="K102" s="361"/>
      <c r="L102" s="361"/>
      <c r="M102" s="361"/>
      <c r="N102" s="361"/>
      <c r="O102" s="254">
        <f t="shared" si="12"/>
        <v>0</v>
      </c>
      <c r="P102" s="273">
        <f t="shared" si="13"/>
        <v>0</v>
      </c>
      <c r="Q102" s="274">
        <f t="shared" si="14"/>
        <v>0</v>
      </c>
      <c r="R102" s="274">
        <f t="shared" si="15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16"/>
        <v>0.5675</v>
      </c>
      <c r="AB102" s="279">
        <f t="shared" si="17"/>
        <v>0.4325</v>
      </c>
      <c r="AC102" s="274">
        <f t="shared" si="18"/>
        <v>0</v>
      </c>
      <c r="AD102" s="280">
        <f t="shared" si="19"/>
        <v>0</v>
      </c>
      <c r="AE102" s="281">
        <f t="shared" si="20"/>
        <v>0.26250000000000001</v>
      </c>
      <c r="AF102" s="281">
        <f t="shared" si="21"/>
        <v>0.30499999999999999</v>
      </c>
      <c r="AG102" s="282">
        <f t="shared" si="22"/>
        <v>0</v>
      </c>
      <c r="AH102" s="282">
        <f t="shared" si="23"/>
        <v>0</v>
      </c>
    </row>
    <row r="103" spans="1:37" x14ac:dyDescent="0.2">
      <c r="A103" s="272">
        <v>100</v>
      </c>
      <c r="B103" s="354"/>
      <c r="C103" s="367"/>
      <c r="D103" s="355"/>
      <c r="E103" s="355"/>
      <c r="F103" s="355"/>
      <c r="G103" s="357"/>
      <c r="H103" s="358"/>
      <c r="I103" s="359"/>
      <c r="J103" s="360"/>
      <c r="K103" s="361"/>
      <c r="L103" s="361"/>
      <c r="M103" s="361"/>
      <c r="N103" s="361"/>
      <c r="O103" s="254">
        <f t="shared" si="12"/>
        <v>0</v>
      </c>
      <c r="P103" s="273">
        <f t="shared" si="13"/>
        <v>0</v>
      </c>
      <c r="Q103" s="274">
        <f t="shared" si="14"/>
        <v>0</v>
      </c>
      <c r="R103" s="274">
        <f t="shared" si="15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 t="shared" si="16"/>
        <v>0.5675</v>
      </c>
      <c r="AB103" s="279">
        <f t="shared" si="17"/>
        <v>0.4325</v>
      </c>
      <c r="AC103" s="274">
        <f t="shared" si="18"/>
        <v>0</v>
      </c>
      <c r="AD103" s="280">
        <f t="shared" si="19"/>
        <v>0</v>
      </c>
      <c r="AE103" s="281">
        <f t="shared" si="20"/>
        <v>0.26250000000000001</v>
      </c>
      <c r="AF103" s="281">
        <f t="shared" si="21"/>
        <v>0.30499999999999999</v>
      </c>
      <c r="AG103" s="282">
        <f t="shared" si="22"/>
        <v>0</v>
      </c>
      <c r="AH103" s="282">
        <f t="shared" si="23"/>
        <v>0</v>
      </c>
    </row>
    <row r="104" spans="1:37" s="271" customFormat="1" ht="15" x14ac:dyDescent="0.25">
      <c r="A104" s="326"/>
      <c r="B104" s="327" t="s">
        <v>98</v>
      </c>
      <c r="C104" s="327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49602.502078000012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114687.86607630053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5"/>
      <c r="D105" s="286" t="s">
        <v>21</v>
      </c>
      <c r="E105" s="286"/>
      <c r="F105" s="286"/>
      <c r="G105" s="272" t="s">
        <v>18</v>
      </c>
      <c r="H105" s="255">
        <v>20</v>
      </c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1104.4000000000001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ENTRADA'!$C$11="x",'2'!K105=4%),4%,IF('DADOS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2553.5260115606939</v>
      </c>
      <c r="AE105" s="281">
        <f t="shared" ref="AE105:AE109" si="24">SUM(S105:V105)</f>
        <v>0.26250000000000001</v>
      </c>
      <c r="AF105" s="281">
        <f>W105+X105</f>
        <v>0.30499999999999999</v>
      </c>
      <c r="AG105" s="282">
        <f>AD105*AE105</f>
        <v>670.30057803468219</v>
      </c>
      <c r="AH105" s="282">
        <f t="shared" ref="AH105:AH109" si="25">AD105*AF105</f>
        <v>778.82543352601158</v>
      </c>
    </row>
    <row r="106" spans="1:37" x14ac:dyDescent="0.2">
      <c r="A106" s="284"/>
      <c r="B106" s="285" t="str">
        <f>'DADOS ENTRADA'!B36</f>
        <v>VALOR HORA MONTAGEM</v>
      </c>
      <c r="C106" s="285"/>
      <c r="D106" s="286" t="s">
        <v>21</v>
      </c>
      <c r="E106" s="286"/>
      <c r="F106" s="286"/>
      <c r="G106" s="272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ENTRADA'!$C$11="x",'2'!K106=4%),4%,IF('DADOS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4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5"/>
        <v>0</v>
      </c>
    </row>
    <row r="107" spans="1:37" x14ac:dyDescent="0.2">
      <c r="A107" s="284"/>
      <c r="B107" s="285" t="str">
        <f>'DADOS ENTRADA'!B38</f>
        <v>VALOR HORA FIAÇÃO</v>
      </c>
      <c r="C107" s="285"/>
      <c r="D107" s="286" t="s">
        <v>21</v>
      </c>
      <c r="E107" s="286"/>
      <c r="F107" s="286"/>
      <c r="G107" s="272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ENTRADA'!$C$11="x",'2'!K107=4%),4%,IF('DADOS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4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5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5"/>
      <c r="D108" s="286" t="s">
        <v>21</v>
      </c>
      <c r="E108" s="286"/>
      <c r="F108" s="286"/>
      <c r="G108" s="272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ENTRADA'!$C$11="x",'2'!K108=4%),4%,IF('DADOS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4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5"/>
        <v>0</v>
      </c>
    </row>
    <row r="109" spans="1:37" x14ac:dyDescent="0.2">
      <c r="A109" s="284"/>
      <c r="B109" s="285" t="str">
        <f>'DADOS ENTRADA'!B42</f>
        <v>VALOR HORA TAF</v>
      </c>
      <c r="C109" s="285"/>
      <c r="D109" s="286" t="s">
        <v>21</v>
      </c>
      <c r="E109" s="272"/>
      <c r="F109" s="272"/>
      <c r="G109" s="272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ENTRADA'!$C$11="x",'2'!K109=4%),4%,IF('DADOS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4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5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1104.4000000000001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2553.5260115606939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20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50706.902078000014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117241.39208786123</v>
      </c>
      <c r="AE111" s="509" t="s">
        <v>76</v>
      </c>
      <c r="AF111" s="509"/>
      <c r="AG111" s="282">
        <f>AK115</f>
        <v>28932.244532481956</v>
      </c>
      <c r="AH111" s="282">
        <f>SUM(AH110,AH104)</f>
        <v>0</v>
      </c>
      <c r="AJ111" s="295" t="s">
        <v>211</v>
      </c>
      <c r="AK111" s="296">
        <f>AD111-AK112</f>
        <v>97310.355432924815</v>
      </c>
    </row>
    <row r="112" spans="1:37" ht="13.5" thickBot="1" x14ac:dyDescent="0.25">
      <c r="D112" s="31"/>
      <c r="E112" s="30"/>
      <c r="G112" s="31"/>
      <c r="AE112" s="509" t="s">
        <v>74</v>
      </c>
      <c r="AF112" s="509"/>
      <c r="AG112" s="297">
        <f>SUM(R4:R103)</f>
        <v>49602.502078000012</v>
      </c>
      <c r="AH112" s="298"/>
      <c r="AJ112" s="295" t="s">
        <v>15</v>
      </c>
      <c r="AK112" s="296">
        <f>$AD$111*'DADOS ENTRADA'!$C$15</f>
        <v>19931.036654936412</v>
      </c>
    </row>
    <row r="113" spans="2:37" x14ac:dyDescent="0.2">
      <c r="B113" s="299" t="s">
        <v>22</v>
      </c>
      <c r="C113" s="497" t="s">
        <v>97</v>
      </c>
      <c r="D113" s="498"/>
      <c r="E113" s="498"/>
      <c r="F113" s="498"/>
      <c r="G113" s="499"/>
      <c r="H113" s="300">
        <f>H105*VALORES!$B$6</f>
        <v>0</v>
      </c>
      <c r="AC113" s="301" t="s">
        <v>137</v>
      </c>
      <c r="AD113" s="302">
        <f>AD105+AD106+AD107+AD108</f>
        <v>2553.5260115606939</v>
      </c>
      <c r="AE113" s="509" t="s">
        <v>88</v>
      </c>
      <c r="AF113" s="509"/>
      <c r="AG113" s="303">
        <f>SUM(R105:R109)</f>
        <v>1104.4000000000001</v>
      </c>
      <c r="AH113" s="298"/>
      <c r="AJ113" s="295" t="s">
        <v>16</v>
      </c>
      <c r="AK113" s="304">
        <f>AK111*'DADOS ENTRADA'!C17</f>
        <v>1605.6208646432594</v>
      </c>
    </row>
    <row r="114" spans="2:37" ht="13.5" thickBot="1" x14ac:dyDescent="0.25">
      <c r="B114" s="299" t="s">
        <v>23</v>
      </c>
      <c r="C114" s="497" t="s">
        <v>97</v>
      </c>
      <c r="D114" s="498"/>
      <c r="E114" s="498"/>
      <c r="F114" s="498"/>
      <c r="G114" s="499"/>
      <c r="H114" s="300">
        <f>H106*VALORES!$B$6</f>
        <v>0</v>
      </c>
      <c r="Q114" s="261" t="s">
        <v>89</v>
      </c>
      <c r="R114" s="262">
        <f>$AD$110</f>
        <v>2553.5260115606939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7395.587012902286</v>
      </c>
    </row>
    <row r="115" spans="2:37" x14ac:dyDescent="0.2">
      <c r="B115" s="299" t="s">
        <v>208</v>
      </c>
      <c r="C115" s="497" t="s">
        <v>97</v>
      </c>
      <c r="D115" s="498"/>
      <c r="E115" s="498"/>
      <c r="F115" s="498"/>
      <c r="G115" s="499"/>
      <c r="H115" s="300">
        <f>H107*VALORES!$B$6</f>
        <v>0</v>
      </c>
      <c r="Q115" s="263" t="s">
        <v>90</v>
      </c>
      <c r="R115" s="264">
        <f>SUMIF($K$4:$K$103,"0%",$AD$4:$AD$103)</f>
        <v>2554.6011560693642</v>
      </c>
      <c r="AD115" s="308"/>
      <c r="AE115" s="512"/>
      <c r="AF115" s="512"/>
      <c r="AG115" s="309"/>
      <c r="AJ115" s="295" t="s">
        <v>212</v>
      </c>
      <c r="AK115" s="296">
        <f>AK112+AK113+AK114</f>
        <v>28932.244532481956</v>
      </c>
    </row>
    <row r="116" spans="2:37" x14ac:dyDescent="0.2">
      <c r="B116" s="299" t="s">
        <v>24</v>
      </c>
      <c r="C116" s="497" t="s">
        <v>97</v>
      </c>
      <c r="D116" s="498"/>
      <c r="E116" s="498"/>
      <c r="F116" s="498"/>
      <c r="G116" s="499"/>
      <c r="H116" s="300">
        <f>H108*VALORES!$B$6</f>
        <v>0</v>
      </c>
      <c r="Q116" s="263" t="s">
        <v>91</v>
      </c>
      <c r="R116" s="264">
        <f>SUMIF($K$4:$K$103,"4%",$AD$4:$AD$103)</f>
        <v>8160.2735722543339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497" t="s">
        <v>97</v>
      </c>
      <c r="D117" s="498"/>
      <c r="E117" s="498"/>
      <c r="F117" s="498"/>
      <c r="G117" s="499"/>
      <c r="H117" s="300">
        <f>H109*VALORES!$B$6</f>
        <v>0</v>
      </c>
      <c r="Q117" s="263" t="s">
        <v>92</v>
      </c>
      <c r="R117" s="264">
        <f>SUMIF($K$4:$K$103,"12%",$AD$4:$AD$103)</f>
        <v>97883.303347976849</v>
      </c>
      <c r="AJ117" s="295" t="s">
        <v>211</v>
      </c>
      <c r="AK117" s="296">
        <f>$AD$111-$AK$119</f>
        <v>95367.079359068521</v>
      </c>
    </row>
    <row r="118" spans="2:37" x14ac:dyDescent="0.2">
      <c r="D118" s="31"/>
      <c r="E118" s="30"/>
      <c r="F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$AD$111+($AD$111*VALORES!$M6)</f>
        <v>128672.42781642769</v>
      </c>
    </row>
    <row r="119" spans="2:37" x14ac:dyDescent="0.2">
      <c r="D119" s="31"/>
      <c r="E119" s="30"/>
      <c r="F119" s="31"/>
      <c r="Q119" s="265" t="s">
        <v>94</v>
      </c>
      <c r="R119" s="266">
        <f>SUM(R114:R118)</f>
        <v>111151.70408786125</v>
      </c>
      <c r="AJ119" s="295" t="s">
        <v>15</v>
      </c>
      <c r="AK119" s="296">
        <f>$AK$118*'DADOS ENTRADA'!$C$15</f>
        <v>21874.312728792709</v>
      </c>
    </row>
    <row r="120" spans="2:37" x14ac:dyDescent="0.2">
      <c r="AJ120" s="295" t="s">
        <v>16</v>
      </c>
      <c r="AK120" s="304">
        <f>$AK$117*'DADOS ENTRADA'!$C$17</f>
        <v>1573.5568094246307</v>
      </c>
    </row>
    <row r="121" spans="2:37" x14ac:dyDescent="0.2">
      <c r="AJ121" s="295" t="s">
        <v>17</v>
      </c>
      <c r="AK121" s="296">
        <f>$AK$117*'DADOS ENTRADA'!$C$19</f>
        <v>7247.8980312892072</v>
      </c>
    </row>
    <row r="122" spans="2:37" ht="13.5" thickBot="1" x14ac:dyDescent="0.25">
      <c r="AJ122" s="312" t="s">
        <v>212</v>
      </c>
      <c r="AK122" s="313">
        <f>SUM($AK$119:$AK$121)</f>
        <v>30695.767569506548</v>
      </c>
    </row>
  </sheetData>
  <mergeCells count="19">
    <mergeCell ref="C117:G117"/>
    <mergeCell ref="AJ109:AK109"/>
    <mergeCell ref="AJ116:AK116"/>
    <mergeCell ref="AJ110:AK110"/>
    <mergeCell ref="C1:P1"/>
    <mergeCell ref="AE104:AF104"/>
    <mergeCell ref="AE110:AF110"/>
    <mergeCell ref="I111:K111"/>
    <mergeCell ref="AE111:AF111"/>
    <mergeCell ref="C113:G113"/>
    <mergeCell ref="C114:G114"/>
    <mergeCell ref="C115:G115"/>
    <mergeCell ref="C116:G116"/>
    <mergeCell ref="A1:B1"/>
    <mergeCell ref="AE116:AF116"/>
    <mergeCell ref="AE112:AF112"/>
    <mergeCell ref="AE113:AF113"/>
    <mergeCell ref="AE114:AF114"/>
    <mergeCell ref="AE115:AF115"/>
  </mergeCells>
  <phoneticPr fontId="5" type="noConversion"/>
  <conditionalFormatting sqref="H4:H103">
    <cfRule type="expression" dxfId="83" priority="2">
      <formula>AND($H4="",$I4&lt;&gt;"")</formula>
    </cfRule>
  </conditionalFormatting>
  <conditionalFormatting sqref="A1:P1">
    <cfRule type="expression" dxfId="82" priority="1">
      <formula>$A$104&lt;&gt;""</formula>
    </cfRule>
  </conditionalFormatting>
  <conditionalFormatting sqref="B4:B103">
    <cfRule type="duplicateValues" dxfId="81" priority="30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6">
    <tabColor theme="8" tint="0.59999389629810485"/>
  </sheetPr>
  <dimension ref="A1:AK122"/>
  <sheetViews>
    <sheetView zoomScale="80" zoomScaleNormal="80" workbookViewId="0">
      <pane xSplit="2" ySplit="3" topLeftCell="C67" activePane="bottomRight" state="frozenSplit"/>
      <selection activeCell="K8" sqref="K8"/>
      <selection pane="topRight" activeCell="K8" sqref="K8"/>
      <selection pane="bottomLeft" activeCell="K8" sqref="K8"/>
      <selection pane="bottomRight" activeCell="O5" sqref="O5:AH107"/>
    </sheetView>
  </sheetViews>
  <sheetFormatPr defaultColWidth="5.57031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6.5703125" style="31" bestFit="1" customWidth="1"/>
    <col min="5" max="5" width="23.85546875" style="30" bestFit="1" customWidth="1"/>
    <col min="6" max="6" width="8.5703125" style="31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28515625" style="30" bestFit="1" customWidth="1"/>
    <col min="11" max="11" width="9.140625" style="30" bestFit="1" customWidth="1"/>
    <col min="12" max="12" width="7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12.285156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1.5703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12.5703125" style="30" bestFit="1" customWidth="1"/>
    <col min="36" max="36" width="13.42578125" style="30" bestFit="1" customWidth="1"/>
    <col min="37" max="37" width="7.42578125" style="30" bestFit="1" customWidth="1"/>
    <col min="38" max="16384" width="5.5703125" style="30"/>
  </cols>
  <sheetData>
    <row r="1" spans="1:34" s="271" customFormat="1" ht="15.75" thickBot="1" x14ac:dyDescent="0.3">
      <c r="A1" s="503" t="s">
        <v>111</v>
      </c>
      <c r="B1" s="504"/>
      <c r="C1" s="505" t="s">
        <v>307</v>
      </c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>
        <v>1</v>
      </c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325" customFormat="1" ht="15" x14ac:dyDescent="0.25">
      <c r="A2" s="324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65" t="s">
        <v>308</v>
      </c>
      <c r="C4" s="365"/>
      <c r="D4" s="376" t="s">
        <v>21</v>
      </c>
      <c r="E4" s="377" t="s">
        <v>309</v>
      </c>
      <c r="F4" s="377"/>
      <c r="G4" s="378" t="s">
        <v>310</v>
      </c>
      <c r="H4" s="379">
        <v>1</v>
      </c>
      <c r="I4" s="380">
        <v>0</v>
      </c>
      <c r="J4" s="381">
        <v>0</v>
      </c>
      <c r="K4" s="382">
        <v>0</v>
      </c>
      <c r="L4" s="383">
        <v>0</v>
      </c>
      <c r="M4" s="383"/>
      <c r="N4" s="383"/>
      <c r="O4" s="254">
        <f t="shared" ref="O4:O67" si="0">((I4*(1-M4)-(I4*(1-M4)*K4))*J4)+(I4*(1-M4)*K4)</f>
        <v>0</v>
      </c>
      <c r="P4" s="273">
        <f t="shared" ref="P4:P67" si="1">((I4*(1-M4)*L4)+I4*(1-M4))*H4</f>
        <v>0</v>
      </c>
      <c r="Q4" s="274">
        <f t="shared" ref="Q4:Q67" si="2">I4*(1-M4)-O4</f>
        <v>0</v>
      </c>
      <c r="R4" s="274">
        <f t="shared" ref="R4:R67" si="3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 t="shared" ref="AA4:AA67" si="4">SUM(S4:Z4)</f>
        <v>0.5675</v>
      </c>
      <c r="AB4" s="279">
        <f t="shared" ref="AB4:AB67" si="5">(1-AA4)</f>
        <v>0.4325</v>
      </c>
      <c r="AC4" s="274">
        <f t="shared" ref="AC4:AC67" si="6">Q4/AB4</f>
        <v>0</v>
      </c>
      <c r="AD4" s="280">
        <f t="shared" ref="AD4:AD67" si="7">R4/AB4</f>
        <v>0</v>
      </c>
      <c r="AE4" s="281">
        <f t="shared" ref="AE4:AE67" si="8">SUM(S4:V4)</f>
        <v>0.26250000000000001</v>
      </c>
      <c r="AF4" s="281">
        <f t="shared" ref="AF4:AF67" si="9">W4+X4</f>
        <v>0.30499999999999999</v>
      </c>
      <c r="AG4" s="282">
        <f t="shared" ref="AG4:AG67" si="10">AD4*AE4</f>
        <v>0</v>
      </c>
      <c r="AH4" s="282">
        <f t="shared" ref="AH4:AH67" si="11">AD4*AF4</f>
        <v>0</v>
      </c>
    </row>
    <row r="5" spans="1:34" x14ac:dyDescent="0.2">
      <c r="A5" s="272">
        <v>2</v>
      </c>
      <c r="B5" s="385" t="s">
        <v>545</v>
      </c>
      <c r="C5" s="385" t="s">
        <v>555</v>
      </c>
      <c r="D5" s="386" t="s">
        <v>315</v>
      </c>
      <c r="E5" s="387" t="s">
        <v>469</v>
      </c>
      <c r="F5" s="387"/>
      <c r="G5" s="388" t="s">
        <v>313</v>
      </c>
      <c r="H5" s="252">
        <v>1</v>
      </c>
      <c r="I5" s="389">
        <v>13841.8125</v>
      </c>
      <c r="J5" s="253">
        <v>9.2499999999999999E-2</v>
      </c>
      <c r="K5" s="390">
        <v>0.12</v>
      </c>
      <c r="L5" s="267">
        <v>9.7500000000000003E-2</v>
      </c>
      <c r="M5" s="267"/>
      <c r="N5" s="267"/>
      <c r="O5" s="254">
        <f t="shared" si="0"/>
        <v>2787.7410374999999</v>
      </c>
      <c r="P5" s="273">
        <f t="shared" si="1"/>
        <v>15191.389218750001</v>
      </c>
      <c r="Q5" s="274">
        <f t="shared" si="2"/>
        <v>11054.0714625</v>
      </c>
      <c r="R5" s="274">
        <f t="shared" si="3"/>
        <v>11054.0714625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 t="shared" si="4"/>
        <v>0.5675</v>
      </c>
      <c r="AB5" s="279">
        <f t="shared" si="5"/>
        <v>0.4325</v>
      </c>
      <c r="AC5" s="274">
        <f t="shared" si="6"/>
        <v>25558.546734104046</v>
      </c>
      <c r="AD5" s="280">
        <f t="shared" si="7"/>
        <v>25558.546734104046</v>
      </c>
      <c r="AE5" s="281">
        <f t="shared" si="8"/>
        <v>0.26250000000000001</v>
      </c>
      <c r="AF5" s="281">
        <f t="shared" si="9"/>
        <v>0.30499999999999999</v>
      </c>
      <c r="AG5" s="282">
        <f t="shared" si="10"/>
        <v>6709.1185177023126</v>
      </c>
      <c r="AH5" s="282">
        <f t="shared" si="11"/>
        <v>7795.356753901734</v>
      </c>
    </row>
    <row r="6" spans="1:34" x14ac:dyDescent="0.2">
      <c r="A6" s="272">
        <v>3</v>
      </c>
      <c r="B6" s="385" t="s">
        <v>316</v>
      </c>
      <c r="C6" s="385"/>
      <c r="D6" s="386" t="s">
        <v>315</v>
      </c>
      <c r="E6" s="387"/>
      <c r="F6" s="387"/>
      <c r="G6" s="388" t="s">
        <v>313</v>
      </c>
      <c r="H6" s="252">
        <v>1</v>
      </c>
      <c r="I6" s="389">
        <v>2500</v>
      </c>
      <c r="J6" s="253">
        <v>9.2499999999999999E-2</v>
      </c>
      <c r="K6" s="390">
        <v>0.12</v>
      </c>
      <c r="L6" s="267">
        <v>9.7500000000000003E-2</v>
      </c>
      <c r="M6" s="267"/>
      <c r="N6" s="267"/>
      <c r="O6" s="254">
        <f t="shared" si="0"/>
        <v>503.5</v>
      </c>
      <c r="P6" s="273">
        <f t="shared" si="1"/>
        <v>2743.75</v>
      </c>
      <c r="Q6" s="274">
        <f t="shared" si="2"/>
        <v>1996.5</v>
      </c>
      <c r="R6" s="274">
        <f t="shared" si="3"/>
        <v>1996.5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 t="shared" si="4"/>
        <v>0.5675</v>
      </c>
      <c r="AB6" s="279">
        <f t="shared" si="5"/>
        <v>0.4325</v>
      </c>
      <c r="AC6" s="274">
        <f t="shared" si="6"/>
        <v>4616.184971098266</v>
      </c>
      <c r="AD6" s="280">
        <f t="shared" si="7"/>
        <v>4616.184971098266</v>
      </c>
      <c r="AE6" s="281">
        <f t="shared" si="8"/>
        <v>0.26250000000000001</v>
      </c>
      <c r="AF6" s="281">
        <f t="shared" si="9"/>
        <v>0.30499999999999999</v>
      </c>
      <c r="AG6" s="282">
        <f t="shared" si="10"/>
        <v>1211.7485549132948</v>
      </c>
      <c r="AH6" s="282">
        <f t="shared" si="11"/>
        <v>1407.9364161849712</v>
      </c>
    </row>
    <row r="7" spans="1:34" x14ac:dyDescent="0.2">
      <c r="A7" s="272">
        <v>4</v>
      </c>
      <c r="B7" s="385"/>
      <c r="C7" s="385"/>
      <c r="D7" s="386"/>
      <c r="E7" s="387"/>
      <c r="F7" s="387"/>
      <c r="G7" s="388"/>
      <c r="H7" s="252"/>
      <c r="I7" s="389"/>
      <c r="J7" s="253"/>
      <c r="K7" s="390"/>
      <c r="L7" s="267"/>
      <c r="M7" s="267"/>
      <c r="N7" s="267"/>
      <c r="O7" s="254">
        <f t="shared" si="0"/>
        <v>0</v>
      </c>
      <c r="P7" s="273">
        <f t="shared" si="1"/>
        <v>0</v>
      </c>
      <c r="Q7" s="274">
        <f t="shared" si="2"/>
        <v>0</v>
      </c>
      <c r="R7" s="274">
        <f t="shared" si="3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si="4"/>
        <v>0.5675</v>
      </c>
      <c r="AB7" s="279">
        <f t="shared" si="5"/>
        <v>0.4325</v>
      </c>
      <c r="AC7" s="274">
        <f t="shared" si="6"/>
        <v>0</v>
      </c>
      <c r="AD7" s="280">
        <f t="shared" si="7"/>
        <v>0</v>
      </c>
      <c r="AE7" s="281">
        <f t="shared" si="8"/>
        <v>0.26250000000000001</v>
      </c>
      <c r="AF7" s="281">
        <f t="shared" si="9"/>
        <v>0.30499999999999999</v>
      </c>
      <c r="AG7" s="282">
        <f t="shared" si="10"/>
        <v>0</v>
      </c>
      <c r="AH7" s="282">
        <f t="shared" si="11"/>
        <v>0</v>
      </c>
    </row>
    <row r="8" spans="1:34" x14ac:dyDescent="0.2">
      <c r="A8" s="272">
        <v>5</v>
      </c>
      <c r="B8" s="365" t="s">
        <v>547</v>
      </c>
      <c r="C8" s="365"/>
      <c r="D8" s="376" t="s">
        <v>21</v>
      </c>
      <c r="E8" s="377" t="s">
        <v>309</v>
      </c>
      <c r="F8" s="377"/>
      <c r="G8" s="378" t="s">
        <v>310</v>
      </c>
      <c r="H8" s="379">
        <v>1</v>
      </c>
      <c r="I8" s="380"/>
      <c r="J8" s="381"/>
      <c r="K8" s="382"/>
      <c r="L8" s="383"/>
      <c r="M8" s="383"/>
      <c r="N8" s="383"/>
      <c r="O8" s="254">
        <f t="shared" si="0"/>
        <v>0</v>
      </c>
      <c r="P8" s="273">
        <f t="shared" si="1"/>
        <v>0</v>
      </c>
      <c r="Q8" s="274">
        <f t="shared" si="2"/>
        <v>0</v>
      </c>
      <c r="R8" s="274">
        <f t="shared" si="3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4"/>
        <v>0.5675</v>
      </c>
      <c r="AB8" s="279">
        <f t="shared" si="5"/>
        <v>0.4325</v>
      </c>
      <c r="AC8" s="274">
        <f t="shared" si="6"/>
        <v>0</v>
      </c>
      <c r="AD8" s="280">
        <f t="shared" si="7"/>
        <v>0</v>
      </c>
      <c r="AE8" s="281">
        <f t="shared" si="8"/>
        <v>0.26250000000000001</v>
      </c>
      <c r="AF8" s="281">
        <f t="shared" si="9"/>
        <v>0.30499999999999999</v>
      </c>
      <c r="AG8" s="282">
        <f t="shared" si="10"/>
        <v>0</v>
      </c>
      <c r="AH8" s="282">
        <f t="shared" si="11"/>
        <v>0</v>
      </c>
    </row>
    <row r="9" spans="1:34" x14ac:dyDescent="0.2">
      <c r="A9" s="272">
        <v>6</v>
      </c>
      <c r="B9" s="385"/>
      <c r="C9" s="385"/>
      <c r="D9" s="386"/>
      <c r="E9" s="387"/>
      <c r="F9" s="387"/>
      <c r="G9" s="388"/>
      <c r="H9" s="252"/>
      <c r="I9" s="389"/>
      <c r="J9" s="253"/>
      <c r="K9" s="390"/>
      <c r="L9" s="267"/>
      <c r="M9" s="267"/>
      <c r="N9" s="267"/>
      <c r="O9" s="254">
        <f t="shared" si="0"/>
        <v>0</v>
      </c>
      <c r="P9" s="273">
        <f t="shared" si="1"/>
        <v>0</v>
      </c>
      <c r="Q9" s="274">
        <f t="shared" si="2"/>
        <v>0</v>
      </c>
      <c r="R9" s="274">
        <f t="shared" si="3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4"/>
        <v>0.5675</v>
      </c>
      <c r="AB9" s="279">
        <f t="shared" si="5"/>
        <v>0.4325</v>
      </c>
      <c r="AC9" s="274">
        <f t="shared" si="6"/>
        <v>0</v>
      </c>
      <c r="AD9" s="280">
        <f t="shared" si="7"/>
        <v>0</v>
      </c>
      <c r="AE9" s="281">
        <f t="shared" si="8"/>
        <v>0.26250000000000001</v>
      </c>
      <c r="AF9" s="281">
        <f t="shared" si="9"/>
        <v>0.30499999999999999</v>
      </c>
      <c r="AG9" s="282">
        <f t="shared" si="10"/>
        <v>0</v>
      </c>
      <c r="AH9" s="282">
        <f t="shared" si="11"/>
        <v>0</v>
      </c>
    </row>
    <row r="10" spans="1:34" x14ac:dyDescent="0.2">
      <c r="A10" s="272">
        <v>7</v>
      </c>
      <c r="B10" s="385" t="s">
        <v>318</v>
      </c>
      <c r="C10" s="385" t="s">
        <v>319</v>
      </c>
      <c r="D10" s="386" t="s">
        <v>320</v>
      </c>
      <c r="E10" s="387" t="s">
        <v>321</v>
      </c>
      <c r="F10" s="387"/>
      <c r="G10" s="388" t="s">
        <v>313</v>
      </c>
      <c r="H10" s="252">
        <v>1</v>
      </c>
      <c r="I10" s="389">
        <v>1713.92</v>
      </c>
      <c r="J10" s="253">
        <v>9.2499999999999999E-2</v>
      </c>
      <c r="K10" s="390">
        <v>0.12</v>
      </c>
      <c r="L10" s="267">
        <v>6.5000000000000002E-2</v>
      </c>
      <c r="M10" s="267"/>
      <c r="N10" s="267"/>
      <c r="O10" s="254">
        <f t="shared" si="0"/>
        <v>345.18348800000001</v>
      </c>
      <c r="P10" s="273">
        <f t="shared" si="1"/>
        <v>1825.3248000000001</v>
      </c>
      <c r="Q10" s="274">
        <f t="shared" si="2"/>
        <v>1368.7365119999999</v>
      </c>
      <c r="R10" s="274">
        <f t="shared" si="3"/>
        <v>1368.7365119999999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4"/>
        <v>0.5675</v>
      </c>
      <c r="AB10" s="279">
        <f t="shared" si="5"/>
        <v>0.4325</v>
      </c>
      <c r="AC10" s="274">
        <f t="shared" si="6"/>
        <v>3164.7086982658957</v>
      </c>
      <c r="AD10" s="280">
        <f t="shared" si="7"/>
        <v>3164.7086982658957</v>
      </c>
      <c r="AE10" s="281">
        <f t="shared" si="8"/>
        <v>0.26250000000000001</v>
      </c>
      <c r="AF10" s="281">
        <f t="shared" si="9"/>
        <v>0.30499999999999999</v>
      </c>
      <c r="AG10" s="282">
        <f t="shared" si="10"/>
        <v>830.73603329479761</v>
      </c>
      <c r="AH10" s="282">
        <f t="shared" si="11"/>
        <v>965.23615297109814</v>
      </c>
    </row>
    <row r="11" spans="1:34" x14ac:dyDescent="0.2">
      <c r="A11" s="272">
        <v>8</v>
      </c>
      <c r="B11" s="385" t="s">
        <v>322</v>
      </c>
      <c r="C11" s="385" t="s">
        <v>323</v>
      </c>
      <c r="D11" s="386" t="s">
        <v>320</v>
      </c>
      <c r="E11" s="387" t="s">
        <v>324</v>
      </c>
      <c r="F11" s="387"/>
      <c r="G11" s="388" t="s">
        <v>313</v>
      </c>
      <c r="H11" s="252">
        <v>4</v>
      </c>
      <c r="I11" s="389">
        <v>68.66</v>
      </c>
      <c r="J11" s="253">
        <v>9.2499999999999999E-2</v>
      </c>
      <c r="K11" s="390">
        <v>0.12</v>
      </c>
      <c r="L11" s="267">
        <v>9.7500000000000003E-2</v>
      </c>
      <c r="M11" s="267"/>
      <c r="N11" s="267"/>
      <c r="O11" s="254">
        <f t="shared" si="0"/>
        <v>13.828123999999999</v>
      </c>
      <c r="P11" s="273">
        <f t="shared" si="1"/>
        <v>301.41739999999999</v>
      </c>
      <c r="Q11" s="274">
        <f t="shared" si="2"/>
        <v>54.831875999999994</v>
      </c>
      <c r="R11" s="274">
        <f t="shared" si="3"/>
        <v>219.32750399999998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4"/>
        <v>0.5675</v>
      </c>
      <c r="AB11" s="279">
        <f t="shared" si="5"/>
        <v>0.4325</v>
      </c>
      <c r="AC11" s="274">
        <f t="shared" si="6"/>
        <v>126.77890404624276</v>
      </c>
      <c r="AD11" s="280">
        <f t="shared" si="7"/>
        <v>507.11561618497103</v>
      </c>
      <c r="AE11" s="281">
        <f t="shared" si="8"/>
        <v>0.26250000000000001</v>
      </c>
      <c r="AF11" s="281">
        <f t="shared" si="9"/>
        <v>0.30499999999999999</v>
      </c>
      <c r="AG11" s="282">
        <f t="shared" si="10"/>
        <v>133.1178492485549</v>
      </c>
      <c r="AH11" s="282">
        <f t="shared" si="11"/>
        <v>154.67026293641615</v>
      </c>
    </row>
    <row r="12" spans="1:34" x14ac:dyDescent="0.2">
      <c r="A12" s="272">
        <v>9</v>
      </c>
      <c r="B12" s="385"/>
      <c r="C12" s="385"/>
      <c r="D12" s="386"/>
      <c r="E12" s="387"/>
      <c r="F12" s="387"/>
      <c r="G12" s="388"/>
      <c r="H12" s="252"/>
      <c r="I12" s="389"/>
      <c r="J12" s="253"/>
      <c r="K12" s="390"/>
      <c r="L12" s="267"/>
      <c r="M12" s="267"/>
      <c r="N12" s="267"/>
      <c r="O12" s="254">
        <f t="shared" si="0"/>
        <v>0</v>
      </c>
      <c r="P12" s="273">
        <f t="shared" si="1"/>
        <v>0</v>
      </c>
      <c r="Q12" s="274">
        <f t="shared" si="2"/>
        <v>0</v>
      </c>
      <c r="R12" s="274">
        <f t="shared" si="3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4"/>
        <v>0.5675</v>
      </c>
      <c r="AB12" s="279">
        <f t="shared" si="5"/>
        <v>0.4325</v>
      </c>
      <c r="AC12" s="274">
        <f t="shared" si="6"/>
        <v>0</v>
      </c>
      <c r="AD12" s="280">
        <f t="shared" si="7"/>
        <v>0</v>
      </c>
      <c r="AE12" s="281">
        <f t="shared" si="8"/>
        <v>0.26250000000000001</v>
      </c>
      <c r="AF12" s="281">
        <f t="shared" si="9"/>
        <v>0.30499999999999999</v>
      </c>
      <c r="AG12" s="282">
        <f t="shared" si="10"/>
        <v>0</v>
      </c>
      <c r="AH12" s="282">
        <f t="shared" si="11"/>
        <v>0</v>
      </c>
    </row>
    <row r="13" spans="1:34" x14ac:dyDescent="0.2">
      <c r="A13" s="272">
        <v>10</v>
      </c>
      <c r="B13" s="385" t="s">
        <v>325</v>
      </c>
      <c r="C13" s="385" t="s">
        <v>326</v>
      </c>
      <c r="D13" s="386" t="s">
        <v>327</v>
      </c>
      <c r="E13" s="387" t="s">
        <v>328</v>
      </c>
      <c r="F13" s="387"/>
      <c r="G13" s="388" t="s">
        <v>313</v>
      </c>
      <c r="H13" s="252">
        <v>1</v>
      </c>
      <c r="I13" s="389">
        <v>200</v>
      </c>
      <c r="J13" s="253">
        <v>9.2499999999999999E-2</v>
      </c>
      <c r="K13" s="390">
        <v>0.04</v>
      </c>
      <c r="L13" s="267">
        <v>9.7500000000000003E-2</v>
      </c>
      <c r="M13" s="267"/>
      <c r="N13" s="267"/>
      <c r="O13" s="254">
        <f t="shared" si="0"/>
        <v>25.759999999999998</v>
      </c>
      <c r="P13" s="273">
        <f t="shared" si="1"/>
        <v>219.5</v>
      </c>
      <c r="Q13" s="274">
        <f t="shared" si="2"/>
        <v>174.24</v>
      </c>
      <c r="R13" s="274">
        <f t="shared" si="3"/>
        <v>174.24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4"/>
        <v>0.5675</v>
      </c>
      <c r="AB13" s="279">
        <f t="shared" si="5"/>
        <v>0.4325</v>
      </c>
      <c r="AC13" s="274">
        <f t="shared" si="6"/>
        <v>402.8670520231214</v>
      </c>
      <c r="AD13" s="280">
        <f t="shared" si="7"/>
        <v>402.8670520231214</v>
      </c>
      <c r="AE13" s="281">
        <f t="shared" si="8"/>
        <v>0.26250000000000001</v>
      </c>
      <c r="AF13" s="281">
        <f t="shared" si="9"/>
        <v>0.30499999999999999</v>
      </c>
      <c r="AG13" s="282">
        <f t="shared" si="10"/>
        <v>105.75260115606937</v>
      </c>
      <c r="AH13" s="282">
        <f t="shared" si="11"/>
        <v>122.87445086705202</v>
      </c>
    </row>
    <row r="14" spans="1:34" x14ac:dyDescent="0.2">
      <c r="A14" s="272">
        <v>11</v>
      </c>
      <c r="B14" s="385" t="s">
        <v>329</v>
      </c>
      <c r="C14" s="385" t="s">
        <v>330</v>
      </c>
      <c r="D14" s="386" t="s">
        <v>320</v>
      </c>
      <c r="E14" s="387" t="s">
        <v>331</v>
      </c>
      <c r="F14" s="387"/>
      <c r="G14" s="388" t="s">
        <v>313</v>
      </c>
      <c r="H14" s="252">
        <v>1</v>
      </c>
      <c r="I14" s="389">
        <v>27.81</v>
      </c>
      <c r="J14" s="253">
        <v>9.2499999999999999E-2</v>
      </c>
      <c r="K14" s="390">
        <v>0.12</v>
      </c>
      <c r="L14" s="267">
        <v>9.7500000000000003E-2</v>
      </c>
      <c r="M14" s="267"/>
      <c r="N14" s="267"/>
      <c r="O14" s="254">
        <f t="shared" si="0"/>
        <v>5.6009339999999996</v>
      </c>
      <c r="P14" s="273">
        <f t="shared" si="1"/>
        <v>30.521474999999999</v>
      </c>
      <c r="Q14" s="274">
        <f t="shared" si="2"/>
        <v>22.209066</v>
      </c>
      <c r="R14" s="274">
        <f t="shared" si="3"/>
        <v>22.209066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4"/>
        <v>0.5675</v>
      </c>
      <c r="AB14" s="279">
        <f t="shared" si="5"/>
        <v>0.4325</v>
      </c>
      <c r="AC14" s="274">
        <f t="shared" si="6"/>
        <v>51.350441618497108</v>
      </c>
      <c r="AD14" s="280">
        <f t="shared" si="7"/>
        <v>51.350441618497108</v>
      </c>
      <c r="AE14" s="281">
        <f t="shared" si="8"/>
        <v>0.26250000000000001</v>
      </c>
      <c r="AF14" s="281">
        <f t="shared" si="9"/>
        <v>0.30499999999999999</v>
      </c>
      <c r="AG14" s="282">
        <f t="shared" si="10"/>
        <v>13.479490924855492</v>
      </c>
      <c r="AH14" s="282">
        <f t="shared" si="11"/>
        <v>15.661884693641618</v>
      </c>
    </row>
    <row r="15" spans="1:34" x14ac:dyDescent="0.2">
      <c r="A15" s="272">
        <v>12</v>
      </c>
      <c r="B15" s="385"/>
      <c r="C15" s="385"/>
      <c r="D15" s="386"/>
      <c r="E15" s="387"/>
      <c r="F15" s="387"/>
      <c r="G15" s="388"/>
      <c r="H15" s="252"/>
      <c r="I15" s="389"/>
      <c r="J15" s="253"/>
      <c r="K15" s="390"/>
      <c r="L15" s="267"/>
      <c r="M15" s="267"/>
      <c r="N15" s="267"/>
      <c r="O15" s="254">
        <f t="shared" si="0"/>
        <v>0</v>
      </c>
      <c r="P15" s="273">
        <f t="shared" si="1"/>
        <v>0</v>
      </c>
      <c r="Q15" s="274">
        <f t="shared" si="2"/>
        <v>0</v>
      </c>
      <c r="R15" s="274">
        <f t="shared" si="3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4"/>
        <v>0.5675</v>
      </c>
      <c r="AB15" s="279">
        <f t="shared" si="5"/>
        <v>0.4325</v>
      </c>
      <c r="AC15" s="274">
        <f t="shared" si="6"/>
        <v>0</v>
      </c>
      <c r="AD15" s="280">
        <f t="shared" si="7"/>
        <v>0</v>
      </c>
      <c r="AE15" s="281">
        <f t="shared" si="8"/>
        <v>0.26250000000000001</v>
      </c>
      <c r="AF15" s="281">
        <f t="shared" si="9"/>
        <v>0.30499999999999999</v>
      </c>
      <c r="AG15" s="282">
        <f t="shared" si="10"/>
        <v>0</v>
      </c>
      <c r="AH15" s="282">
        <f t="shared" si="11"/>
        <v>0</v>
      </c>
    </row>
    <row r="16" spans="1:34" x14ac:dyDescent="0.2">
      <c r="A16" s="272">
        <v>13</v>
      </c>
      <c r="B16" s="385" t="s">
        <v>332</v>
      </c>
      <c r="C16" s="385" t="s">
        <v>333</v>
      </c>
      <c r="D16" s="386" t="s">
        <v>320</v>
      </c>
      <c r="E16" s="387" t="s">
        <v>334</v>
      </c>
      <c r="F16" s="387"/>
      <c r="G16" s="388" t="s">
        <v>313</v>
      </c>
      <c r="H16" s="252">
        <v>2</v>
      </c>
      <c r="I16" s="389">
        <v>599.98</v>
      </c>
      <c r="J16" s="253">
        <v>9.2499999999999999E-2</v>
      </c>
      <c r="K16" s="390">
        <v>0.12</v>
      </c>
      <c r="L16" s="267">
        <v>6.5000000000000002E-2</v>
      </c>
      <c r="M16" s="267"/>
      <c r="N16" s="267"/>
      <c r="O16" s="254">
        <f t="shared" si="0"/>
        <v>120.835972</v>
      </c>
      <c r="P16" s="273">
        <f t="shared" si="1"/>
        <v>1277.9574</v>
      </c>
      <c r="Q16" s="274">
        <f t="shared" si="2"/>
        <v>479.14402800000005</v>
      </c>
      <c r="R16" s="274">
        <f t="shared" si="3"/>
        <v>958.2880560000001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4"/>
        <v>0.5675</v>
      </c>
      <c r="AB16" s="279">
        <f t="shared" si="5"/>
        <v>0.4325</v>
      </c>
      <c r="AC16" s="274">
        <f t="shared" si="6"/>
        <v>1107.8474635838152</v>
      </c>
      <c r="AD16" s="280">
        <f t="shared" si="7"/>
        <v>2215.6949271676303</v>
      </c>
      <c r="AE16" s="281">
        <f t="shared" si="8"/>
        <v>0.26250000000000001</v>
      </c>
      <c r="AF16" s="281">
        <f t="shared" si="9"/>
        <v>0.30499999999999999</v>
      </c>
      <c r="AG16" s="282">
        <f t="shared" si="10"/>
        <v>581.619918381503</v>
      </c>
      <c r="AH16" s="282">
        <f t="shared" si="11"/>
        <v>675.78695278612724</v>
      </c>
    </row>
    <row r="17" spans="1:34" x14ac:dyDescent="0.2">
      <c r="A17" s="272">
        <v>14</v>
      </c>
      <c r="B17" s="385" t="s">
        <v>335</v>
      </c>
      <c r="C17" s="385" t="s">
        <v>336</v>
      </c>
      <c r="D17" s="386" t="s">
        <v>320</v>
      </c>
      <c r="E17" s="387" t="s">
        <v>337</v>
      </c>
      <c r="F17" s="387"/>
      <c r="G17" s="388" t="s">
        <v>313</v>
      </c>
      <c r="H17" s="252">
        <v>2</v>
      </c>
      <c r="I17" s="389">
        <v>6967.65</v>
      </c>
      <c r="J17" s="253">
        <v>9.2499999999999999E-2</v>
      </c>
      <c r="K17" s="390">
        <v>0.12</v>
      </c>
      <c r="L17" s="267">
        <v>9.7500000000000003E-2</v>
      </c>
      <c r="M17" s="267"/>
      <c r="N17" s="267"/>
      <c r="O17" s="254">
        <f t="shared" si="0"/>
        <v>1403.2847099999999</v>
      </c>
      <c r="P17" s="273">
        <f t="shared" si="1"/>
        <v>15293.991749999999</v>
      </c>
      <c r="Q17" s="274">
        <f t="shared" si="2"/>
        <v>5564.3652899999997</v>
      </c>
      <c r="R17" s="274">
        <f t="shared" si="3"/>
        <v>11128.730579999999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4"/>
        <v>0.5675</v>
      </c>
      <c r="AB17" s="279">
        <f t="shared" si="5"/>
        <v>0.4325</v>
      </c>
      <c r="AC17" s="274">
        <f t="shared" si="6"/>
        <v>12865.584485549132</v>
      </c>
      <c r="AD17" s="280">
        <f t="shared" si="7"/>
        <v>25731.168971098265</v>
      </c>
      <c r="AE17" s="281">
        <f t="shared" si="8"/>
        <v>0.26250000000000001</v>
      </c>
      <c r="AF17" s="281">
        <f t="shared" si="9"/>
        <v>0.30499999999999999</v>
      </c>
      <c r="AG17" s="282">
        <f t="shared" si="10"/>
        <v>6754.431854913295</v>
      </c>
      <c r="AH17" s="282">
        <f t="shared" si="11"/>
        <v>7848.0065361849702</v>
      </c>
    </row>
    <row r="18" spans="1:34" x14ac:dyDescent="0.2">
      <c r="A18" s="272">
        <v>15</v>
      </c>
      <c r="B18" s="385" t="s">
        <v>338</v>
      </c>
      <c r="C18" s="385" t="s">
        <v>339</v>
      </c>
      <c r="D18" s="386" t="s">
        <v>320</v>
      </c>
      <c r="E18" s="387" t="s">
        <v>556</v>
      </c>
      <c r="F18" s="387"/>
      <c r="G18" s="388" t="s">
        <v>313</v>
      </c>
      <c r="H18" s="252">
        <v>8</v>
      </c>
      <c r="I18" s="389">
        <v>119.85</v>
      </c>
      <c r="J18" s="253">
        <v>9.2499999999999999E-2</v>
      </c>
      <c r="K18" s="390">
        <v>0.12</v>
      </c>
      <c r="L18" s="267">
        <v>3.2500000000000001E-2</v>
      </c>
      <c r="M18" s="267"/>
      <c r="N18" s="267"/>
      <c r="O18" s="254">
        <f t="shared" si="0"/>
        <v>24.137789999999999</v>
      </c>
      <c r="P18" s="273">
        <f t="shared" si="1"/>
        <v>989.9609999999999</v>
      </c>
      <c r="Q18" s="274">
        <f t="shared" si="2"/>
        <v>95.712209999999999</v>
      </c>
      <c r="R18" s="274">
        <f t="shared" si="3"/>
        <v>765.69767999999999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4"/>
        <v>0.5675</v>
      </c>
      <c r="AB18" s="279">
        <f t="shared" si="5"/>
        <v>0.4325</v>
      </c>
      <c r="AC18" s="274">
        <f t="shared" si="6"/>
        <v>221.29990751445087</v>
      </c>
      <c r="AD18" s="280">
        <f t="shared" si="7"/>
        <v>1770.3992601156069</v>
      </c>
      <c r="AE18" s="281">
        <f t="shared" si="8"/>
        <v>0.26250000000000001</v>
      </c>
      <c r="AF18" s="281">
        <f t="shared" si="9"/>
        <v>0.30499999999999999</v>
      </c>
      <c r="AG18" s="282">
        <f t="shared" si="10"/>
        <v>464.72980578034685</v>
      </c>
      <c r="AH18" s="282">
        <f t="shared" si="11"/>
        <v>539.97177433526008</v>
      </c>
    </row>
    <row r="19" spans="1:34" x14ac:dyDescent="0.2">
      <c r="A19" s="272">
        <v>16</v>
      </c>
      <c r="B19" s="385" t="s">
        <v>341</v>
      </c>
      <c r="C19" s="385" t="s">
        <v>342</v>
      </c>
      <c r="D19" s="386" t="s">
        <v>320</v>
      </c>
      <c r="E19" s="387">
        <v>11449887</v>
      </c>
      <c r="F19" s="387"/>
      <c r="G19" s="388" t="s">
        <v>313</v>
      </c>
      <c r="H19" s="252">
        <v>8</v>
      </c>
      <c r="I19" s="389">
        <v>205.99</v>
      </c>
      <c r="J19" s="253">
        <v>9.2499999999999999E-2</v>
      </c>
      <c r="K19" s="390">
        <v>0.12</v>
      </c>
      <c r="L19" s="267">
        <v>0</v>
      </c>
      <c r="M19" s="267"/>
      <c r="N19" s="267"/>
      <c r="O19" s="254">
        <f t="shared" si="0"/>
        <v>41.486386000000003</v>
      </c>
      <c r="P19" s="273">
        <f t="shared" si="1"/>
        <v>1647.92</v>
      </c>
      <c r="Q19" s="274">
        <f t="shared" si="2"/>
        <v>164.503614</v>
      </c>
      <c r="R19" s="274">
        <f t="shared" si="3"/>
        <v>1316.028912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4"/>
        <v>0.5675</v>
      </c>
      <c r="AB19" s="279">
        <f t="shared" si="5"/>
        <v>0.4325</v>
      </c>
      <c r="AC19" s="274">
        <f t="shared" si="6"/>
        <v>380.35517687861272</v>
      </c>
      <c r="AD19" s="280">
        <f t="shared" si="7"/>
        <v>3042.8414150289018</v>
      </c>
      <c r="AE19" s="281">
        <f t="shared" si="8"/>
        <v>0.26250000000000001</v>
      </c>
      <c r="AF19" s="281">
        <f t="shared" si="9"/>
        <v>0.30499999999999999</v>
      </c>
      <c r="AG19" s="282">
        <f t="shared" si="10"/>
        <v>798.74587144508678</v>
      </c>
      <c r="AH19" s="282">
        <f t="shared" si="11"/>
        <v>928.06663158381502</v>
      </c>
    </row>
    <row r="20" spans="1:34" x14ac:dyDescent="0.2">
      <c r="A20" s="272">
        <v>17</v>
      </c>
      <c r="B20" s="385"/>
      <c r="C20" s="385"/>
      <c r="D20" s="386"/>
      <c r="E20" s="387"/>
      <c r="F20" s="387"/>
      <c r="G20" s="388"/>
      <c r="H20" s="252"/>
      <c r="I20" s="389"/>
      <c r="J20" s="253"/>
      <c r="K20" s="390"/>
      <c r="L20" s="267"/>
      <c r="M20" s="267"/>
      <c r="N20" s="267"/>
      <c r="O20" s="254">
        <f t="shared" si="0"/>
        <v>0</v>
      </c>
      <c r="P20" s="273">
        <f t="shared" si="1"/>
        <v>0</v>
      </c>
      <c r="Q20" s="274">
        <f t="shared" si="2"/>
        <v>0</v>
      </c>
      <c r="R20" s="274">
        <f t="shared" si="3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4"/>
        <v>0.5675</v>
      </c>
      <c r="AB20" s="279">
        <f t="shared" si="5"/>
        <v>0.4325</v>
      </c>
      <c r="AC20" s="274">
        <f t="shared" si="6"/>
        <v>0</v>
      </c>
      <c r="AD20" s="280">
        <f t="shared" si="7"/>
        <v>0</v>
      </c>
      <c r="AE20" s="281">
        <f t="shared" si="8"/>
        <v>0.26250000000000001</v>
      </c>
      <c r="AF20" s="281">
        <f t="shared" si="9"/>
        <v>0.30499999999999999</v>
      </c>
      <c r="AG20" s="282">
        <f t="shared" si="10"/>
        <v>0</v>
      </c>
      <c r="AH20" s="282">
        <f t="shared" si="11"/>
        <v>0</v>
      </c>
    </row>
    <row r="21" spans="1:34" x14ac:dyDescent="0.2">
      <c r="A21" s="272">
        <v>18</v>
      </c>
      <c r="B21" s="385" t="s">
        <v>343</v>
      </c>
      <c r="C21" s="385" t="s">
        <v>344</v>
      </c>
      <c r="D21" s="386" t="s">
        <v>320</v>
      </c>
      <c r="E21" s="387" t="s">
        <v>345</v>
      </c>
      <c r="F21" s="387"/>
      <c r="G21" s="388" t="s">
        <v>313</v>
      </c>
      <c r="H21" s="252">
        <v>3</v>
      </c>
      <c r="I21" s="389">
        <v>10.09</v>
      </c>
      <c r="J21" s="253">
        <v>9.2499999999999999E-2</v>
      </c>
      <c r="K21" s="390">
        <v>0.12</v>
      </c>
      <c r="L21" s="267">
        <v>9.7500000000000003E-2</v>
      </c>
      <c r="M21" s="267"/>
      <c r="N21" s="267"/>
      <c r="O21" s="254">
        <f t="shared" si="0"/>
        <v>2.0321259999999999</v>
      </c>
      <c r="P21" s="273">
        <f t="shared" si="1"/>
        <v>33.221325</v>
      </c>
      <c r="Q21" s="274">
        <f t="shared" si="2"/>
        <v>8.057874</v>
      </c>
      <c r="R21" s="274">
        <f t="shared" si="3"/>
        <v>24.173622000000002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4"/>
        <v>0.5675</v>
      </c>
      <c r="AB21" s="279">
        <f t="shared" si="5"/>
        <v>0.4325</v>
      </c>
      <c r="AC21" s="274">
        <f t="shared" si="6"/>
        <v>18.6309225433526</v>
      </c>
      <c r="AD21" s="280">
        <f t="shared" si="7"/>
        <v>55.892767630057811</v>
      </c>
      <c r="AE21" s="281">
        <f t="shared" si="8"/>
        <v>0.26250000000000001</v>
      </c>
      <c r="AF21" s="281">
        <f t="shared" si="9"/>
        <v>0.30499999999999999</v>
      </c>
      <c r="AG21" s="282">
        <f t="shared" si="10"/>
        <v>14.671851502890176</v>
      </c>
      <c r="AH21" s="282">
        <f t="shared" si="11"/>
        <v>17.047294127167632</v>
      </c>
    </row>
    <row r="22" spans="1:34" x14ac:dyDescent="0.2">
      <c r="A22" s="272">
        <v>19</v>
      </c>
      <c r="B22" s="385" t="s">
        <v>346</v>
      </c>
      <c r="C22" s="385" t="s">
        <v>347</v>
      </c>
      <c r="D22" s="386" t="s">
        <v>320</v>
      </c>
      <c r="E22" s="387" t="s">
        <v>348</v>
      </c>
      <c r="F22" s="387"/>
      <c r="G22" s="388" t="s">
        <v>313</v>
      </c>
      <c r="H22" s="252">
        <v>3</v>
      </c>
      <c r="I22" s="389">
        <v>10.09</v>
      </c>
      <c r="J22" s="253">
        <v>9.2499999999999999E-2</v>
      </c>
      <c r="K22" s="390">
        <v>0.12</v>
      </c>
      <c r="L22" s="267">
        <v>9.7500000000000003E-2</v>
      </c>
      <c r="M22" s="267"/>
      <c r="N22" s="267"/>
      <c r="O22" s="254">
        <f t="shared" si="0"/>
        <v>2.0321259999999999</v>
      </c>
      <c r="P22" s="273">
        <f t="shared" si="1"/>
        <v>33.221325</v>
      </c>
      <c r="Q22" s="274">
        <f t="shared" si="2"/>
        <v>8.057874</v>
      </c>
      <c r="R22" s="274">
        <f t="shared" si="3"/>
        <v>24.173622000000002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4"/>
        <v>0.5675</v>
      </c>
      <c r="AB22" s="279">
        <f t="shared" si="5"/>
        <v>0.4325</v>
      </c>
      <c r="AC22" s="274">
        <f t="shared" si="6"/>
        <v>18.6309225433526</v>
      </c>
      <c r="AD22" s="280">
        <f t="shared" si="7"/>
        <v>55.892767630057811</v>
      </c>
      <c r="AE22" s="281">
        <f t="shared" si="8"/>
        <v>0.26250000000000001</v>
      </c>
      <c r="AF22" s="281">
        <f t="shared" si="9"/>
        <v>0.30499999999999999</v>
      </c>
      <c r="AG22" s="282">
        <f t="shared" si="10"/>
        <v>14.671851502890176</v>
      </c>
      <c r="AH22" s="282">
        <f t="shared" si="11"/>
        <v>17.047294127167632</v>
      </c>
    </row>
    <row r="23" spans="1:34" x14ac:dyDescent="0.2">
      <c r="A23" s="272">
        <v>20</v>
      </c>
      <c r="B23" s="385" t="s">
        <v>349</v>
      </c>
      <c r="C23" s="385" t="s">
        <v>350</v>
      </c>
      <c r="D23" s="386" t="s">
        <v>320</v>
      </c>
      <c r="E23" s="387" t="s">
        <v>351</v>
      </c>
      <c r="F23" s="387"/>
      <c r="G23" s="388" t="s">
        <v>313</v>
      </c>
      <c r="H23" s="252">
        <v>3</v>
      </c>
      <c r="I23" s="389">
        <v>6.65</v>
      </c>
      <c r="J23" s="253">
        <v>9.2499999999999999E-2</v>
      </c>
      <c r="K23" s="390">
        <v>0.12</v>
      </c>
      <c r="L23" s="267">
        <v>9.7500000000000003E-2</v>
      </c>
      <c r="M23" s="267"/>
      <c r="N23" s="267"/>
      <c r="O23" s="254">
        <f t="shared" si="0"/>
        <v>1.3393100000000002</v>
      </c>
      <c r="P23" s="273">
        <f t="shared" si="1"/>
        <v>21.895125</v>
      </c>
      <c r="Q23" s="274">
        <f t="shared" si="2"/>
        <v>5.3106900000000001</v>
      </c>
      <c r="R23" s="274">
        <f t="shared" si="3"/>
        <v>15.93207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4"/>
        <v>0.5675</v>
      </c>
      <c r="AB23" s="279">
        <f t="shared" si="5"/>
        <v>0.4325</v>
      </c>
      <c r="AC23" s="274">
        <f t="shared" si="6"/>
        <v>12.279052023121388</v>
      </c>
      <c r="AD23" s="280">
        <f t="shared" si="7"/>
        <v>36.837156069364163</v>
      </c>
      <c r="AE23" s="281">
        <f t="shared" si="8"/>
        <v>0.26250000000000001</v>
      </c>
      <c r="AF23" s="281">
        <f t="shared" si="9"/>
        <v>0.30499999999999999</v>
      </c>
      <c r="AG23" s="282">
        <f t="shared" si="10"/>
        <v>9.6697534682080928</v>
      </c>
      <c r="AH23" s="282">
        <f t="shared" si="11"/>
        <v>11.235332601156069</v>
      </c>
    </row>
    <row r="24" spans="1:34" x14ac:dyDescent="0.2">
      <c r="A24" s="272">
        <v>21</v>
      </c>
      <c r="B24" s="385" t="s">
        <v>352</v>
      </c>
      <c r="C24" s="385" t="s">
        <v>353</v>
      </c>
      <c r="D24" s="386" t="s">
        <v>320</v>
      </c>
      <c r="E24" s="387" t="s">
        <v>354</v>
      </c>
      <c r="F24" s="387"/>
      <c r="G24" s="388" t="s">
        <v>313</v>
      </c>
      <c r="H24" s="252">
        <v>3</v>
      </c>
      <c r="I24" s="389">
        <v>6.65</v>
      </c>
      <c r="J24" s="253">
        <v>9.2499999999999999E-2</v>
      </c>
      <c r="K24" s="390">
        <v>0.12</v>
      </c>
      <c r="L24" s="267">
        <v>9.7500000000000003E-2</v>
      </c>
      <c r="M24" s="267"/>
      <c r="N24" s="267"/>
      <c r="O24" s="254">
        <f t="shared" si="0"/>
        <v>1.3393100000000002</v>
      </c>
      <c r="P24" s="273">
        <f t="shared" si="1"/>
        <v>21.895125</v>
      </c>
      <c r="Q24" s="274">
        <f t="shared" si="2"/>
        <v>5.3106900000000001</v>
      </c>
      <c r="R24" s="274">
        <f t="shared" si="3"/>
        <v>15.93207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4"/>
        <v>0.5675</v>
      </c>
      <c r="AB24" s="279">
        <f t="shared" si="5"/>
        <v>0.4325</v>
      </c>
      <c r="AC24" s="274">
        <f t="shared" si="6"/>
        <v>12.279052023121388</v>
      </c>
      <c r="AD24" s="280">
        <f t="shared" si="7"/>
        <v>36.837156069364163</v>
      </c>
      <c r="AE24" s="281">
        <f t="shared" si="8"/>
        <v>0.26250000000000001</v>
      </c>
      <c r="AF24" s="281">
        <f t="shared" si="9"/>
        <v>0.30499999999999999</v>
      </c>
      <c r="AG24" s="282">
        <f t="shared" si="10"/>
        <v>9.6697534682080928</v>
      </c>
      <c r="AH24" s="282">
        <f t="shared" si="11"/>
        <v>11.235332601156069</v>
      </c>
    </row>
    <row r="25" spans="1:34" x14ac:dyDescent="0.2">
      <c r="A25" s="272">
        <v>22</v>
      </c>
      <c r="B25" s="385" t="s">
        <v>355</v>
      </c>
      <c r="C25" s="385" t="s">
        <v>356</v>
      </c>
      <c r="D25" s="386" t="s">
        <v>320</v>
      </c>
      <c r="E25" s="387" t="s">
        <v>357</v>
      </c>
      <c r="F25" s="387"/>
      <c r="G25" s="388" t="s">
        <v>313</v>
      </c>
      <c r="H25" s="252">
        <v>3</v>
      </c>
      <c r="I25" s="389">
        <v>6.65</v>
      </c>
      <c r="J25" s="253">
        <v>9.2499999999999999E-2</v>
      </c>
      <c r="K25" s="390">
        <v>0.12</v>
      </c>
      <c r="L25" s="267">
        <v>9.7500000000000003E-2</v>
      </c>
      <c r="M25" s="267"/>
      <c r="N25" s="267"/>
      <c r="O25" s="254">
        <f t="shared" si="0"/>
        <v>1.3393100000000002</v>
      </c>
      <c r="P25" s="273">
        <f t="shared" si="1"/>
        <v>21.895125</v>
      </c>
      <c r="Q25" s="274">
        <f t="shared" si="2"/>
        <v>5.3106900000000001</v>
      </c>
      <c r="R25" s="274">
        <f t="shared" si="3"/>
        <v>15.93207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 t="shared" si="4"/>
        <v>0.5675</v>
      </c>
      <c r="AB25" s="279">
        <f t="shared" si="5"/>
        <v>0.4325</v>
      </c>
      <c r="AC25" s="274">
        <f t="shared" si="6"/>
        <v>12.279052023121388</v>
      </c>
      <c r="AD25" s="280">
        <f t="shared" si="7"/>
        <v>36.837156069364163</v>
      </c>
      <c r="AE25" s="281">
        <f t="shared" si="8"/>
        <v>0.26250000000000001</v>
      </c>
      <c r="AF25" s="281">
        <f t="shared" si="9"/>
        <v>0.30499999999999999</v>
      </c>
      <c r="AG25" s="282">
        <f t="shared" si="10"/>
        <v>9.6697534682080928</v>
      </c>
      <c r="AH25" s="282">
        <f t="shared" si="11"/>
        <v>11.235332601156069</v>
      </c>
    </row>
    <row r="26" spans="1:34" x14ac:dyDescent="0.2">
      <c r="A26" s="272">
        <v>23</v>
      </c>
      <c r="B26" s="385" t="s">
        <v>358</v>
      </c>
      <c r="C26" s="385" t="s">
        <v>359</v>
      </c>
      <c r="D26" s="386" t="s">
        <v>320</v>
      </c>
      <c r="E26" s="387" t="s">
        <v>360</v>
      </c>
      <c r="F26" s="387"/>
      <c r="G26" s="388" t="s">
        <v>313</v>
      </c>
      <c r="H26" s="252">
        <v>1</v>
      </c>
      <c r="I26" s="389">
        <v>24.33</v>
      </c>
      <c r="J26" s="253">
        <v>9.2499999999999999E-2</v>
      </c>
      <c r="K26" s="390">
        <v>0.12</v>
      </c>
      <c r="L26" s="267">
        <v>9.7500000000000003E-2</v>
      </c>
      <c r="M26" s="267"/>
      <c r="N26" s="267"/>
      <c r="O26" s="254">
        <f t="shared" si="0"/>
        <v>4.9000619999999993</v>
      </c>
      <c r="P26" s="273">
        <f t="shared" si="1"/>
        <v>26.702174999999997</v>
      </c>
      <c r="Q26" s="274">
        <f t="shared" si="2"/>
        <v>19.429938</v>
      </c>
      <c r="R26" s="274">
        <f t="shared" si="3"/>
        <v>19.429938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 t="shared" si="4"/>
        <v>0.5675</v>
      </c>
      <c r="AB26" s="279">
        <f t="shared" si="5"/>
        <v>0.4325</v>
      </c>
      <c r="AC26" s="274">
        <f t="shared" si="6"/>
        <v>44.924712138728324</v>
      </c>
      <c r="AD26" s="280">
        <f t="shared" si="7"/>
        <v>44.924712138728324</v>
      </c>
      <c r="AE26" s="281">
        <f t="shared" si="8"/>
        <v>0.26250000000000001</v>
      </c>
      <c r="AF26" s="281">
        <f t="shared" si="9"/>
        <v>0.30499999999999999</v>
      </c>
      <c r="AG26" s="282">
        <f t="shared" si="10"/>
        <v>11.792736936416185</v>
      </c>
      <c r="AH26" s="282">
        <f t="shared" si="11"/>
        <v>13.702037202312139</v>
      </c>
    </row>
    <row r="27" spans="1:34" x14ac:dyDescent="0.2">
      <c r="A27" s="272">
        <v>24</v>
      </c>
      <c r="B27" s="385" t="s">
        <v>361</v>
      </c>
      <c r="C27" s="385"/>
      <c r="D27" s="386" t="s">
        <v>320</v>
      </c>
      <c r="E27" s="387" t="s">
        <v>362</v>
      </c>
      <c r="F27" s="387"/>
      <c r="G27" s="388" t="s">
        <v>313</v>
      </c>
      <c r="H27" s="252">
        <v>7</v>
      </c>
      <c r="I27" s="389">
        <v>8.34</v>
      </c>
      <c r="J27" s="253">
        <v>9.2499999999999999E-2</v>
      </c>
      <c r="K27" s="390">
        <v>0.12</v>
      </c>
      <c r="L27" s="267">
        <v>9.7500000000000003E-2</v>
      </c>
      <c r="M27" s="267"/>
      <c r="N27" s="267"/>
      <c r="O27" s="254">
        <f t="shared" si="0"/>
        <v>1.6796759999999999</v>
      </c>
      <c r="P27" s="273">
        <f t="shared" si="1"/>
        <v>64.072050000000004</v>
      </c>
      <c r="Q27" s="274">
        <f t="shared" si="2"/>
        <v>6.6603240000000001</v>
      </c>
      <c r="R27" s="274">
        <f t="shared" si="3"/>
        <v>46.622267999999998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4"/>
        <v>0.5675</v>
      </c>
      <c r="AB27" s="279">
        <f t="shared" si="5"/>
        <v>0.4325</v>
      </c>
      <c r="AC27" s="274">
        <f t="shared" si="6"/>
        <v>15.399593063583815</v>
      </c>
      <c r="AD27" s="280">
        <f t="shared" si="7"/>
        <v>107.7971514450867</v>
      </c>
      <c r="AE27" s="281">
        <f t="shared" si="8"/>
        <v>0.26250000000000001</v>
      </c>
      <c r="AF27" s="281">
        <f t="shared" si="9"/>
        <v>0.30499999999999999</v>
      </c>
      <c r="AG27" s="282">
        <f t="shared" si="10"/>
        <v>28.29675225433526</v>
      </c>
      <c r="AH27" s="282">
        <f t="shared" si="11"/>
        <v>32.878131190751439</v>
      </c>
    </row>
    <row r="28" spans="1:34" x14ac:dyDescent="0.2">
      <c r="A28" s="272">
        <v>25</v>
      </c>
      <c r="B28" s="385" t="s">
        <v>363</v>
      </c>
      <c r="C28" s="385"/>
      <c r="D28" s="386" t="s">
        <v>320</v>
      </c>
      <c r="E28" s="387" t="s">
        <v>364</v>
      </c>
      <c r="F28" s="387"/>
      <c r="G28" s="388" t="s">
        <v>313</v>
      </c>
      <c r="H28" s="252">
        <v>7</v>
      </c>
      <c r="I28" s="389">
        <v>4.08</v>
      </c>
      <c r="J28" s="253">
        <v>9.2499999999999999E-2</v>
      </c>
      <c r="K28" s="390">
        <v>0.12</v>
      </c>
      <c r="L28" s="267">
        <v>9.7500000000000003E-2</v>
      </c>
      <c r="M28" s="267"/>
      <c r="N28" s="267"/>
      <c r="O28" s="254">
        <f t="shared" si="0"/>
        <v>0.821712</v>
      </c>
      <c r="P28" s="273">
        <f t="shared" si="1"/>
        <v>31.3446</v>
      </c>
      <c r="Q28" s="274">
        <f t="shared" si="2"/>
        <v>3.2582880000000003</v>
      </c>
      <c r="R28" s="274">
        <f t="shared" si="3"/>
        <v>22.808016000000002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4"/>
        <v>0.5675</v>
      </c>
      <c r="AB28" s="279">
        <f t="shared" si="5"/>
        <v>0.4325</v>
      </c>
      <c r="AC28" s="274">
        <f t="shared" si="6"/>
        <v>7.5336138728323707</v>
      </c>
      <c r="AD28" s="280">
        <f t="shared" si="7"/>
        <v>52.735297109826597</v>
      </c>
      <c r="AE28" s="281">
        <f t="shared" si="8"/>
        <v>0.26250000000000001</v>
      </c>
      <c r="AF28" s="281">
        <f t="shared" si="9"/>
        <v>0.30499999999999999</v>
      </c>
      <c r="AG28" s="282">
        <f t="shared" si="10"/>
        <v>13.843015491329481</v>
      </c>
      <c r="AH28" s="282">
        <f t="shared" si="11"/>
        <v>16.084265618497113</v>
      </c>
    </row>
    <row r="29" spans="1:34" x14ac:dyDescent="0.2">
      <c r="A29" s="272">
        <v>26</v>
      </c>
      <c r="B29" s="385"/>
      <c r="C29" s="385"/>
      <c r="D29" s="386"/>
      <c r="E29" s="387"/>
      <c r="F29" s="387"/>
      <c r="G29" s="388"/>
      <c r="H29" s="252"/>
      <c r="I29" s="389"/>
      <c r="J29" s="253"/>
      <c r="K29" s="390"/>
      <c r="L29" s="267"/>
      <c r="M29" s="267"/>
      <c r="N29" s="267"/>
      <c r="O29" s="254">
        <f t="shared" si="0"/>
        <v>0</v>
      </c>
      <c r="P29" s="273">
        <f t="shared" si="1"/>
        <v>0</v>
      </c>
      <c r="Q29" s="274">
        <f t="shared" si="2"/>
        <v>0</v>
      </c>
      <c r="R29" s="274">
        <f t="shared" si="3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4"/>
        <v>0.5675</v>
      </c>
      <c r="AB29" s="279">
        <f t="shared" si="5"/>
        <v>0.4325</v>
      </c>
      <c r="AC29" s="274">
        <f t="shared" si="6"/>
        <v>0</v>
      </c>
      <c r="AD29" s="280">
        <f t="shared" si="7"/>
        <v>0</v>
      </c>
      <c r="AE29" s="281">
        <f t="shared" si="8"/>
        <v>0.26250000000000001</v>
      </c>
      <c r="AF29" s="281">
        <f t="shared" si="9"/>
        <v>0.30499999999999999</v>
      </c>
      <c r="AG29" s="282">
        <f t="shared" si="10"/>
        <v>0</v>
      </c>
      <c r="AH29" s="282">
        <f t="shared" si="11"/>
        <v>0</v>
      </c>
    </row>
    <row r="30" spans="1:34" x14ac:dyDescent="0.2">
      <c r="A30" s="272">
        <v>27</v>
      </c>
      <c r="B30" s="365"/>
      <c r="C30" s="365" t="s">
        <v>366</v>
      </c>
      <c r="D30" s="376" t="s">
        <v>21</v>
      </c>
      <c r="E30" s="377" t="s">
        <v>365</v>
      </c>
      <c r="F30" s="377"/>
      <c r="G30" s="378" t="s">
        <v>310</v>
      </c>
      <c r="H30" s="379">
        <v>1</v>
      </c>
      <c r="I30" s="380"/>
      <c r="J30" s="381"/>
      <c r="K30" s="382"/>
      <c r="L30" s="383"/>
      <c r="M30" s="383"/>
      <c r="N30" s="383"/>
      <c r="O30" s="254">
        <f t="shared" si="0"/>
        <v>0</v>
      </c>
      <c r="P30" s="273">
        <f t="shared" si="1"/>
        <v>0</v>
      </c>
      <c r="Q30" s="274">
        <f t="shared" si="2"/>
        <v>0</v>
      </c>
      <c r="R30" s="274">
        <f t="shared" si="3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4"/>
        <v>0.5675</v>
      </c>
      <c r="AB30" s="279">
        <f t="shared" si="5"/>
        <v>0.4325</v>
      </c>
      <c r="AC30" s="274">
        <f t="shared" si="6"/>
        <v>0</v>
      </c>
      <c r="AD30" s="280">
        <f t="shared" si="7"/>
        <v>0</v>
      </c>
      <c r="AE30" s="281">
        <f t="shared" si="8"/>
        <v>0.26250000000000001</v>
      </c>
      <c r="AF30" s="281">
        <f t="shared" si="9"/>
        <v>0.30499999999999999</v>
      </c>
      <c r="AG30" s="282">
        <f t="shared" si="10"/>
        <v>0</v>
      </c>
      <c r="AH30" s="282">
        <f t="shared" si="11"/>
        <v>0</v>
      </c>
    </row>
    <row r="31" spans="1:34" x14ac:dyDescent="0.2">
      <c r="A31" s="272">
        <v>28</v>
      </c>
      <c r="B31" s="385" t="s">
        <v>548</v>
      </c>
      <c r="C31" s="385"/>
      <c r="D31" s="386" t="s">
        <v>21</v>
      </c>
      <c r="E31" s="387" t="s">
        <v>368</v>
      </c>
      <c r="F31" s="387"/>
      <c r="G31" s="388" t="s">
        <v>369</v>
      </c>
      <c r="H31" s="252">
        <v>60</v>
      </c>
      <c r="I31" s="389">
        <v>65</v>
      </c>
      <c r="J31" s="253">
        <v>9.2499999999999999E-2</v>
      </c>
      <c r="K31" s="390">
        <v>0.12</v>
      </c>
      <c r="L31" s="267">
        <v>3.2500000000000001E-2</v>
      </c>
      <c r="M31" s="267"/>
      <c r="N31" s="267"/>
      <c r="O31" s="254">
        <f t="shared" si="0"/>
        <v>13.091000000000001</v>
      </c>
      <c r="P31" s="273">
        <f t="shared" si="1"/>
        <v>4026.75</v>
      </c>
      <c r="Q31" s="274">
        <f t="shared" si="2"/>
        <v>51.908999999999999</v>
      </c>
      <c r="R31" s="274">
        <f t="shared" si="3"/>
        <v>3114.54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4"/>
        <v>0.5675</v>
      </c>
      <c r="AB31" s="279">
        <f t="shared" si="5"/>
        <v>0.4325</v>
      </c>
      <c r="AC31" s="274">
        <f t="shared" si="6"/>
        <v>120.02080924855491</v>
      </c>
      <c r="AD31" s="280">
        <f t="shared" si="7"/>
        <v>7201.2485549132944</v>
      </c>
      <c r="AE31" s="281">
        <f t="shared" si="8"/>
        <v>0.26250000000000001</v>
      </c>
      <c r="AF31" s="281">
        <f t="shared" si="9"/>
        <v>0.30499999999999999</v>
      </c>
      <c r="AG31" s="282">
        <f t="shared" si="10"/>
        <v>1890.32774566474</v>
      </c>
      <c r="AH31" s="282">
        <f t="shared" si="11"/>
        <v>2196.3808092485547</v>
      </c>
    </row>
    <row r="32" spans="1:34" x14ac:dyDescent="0.2">
      <c r="A32" s="272">
        <v>29</v>
      </c>
      <c r="B32" s="385"/>
      <c r="C32" s="385"/>
      <c r="D32" s="386"/>
      <c r="E32" s="387"/>
      <c r="F32" s="387"/>
      <c r="G32" s="388"/>
      <c r="H32" s="252"/>
      <c r="I32" s="389"/>
      <c r="J32" s="253"/>
      <c r="K32" s="390"/>
      <c r="L32" s="267"/>
      <c r="M32" s="267"/>
      <c r="N32" s="267"/>
      <c r="O32" s="254">
        <f t="shared" si="0"/>
        <v>0</v>
      </c>
      <c r="P32" s="273">
        <f t="shared" si="1"/>
        <v>0</v>
      </c>
      <c r="Q32" s="274">
        <f t="shared" si="2"/>
        <v>0</v>
      </c>
      <c r="R32" s="274">
        <f t="shared" si="3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4"/>
        <v>0.5675</v>
      </c>
      <c r="AB32" s="279">
        <f t="shared" si="5"/>
        <v>0.4325</v>
      </c>
      <c r="AC32" s="274">
        <f t="shared" si="6"/>
        <v>0</v>
      </c>
      <c r="AD32" s="280">
        <f t="shared" si="7"/>
        <v>0</v>
      </c>
      <c r="AE32" s="281">
        <f t="shared" si="8"/>
        <v>0.26250000000000001</v>
      </c>
      <c r="AF32" s="281">
        <f t="shared" si="9"/>
        <v>0.30499999999999999</v>
      </c>
      <c r="AG32" s="282">
        <f t="shared" si="10"/>
        <v>0</v>
      </c>
      <c r="AH32" s="282">
        <f t="shared" si="11"/>
        <v>0</v>
      </c>
    </row>
    <row r="33" spans="1:34" x14ac:dyDescent="0.2">
      <c r="A33" s="272">
        <v>30</v>
      </c>
      <c r="B33" s="365" t="s">
        <v>370</v>
      </c>
      <c r="C33" s="365"/>
      <c r="D33" s="376" t="s">
        <v>21</v>
      </c>
      <c r="E33" s="377" t="s">
        <v>309</v>
      </c>
      <c r="F33" s="377"/>
      <c r="G33" s="378" t="s">
        <v>310</v>
      </c>
      <c r="H33" s="379">
        <v>1</v>
      </c>
      <c r="I33" s="380"/>
      <c r="J33" s="381"/>
      <c r="K33" s="382"/>
      <c r="L33" s="383"/>
      <c r="M33" s="383"/>
      <c r="N33" s="383"/>
      <c r="O33" s="254">
        <f t="shared" si="0"/>
        <v>0</v>
      </c>
      <c r="P33" s="273">
        <f t="shared" si="1"/>
        <v>0</v>
      </c>
      <c r="Q33" s="274">
        <f t="shared" si="2"/>
        <v>0</v>
      </c>
      <c r="R33" s="274">
        <f t="shared" si="3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4"/>
        <v>0.5675</v>
      </c>
      <c r="AB33" s="279">
        <f t="shared" si="5"/>
        <v>0.4325</v>
      </c>
      <c r="AC33" s="274">
        <f t="shared" si="6"/>
        <v>0</v>
      </c>
      <c r="AD33" s="280">
        <f t="shared" si="7"/>
        <v>0</v>
      </c>
      <c r="AE33" s="281">
        <f t="shared" si="8"/>
        <v>0.26250000000000001</v>
      </c>
      <c r="AF33" s="281">
        <f t="shared" si="9"/>
        <v>0.30499999999999999</v>
      </c>
      <c r="AG33" s="282">
        <f t="shared" si="10"/>
        <v>0</v>
      </c>
      <c r="AH33" s="282">
        <f t="shared" si="11"/>
        <v>0</v>
      </c>
    </row>
    <row r="34" spans="1:34" x14ac:dyDescent="0.2">
      <c r="A34" s="272">
        <v>31</v>
      </c>
      <c r="B34" s="385"/>
      <c r="C34" s="385"/>
      <c r="D34" s="386"/>
      <c r="E34" s="387"/>
      <c r="F34" s="387"/>
      <c r="G34" s="388"/>
      <c r="H34" s="252"/>
      <c r="I34" s="389"/>
      <c r="J34" s="253"/>
      <c r="K34" s="390"/>
      <c r="L34" s="267"/>
      <c r="M34" s="267"/>
      <c r="N34" s="267"/>
      <c r="O34" s="254">
        <f t="shared" si="0"/>
        <v>0</v>
      </c>
      <c r="P34" s="273">
        <f t="shared" si="1"/>
        <v>0</v>
      </c>
      <c r="Q34" s="274">
        <f t="shared" si="2"/>
        <v>0</v>
      </c>
      <c r="R34" s="274">
        <f t="shared" si="3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4"/>
        <v>0.5675</v>
      </c>
      <c r="AB34" s="279">
        <f t="shared" si="5"/>
        <v>0.4325</v>
      </c>
      <c r="AC34" s="274">
        <f t="shared" si="6"/>
        <v>0</v>
      </c>
      <c r="AD34" s="280">
        <f t="shared" si="7"/>
        <v>0</v>
      </c>
      <c r="AE34" s="281">
        <f t="shared" si="8"/>
        <v>0.26250000000000001</v>
      </c>
      <c r="AF34" s="281">
        <f t="shared" si="9"/>
        <v>0.30499999999999999</v>
      </c>
      <c r="AG34" s="282">
        <f t="shared" si="10"/>
        <v>0</v>
      </c>
      <c r="AH34" s="282">
        <f t="shared" si="11"/>
        <v>0</v>
      </c>
    </row>
    <row r="35" spans="1:34" x14ac:dyDescent="0.2">
      <c r="A35" s="272">
        <v>32</v>
      </c>
      <c r="B35" s="385" t="s">
        <v>371</v>
      </c>
      <c r="C35" s="385" t="s">
        <v>372</v>
      </c>
      <c r="D35" s="386" t="s">
        <v>320</v>
      </c>
      <c r="E35" s="387" t="s">
        <v>373</v>
      </c>
      <c r="F35" s="387"/>
      <c r="G35" s="388" t="s">
        <v>313</v>
      </c>
      <c r="H35" s="252">
        <v>1</v>
      </c>
      <c r="I35" s="389">
        <v>351.85</v>
      </c>
      <c r="J35" s="253">
        <v>9.2499999999999999E-2</v>
      </c>
      <c r="K35" s="390">
        <v>0.12</v>
      </c>
      <c r="L35" s="267">
        <v>0.15</v>
      </c>
      <c r="M35" s="267"/>
      <c r="N35" s="267"/>
      <c r="O35" s="254">
        <f t="shared" si="0"/>
        <v>70.862590000000012</v>
      </c>
      <c r="P35" s="273">
        <f t="shared" si="1"/>
        <v>404.62750000000005</v>
      </c>
      <c r="Q35" s="274">
        <f t="shared" si="2"/>
        <v>280.98741000000001</v>
      </c>
      <c r="R35" s="274">
        <f t="shared" si="3"/>
        <v>280.98741000000001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4"/>
        <v>0.5675</v>
      </c>
      <c r="AB35" s="279">
        <f t="shared" si="5"/>
        <v>0.4325</v>
      </c>
      <c r="AC35" s="274">
        <f t="shared" si="6"/>
        <v>649.68187283237</v>
      </c>
      <c r="AD35" s="280">
        <f t="shared" si="7"/>
        <v>649.68187283237</v>
      </c>
      <c r="AE35" s="281">
        <f t="shared" si="8"/>
        <v>0.26250000000000001</v>
      </c>
      <c r="AF35" s="281">
        <f t="shared" si="9"/>
        <v>0.30499999999999999</v>
      </c>
      <c r="AG35" s="282">
        <f t="shared" si="10"/>
        <v>170.54149161849713</v>
      </c>
      <c r="AH35" s="282">
        <f t="shared" si="11"/>
        <v>198.15297121387286</v>
      </c>
    </row>
    <row r="36" spans="1:34" x14ac:dyDescent="0.2">
      <c r="A36" s="272">
        <v>33</v>
      </c>
      <c r="B36" s="385" t="s">
        <v>374</v>
      </c>
      <c r="C36" s="385"/>
      <c r="D36" s="386" t="s">
        <v>320</v>
      </c>
      <c r="E36" s="387" t="s">
        <v>375</v>
      </c>
      <c r="F36" s="387"/>
      <c r="G36" s="388" t="s">
        <v>313</v>
      </c>
      <c r="H36" s="252">
        <v>1</v>
      </c>
      <c r="I36" s="389">
        <v>78.430000000000007</v>
      </c>
      <c r="J36" s="253">
        <v>9.2499999999999999E-2</v>
      </c>
      <c r="K36" s="390">
        <v>0.12</v>
      </c>
      <c r="L36" s="267">
        <v>6.5000000000000002E-2</v>
      </c>
      <c r="M36" s="267"/>
      <c r="N36" s="267"/>
      <c r="O36" s="254">
        <f t="shared" si="0"/>
        <v>15.795802000000002</v>
      </c>
      <c r="P36" s="273">
        <f t="shared" si="1"/>
        <v>83.527950000000004</v>
      </c>
      <c r="Q36" s="274">
        <f t="shared" si="2"/>
        <v>62.634198000000005</v>
      </c>
      <c r="R36" s="274">
        <f t="shared" si="3"/>
        <v>62.634198000000005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4"/>
        <v>0.5675</v>
      </c>
      <c r="AB36" s="279">
        <f t="shared" si="5"/>
        <v>0.4325</v>
      </c>
      <c r="AC36" s="274">
        <f t="shared" si="6"/>
        <v>144.81895491329482</v>
      </c>
      <c r="AD36" s="280">
        <f t="shared" si="7"/>
        <v>144.81895491329482</v>
      </c>
      <c r="AE36" s="281">
        <f t="shared" si="8"/>
        <v>0.26250000000000001</v>
      </c>
      <c r="AF36" s="281">
        <f t="shared" si="9"/>
        <v>0.30499999999999999</v>
      </c>
      <c r="AG36" s="282">
        <f t="shared" si="10"/>
        <v>38.014975664739893</v>
      </c>
      <c r="AH36" s="282">
        <f t="shared" si="11"/>
        <v>44.169781248554919</v>
      </c>
    </row>
    <row r="37" spans="1:34" x14ac:dyDescent="0.2">
      <c r="A37" s="272">
        <v>34</v>
      </c>
      <c r="B37" s="385"/>
      <c r="C37" s="385"/>
      <c r="D37" s="386"/>
      <c r="E37" s="387"/>
      <c r="F37" s="387"/>
      <c r="G37" s="388"/>
      <c r="H37" s="252"/>
      <c r="I37" s="389"/>
      <c r="J37" s="253"/>
      <c r="K37" s="390"/>
      <c r="L37" s="267"/>
      <c r="M37" s="267"/>
      <c r="N37" s="267"/>
      <c r="O37" s="254">
        <f t="shared" si="0"/>
        <v>0</v>
      </c>
      <c r="P37" s="273">
        <f t="shared" si="1"/>
        <v>0</v>
      </c>
      <c r="Q37" s="274">
        <f t="shared" si="2"/>
        <v>0</v>
      </c>
      <c r="R37" s="274">
        <f t="shared" si="3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4"/>
        <v>0.5675</v>
      </c>
      <c r="AB37" s="279">
        <f t="shared" si="5"/>
        <v>0.4325</v>
      </c>
      <c r="AC37" s="274">
        <f t="shared" si="6"/>
        <v>0</v>
      </c>
      <c r="AD37" s="280">
        <f t="shared" si="7"/>
        <v>0</v>
      </c>
      <c r="AE37" s="281">
        <f t="shared" si="8"/>
        <v>0.26250000000000001</v>
      </c>
      <c r="AF37" s="281">
        <f t="shared" si="9"/>
        <v>0.30499999999999999</v>
      </c>
      <c r="AG37" s="282">
        <f t="shared" si="10"/>
        <v>0</v>
      </c>
      <c r="AH37" s="282">
        <f t="shared" si="11"/>
        <v>0</v>
      </c>
    </row>
    <row r="38" spans="1:34" x14ac:dyDescent="0.2">
      <c r="A38" s="272">
        <v>35</v>
      </c>
      <c r="B38" s="365"/>
      <c r="C38" s="365" t="s">
        <v>376</v>
      </c>
      <c r="D38" s="376" t="s">
        <v>377</v>
      </c>
      <c r="E38" s="377" t="s">
        <v>378</v>
      </c>
      <c r="F38" s="377"/>
      <c r="G38" s="378" t="s">
        <v>310</v>
      </c>
      <c r="H38" s="379">
        <v>1</v>
      </c>
      <c r="I38" s="380"/>
      <c r="J38" s="381"/>
      <c r="K38" s="382"/>
      <c r="L38" s="383"/>
      <c r="M38" s="383"/>
      <c r="N38" s="383"/>
      <c r="O38" s="254">
        <f t="shared" si="0"/>
        <v>0</v>
      </c>
      <c r="P38" s="273">
        <f t="shared" si="1"/>
        <v>0</v>
      </c>
      <c r="Q38" s="274">
        <f t="shared" si="2"/>
        <v>0</v>
      </c>
      <c r="R38" s="274">
        <f t="shared" si="3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 t="shared" si="4"/>
        <v>0.5675</v>
      </c>
      <c r="AB38" s="279">
        <f t="shared" si="5"/>
        <v>0.4325</v>
      </c>
      <c r="AC38" s="274">
        <f t="shared" si="6"/>
        <v>0</v>
      </c>
      <c r="AD38" s="280">
        <f t="shared" si="7"/>
        <v>0</v>
      </c>
      <c r="AE38" s="281">
        <f t="shared" si="8"/>
        <v>0.26250000000000001</v>
      </c>
      <c r="AF38" s="281">
        <f t="shared" si="9"/>
        <v>0.30499999999999999</v>
      </c>
      <c r="AG38" s="282">
        <f t="shared" si="10"/>
        <v>0</v>
      </c>
      <c r="AH38" s="282">
        <f t="shared" si="11"/>
        <v>0</v>
      </c>
    </row>
    <row r="39" spans="1:34" x14ac:dyDescent="0.2">
      <c r="A39" s="272">
        <v>36</v>
      </c>
      <c r="B39" s="365"/>
      <c r="C39" s="365" t="s">
        <v>379</v>
      </c>
      <c r="D39" s="376" t="s">
        <v>21</v>
      </c>
      <c r="E39" s="377" t="s">
        <v>378</v>
      </c>
      <c r="F39" s="377"/>
      <c r="G39" s="378" t="s">
        <v>310</v>
      </c>
      <c r="H39" s="379">
        <v>1</v>
      </c>
      <c r="I39" s="380"/>
      <c r="J39" s="381"/>
      <c r="K39" s="382"/>
      <c r="L39" s="383"/>
      <c r="M39" s="383"/>
      <c r="N39" s="383"/>
      <c r="O39" s="254">
        <f t="shared" si="0"/>
        <v>0</v>
      </c>
      <c r="P39" s="273">
        <f t="shared" si="1"/>
        <v>0</v>
      </c>
      <c r="Q39" s="274">
        <f t="shared" si="2"/>
        <v>0</v>
      </c>
      <c r="R39" s="274">
        <f t="shared" si="3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4"/>
        <v>0.5675</v>
      </c>
      <c r="AB39" s="279">
        <f t="shared" si="5"/>
        <v>0.4325</v>
      </c>
      <c r="AC39" s="274">
        <f t="shared" si="6"/>
        <v>0</v>
      </c>
      <c r="AD39" s="280">
        <f t="shared" si="7"/>
        <v>0</v>
      </c>
      <c r="AE39" s="281">
        <f t="shared" si="8"/>
        <v>0.26250000000000001</v>
      </c>
      <c r="AF39" s="281">
        <f t="shared" si="9"/>
        <v>0.30499999999999999</v>
      </c>
      <c r="AG39" s="282">
        <f t="shared" si="10"/>
        <v>0</v>
      </c>
      <c r="AH39" s="282">
        <f t="shared" si="11"/>
        <v>0</v>
      </c>
    </row>
    <row r="40" spans="1:34" x14ac:dyDescent="0.2">
      <c r="A40" s="272">
        <v>37</v>
      </c>
      <c r="B40" s="365"/>
      <c r="C40" s="365" t="s">
        <v>380</v>
      </c>
      <c r="D40" s="376" t="s">
        <v>381</v>
      </c>
      <c r="E40" s="377" t="s">
        <v>382</v>
      </c>
      <c r="F40" s="377"/>
      <c r="G40" s="378" t="s">
        <v>310</v>
      </c>
      <c r="H40" s="379">
        <v>1</v>
      </c>
      <c r="I40" s="380"/>
      <c r="J40" s="381"/>
      <c r="K40" s="382"/>
      <c r="L40" s="383"/>
      <c r="M40" s="383"/>
      <c r="N40" s="383"/>
      <c r="O40" s="254">
        <f t="shared" si="0"/>
        <v>0</v>
      </c>
      <c r="P40" s="273">
        <f t="shared" si="1"/>
        <v>0</v>
      </c>
      <c r="Q40" s="274">
        <f t="shared" si="2"/>
        <v>0</v>
      </c>
      <c r="R40" s="274">
        <f t="shared" si="3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4"/>
        <v>0.5675</v>
      </c>
      <c r="AB40" s="279">
        <f t="shared" si="5"/>
        <v>0.4325</v>
      </c>
      <c r="AC40" s="274">
        <f t="shared" si="6"/>
        <v>0</v>
      </c>
      <c r="AD40" s="280">
        <f t="shared" si="7"/>
        <v>0</v>
      </c>
      <c r="AE40" s="281">
        <f t="shared" si="8"/>
        <v>0.26250000000000001</v>
      </c>
      <c r="AF40" s="281">
        <f t="shared" si="9"/>
        <v>0.30499999999999999</v>
      </c>
      <c r="AG40" s="282">
        <f t="shared" si="10"/>
        <v>0</v>
      </c>
      <c r="AH40" s="282">
        <f t="shared" si="11"/>
        <v>0</v>
      </c>
    </row>
    <row r="41" spans="1:34" x14ac:dyDescent="0.2">
      <c r="A41" s="272">
        <v>38</v>
      </c>
      <c r="B41" s="365"/>
      <c r="C41" s="365" t="s">
        <v>383</v>
      </c>
      <c r="D41" s="376" t="s">
        <v>381</v>
      </c>
      <c r="E41" s="377" t="s">
        <v>384</v>
      </c>
      <c r="F41" s="377"/>
      <c r="G41" s="378" t="s">
        <v>310</v>
      </c>
      <c r="H41" s="379">
        <v>1</v>
      </c>
      <c r="I41" s="380"/>
      <c r="J41" s="381"/>
      <c r="K41" s="382"/>
      <c r="L41" s="383"/>
      <c r="M41" s="383"/>
      <c r="N41" s="383"/>
      <c r="O41" s="254">
        <f t="shared" si="0"/>
        <v>0</v>
      </c>
      <c r="P41" s="273">
        <f t="shared" si="1"/>
        <v>0</v>
      </c>
      <c r="Q41" s="274">
        <f t="shared" si="2"/>
        <v>0</v>
      </c>
      <c r="R41" s="274">
        <f t="shared" si="3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4"/>
        <v>0.5675</v>
      </c>
      <c r="AB41" s="279">
        <f t="shared" si="5"/>
        <v>0.4325</v>
      </c>
      <c r="AC41" s="274">
        <f t="shared" si="6"/>
        <v>0</v>
      </c>
      <c r="AD41" s="280">
        <f t="shared" si="7"/>
        <v>0</v>
      </c>
      <c r="AE41" s="281">
        <f t="shared" si="8"/>
        <v>0.26250000000000001</v>
      </c>
      <c r="AF41" s="281">
        <f t="shared" si="9"/>
        <v>0.30499999999999999</v>
      </c>
      <c r="AG41" s="282">
        <f t="shared" si="10"/>
        <v>0</v>
      </c>
      <c r="AH41" s="282">
        <f t="shared" si="11"/>
        <v>0</v>
      </c>
    </row>
    <row r="42" spans="1:34" x14ac:dyDescent="0.2">
      <c r="A42" s="272">
        <v>39</v>
      </c>
      <c r="B42" s="365"/>
      <c r="C42" s="365" t="s">
        <v>385</v>
      </c>
      <c r="D42" s="376" t="s">
        <v>21</v>
      </c>
      <c r="E42" s="377" t="s">
        <v>386</v>
      </c>
      <c r="F42" s="377"/>
      <c r="G42" s="378" t="s">
        <v>310</v>
      </c>
      <c r="H42" s="379">
        <v>1</v>
      </c>
      <c r="I42" s="380"/>
      <c r="J42" s="381"/>
      <c r="K42" s="382"/>
      <c r="L42" s="383"/>
      <c r="M42" s="383"/>
      <c r="N42" s="383"/>
      <c r="O42" s="254">
        <f t="shared" si="0"/>
        <v>0</v>
      </c>
      <c r="P42" s="273">
        <f t="shared" si="1"/>
        <v>0</v>
      </c>
      <c r="Q42" s="274">
        <f t="shared" si="2"/>
        <v>0</v>
      </c>
      <c r="R42" s="274">
        <f t="shared" si="3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4"/>
        <v>0.5675</v>
      </c>
      <c r="AB42" s="279">
        <f t="shared" si="5"/>
        <v>0.4325</v>
      </c>
      <c r="AC42" s="274">
        <f t="shared" si="6"/>
        <v>0</v>
      </c>
      <c r="AD42" s="280">
        <f t="shared" si="7"/>
        <v>0</v>
      </c>
      <c r="AE42" s="281">
        <f t="shared" si="8"/>
        <v>0.26250000000000001</v>
      </c>
      <c r="AF42" s="281">
        <f t="shared" si="9"/>
        <v>0.30499999999999999</v>
      </c>
      <c r="AG42" s="282">
        <f t="shared" si="10"/>
        <v>0</v>
      </c>
      <c r="AH42" s="282">
        <f t="shared" si="11"/>
        <v>0</v>
      </c>
    </row>
    <row r="43" spans="1:34" x14ac:dyDescent="0.2">
      <c r="A43" s="272">
        <v>40</v>
      </c>
      <c r="B43" s="385"/>
      <c r="C43" s="385"/>
      <c r="D43" s="386"/>
      <c r="E43" s="387"/>
      <c r="F43" s="387"/>
      <c r="G43" s="388"/>
      <c r="H43" s="252"/>
      <c r="I43" s="389"/>
      <c r="J43" s="253"/>
      <c r="K43" s="390"/>
      <c r="L43" s="267"/>
      <c r="M43" s="267"/>
      <c r="N43" s="267"/>
      <c r="O43" s="254">
        <f t="shared" si="0"/>
        <v>0</v>
      </c>
      <c r="P43" s="273">
        <f t="shared" si="1"/>
        <v>0</v>
      </c>
      <c r="Q43" s="274">
        <f t="shared" si="2"/>
        <v>0</v>
      </c>
      <c r="R43" s="274">
        <f t="shared" si="3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4"/>
        <v>0.5675</v>
      </c>
      <c r="AB43" s="279">
        <f t="shared" si="5"/>
        <v>0.4325</v>
      </c>
      <c r="AC43" s="274">
        <f t="shared" si="6"/>
        <v>0</v>
      </c>
      <c r="AD43" s="280">
        <f t="shared" si="7"/>
        <v>0</v>
      </c>
      <c r="AE43" s="281">
        <f t="shared" si="8"/>
        <v>0.26250000000000001</v>
      </c>
      <c r="AF43" s="281">
        <f t="shared" si="9"/>
        <v>0.30499999999999999</v>
      </c>
      <c r="AG43" s="282">
        <f t="shared" si="10"/>
        <v>0</v>
      </c>
      <c r="AH43" s="282">
        <f t="shared" si="11"/>
        <v>0</v>
      </c>
    </row>
    <row r="44" spans="1:34" x14ac:dyDescent="0.2">
      <c r="A44" s="272">
        <v>41</v>
      </c>
      <c r="B44" s="385" t="s">
        <v>387</v>
      </c>
      <c r="C44" s="385"/>
      <c r="D44" s="386" t="s">
        <v>320</v>
      </c>
      <c r="E44" s="387" t="s">
        <v>388</v>
      </c>
      <c r="F44" s="387"/>
      <c r="G44" s="388" t="s">
        <v>313</v>
      </c>
      <c r="H44" s="252">
        <v>6</v>
      </c>
      <c r="I44" s="389">
        <v>106.32</v>
      </c>
      <c r="J44" s="253">
        <v>9.2499999999999999E-2</v>
      </c>
      <c r="K44" s="390">
        <v>0.12</v>
      </c>
      <c r="L44" s="267">
        <v>6.5000000000000002E-2</v>
      </c>
      <c r="M44" s="267"/>
      <c r="N44" s="267"/>
      <c r="O44" s="254">
        <f t="shared" si="0"/>
        <v>21.412847999999997</v>
      </c>
      <c r="P44" s="273">
        <f t="shared" si="1"/>
        <v>679.38479999999993</v>
      </c>
      <c r="Q44" s="274">
        <f t="shared" si="2"/>
        <v>84.907151999999996</v>
      </c>
      <c r="R44" s="274">
        <f t="shared" si="3"/>
        <v>509.44291199999998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4"/>
        <v>0.5675</v>
      </c>
      <c r="AB44" s="279">
        <f t="shared" si="5"/>
        <v>0.4325</v>
      </c>
      <c r="AC44" s="274">
        <f t="shared" si="6"/>
        <v>196.31711445086705</v>
      </c>
      <c r="AD44" s="280">
        <f t="shared" si="7"/>
        <v>1177.9026867052023</v>
      </c>
      <c r="AE44" s="281">
        <f t="shared" si="8"/>
        <v>0.26250000000000001</v>
      </c>
      <c r="AF44" s="281">
        <f t="shared" si="9"/>
        <v>0.30499999999999999</v>
      </c>
      <c r="AG44" s="282">
        <f t="shared" si="10"/>
        <v>309.1994552601156</v>
      </c>
      <c r="AH44" s="282">
        <f t="shared" si="11"/>
        <v>359.26031944508668</v>
      </c>
    </row>
    <row r="45" spans="1:34" x14ac:dyDescent="0.2">
      <c r="A45" s="272">
        <v>42</v>
      </c>
      <c r="B45" s="385"/>
      <c r="C45" s="385"/>
      <c r="D45" s="386"/>
      <c r="E45" s="387"/>
      <c r="F45" s="387"/>
      <c r="G45" s="388"/>
      <c r="H45" s="252"/>
      <c r="I45" s="389"/>
      <c r="J45" s="253"/>
      <c r="K45" s="390"/>
      <c r="L45" s="267"/>
      <c r="M45" s="267"/>
      <c r="N45" s="267"/>
      <c r="O45" s="254">
        <f t="shared" si="0"/>
        <v>0</v>
      </c>
      <c r="P45" s="273">
        <f t="shared" si="1"/>
        <v>0</v>
      </c>
      <c r="Q45" s="274">
        <f t="shared" si="2"/>
        <v>0</v>
      </c>
      <c r="R45" s="274">
        <f t="shared" si="3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4"/>
        <v>0.5675</v>
      </c>
      <c r="AB45" s="279">
        <f t="shared" si="5"/>
        <v>0.4325</v>
      </c>
      <c r="AC45" s="274">
        <f t="shared" si="6"/>
        <v>0</v>
      </c>
      <c r="AD45" s="280">
        <f t="shared" si="7"/>
        <v>0</v>
      </c>
      <c r="AE45" s="281">
        <f t="shared" si="8"/>
        <v>0.26250000000000001</v>
      </c>
      <c r="AF45" s="281">
        <f t="shared" si="9"/>
        <v>0.30499999999999999</v>
      </c>
      <c r="AG45" s="282">
        <f t="shared" si="10"/>
        <v>0</v>
      </c>
      <c r="AH45" s="282">
        <f t="shared" si="11"/>
        <v>0</v>
      </c>
    </row>
    <row r="46" spans="1:34" x14ac:dyDescent="0.2">
      <c r="A46" s="272">
        <v>43</v>
      </c>
      <c r="B46" s="365"/>
      <c r="C46" s="365" t="s">
        <v>389</v>
      </c>
      <c r="D46" s="376" t="s">
        <v>21</v>
      </c>
      <c r="E46" s="377" t="s">
        <v>390</v>
      </c>
      <c r="F46" s="377"/>
      <c r="G46" s="378" t="s">
        <v>310</v>
      </c>
      <c r="H46" s="379">
        <v>1</v>
      </c>
      <c r="I46" s="389"/>
      <c r="J46" s="253"/>
      <c r="K46" s="390"/>
      <c r="L46" s="267"/>
      <c r="M46" s="267"/>
      <c r="N46" s="267"/>
      <c r="O46" s="254">
        <f t="shared" si="0"/>
        <v>0</v>
      </c>
      <c r="P46" s="273">
        <f t="shared" si="1"/>
        <v>0</v>
      </c>
      <c r="Q46" s="274">
        <f t="shared" si="2"/>
        <v>0</v>
      </c>
      <c r="R46" s="274">
        <f t="shared" si="3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4"/>
        <v>0.5675</v>
      </c>
      <c r="AB46" s="279">
        <f t="shared" si="5"/>
        <v>0.4325</v>
      </c>
      <c r="AC46" s="274">
        <f t="shared" si="6"/>
        <v>0</v>
      </c>
      <c r="AD46" s="280">
        <f t="shared" si="7"/>
        <v>0</v>
      </c>
      <c r="AE46" s="281">
        <f t="shared" si="8"/>
        <v>0.26250000000000001</v>
      </c>
      <c r="AF46" s="281">
        <f t="shared" si="9"/>
        <v>0.30499999999999999</v>
      </c>
      <c r="AG46" s="282">
        <f t="shared" si="10"/>
        <v>0</v>
      </c>
      <c r="AH46" s="282">
        <f t="shared" si="11"/>
        <v>0</v>
      </c>
    </row>
    <row r="47" spans="1:34" x14ac:dyDescent="0.2">
      <c r="A47" s="272">
        <v>44</v>
      </c>
      <c r="B47" s="385" t="s">
        <v>391</v>
      </c>
      <c r="C47" s="385"/>
      <c r="D47" s="386" t="s">
        <v>392</v>
      </c>
      <c r="E47" s="387">
        <v>10455</v>
      </c>
      <c r="F47" s="387"/>
      <c r="G47" s="388" t="s">
        <v>313</v>
      </c>
      <c r="H47" s="252">
        <v>6</v>
      </c>
      <c r="I47" s="389">
        <v>21</v>
      </c>
      <c r="J47" s="253">
        <v>9.2499999999999999E-2</v>
      </c>
      <c r="K47" s="390">
        <v>0.04</v>
      </c>
      <c r="L47" s="267">
        <v>0</v>
      </c>
      <c r="M47" s="267"/>
      <c r="N47" s="267"/>
      <c r="O47" s="254">
        <f t="shared" si="0"/>
        <v>2.7048000000000001</v>
      </c>
      <c r="P47" s="273">
        <f t="shared" si="1"/>
        <v>126</v>
      </c>
      <c r="Q47" s="274">
        <f t="shared" si="2"/>
        <v>18.295200000000001</v>
      </c>
      <c r="R47" s="274">
        <f t="shared" si="3"/>
        <v>109.77120000000001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4"/>
        <v>0.5675</v>
      </c>
      <c r="AB47" s="279">
        <f t="shared" si="5"/>
        <v>0.4325</v>
      </c>
      <c r="AC47" s="274">
        <f t="shared" si="6"/>
        <v>42.30104046242775</v>
      </c>
      <c r="AD47" s="280">
        <f t="shared" si="7"/>
        <v>253.8062427745665</v>
      </c>
      <c r="AE47" s="281">
        <f t="shared" si="8"/>
        <v>0.26250000000000001</v>
      </c>
      <c r="AF47" s="281">
        <f t="shared" si="9"/>
        <v>0.30499999999999999</v>
      </c>
      <c r="AG47" s="282">
        <f t="shared" si="10"/>
        <v>66.624138728323715</v>
      </c>
      <c r="AH47" s="282">
        <f t="shared" si="11"/>
        <v>77.410904046242777</v>
      </c>
    </row>
    <row r="48" spans="1:34" x14ac:dyDescent="0.2">
      <c r="A48" s="272">
        <v>45</v>
      </c>
      <c r="B48" s="385" t="s">
        <v>529</v>
      </c>
      <c r="C48" s="385"/>
      <c r="D48" s="386" t="s">
        <v>394</v>
      </c>
      <c r="E48" s="387" t="s">
        <v>395</v>
      </c>
      <c r="F48" s="387"/>
      <c r="G48" s="388" t="s">
        <v>313</v>
      </c>
      <c r="H48" s="252">
        <v>6</v>
      </c>
      <c r="I48" s="389">
        <v>34.909999999999997</v>
      </c>
      <c r="J48" s="253">
        <v>9.2499999999999999E-2</v>
      </c>
      <c r="K48" s="390">
        <v>0.12</v>
      </c>
      <c r="L48" s="267">
        <v>9.7500000000000003E-2</v>
      </c>
      <c r="M48" s="267"/>
      <c r="N48" s="267"/>
      <c r="O48" s="254">
        <f t="shared" si="0"/>
        <v>7.030873999999999</v>
      </c>
      <c r="P48" s="273">
        <f t="shared" si="1"/>
        <v>229.88234999999997</v>
      </c>
      <c r="Q48" s="274">
        <f t="shared" si="2"/>
        <v>27.879125999999999</v>
      </c>
      <c r="R48" s="274">
        <f t="shared" si="3"/>
        <v>167.274756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4"/>
        <v>0.5675</v>
      </c>
      <c r="AB48" s="279">
        <f t="shared" si="5"/>
        <v>0.4325</v>
      </c>
      <c r="AC48" s="274">
        <f t="shared" si="6"/>
        <v>64.460406936416177</v>
      </c>
      <c r="AD48" s="280">
        <f t="shared" si="7"/>
        <v>386.76244161849712</v>
      </c>
      <c r="AE48" s="281">
        <f t="shared" si="8"/>
        <v>0.26250000000000001</v>
      </c>
      <c r="AF48" s="281">
        <f t="shared" si="9"/>
        <v>0.30499999999999999</v>
      </c>
      <c r="AG48" s="282">
        <f t="shared" si="10"/>
        <v>101.52514092485549</v>
      </c>
      <c r="AH48" s="282">
        <f t="shared" si="11"/>
        <v>117.96254469364162</v>
      </c>
    </row>
    <row r="49" spans="1:34" x14ac:dyDescent="0.2">
      <c r="A49" s="272">
        <v>46</v>
      </c>
      <c r="B49" s="385" t="s">
        <v>530</v>
      </c>
      <c r="C49" s="385"/>
      <c r="D49" s="386" t="s">
        <v>394</v>
      </c>
      <c r="E49" s="387" t="s">
        <v>398</v>
      </c>
      <c r="F49" s="387"/>
      <c r="G49" s="388" t="s">
        <v>313</v>
      </c>
      <c r="H49" s="252">
        <v>6</v>
      </c>
      <c r="I49" s="389">
        <v>7.06</v>
      </c>
      <c r="J49" s="253">
        <v>9.2499999999999999E-2</v>
      </c>
      <c r="K49" s="390">
        <v>0.12</v>
      </c>
      <c r="L49" s="267">
        <v>9.7500000000000003E-2</v>
      </c>
      <c r="M49" s="267"/>
      <c r="N49" s="267"/>
      <c r="O49" s="254">
        <f t="shared" si="0"/>
        <v>1.4218839999999999</v>
      </c>
      <c r="P49" s="273">
        <f t="shared" si="1"/>
        <v>46.490099999999998</v>
      </c>
      <c r="Q49" s="274">
        <f t="shared" si="2"/>
        <v>5.6381160000000001</v>
      </c>
      <c r="R49" s="274">
        <f t="shared" si="3"/>
        <v>33.828696000000001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4"/>
        <v>0.5675</v>
      </c>
      <c r="AB49" s="279">
        <f t="shared" si="5"/>
        <v>0.4325</v>
      </c>
      <c r="AC49" s="274">
        <f t="shared" si="6"/>
        <v>13.036106358381502</v>
      </c>
      <c r="AD49" s="280">
        <f t="shared" si="7"/>
        <v>78.216638150289015</v>
      </c>
      <c r="AE49" s="281">
        <f t="shared" si="8"/>
        <v>0.26250000000000001</v>
      </c>
      <c r="AF49" s="281">
        <f t="shared" si="9"/>
        <v>0.30499999999999999</v>
      </c>
      <c r="AG49" s="282">
        <f t="shared" si="10"/>
        <v>20.531867514450866</v>
      </c>
      <c r="AH49" s="282">
        <f t="shared" si="11"/>
        <v>23.856074635838148</v>
      </c>
    </row>
    <row r="50" spans="1:34" x14ac:dyDescent="0.2">
      <c r="A50" s="272">
        <v>47</v>
      </c>
      <c r="B50" s="385" t="s">
        <v>399</v>
      </c>
      <c r="C50" s="385"/>
      <c r="D50" s="386" t="s">
        <v>320</v>
      </c>
      <c r="E50" s="387" t="s">
        <v>400</v>
      </c>
      <c r="F50" s="387"/>
      <c r="G50" s="388" t="s">
        <v>313</v>
      </c>
      <c r="H50" s="252">
        <v>10</v>
      </c>
      <c r="I50" s="389">
        <v>22.59</v>
      </c>
      <c r="J50" s="253">
        <v>9.2499999999999999E-2</v>
      </c>
      <c r="K50" s="390">
        <v>0.12</v>
      </c>
      <c r="L50" s="267">
        <v>6.5000000000000002E-2</v>
      </c>
      <c r="M50" s="267"/>
      <c r="N50" s="267"/>
      <c r="O50" s="254">
        <f t="shared" si="0"/>
        <v>4.5496259999999999</v>
      </c>
      <c r="P50" s="273">
        <f t="shared" si="1"/>
        <v>240.58350000000002</v>
      </c>
      <c r="Q50" s="274">
        <f t="shared" si="2"/>
        <v>18.040374</v>
      </c>
      <c r="R50" s="274">
        <f t="shared" si="3"/>
        <v>180.40374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4"/>
        <v>0.5675</v>
      </c>
      <c r="AB50" s="279">
        <f t="shared" si="5"/>
        <v>0.4325</v>
      </c>
      <c r="AC50" s="274">
        <f t="shared" si="6"/>
        <v>41.711847398843929</v>
      </c>
      <c r="AD50" s="280">
        <f t="shared" si="7"/>
        <v>417.11847398843929</v>
      </c>
      <c r="AE50" s="281">
        <f t="shared" si="8"/>
        <v>0.26250000000000001</v>
      </c>
      <c r="AF50" s="281">
        <f t="shared" si="9"/>
        <v>0.30499999999999999</v>
      </c>
      <c r="AG50" s="282">
        <f t="shared" si="10"/>
        <v>109.49359942196531</v>
      </c>
      <c r="AH50" s="282">
        <f t="shared" si="11"/>
        <v>127.22113456647398</v>
      </c>
    </row>
    <row r="51" spans="1:34" x14ac:dyDescent="0.2">
      <c r="A51" s="272">
        <v>48</v>
      </c>
      <c r="B51" s="385"/>
      <c r="C51" s="385"/>
      <c r="D51" s="386"/>
      <c r="E51" s="387"/>
      <c r="F51" s="387"/>
      <c r="G51" s="388"/>
      <c r="H51" s="252"/>
      <c r="I51" s="389"/>
      <c r="J51" s="253"/>
      <c r="K51" s="390"/>
      <c r="L51" s="267"/>
      <c r="M51" s="267"/>
      <c r="N51" s="267"/>
      <c r="O51" s="254">
        <f t="shared" si="0"/>
        <v>0</v>
      </c>
      <c r="P51" s="273">
        <f t="shared" si="1"/>
        <v>0</v>
      </c>
      <c r="Q51" s="274">
        <f t="shared" si="2"/>
        <v>0</v>
      </c>
      <c r="R51" s="274">
        <f t="shared" si="3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4"/>
        <v>0.5675</v>
      </c>
      <c r="AB51" s="279">
        <f t="shared" si="5"/>
        <v>0.4325</v>
      </c>
      <c r="AC51" s="274">
        <f t="shared" si="6"/>
        <v>0</v>
      </c>
      <c r="AD51" s="280">
        <f t="shared" si="7"/>
        <v>0</v>
      </c>
      <c r="AE51" s="281">
        <f t="shared" si="8"/>
        <v>0.26250000000000001</v>
      </c>
      <c r="AF51" s="281">
        <f t="shared" si="9"/>
        <v>0.30499999999999999</v>
      </c>
      <c r="AG51" s="282">
        <f t="shared" si="10"/>
        <v>0</v>
      </c>
      <c r="AH51" s="282">
        <f t="shared" si="11"/>
        <v>0</v>
      </c>
    </row>
    <row r="52" spans="1:34" x14ac:dyDescent="0.2">
      <c r="A52" s="272">
        <v>49</v>
      </c>
      <c r="B52" s="365"/>
      <c r="C52" s="365" t="s">
        <v>549</v>
      </c>
      <c r="D52" s="376" t="s">
        <v>21</v>
      </c>
      <c r="E52" s="377" t="s">
        <v>402</v>
      </c>
      <c r="F52" s="377"/>
      <c r="G52" s="378" t="s">
        <v>310</v>
      </c>
      <c r="H52" s="379">
        <v>1</v>
      </c>
      <c r="I52" s="389"/>
      <c r="J52" s="253"/>
      <c r="K52" s="390"/>
      <c r="L52" s="267"/>
      <c r="M52" s="267"/>
      <c r="N52" s="267"/>
      <c r="O52" s="254">
        <f t="shared" si="0"/>
        <v>0</v>
      </c>
      <c r="P52" s="273">
        <f t="shared" si="1"/>
        <v>0</v>
      </c>
      <c r="Q52" s="274">
        <f t="shared" si="2"/>
        <v>0</v>
      </c>
      <c r="R52" s="274">
        <f t="shared" si="3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4"/>
        <v>0.5675</v>
      </c>
      <c r="AB52" s="279">
        <f t="shared" si="5"/>
        <v>0.4325</v>
      </c>
      <c r="AC52" s="274">
        <f t="shared" si="6"/>
        <v>0</v>
      </c>
      <c r="AD52" s="280">
        <f t="shared" si="7"/>
        <v>0</v>
      </c>
      <c r="AE52" s="281">
        <f t="shared" si="8"/>
        <v>0.26250000000000001</v>
      </c>
      <c r="AF52" s="281">
        <f t="shared" si="9"/>
        <v>0.30499999999999999</v>
      </c>
      <c r="AG52" s="282">
        <f t="shared" si="10"/>
        <v>0</v>
      </c>
      <c r="AH52" s="282">
        <f t="shared" si="11"/>
        <v>0</v>
      </c>
    </row>
    <row r="53" spans="1:34" x14ac:dyDescent="0.2">
      <c r="A53" s="272">
        <v>50</v>
      </c>
      <c r="B53" s="385" t="s">
        <v>403</v>
      </c>
      <c r="C53" s="385"/>
      <c r="D53" s="386" t="s">
        <v>315</v>
      </c>
      <c r="E53" s="387">
        <v>710011323</v>
      </c>
      <c r="F53" s="387"/>
      <c r="G53" s="388" t="s">
        <v>313</v>
      </c>
      <c r="H53" s="252">
        <v>8</v>
      </c>
      <c r="I53" s="389">
        <v>308.69</v>
      </c>
      <c r="J53" s="253">
        <v>9.2499999999999999E-2</v>
      </c>
      <c r="K53" s="390">
        <v>0.1</v>
      </c>
      <c r="L53" s="267">
        <v>0</v>
      </c>
      <c r="M53" s="267"/>
      <c r="N53" s="267"/>
      <c r="O53" s="254">
        <f t="shared" si="0"/>
        <v>56.567442499999999</v>
      </c>
      <c r="P53" s="273">
        <f t="shared" si="1"/>
        <v>2469.52</v>
      </c>
      <c r="Q53" s="274">
        <f t="shared" si="2"/>
        <v>252.1225575</v>
      </c>
      <c r="R53" s="274">
        <f t="shared" si="3"/>
        <v>2016.98046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4"/>
        <v>0.5675</v>
      </c>
      <c r="AB53" s="279">
        <f t="shared" si="5"/>
        <v>0.4325</v>
      </c>
      <c r="AC53" s="274">
        <f t="shared" si="6"/>
        <v>582.94232947976877</v>
      </c>
      <c r="AD53" s="280">
        <f t="shared" si="7"/>
        <v>4663.5386358381502</v>
      </c>
      <c r="AE53" s="281">
        <f t="shared" si="8"/>
        <v>0.26250000000000001</v>
      </c>
      <c r="AF53" s="281">
        <f t="shared" si="9"/>
        <v>0.30499999999999999</v>
      </c>
      <c r="AG53" s="282">
        <f t="shared" si="10"/>
        <v>1224.1788919075145</v>
      </c>
      <c r="AH53" s="282">
        <f t="shared" si="11"/>
        <v>1422.3792839306357</v>
      </c>
    </row>
    <row r="54" spans="1:34" x14ac:dyDescent="0.2">
      <c r="A54" s="272">
        <v>51</v>
      </c>
      <c r="B54" s="385" t="s">
        <v>404</v>
      </c>
      <c r="C54" s="385"/>
      <c r="D54" s="386" t="s">
        <v>315</v>
      </c>
      <c r="E54" s="387">
        <v>710021300</v>
      </c>
      <c r="F54" s="387"/>
      <c r="G54" s="388" t="s">
        <v>313</v>
      </c>
      <c r="H54" s="252">
        <v>8</v>
      </c>
      <c r="I54" s="389">
        <v>94.4</v>
      </c>
      <c r="J54" s="253">
        <v>9.2499999999999999E-2</v>
      </c>
      <c r="K54" s="390">
        <v>0.1</v>
      </c>
      <c r="L54" s="267">
        <v>0</v>
      </c>
      <c r="M54" s="267"/>
      <c r="N54" s="267"/>
      <c r="O54" s="254">
        <f t="shared" si="0"/>
        <v>17.2988</v>
      </c>
      <c r="P54" s="273">
        <f t="shared" si="1"/>
        <v>755.2</v>
      </c>
      <c r="Q54" s="274">
        <f t="shared" si="2"/>
        <v>77.101200000000006</v>
      </c>
      <c r="R54" s="274">
        <f t="shared" si="3"/>
        <v>616.80960000000005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 t="shared" si="4"/>
        <v>0.5675</v>
      </c>
      <c r="AB54" s="279">
        <f t="shared" si="5"/>
        <v>0.4325</v>
      </c>
      <c r="AC54" s="274">
        <f t="shared" si="6"/>
        <v>178.26867052023124</v>
      </c>
      <c r="AD54" s="280">
        <f t="shared" si="7"/>
        <v>1426.1493641618499</v>
      </c>
      <c r="AE54" s="281">
        <f t="shared" si="8"/>
        <v>0.26250000000000001</v>
      </c>
      <c r="AF54" s="281">
        <f t="shared" si="9"/>
        <v>0.30499999999999999</v>
      </c>
      <c r="AG54" s="282">
        <f t="shared" si="10"/>
        <v>374.36420809248563</v>
      </c>
      <c r="AH54" s="282">
        <f t="shared" si="11"/>
        <v>434.97555606936419</v>
      </c>
    </row>
    <row r="55" spans="1:34" x14ac:dyDescent="0.2">
      <c r="A55" s="272">
        <v>52</v>
      </c>
      <c r="B55" s="385" t="s">
        <v>399</v>
      </c>
      <c r="C55" s="385"/>
      <c r="D55" s="386" t="s">
        <v>320</v>
      </c>
      <c r="E55" s="387" t="s">
        <v>400</v>
      </c>
      <c r="F55" s="387"/>
      <c r="G55" s="388" t="s">
        <v>313</v>
      </c>
      <c r="H55" s="252">
        <v>10</v>
      </c>
      <c r="I55" s="389">
        <v>22.59</v>
      </c>
      <c r="J55" s="253">
        <v>9.2499999999999999E-2</v>
      </c>
      <c r="K55" s="390">
        <v>0.12</v>
      </c>
      <c r="L55" s="267">
        <v>6.5000000000000002E-2</v>
      </c>
      <c r="M55" s="267"/>
      <c r="N55" s="267"/>
      <c r="O55" s="254">
        <f t="shared" si="0"/>
        <v>4.5496259999999999</v>
      </c>
      <c r="P55" s="273">
        <f t="shared" si="1"/>
        <v>240.58350000000002</v>
      </c>
      <c r="Q55" s="274">
        <f t="shared" si="2"/>
        <v>18.040374</v>
      </c>
      <c r="R55" s="274">
        <f t="shared" si="3"/>
        <v>180.40374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4"/>
        <v>0.5675</v>
      </c>
      <c r="AB55" s="279">
        <f t="shared" si="5"/>
        <v>0.4325</v>
      </c>
      <c r="AC55" s="274">
        <f t="shared" si="6"/>
        <v>41.711847398843929</v>
      </c>
      <c r="AD55" s="280">
        <f t="shared" si="7"/>
        <v>417.11847398843929</v>
      </c>
      <c r="AE55" s="281">
        <f t="shared" si="8"/>
        <v>0.26250000000000001</v>
      </c>
      <c r="AF55" s="281">
        <f t="shared" si="9"/>
        <v>0.30499999999999999</v>
      </c>
      <c r="AG55" s="282">
        <f t="shared" si="10"/>
        <v>109.49359942196531</v>
      </c>
      <c r="AH55" s="282">
        <f t="shared" si="11"/>
        <v>127.22113456647398</v>
      </c>
    </row>
    <row r="56" spans="1:34" x14ac:dyDescent="0.2">
      <c r="A56" s="272">
        <v>53</v>
      </c>
      <c r="B56" s="385"/>
      <c r="C56" s="385"/>
      <c r="D56" s="386"/>
      <c r="E56" s="387"/>
      <c r="F56" s="387"/>
      <c r="G56" s="388"/>
      <c r="H56" s="252"/>
      <c r="I56" s="389"/>
      <c r="J56" s="253"/>
      <c r="K56" s="390"/>
      <c r="L56" s="267"/>
      <c r="M56" s="267"/>
      <c r="N56" s="267"/>
      <c r="O56" s="254">
        <f t="shared" si="0"/>
        <v>0</v>
      </c>
      <c r="P56" s="273">
        <f t="shared" si="1"/>
        <v>0</v>
      </c>
      <c r="Q56" s="274">
        <f t="shared" si="2"/>
        <v>0</v>
      </c>
      <c r="R56" s="274">
        <f t="shared" si="3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4"/>
        <v>0.5675</v>
      </c>
      <c r="AB56" s="279">
        <f t="shared" si="5"/>
        <v>0.4325</v>
      </c>
      <c r="AC56" s="274">
        <f t="shared" si="6"/>
        <v>0</v>
      </c>
      <c r="AD56" s="280">
        <f t="shared" si="7"/>
        <v>0</v>
      </c>
      <c r="AE56" s="281">
        <f t="shared" si="8"/>
        <v>0.26250000000000001</v>
      </c>
      <c r="AF56" s="281">
        <f t="shared" si="9"/>
        <v>0.30499999999999999</v>
      </c>
      <c r="AG56" s="282">
        <f t="shared" si="10"/>
        <v>0</v>
      </c>
      <c r="AH56" s="282">
        <f t="shared" si="11"/>
        <v>0</v>
      </c>
    </row>
    <row r="57" spans="1:34" x14ac:dyDescent="0.2">
      <c r="A57" s="272">
        <v>54</v>
      </c>
      <c r="B57" s="365" t="s">
        <v>550</v>
      </c>
      <c r="C57" s="365" t="s">
        <v>405</v>
      </c>
      <c r="D57" s="376" t="s">
        <v>21</v>
      </c>
      <c r="E57" s="377" t="s">
        <v>309</v>
      </c>
      <c r="F57" s="377"/>
      <c r="G57" s="378" t="s">
        <v>310</v>
      </c>
      <c r="H57" s="379">
        <v>1</v>
      </c>
      <c r="I57" s="380"/>
      <c r="J57" s="381"/>
      <c r="K57" s="382"/>
      <c r="L57" s="383"/>
      <c r="M57" s="383"/>
      <c r="N57" s="383"/>
      <c r="O57" s="254">
        <f t="shared" si="0"/>
        <v>0</v>
      </c>
      <c r="P57" s="273">
        <f t="shared" si="1"/>
        <v>0</v>
      </c>
      <c r="Q57" s="274">
        <f t="shared" si="2"/>
        <v>0</v>
      </c>
      <c r="R57" s="274">
        <f t="shared" si="3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4"/>
        <v>0.5675</v>
      </c>
      <c r="AB57" s="279">
        <f t="shared" si="5"/>
        <v>0.4325</v>
      </c>
      <c r="AC57" s="274">
        <f t="shared" si="6"/>
        <v>0</v>
      </c>
      <c r="AD57" s="280">
        <f t="shared" si="7"/>
        <v>0</v>
      </c>
      <c r="AE57" s="281">
        <f t="shared" si="8"/>
        <v>0.26250000000000001</v>
      </c>
      <c r="AF57" s="281">
        <f t="shared" si="9"/>
        <v>0.30499999999999999</v>
      </c>
      <c r="AG57" s="282">
        <f t="shared" si="10"/>
        <v>0</v>
      </c>
      <c r="AH57" s="282">
        <f t="shared" si="11"/>
        <v>0</v>
      </c>
    </row>
    <row r="58" spans="1:34" x14ac:dyDescent="0.2">
      <c r="A58" s="272">
        <v>55</v>
      </c>
      <c r="B58" s="385"/>
      <c r="C58" s="385"/>
      <c r="D58" s="386"/>
      <c r="E58" s="387"/>
      <c r="F58" s="387"/>
      <c r="G58" s="388"/>
      <c r="H58" s="252"/>
      <c r="I58" s="389"/>
      <c r="J58" s="253"/>
      <c r="K58" s="390"/>
      <c r="L58" s="267"/>
      <c r="M58" s="267"/>
      <c r="N58" s="267"/>
      <c r="O58" s="254">
        <f t="shared" si="0"/>
        <v>0</v>
      </c>
      <c r="P58" s="273">
        <f t="shared" si="1"/>
        <v>0</v>
      </c>
      <c r="Q58" s="274">
        <f t="shared" si="2"/>
        <v>0</v>
      </c>
      <c r="R58" s="274">
        <f t="shared" si="3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4"/>
        <v>0.5675</v>
      </c>
      <c r="AB58" s="279">
        <f t="shared" si="5"/>
        <v>0.4325</v>
      </c>
      <c r="AC58" s="274">
        <f t="shared" si="6"/>
        <v>0</v>
      </c>
      <c r="AD58" s="280">
        <f t="shared" si="7"/>
        <v>0</v>
      </c>
      <c r="AE58" s="281">
        <f t="shared" si="8"/>
        <v>0.26250000000000001</v>
      </c>
      <c r="AF58" s="281">
        <f t="shared" si="9"/>
        <v>0.30499999999999999</v>
      </c>
      <c r="AG58" s="282">
        <f t="shared" si="10"/>
        <v>0</v>
      </c>
      <c r="AH58" s="282">
        <f t="shared" si="11"/>
        <v>0</v>
      </c>
    </row>
    <row r="59" spans="1:34" x14ac:dyDescent="0.2">
      <c r="A59" s="272">
        <v>56</v>
      </c>
      <c r="B59" s="385" t="s">
        <v>527</v>
      </c>
      <c r="C59" s="385"/>
      <c r="D59" s="386" t="s">
        <v>381</v>
      </c>
      <c r="E59" s="387" t="s">
        <v>407</v>
      </c>
      <c r="F59" s="387"/>
      <c r="G59" s="388" t="s">
        <v>313</v>
      </c>
      <c r="H59" s="252">
        <v>10</v>
      </c>
      <c r="I59" s="389">
        <v>3.68</v>
      </c>
      <c r="J59" s="253">
        <v>9.2499999999999999E-2</v>
      </c>
      <c r="K59" s="390">
        <v>0.04</v>
      </c>
      <c r="L59" s="267">
        <v>9.7500000000000003E-2</v>
      </c>
      <c r="M59" s="267"/>
      <c r="N59" s="267"/>
      <c r="O59" s="254">
        <f t="shared" si="0"/>
        <v>0.47398399999999996</v>
      </c>
      <c r="P59" s="273">
        <f t="shared" si="1"/>
        <v>40.388000000000005</v>
      </c>
      <c r="Q59" s="274">
        <f t="shared" si="2"/>
        <v>3.206016</v>
      </c>
      <c r="R59" s="274">
        <f t="shared" si="3"/>
        <v>32.060159999999996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4"/>
        <v>0.5675</v>
      </c>
      <c r="AB59" s="279">
        <f t="shared" si="5"/>
        <v>0.4325</v>
      </c>
      <c r="AC59" s="274">
        <f t="shared" si="6"/>
        <v>7.4127537572254338</v>
      </c>
      <c r="AD59" s="280">
        <f t="shared" si="7"/>
        <v>74.127537572254326</v>
      </c>
      <c r="AE59" s="281">
        <f t="shared" si="8"/>
        <v>0.26250000000000001</v>
      </c>
      <c r="AF59" s="281">
        <f t="shared" si="9"/>
        <v>0.30499999999999999</v>
      </c>
      <c r="AG59" s="282">
        <f t="shared" si="10"/>
        <v>19.45847861271676</v>
      </c>
      <c r="AH59" s="282">
        <f t="shared" si="11"/>
        <v>22.608898959537569</v>
      </c>
    </row>
    <row r="60" spans="1:34" x14ac:dyDescent="0.2">
      <c r="A60" s="272">
        <v>57</v>
      </c>
      <c r="B60" s="385" t="s">
        <v>528</v>
      </c>
      <c r="C60" s="385"/>
      <c r="D60" s="386" t="s">
        <v>381</v>
      </c>
      <c r="E60" s="387" t="s">
        <v>410</v>
      </c>
      <c r="F60" s="387"/>
      <c r="G60" s="388" t="s">
        <v>313</v>
      </c>
      <c r="H60" s="252">
        <v>3</v>
      </c>
      <c r="I60" s="389">
        <v>1.76</v>
      </c>
      <c r="J60" s="253">
        <v>9.2499999999999999E-2</v>
      </c>
      <c r="K60" s="390">
        <v>0.04</v>
      </c>
      <c r="L60" s="267">
        <v>9.7500000000000003E-2</v>
      </c>
      <c r="M60" s="267"/>
      <c r="N60" s="267"/>
      <c r="O60" s="254">
        <f t="shared" si="0"/>
        <v>0.226688</v>
      </c>
      <c r="P60" s="273">
        <f t="shared" si="1"/>
        <v>5.7948000000000004</v>
      </c>
      <c r="Q60" s="274">
        <f t="shared" si="2"/>
        <v>1.533312</v>
      </c>
      <c r="R60" s="274">
        <f t="shared" si="3"/>
        <v>4.5999359999999996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4"/>
        <v>0.5675</v>
      </c>
      <c r="AB60" s="279">
        <f t="shared" si="5"/>
        <v>0.4325</v>
      </c>
      <c r="AC60" s="274">
        <f t="shared" si="6"/>
        <v>3.5452300578034683</v>
      </c>
      <c r="AD60" s="280">
        <f t="shared" si="7"/>
        <v>10.635690173410405</v>
      </c>
      <c r="AE60" s="281">
        <f t="shared" si="8"/>
        <v>0.26250000000000001</v>
      </c>
      <c r="AF60" s="281">
        <f t="shared" si="9"/>
        <v>0.30499999999999999</v>
      </c>
      <c r="AG60" s="282">
        <f t="shared" si="10"/>
        <v>2.7918686705202314</v>
      </c>
      <c r="AH60" s="282">
        <f t="shared" si="11"/>
        <v>3.2438855028901732</v>
      </c>
    </row>
    <row r="61" spans="1:34" x14ac:dyDescent="0.2">
      <c r="A61" s="272">
        <v>58</v>
      </c>
      <c r="B61" s="385" t="s">
        <v>527</v>
      </c>
      <c r="C61" s="385"/>
      <c r="D61" s="386" t="s">
        <v>381</v>
      </c>
      <c r="E61" s="387" t="s">
        <v>412</v>
      </c>
      <c r="F61" s="387"/>
      <c r="G61" s="388" t="s">
        <v>313</v>
      </c>
      <c r="H61" s="252">
        <v>2</v>
      </c>
      <c r="I61" s="389">
        <v>21.79</v>
      </c>
      <c r="J61" s="253">
        <v>9.2499999999999999E-2</v>
      </c>
      <c r="K61" s="390">
        <v>0.04</v>
      </c>
      <c r="L61" s="267">
        <v>9.7500000000000003E-2</v>
      </c>
      <c r="M61" s="267"/>
      <c r="N61" s="267"/>
      <c r="O61" s="254">
        <f t="shared" si="0"/>
        <v>2.8065519999999999</v>
      </c>
      <c r="P61" s="273">
        <f t="shared" si="1"/>
        <v>47.829049999999995</v>
      </c>
      <c r="Q61" s="274">
        <f t="shared" si="2"/>
        <v>18.983447999999999</v>
      </c>
      <c r="R61" s="274">
        <f t="shared" si="3"/>
        <v>37.966895999999998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4"/>
        <v>0.5675</v>
      </c>
      <c r="AB61" s="279">
        <f t="shared" si="5"/>
        <v>0.4325</v>
      </c>
      <c r="AC61" s="274">
        <f t="shared" si="6"/>
        <v>43.892365317919072</v>
      </c>
      <c r="AD61" s="280">
        <f t="shared" si="7"/>
        <v>87.784730635838145</v>
      </c>
      <c r="AE61" s="281">
        <f t="shared" si="8"/>
        <v>0.26250000000000001</v>
      </c>
      <c r="AF61" s="281">
        <f t="shared" si="9"/>
        <v>0.30499999999999999</v>
      </c>
      <c r="AG61" s="282">
        <f t="shared" si="10"/>
        <v>23.043491791907513</v>
      </c>
      <c r="AH61" s="282">
        <f t="shared" si="11"/>
        <v>26.774342843930633</v>
      </c>
    </row>
    <row r="62" spans="1:34" x14ac:dyDescent="0.2">
      <c r="A62" s="272">
        <v>59</v>
      </c>
      <c r="B62" s="385" t="s">
        <v>528</v>
      </c>
      <c r="C62" s="385"/>
      <c r="D62" s="386" t="s">
        <v>381</v>
      </c>
      <c r="E62" s="387" t="s">
        <v>414</v>
      </c>
      <c r="F62" s="387"/>
      <c r="G62" s="388" t="s">
        <v>313</v>
      </c>
      <c r="H62" s="252">
        <v>50</v>
      </c>
      <c r="I62" s="389">
        <v>1.1399999999999999</v>
      </c>
      <c r="J62" s="253">
        <v>9.2499999999999999E-2</v>
      </c>
      <c r="K62" s="390">
        <v>0.04</v>
      </c>
      <c r="L62" s="267">
        <v>9.7500000000000003E-2</v>
      </c>
      <c r="M62" s="267"/>
      <c r="N62" s="267"/>
      <c r="O62" s="254">
        <f t="shared" si="0"/>
        <v>0.14683199999999999</v>
      </c>
      <c r="P62" s="273">
        <f t="shared" si="1"/>
        <v>62.557499999999997</v>
      </c>
      <c r="Q62" s="274">
        <f t="shared" si="2"/>
        <v>0.99316799999999994</v>
      </c>
      <c r="R62" s="274">
        <f t="shared" si="3"/>
        <v>49.6584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4"/>
        <v>0.5675</v>
      </c>
      <c r="AB62" s="279">
        <f t="shared" si="5"/>
        <v>0.4325</v>
      </c>
      <c r="AC62" s="274">
        <f t="shared" si="6"/>
        <v>2.2963421965317918</v>
      </c>
      <c r="AD62" s="280">
        <f t="shared" si="7"/>
        <v>114.8171098265896</v>
      </c>
      <c r="AE62" s="281">
        <f t="shared" si="8"/>
        <v>0.26250000000000001</v>
      </c>
      <c r="AF62" s="281">
        <f t="shared" si="9"/>
        <v>0.30499999999999999</v>
      </c>
      <c r="AG62" s="282">
        <f t="shared" si="10"/>
        <v>30.139491329479771</v>
      </c>
      <c r="AH62" s="282">
        <f t="shared" si="11"/>
        <v>35.019218497109826</v>
      </c>
    </row>
    <row r="63" spans="1:34" x14ac:dyDescent="0.2">
      <c r="A63" s="272">
        <v>60</v>
      </c>
      <c r="B63" s="385" t="s">
        <v>531</v>
      </c>
      <c r="C63" s="385"/>
      <c r="D63" s="386"/>
      <c r="E63" s="387" t="s">
        <v>417</v>
      </c>
      <c r="F63" s="387"/>
      <c r="G63" s="388" t="s">
        <v>313</v>
      </c>
      <c r="H63" s="252">
        <v>1</v>
      </c>
      <c r="I63" s="389">
        <v>17.489999999999998</v>
      </c>
      <c r="J63" s="253">
        <v>9.2499999999999999E-2</v>
      </c>
      <c r="K63" s="390">
        <v>0.12</v>
      </c>
      <c r="L63" s="267">
        <v>6.5000000000000002E-2</v>
      </c>
      <c r="M63" s="267"/>
      <c r="N63" s="267"/>
      <c r="O63" s="254">
        <f t="shared" si="0"/>
        <v>3.5224859999999998</v>
      </c>
      <c r="P63" s="273">
        <f t="shared" si="1"/>
        <v>18.626849999999997</v>
      </c>
      <c r="Q63" s="274">
        <f t="shared" si="2"/>
        <v>13.967513999999998</v>
      </c>
      <c r="R63" s="274">
        <f t="shared" si="3"/>
        <v>13.967513999999998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4"/>
        <v>0.5675</v>
      </c>
      <c r="AB63" s="279">
        <f t="shared" si="5"/>
        <v>0.4325</v>
      </c>
      <c r="AC63" s="274">
        <f t="shared" si="6"/>
        <v>32.294830057803466</v>
      </c>
      <c r="AD63" s="280">
        <f t="shared" si="7"/>
        <v>32.294830057803466</v>
      </c>
      <c r="AE63" s="281">
        <f t="shared" si="8"/>
        <v>0.26250000000000001</v>
      </c>
      <c r="AF63" s="281">
        <f t="shared" si="9"/>
        <v>0.30499999999999999</v>
      </c>
      <c r="AG63" s="282">
        <f t="shared" si="10"/>
        <v>8.4773928901734106</v>
      </c>
      <c r="AH63" s="282">
        <f t="shared" si="11"/>
        <v>9.8499231676300578</v>
      </c>
    </row>
    <row r="64" spans="1:34" x14ac:dyDescent="0.2">
      <c r="A64" s="272">
        <v>61</v>
      </c>
      <c r="B64" s="385" t="s">
        <v>534</v>
      </c>
      <c r="C64" s="385"/>
      <c r="D64" s="386"/>
      <c r="E64" s="387" t="s">
        <v>419</v>
      </c>
      <c r="F64" s="387"/>
      <c r="G64" s="388" t="s">
        <v>313</v>
      </c>
      <c r="H64" s="252">
        <v>1</v>
      </c>
      <c r="I64" s="389">
        <v>28.01</v>
      </c>
      <c r="J64" s="253">
        <v>9.2499999999999999E-2</v>
      </c>
      <c r="K64" s="390">
        <v>0.12</v>
      </c>
      <c r="L64" s="267">
        <v>6.5000000000000002E-2</v>
      </c>
      <c r="M64" s="267"/>
      <c r="N64" s="267"/>
      <c r="O64" s="254">
        <f t="shared" si="0"/>
        <v>5.6412139999999997</v>
      </c>
      <c r="P64" s="273">
        <f t="shared" si="1"/>
        <v>29.830650000000002</v>
      </c>
      <c r="Q64" s="274">
        <f t="shared" si="2"/>
        <v>22.368786</v>
      </c>
      <c r="R64" s="274">
        <f t="shared" si="3"/>
        <v>22.368786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4"/>
        <v>0.5675</v>
      </c>
      <c r="AB64" s="279">
        <f t="shared" si="5"/>
        <v>0.4325</v>
      </c>
      <c r="AC64" s="274">
        <f t="shared" si="6"/>
        <v>51.719736416184972</v>
      </c>
      <c r="AD64" s="280">
        <f t="shared" si="7"/>
        <v>51.719736416184972</v>
      </c>
      <c r="AE64" s="281">
        <f t="shared" si="8"/>
        <v>0.26250000000000001</v>
      </c>
      <c r="AF64" s="281">
        <f t="shared" si="9"/>
        <v>0.30499999999999999</v>
      </c>
      <c r="AG64" s="282">
        <f t="shared" si="10"/>
        <v>13.576430809248556</v>
      </c>
      <c r="AH64" s="282">
        <f t="shared" si="11"/>
        <v>15.774519606936416</v>
      </c>
    </row>
    <row r="65" spans="1:34" x14ac:dyDescent="0.2">
      <c r="A65" s="272">
        <v>62</v>
      </c>
      <c r="B65" s="385" t="s">
        <v>535</v>
      </c>
      <c r="C65" s="385"/>
      <c r="D65" s="386"/>
      <c r="E65" s="387" t="s">
        <v>421</v>
      </c>
      <c r="F65" s="387"/>
      <c r="G65" s="388" t="s">
        <v>313</v>
      </c>
      <c r="H65" s="252">
        <v>3</v>
      </c>
      <c r="I65" s="389">
        <v>20.28</v>
      </c>
      <c r="J65" s="253">
        <v>9.2499999999999999E-2</v>
      </c>
      <c r="K65" s="390">
        <v>0.12</v>
      </c>
      <c r="L65" s="267">
        <v>6.5000000000000002E-2</v>
      </c>
      <c r="M65" s="267"/>
      <c r="N65" s="267"/>
      <c r="O65" s="254">
        <f t="shared" si="0"/>
        <v>4.0843920000000002</v>
      </c>
      <c r="P65" s="273">
        <f t="shared" si="1"/>
        <v>64.794600000000003</v>
      </c>
      <c r="Q65" s="274">
        <f t="shared" si="2"/>
        <v>16.195608</v>
      </c>
      <c r="R65" s="274">
        <f t="shared" si="3"/>
        <v>48.586824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4"/>
        <v>0.5675</v>
      </c>
      <c r="AB65" s="279">
        <f t="shared" si="5"/>
        <v>0.4325</v>
      </c>
      <c r="AC65" s="274">
        <f t="shared" si="6"/>
        <v>37.446492485549136</v>
      </c>
      <c r="AD65" s="280">
        <f t="shared" si="7"/>
        <v>112.3394774566474</v>
      </c>
      <c r="AE65" s="281">
        <f t="shared" si="8"/>
        <v>0.26250000000000001</v>
      </c>
      <c r="AF65" s="281">
        <f t="shared" si="9"/>
        <v>0.30499999999999999</v>
      </c>
      <c r="AG65" s="282">
        <f t="shared" si="10"/>
        <v>29.489112832369944</v>
      </c>
      <c r="AH65" s="282">
        <f t="shared" si="11"/>
        <v>34.263540624277454</v>
      </c>
    </row>
    <row r="66" spans="1:34" x14ac:dyDescent="0.2">
      <c r="A66" s="272">
        <v>63</v>
      </c>
      <c r="B66" s="385" t="s">
        <v>422</v>
      </c>
      <c r="C66" s="385"/>
      <c r="D66" s="386" t="s">
        <v>426</v>
      </c>
      <c r="E66" s="387"/>
      <c r="F66" s="387"/>
      <c r="G66" s="388" t="s">
        <v>313</v>
      </c>
      <c r="H66" s="252">
        <v>1</v>
      </c>
      <c r="I66" s="389">
        <v>15</v>
      </c>
      <c r="J66" s="253">
        <v>9.2499999999999999E-2</v>
      </c>
      <c r="K66" s="390">
        <v>0.04</v>
      </c>
      <c r="L66" s="267">
        <v>0</v>
      </c>
      <c r="M66" s="267"/>
      <c r="N66" s="267"/>
      <c r="O66" s="254">
        <f t="shared" si="0"/>
        <v>1.9319999999999999</v>
      </c>
      <c r="P66" s="273">
        <f t="shared" si="1"/>
        <v>15</v>
      </c>
      <c r="Q66" s="274">
        <f t="shared" si="2"/>
        <v>13.068</v>
      </c>
      <c r="R66" s="274">
        <f t="shared" si="3"/>
        <v>13.068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4"/>
        <v>0.5675</v>
      </c>
      <c r="AB66" s="279">
        <f t="shared" si="5"/>
        <v>0.4325</v>
      </c>
      <c r="AC66" s="274">
        <f t="shared" si="6"/>
        <v>30.215028901734104</v>
      </c>
      <c r="AD66" s="280">
        <f t="shared" si="7"/>
        <v>30.215028901734104</v>
      </c>
      <c r="AE66" s="281">
        <f t="shared" si="8"/>
        <v>0.26250000000000001</v>
      </c>
      <c r="AF66" s="281">
        <f t="shared" si="9"/>
        <v>0.30499999999999999</v>
      </c>
      <c r="AG66" s="282">
        <f t="shared" si="10"/>
        <v>7.9314450867052031</v>
      </c>
      <c r="AH66" s="282">
        <f t="shared" si="11"/>
        <v>9.2155838150289018</v>
      </c>
    </row>
    <row r="67" spans="1:34" x14ac:dyDescent="0.2">
      <c r="A67" s="272">
        <v>64</v>
      </c>
      <c r="B67" s="385" t="s">
        <v>536</v>
      </c>
      <c r="C67" s="385"/>
      <c r="D67" s="386" t="s">
        <v>426</v>
      </c>
      <c r="E67" s="387" t="s">
        <v>427</v>
      </c>
      <c r="F67" s="387"/>
      <c r="G67" s="388" t="s">
        <v>313</v>
      </c>
      <c r="H67" s="252">
        <v>75</v>
      </c>
      <c r="I67" s="389">
        <v>0.2</v>
      </c>
      <c r="J67" s="253">
        <v>9.2499999999999999E-2</v>
      </c>
      <c r="K67" s="390">
        <v>0.04</v>
      </c>
      <c r="L67" s="267">
        <v>9.7500000000000003E-2</v>
      </c>
      <c r="M67" s="267"/>
      <c r="N67" s="267"/>
      <c r="O67" s="254">
        <f t="shared" si="0"/>
        <v>2.5760000000000002E-2</v>
      </c>
      <c r="P67" s="273">
        <f t="shared" si="1"/>
        <v>16.462500000000002</v>
      </c>
      <c r="Q67" s="274">
        <f t="shared" si="2"/>
        <v>0.17424000000000001</v>
      </c>
      <c r="R67" s="274">
        <f t="shared" si="3"/>
        <v>13.068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4"/>
        <v>0.5675</v>
      </c>
      <c r="AB67" s="279">
        <f t="shared" si="5"/>
        <v>0.4325</v>
      </c>
      <c r="AC67" s="274">
        <f t="shared" si="6"/>
        <v>0.4028670520231214</v>
      </c>
      <c r="AD67" s="280">
        <f t="shared" si="7"/>
        <v>30.215028901734104</v>
      </c>
      <c r="AE67" s="281">
        <f t="shared" si="8"/>
        <v>0.26250000000000001</v>
      </c>
      <c r="AF67" s="281">
        <f t="shared" si="9"/>
        <v>0.30499999999999999</v>
      </c>
      <c r="AG67" s="282">
        <f t="shared" si="10"/>
        <v>7.9314450867052031</v>
      </c>
      <c r="AH67" s="282">
        <f t="shared" si="11"/>
        <v>9.2155838150289018</v>
      </c>
    </row>
    <row r="68" spans="1:34" x14ac:dyDescent="0.2">
      <c r="A68" s="272">
        <v>65</v>
      </c>
      <c r="B68" s="385" t="s">
        <v>537</v>
      </c>
      <c r="C68" s="385"/>
      <c r="D68" s="386" t="s">
        <v>426</v>
      </c>
      <c r="E68" s="387" t="s">
        <v>429</v>
      </c>
      <c r="F68" s="387"/>
      <c r="G68" s="388" t="s">
        <v>313</v>
      </c>
      <c r="H68" s="252">
        <v>32</v>
      </c>
      <c r="I68" s="389">
        <v>0.48</v>
      </c>
      <c r="J68" s="253">
        <v>9.2499999999999999E-2</v>
      </c>
      <c r="K68" s="390">
        <v>0.04</v>
      </c>
      <c r="L68" s="267">
        <v>9.7500000000000003E-2</v>
      </c>
      <c r="M68" s="267"/>
      <c r="N68" s="267"/>
      <c r="O68" s="254">
        <f t="shared" ref="O68:O103" si="12">((I68*(1-M68)-(I68*(1-M68)*K68))*J68)+(I68*(1-M68)*K68)</f>
        <v>6.182399999999999E-2</v>
      </c>
      <c r="P68" s="273">
        <f t="shared" ref="P68:P103" si="13">((I68*(1-M68)*L68)+I68*(1-M68))*H68</f>
        <v>16.857599999999998</v>
      </c>
      <c r="Q68" s="274">
        <f t="shared" ref="Q68:Q103" si="14">I68*(1-M68)-O68</f>
        <v>0.41817599999999999</v>
      </c>
      <c r="R68" s="274">
        <f t="shared" ref="R68:R103" si="15">Q68*H68</f>
        <v>13.381632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ref="AA68:AA103" si="16">SUM(S68:Z68)</f>
        <v>0.5675</v>
      </c>
      <c r="AB68" s="279">
        <f t="shared" ref="AB68:AB103" si="17">(1-AA68)</f>
        <v>0.4325</v>
      </c>
      <c r="AC68" s="274">
        <f t="shared" ref="AC68:AC103" si="18">Q68/AB68</f>
        <v>0.96688092485549137</v>
      </c>
      <c r="AD68" s="280">
        <f t="shared" ref="AD68:AD103" si="19">R68/AB68</f>
        <v>30.940189595375724</v>
      </c>
      <c r="AE68" s="281">
        <f t="shared" ref="AE68:AE103" si="20">SUM(S68:V68)</f>
        <v>0.26250000000000001</v>
      </c>
      <c r="AF68" s="281">
        <f t="shared" ref="AF68:AF103" si="21">W68+X68</f>
        <v>0.30499999999999999</v>
      </c>
      <c r="AG68" s="282">
        <f t="shared" ref="AG68:AG103" si="22">AD68*AE68</f>
        <v>8.1217997687861274</v>
      </c>
      <c r="AH68" s="282">
        <f t="shared" ref="AH68:AH103" si="23">AD68*AF68</f>
        <v>9.4367578265895951</v>
      </c>
    </row>
    <row r="69" spans="1:34" x14ac:dyDescent="0.2">
      <c r="A69" s="272">
        <v>66</v>
      </c>
      <c r="B69" s="385" t="s">
        <v>551</v>
      </c>
      <c r="C69" s="385"/>
      <c r="D69" s="386" t="s">
        <v>426</v>
      </c>
      <c r="E69" s="387" t="s">
        <v>431</v>
      </c>
      <c r="F69" s="387"/>
      <c r="G69" s="388" t="s">
        <v>432</v>
      </c>
      <c r="H69" s="252">
        <v>3</v>
      </c>
      <c r="I69" s="389">
        <v>14.36</v>
      </c>
      <c r="J69" s="253">
        <v>9.2499999999999999E-2</v>
      </c>
      <c r="K69" s="390">
        <v>0.04</v>
      </c>
      <c r="L69" s="267">
        <v>0.15</v>
      </c>
      <c r="M69" s="267"/>
      <c r="N69" s="267"/>
      <c r="O69" s="254">
        <f t="shared" si="12"/>
        <v>1.8495679999999999</v>
      </c>
      <c r="P69" s="273">
        <f t="shared" si="13"/>
        <v>49.542000000000002</v>
      </c>
      <c r="Q69" s="274">
        <f t="shared" si="14"/>
        <v>12.510432</v>
      </c>
      <c r="R69" s="274">
        <f t="shared" si="15"/>
        <v>37.531295999999998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16"/>
        <v>0.5675</v>
      </c>
      <c r="AB69" s="279">
        <f t="shared" si="17"/>
        <v>0.4325</v>
      </c>
      <c r="AC69" s="274">
        <f t="shared" si="18"/>
        <v>28.925854335260116</v>
      </c>
      <c r="AD69" s="280">
        <f t="shared" si="19"/>
        <v>86.777563005780337</v>
      </c>
      <c r="AE69" s="281">
        <f t="shared" si="20"/>
        <v>0.26250000000000001</v>
      </c>
      <c r="AF69" s="281">
        <f t="shared" si="21"/>
        <v>0.30499999999999999</v>
      </c>
      <c r="AG69" s="282">
        <f t="shared" si="22"/>
        <v>22.779110289017339</v>
      </c>
      <c r="AH69" s="282">
        <f t="shared" si="23"/>
        <v>26.467156716763004</v>
      </c>
    </row>
    <row r="70" spans="1:34" x14ac:dyDescent="0.2">
      <c r="A70" s="272">
        <v>67</v>
      </c>
      <c r="B70" s="385" t="s">
        <v>554</v>
      </c>
      <c r="C70" s="385"/>
      <c r="D70" s="386" t="s">
        <v>426</v>
      </c>
      <c r="E70" s="387" t="s">
        <v>540</v>
      </c>
      <c r="F70" s="387"/>
      <c r="G70" s="388" t="s">
        <v>313</v>
      </c>
      <c r="H70" s="252">
        <v>112</v>
      </c>
      <c r="I70" s="389">
        <v>0.13</v>
      </c>
      <c r="J70" s="253">
        <v>9.2499999999999999E-2</v>
      </c>
      <c r="K70" s="390">
        <v>0.04</v>
      </c>
      <c r="L70" s="267">
        <v>0.15</v>
      </c>
      <c r="M70" s="267"/>
      <c r="N70" s="267"/>
      <c r="O70" s="254">
        <f t="shared" si="12"/>
        <v>1.6744000000000002E-2</v>
      </c>
      <c r="P70" s="273">
        <f t="shared" si="13"/>
        <v>16.744</v>
      </c>
      <c r="Q70" s="274">
        <f t="shared" si="14"/>
        <v>0.113256</v>
      </c>
      <c r="R70" s="274">
        <f t="shared" si="15"/>
        <v>12.684671999999999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 t="shared" si="16"/>
        <v>0.5675</v>
      </c>
      <c r="AB70" s="279">
        <f t="shared" si="17"/>
        <v>0.4325</v>
      </c>
      <c r="AC70" s="274">
        <f t="shared" si="18"/>
        <v>0.26186358381502889</v>
      </c>
      <c r="AD70" s="280">
        <f t="shared" si="19"/>
        <v>29.328721387283235</v>
      </c>
      <c r="AE70" s="281">
        <f t="shared" si="20"/>
        <v>0.26250000000000001</v>
      </c>
      <c r="AF70" s="281">
        <f t="shared" si="21"/>
        <v>0.30499999999999999</v>
      </c>
      <c r="AG70" s="282">
        <f t="shared" si="22"/>
        <v>7.6987893641618497</v>
      </c>
      <c r="AH70" s="282">
        <f t="shared" si="23"/>
        <v>8.9452600231213868</v>
      </c>
    </row>
    <row r="71" spans="1:34" x14ac:dyDescent="0.2">
      <c r="A71" s="272">
        <v>68</v>
      </c>
      <c r="B71" s="385" t="s">
        <v>435</v>
      </c>
      <c r="C71" s="385"/>
      <c r="D71" s="386" t="s">
        <v>21</v>
      </c>
      <c r="E71" s="387"/>
      <c r="F71" s="387"/>
      <c r="G71" s="388" t="s">
        <v>369</v>
      </c>
      <c r="H71" s="252">
        <v>0</v>
      </c>
      <c r="I71" s="389">
        <v>80</v>
      </c>
      <c r="J71" s="253">
        <v>9.2499999999999999E-2</v>
      </c>
      <c r="K71" s="390">
        <v>0.12</v>
      </c>
      <c r="L71" s="267">
        <v>3.2500000000000001E-2</v>
      </c>
      <c r="M71" s="267"/>
      <c r="N71" s="267"/>
      <c r="O71" s="254">
        <f t="shared" si="12"/>
        <v>16.112000000000002</v>
      </c>
      <c r="P71" s="273">
        <f t="shared" si="13"/>
        <v>0</v>
      </c>
      <c r="Q71" s="274">
        <f t="shared" si="14"/>
        <v>63.887999999999998</v>
      </c>
      <c r="R71" s="274">
        <f t="shared" si="15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 t="shared" si="16"/>
        <v>0.5675</v>
      </c>
      <c r="AB71" s="279">
        <f t="shared" si="17"/>
        <v>0.4325</v>
      </c>
      <c r="AC71" s="274">
        <f t="shared" si="18"/>
        <v>147.71791907514449</v>
      </c>
      <c r="AD71" s="280">
        <f t="shared" si="19"/>
        <v>0</v>
      </c>
      <c r="AE71" s="281">
        <f t="shared" si="20"/>
        <v>0.26250000000000001</v>
      </c>
      <c r="AF71" s="281">
        <f t="shared" si="21"/>
        <v>0.30499999999999999</v>
      </c>
      <c r="AG71" s="282">
        <f t="shared" si="22"/>
        <v>0</v>
      </c>
      <c r="AH71" s="282">
        <f t="shared" si="23"/>
        <v>0</v>
      </c>
    </row>
    <row r="72" spans="1:34" x14ac:dyDescent="0.2">
      <c r="A72" s="272">
        <v>69</v>
      </c>
      <c r="B72" s="385" t="s">
        <v>541</v>
      </c>
      <c r="C72" s="385"/>
      <c r="D72" s="386" t="s">
        <v>21</v>
      </c>
      <c r="E72" s="387"/>
      <c r="F72" s="387"/>
      <c r="G72" s="388" t="s">
        <v>310</v>
      </c>
      <c r="H72" s="252">
        <v>1</v>
      </c>
      <c r="I72" s="389">
        <v>250</v>
      </c>
      <c r="J72" s="253">
        <v>0</v>
      </c>
      <c r="K72" s="390">
        <v>0</v>
      </c>
      <c r="L72" s="267">
        <v>0</v>
      </c>
      <c r="M72" s="267"/>
      <c r="N72" s="267"/>
      <c r="O72" s="254">
        <f t="shared" si="12"/>
        <v>0</v>
      </c>
      <c r="P72" s="273">
        <f t="shared" si="13"/>
        <v>250</v>
      </c>
      <c r="Q72" s="274">
        <f t="shared" si="14"/>
        <v>250</v>
      </c>
      <c r="R72" s="274">
        <f t="shared" si="15"/>
        <v>250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 t="shared" si="16"/>
        <v>0.5675</v>
      </c>
      <c r="AB72" s="279">
        <f t="shared" si="17"/>
        <v>0.4325</v>
      </c>
      <c r="AC72" s="274">
        <f t="shared" si="18"/>
        <v>578.03468208092488</v>
      </c>
      <c r="AD72" s="280">
        <f t="shared" si="19"/>
        <v>578.03468208092488</v>
      </c>
      <c r="AE72" s="281">
        <f t="shared" si="20"/>
        <v>0.26250000000000001</v>
      </c>
      <c r="AF72" s="281">
        <f t="shared" si="21"/>
        <v>0.30499999999999999</v>
      </c>
      <c r="AG72" s="282">
        <f t="shared" si="22"/>
        <v>151.73410404624278</v>
      </c>
      <c r="AH72" s="282">
        <f t="shared" si="23"/>
        <v>176.30057803468208</v>
      </c>
    </row>
    <row r="73" spans="1:34" x14ac:dyDescent="0.2">
      <c r="A73" s="272">
        <v>70</v>
      </c>
      <c r="B73" s="385" t="s">
        <v>438</v>
      </c>
      <c r="C73" s="385"/>
      <c r="D73" s="386"/>
      <c r="E73" s="387"/>
      <c r="F73" s="387"/>
      <c r="G73" s="388" t="s">
        <v>149</v>
      </c>
      <c r="H73" s="252">
        <v>10</v>
      </c>
      <c r="I73" s="389">
        <v>120</v>
      </c>
      <c r="J73" s="253">
        <v>9.2499999999999999E-2</v>
      </c>
      <c r="K73" s="390">
        <v>0.12</v>
      </c>
      <c r="L73" s="267">
        <v>0</v>
      </c>
      <c r="M73" s="267"/>
      <c r="N73" s="267"/>
      <c r="O73" s="254">
        <f t="shared" si="12"/>
        <v>24.167999999999999</v>
      </c>
      <c r="P73" s="273">
        <f t="shared" si="13"/>
        <v>1200</v>
      </c>
      <c r="Q73" s="274">
        <f t="shared" si="14"/>
        <v>95.831999999999994</v>
      </c>
      <c r="R73" s="274">
        <f t="shared" si="15"/>
        <v>958.31999999999994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16"/>
        <v>0.5675</v>
      </c>
      <c r="AB73" s="279">
        <f t="shared" si="17"/>
        <v>0.4325</v>
      </c>
      <c r="AC73" s="274">
        <f t="shared" si="18"/>
        <v>221.57687861271674</v>
      </c>
      <c r="AD73" s="280">
        <f t="shared" si="19"/>
        <v>2215.7687861271675</v>
      </c>
      <c r="AE73" s="281">
        <f t="shared" si="20"/>
        <v>0.26250000000000001</v>
      </c>
      <c r="AF73" s="281">
        <f t="shared" si="21"/>
        <v>0.30499999999999999</v>
      </c>
      <c r="AG73" s="282">
        <f t="shared" si="22"/>
        <v>581.63930635838153</v>
      </c>
      <c r="AH73" s="282">
        <f t="shared" si="23"/>
        <v>675.8094797687861</v>
      </c>
    </row>
    <row r="74" spans="1:34" x14ac:dyDescent="0.2">
      <c r="A74" s="272">
        <v>71</v>
      </c>
      <c r="B74" s="385" t="s">
        <v>439</v>
      </c>
      <c r="C74" s="385"/>
      <c r="D74" s="386"/>
      <c r="E74" s="387"/>
      <c r="F74" s="387"/>
      <c r="G74" s="388" t="s">
        <v>149</v>
      </c>
      <c r="H74" s="252">
        <v>5</v>
      </c>
      <c r="I74" s="389">
        <v>18</v>
      </c>
      <c r="J74" s="253">
        <v>9.2499999999999999E-2</v>
      </c>
      <c r="K74" s="390">
        <v>0.12</v>
      </c>
      <c r="L74" s="267">
        <v>0</v>
      </c>
      <c r="M74" s="267"/>
      <c r="N74" s="267"/>
      <c r="O74" s="254">
        <f t="shared" si="12"/>
        <v>3.6252000000000004</v>
      </c>
      <c r="P74" s="273">
        <f t="shared" si="13"/>
        <v>90</v>
      </c>
      <c r="Q74" s="274">
        <f t="shared" si="14"/>
        <v>14.3748</v>
      </c>
      <c r="R74" s="274">
        <f t="shared" si="15"/>
        <v>71.873999999999995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16"/>
        <v>0.5675</v>
      </c>
      <c r="AB74" s="279">
        <f t="shared" si="17"/>
        <v>0.4325</v>
      </c>
      <c r="AC74" s="274">
        <f t="shared" si="18"/>
        <v>33.236531791907517</v>
      </c>
      <c r="AD74" s="280">
        <f t="shared" si="19"/>
        <v>166.18265895953758</v>
      </c>
      <c r="AE74" s="281">
        <f t="shared" si="20"/>
        <v>0.26250000000000001</v>
      </c>
      <c r="AF74" s="281">
        <f t="shared" si="21"/>
        <v>0.30499999999999999</v>
      </c>
      <c r="AG74" s="282">
        <f t="shared" si="22"/>
        <v>43.622947976878613</v>
      </c>
      <c r="AH74" s="282">
        <f t="shared" si="23"/>
        <v>50.685710982658961</v>
      </c>
    </row>
    <row r="75" spans="1:34" x14ac:dyDescent="0.2">
      <c r="A75" s="272">
        <v>72</v>
      </c>
      <c r="B75" s="385" t="s">
        <v>440</v>
      </c>
      <c r="C75" s="385"/>
      <c r="D75" s="386"/>
      <c r="E75" s="387"/>
      <c r="F75" s="387"/>
      <c r="G75" s="388" t="s">
        <v>149</v>
      </c>
      <c r="H75" s="252">
        <v>5</v>
      </c>
      <c r="I75" s="389">
        <v>18</v>
      </c>
      <c r="J75" s="253">
        <v>9.2499999999999999E-2</v>
      </c>
      <c r="K75" s="390">
        <v>0.12</v>
      </c>
      <c r="L75" s="267">
        <v>0</v>
      </c>
      <c r="M75" s="267"/>
      <c r="N75" s="267"/>
      <c r="O75" s="254">
        <f t="shared" si="12"/>
        <v>3.6252000000000004</v>
      </c>
      <c r="P75" s="273">
        <f t="shared" si="13"/>
        <v>90</v>
      </c>
      <c r="Q75" s="274">
        <f t="shared" si="14"/>
        <v>14.3748</v>
      </c>
      <c r="R75" s="274">
        <f t="shared" si="15"/>
        <v>71.873999999999995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16"/>
        <v>0.5675</v>
      </c>
      <c r="AB75" s="279">
        <f t="shared" si="17"/>
        <v>0.4325</v>
      </c>
      <c r="AC75" s="274">
        <f t="shared" si="18"/>
        <v>33.236531791907517</v>
      </c>
      <c r="AD75" s="280">
        <f t="shared" si="19"/>
        <v>166.18265895953758</v>
      </c>
      <c r="AE75" s="281">
        <f t="shared" si="20"/>
        <v>0.26250000000000001</v>
      </c>
      <c r="AF75" s="281">
        <f t="shared" si="21"/>
        <v>0.30499999999999999</v>
      </c>
      <c r="AG75" s="282">
        <f t="shared" si="22"/>
        <v>43.622947976878613</v>
      </c>
      <c r="AH75" s="282">
        <f t="shared" si="23"/>
        <v>50.685710982658961</v>
      </c>
    </row>
    <row r="76" spans="1:34" x14ac:dyDescent="0.2">
      <c r="A76" s="272">
        <v>73</v>
      </c>
      <c r="B76" s="385" t="s">
        <v>441</v>
      </c>
      <c r="C76" s="385"/>
      <c r="D76" s="386"/>
      <c r="E76" s="387"/>
      <c r="F76" s="387"/>
      <c r="G76" s="388" t="s">
        <v>149</v>
      </c>
      <c r="H76" s="252">
        <v>5</v>
      </c>
      <c r="I76" s="389">
        <v>12</v>
      </c>
      <c r="J76" s="253">
        <v>9.2499999999999999E-2</v>
      </c>
      <c r="K76" s="390">
        <v>0.12</v>
      </c>
      <c r="L76" s="267">
        <v>0</v>
      </c>
      <c r="M76" s="267"/>
      <c r="N76" s="267"/>
      <c r="O76" s="254">
        <f t="shared" si="12"/>
        <v>2.4167999999999998</v>
      </c>
      <c r="P76" s="273">
        <f t="shared" si="13"/>
        <v>60</v>
      </c>
      <c r="Q76" s="274">
        <f t="shared" si="14"/>
        <v>9.5831999999999997</v>
      </c>
      <c r="R76" s="274">
        <f t="shared" si="15"/>
        <v>47.915999999999997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16"/>
        <v>0.5675</v>
      </c>
      <c r="AB76" s="279">
        <f t="shared" si="17"/>
        <v>0.4325</v>
      </c>
      <c r="AC76" s="274">
        <f t="shared" si="18"/>
        <v>22.157687861271675</v>
      </c>
      <c r="AD76" s="280">
        <f t="shared" si="19"/>
        <v>110.78843930635837</v>
      </c>
      <c r="AE76" s="281">
        <f t="shared" si="20"/>
        <v>0.26250000000000001</v>
      </c>
      <c r="AF76" s="281">
        <f t="shared" si="21"/>
        <v>0.30499999999999999</v>
      </c>
      <c r="AG76" s="282">
        <f t="shared" si="22"/>
        <v>29.081965317919074</v>
      </c>
      <c r="AH76" s="282">
        <f t="shared" si="23"/>
        <v>33.790473988439302</v>
      </c>
    </row>
    <row r="77" spans="1:34" x14ac:dyDescent="0.2">
      <c r="A77" s="272">
        <v>74</v>
      </c>
      <c r="B77" s="385" t="s">
        <v>442</v>
      </c>
      <c r="C77" s="385"/>
      <c r="D77" s="386"/>
      <c r="E77" s="387"/>
      <c r="F77" s="387"/>
      <c r="G77" s="388" t="s">
        <v>149</v>
      </c>
      <c r="H77" s="252">
        <v>5</v>
      </c>
      <c r="I77" s="389">
        <v>5.78</v>
      </c>
      <c r="J77" s="253">
        <v>9.2499999999999999E-2</v>
      </c>
      <c r="K77" s="390">
        <v>0.12</v>
      </c>
      <c r="L77" s="267">
        <v>0</v>
      </c>
      <c r="M77" s="267"/>
      <c r="N77" s="267"/>
      <c r="O77" s="254">
        <f t="shared" si="12"/>
        <v>1.1640920000000001</v>
      </c>
      <c r="P77" s="273">
        <f t="shared" si="13"/>
        <v>28.900000000000002</v>
      </c>
      <c r="Q77" s="274">
        <f t="shared" si="14"/>
        <v>4.6159080000000001</v>
      </c>
      <c r="R77" s="274">
        <f t="shared" si="15"/>
        <v>23.079540000000001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16"/>
        <v>0.5675</v>
      </c>
      <c r="AB77" s="279">
        <f t="shared" si="17"/>
        <v>0.4325</v>
      </c>
      <c r="AC77" s="274">
        <f t="shared" si="18"/>
        <v>10.672619653179192</v>
      </c>
      <c r="AD77" s="280">
        <f t="shared" si="19"/>
        <v>53.363098265895957</v>
      </c>
      <c r="AE77" s="281">
        <f t="shared" si="20"/>
        <v>0.26250000000000001</v>
      </c>
      <c r="AF77" s="281">
        <f t="shared" si="21"/>
        <v>0.30499999999999999</v>
      </c>
      <c r="AG77" s="282">
        <f t="shared" si="22"/>
        <v>14.007813294797689</v>
      </c>
      <c r="AH77" s="282">
        <f t="shared" si="23"/>
        <v>16.275744971098266</v>
      </c>
    </row>
    <row r="78" spans="1:34" x14ac:dyDescent="0.2">
      <c r="A78" s="272">
        <v>75</v>
      </c>
      <c r="B78" s="385" t="s">
        <v>443</v>
      </c>
      <c r="C78" s="385"/>
      <c r="D78" s="386"/>
      <c r="E78" s="387"/>
      <c r="F78" s="387"/>
      <c r="G78" s="388" t="s">
        <v>149</v>
      </c>
      <c r="H78" s="252">
        <v>5</v>
      </c>
      <c r="I78" s="389">
        <v>5.78</v>
      </c>
      <c r="J78" s="253">
        <v>9.2499999999999999E-2</v>
      </c>
      <c r="K78" s="390">
        <v>0.12</v>
      </c>
      <c r="L78" s="267">
        <v>0</v>
      </c>
      <c r="M78" s="267"/>
      <c r="N78" s="267"/>
      <c r="O78" s="254">
        <f t="shared" si="12"/>
        <v>1.1640920000000001</v>
      </c>
      <c r="P78" s="273">
        <f t="shared" si="13"/>
        <v>28.900000000000002</v>
      </c>
      <c r="Q78" s="274">
        <f t="shared" si="14"/>
        <v>4.6159080000000001</v>
      </c>
      <c r="R78" s="274">
        <f t="shared" si="15"/>
        <v>23.079540000000001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si="16"/>
        <v>0.5675</v>
      </c>
      <c r="AB78" s="279">
        <f t="shared" si="17"/>
        <v>0.4325</v>
      </c>
      <c r="AC78" s="274">
        <f t="shared" si="18"/>
        <v>10.672619653179192</v>
      </c>
      <c r="AD78" s="280">
        <f t="shared" si="19"/>
        <v>53.363098265895957</v>
      </c>
      <c r="AE78" s="281">
        <f t="shared" si="20"/>
        <v>0.26250000000000001</v>
      </c>
      <c r="AF78" s="281">
        <f t="shared" si="21"/>
        <v>0.30499999999999999</v>
      </c>
      <c r="AG78" s="282">
        <f t="shared" si="22"/>
        <v>14.007813294797689</v>
      </c>
      <c r="AH78" s="282">
        <f t="shared" si="23"/>
        <v>16.275744971098266</v>
      </c>
    </row>
    <row r="79" spans="1:34" x14ac:dyDescent="0.2">
      <c r="A79" s="272">
        <v>76</v>
      </c>
      <c r="B79" s="385" t="s">
        <v>444</v>
      </c>
      <c r="C79" s="385"/>
      <c r="D79" s="386"/>
      <c r="E79" s="387"/>
      <c r="F79" s="387"/>
      <c r="G79" s="388" t="s">
        <v>149</v>
      </c>
      <c r="H79" s="252">
        <v>5</v>
      </c>
      <c r="I79" s="389">
        <v>3.5</v>
      </c>
      <c r="J79" s="253">
        <v>9.2499999999999999E-2</v>
      </c>
      <c r="K79" s="390">
        <v>0.12</v>
      </c>
      <c r="L79" s="267">
        <v>0</v>
      </c>
      <c r="M79" s="267"/>
      <c r="N79" s="267"/>
      <c r="O79" s="254">
        <f t="shared" si="12"/>
        <v>0.70489999999999997</v>
      </c>
      <c r="P79" s="273">
        <f t="shared" si="13"/>
        <v>17.5</v>
      </c>
      <c r="Q79" s="274">
        <f t="shared" si="14"/>
        <v>2.7951000000000001</v>
      </c>
      <c r="R79" s="274">
        <f t="shared" si="15"/>
        <v>13.9755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16"/>
        <v>0.5675</v>
      </c>
      <c r="AB79" s="279">
        <f t="shared" si="17"/>
        <v>0.4325</v>
      </c>
      <c r="AC79" s="274">
        <f t="shared" si="18"/>
        <v>6.4626589595375723</v>
      </c>
      <c r="AD79" s="280">
        <f t="shared" si="19"/>
        <v>32.31329479768786</v>
      </c>
      <c r="AE79" s="281">
        <f t="shared" si="20"/>
        <v>0.26250000000000001</v>
      </c>
      <c r="AF79" s="281">
        <f t="shared" si="21"/>
        <v>0.30499999999999999</v>
      </c>
      <c r="AG79" s="282">
        <f t="shared" si="22"/>
        <v>8.4822398843930635</v>
      </c>
      <c r="AH79" s="282">
        <f t="shared" si="23"/>
        <v>9.8555549132947977</v>
      </c>
    </row>
    <row r="80" spans="1:34" x14ac:dyDescent="0.2">
      <c r="A80" s="272">
        <v>77</v>
      </c>
      <c r="B80" s="385" t="s">
        <v>445</v>
      </c>
      <c r="C80" s="385"/>
      <c r="D80" s="386"/>
      <c r="E80" s="387"/>
      <c r="F80" s="387"/>
      <c r="G80" s="388" t="s">
        <v>149</v>
      </c>
      <c r="H80" s="252">
        <v>5</v>
      </c>
      <c r="I80" s="389">
        <v>3.5</v>
      </c>
      <c r="J80" s="253">
        <v>9.2499999999999999E-2</v>
      </c>
      <c r="K80" s="390">
        <v>0.12</v>
      </c>
      <c r="L80" s="267">
        <v>0</v>
      </c>
      <c r="M80" s="267"/>
      <c r="N80" s="267"/>
      <c r="O80" s="254">
        <f t="shared" si="12"/>
        <v>0.70489999999999997</v>
      </c>
      <c r="P80" s="273">
        <f t="shared" si="13"/>
        <v>17.5</v>
      </c>
      <c r="Q80" s="274">
        <f t="shared" si="14"/>
        <v>2.7951000000000001</v>
      </c>
      <c r="R80" s="274">
        <f t="shared" si="15"/>
        <v>13.9755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16"/>
        <v>0.5675</v>
      </c>
      <c r="AB80" s="279">
        <f t="shared" si="17"/>
        <v>0.4325</v>
      </c>
      <c r="AC80" s="274">
        <f t="shared" si="18"/>
        <v>6.4626589595375723</v>
      </c>
      <c r="AD80" s="280">
        <f t="shared" si="19"/>
        <v>32.31329479768786</v>
      </c>
      <c r="AE80" s="281">
        <f t="shared" si="20"/>
        <v>0.26250000000000001</v>
      </c>
      <c r="AF80" s="281">
        <f t="shared" si="21"/>
        <v>0.30499999999999999</v>
      </c>
      <c r="AG80" s="282">
        <f t="shared" si="22"/>
        <v>8.4822398843930635</v>
      </c>
      <c r="AH80" s="282">
        <f t="shared" si="23"/>
        <v>9.8555549132947977</v>
      </c>
    </row>
    <row r="81" spans="1:34" x14ac:dyDescent="0.2">
      <c r="A81" s="272">
        <v>78</v>
      </c>
      <c r="B81" s="385" t="s">
        <v>446</v>
      </c>
      <c r="C81" s="385"/>
      <c r="D81" s="386"/>
      <c r="E81" s="387"/>
      <c r="F81" s="387"/>
      <c r="G81" s="388" t="s">
        <v>149</v>
      </c>
      <c r="H81" s="252">
        <v>12</v>
      </c>
      <c r="I81" s="389">
        <v>2.97</v>
      </c>
      <c r="J81" s="253">
        <v>9.2499999999999999E-2</v>
      </c>
      <c r="K81" s="390">
        <v>0.12</v>
      </c>
      <c r="L81" s="267">
        <v>0</v>
      </c>
      <c r="M81" s="267"/>
      <c r="N81" s="267"/>
      <c r="O81" s="254">
        <f t="shared" si="12"/>
        <v>0.59815799999999997</v>
      </c>
      <c r="P81" s="273">
        <f t="shared" si="13"/>
        <v>35.64</v>
      </c>
      <c r="Q81" s="274">
        <f t="shared" si="14"/>
        <v>2.371842</v>
      </c>
      <c r="R81" s="274">
        <f t="shared" si="15"/>
        <v>28.462104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16"/>
        <v>0.5675</v>
      </c>
      <c r="AB81" s="279">
        <f t="shared" si="17"/>
        <v>0.4325</v>
      </c>
      <c r="AC81" s="274">
        <f t="shared" si="18"/>
        <v>5.4840277456647399</v>
      </c>
      <c r="AD81" s="280">
        <f t="shared" si="19"/>
        <v>65.808332947976879</v>
      </c>
      <c r="AE81" s="281">
        <f t="shared" si="20"/>
        <v>0.26250000000000001</v>
      </c>
      <c r="AF81" s="281">
        <f t="shared" si="21"/>
        <v>0.30499999999999999</v>
      </c>
      <c r="AG81" s="282">
        <f t="shared" si="22"/>
        <v>17.27468739884393</v>
      </c>
      <c r="AH81" s="282">
        <f t="shared" si="23"/>
        <v>20.071541549132949</v>
      </c>
    </row>
    <row r="82" spans="1:34" x14ac:dyDescent="0.2">
      <c r="A82" s="272">
        <v>79</v>
      </c>
      <c r="B82" s="385" t="s">
        <v>447</v>
      </c>
      <c r="C82" s="385"/>
      <c r="D82" s="386"/>
      <c r="E82" s="387"/>
      <c r="F82" s="387"/>
      <c r="G82" s="388" t="s">
        <v>149</v>
      </c>
      <c r="H82" s="252">
        <v>12</v>
      </c>
      <c r="I82" s="389">
        <v>2.97</v>
      </c>
      <c r="J82" s="253">
        <v>9.2499999999999999E-2</v>
      </c>
      <c r="K82" s="390">
        <v>0.12</v>
      </c>
      <c r="L82" s="267">
        <v>0</v>
      </c>
      <c r="M82" s="267"/>
      <c r="N82" s="267"/>
      <c r="O82" s="254">
        <f t="shared" si="12"/>
        <v>0.59815799999999997</v>
      </c>
      <c r="P82" s="273">
        <f t="shared" si="13"/>
        <v>35.64</v>
      </c>
      <c r="Q82" s="274">
        <f t="shared" si="14"/>
        <v>2.371842</v>
      </c>
      <c r="R82" s="274">
        <f t="shared" si="15"/>
        <v>28.462104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16"/>
        <v>0.5675</v>
      </c>
      <c r="AB82" s="279">
        <f t="shared" si="17"/>
        <v>0.4325</v>
      </c>
      <c r="AC82" s="274">
        <f t="shared" si="18"/>
        <v>5.4840277456647399</v>
      </c>
      <c r="AD82" s="280">
        <f t="shared" si="19"/>
        <v>65.808332947976879</v>
      </c>
      <c r="AE82" s="281">
        <f t="shared" si="20"/>
        <v>0.26250000000000001</v>
      </c>
      <c r="AF82" s="281">
        <f t="shared" si="21"/>
        <v>0.30499999999999999</v>
      </c>
      <c r="AG82" s="282">
        <f t="shared" si="22"/>
        <v>17.27468739884393</v>
      </c>
      <c r="AH82" s="282">
        <f t="shared" si="23"/>
        <v>20.071541549132949</v>
      </c>
    </row>
    <row r="83" spans="1:34" x14ac:dyDescent="0.2">
      <c r="A83" s="272">
        <v>80</v>
      </c>
      <c r="B83" s="385" t="s">
        <v>448</v>
      </c>
      <c r="C83" s="385"/>
      <c r="D83" s="386"/>
      <c r="E83" s="387"/>
      <c r="F83" s="387"/>
      <c r="G83" s="388" t="s">
        <v>149</v>
      </c>
      <c r="H83" s="252">
        <v>37</v>
      </c>
      <c r="I83" s="389">
        <v>1.31</v>
      </c>
      <c r="J83" s="253">
        <v>9.2499999999999999E-2</v>
      </c>
      <c r="K83" s="390">
        <v>0.12</v>
      </c>
      <c r="L83" s="267">
        <v>0</v>
      </c>
      <c r="M83" s="267"/>
      <c r="N83" s="267"/>
      <c r="O83" s="254">
        <f t="shared" si="12"/>
        <v>0.26383400000000001</v>
      </c>
      <c r="P83" s="273">
        <f t="shared" si="13"/>
        <v>48.47</v>
      </c>
      <c r="Q83" s="274">
        <f t="shared" si="14"/>
        <v>1.0461659999999999</v>
      </c>
      <c r="R83" s="274">
        <f t="shared" si="15"/>
        <v>38.708141999999995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16"/>
        <v>0.5675</v>
      </c>
      <c r="AB83" s="279">
        <f t="shared" si="17"/>
        <v>0.4325</v>
      </c>
      <c r="AC83" s="274">
        <f t="shared" si="18"/>
        <v>2.418880924855491</v>
      </c>
      <c r="AD83" s="280">
        <f t="shared" si="19"/>
        <v>89.498594219653171</v>
      </c>
      <c r="AE83" s="281">
        <f t="shared" si="20"/>
        <v>0.26250000000000001</v>
      </c>
      <c r="AF83" s="281">
        <f t="shared" si="21"/>
        <v>0.30499999999999999</v>
      </c>
      <c r="AG83" s="282">
        <f t="shared" si="22"/>
        <v>23.493380982658959</v>
      </c>
      <c r="AH83" s="282">
        <f t="shared" si="23"/>
        <v>27.297071236994217</v>
      </c>
    </row>
    <row r="84" spans="1:34" x14ac:dyDescent="0.2">
      <c r="A84" s="272">
        <v>81</v>
      </c>
      <c r="B84" s="385" t="s">
        <v>449</v>
      </c>
      <c r="C84" s="385"/>
      <c r="D84" s="386"/>
      <c r="E84" s="387"/>
      <c r="F84" s="387"/>
      <c r="G84" s="388" t="s">
        <v>149</v>
      </c>
      <c r="H84" s="252">
        <v>12</v>
      </c>
      <c r="I84" s="389">
        <v>1.31</v>
      </c>
      <c r="J84" s="253">
        <v>9.2499999999999999E-2</v>
      </c>
      <c r="K84" s="390">
        <v>0.12</v>
      </c>
      <c r="L84" s="267">
        <v>0</v>
      </c>
      <c r="M84" s="267"/>
      <c r="N84" s="267"/>
      <c r="O84" s="254">
        <f t="shared" si="12"/>
        <v>0.26383400000000001</v>
      </c>
      <c r="P84" s="273">
        <f t="shared" si="13"/>
        <v>15.72</v>
      </c>
      <c r="Q84" s="274">
        <f t="shared" si="14"/>
        <v>1.0461659999999999</v>
      </c>
      <c r="R84" s="274">
        <f t="shared" si="15"/>
        <v>12.553991999999999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16"/>
        <v>0.5675</v>
      </c>
      <c r="AB84" s="279">
        <f t="shared" si="17"/>
        <v>0.4325</v>
      </c>
      <c r="AC84" s="274">
        <f t="shared" si="18"/>
        <v>2.418880924855491</v>
      </c>
      <c r="AD84" s="280">
        <f t="shared" si="19"/>
        <v>29.026571098265894</v>
      </c>
      <c r="AE84" s="281">
        <f t="shared" si="20"/>
        <v>0.26250000000000001</v>
      </c>
      <c r="AF84" s="281">
        <f t="shared" si="21"/>
        <v>0.30499999999999999</v>
      </c>
      <c r="AG84" s="282">
        <f t="shared" si="22"/>
        <v>7.6194749132947974</v>
      </c>
      <c r="AH84" s="282">
        <f t="shared" si="23"/>
        <v>8.8531041849710981</v>
      </c>
    </row>
    <row r="85" spans="1:34" x14ac:dyDescent="0.2">
      <c r="A85" s="272">
        <v>82</v>
      </c>
      <c r="B85" s="385" t="s">
        <v>450</v>
      </c>
      <c r="C85" s="385"/>
      <c r="D85" s="386"/>
      <c r="E85" s="387"/>
      <c r="F85" s="387"/>
      <c r="G85" s="388" t="s">
        <v>149</v>
      </c>
      <c r="H85" s="252">
        <v>75</v>
      </c>
      <c r="I85" s="389">
        <v>0.95</v>
      </c>
      <c r="J85" s="253">
        <v>9.2499999999999999E-2</v>
      </c>
      <c r="K85" s="390">
        <v>0.12</v>
      </c>
      <c r="L85" s="267">
        <v>0</v>
      </c>
      <c r="M85" s="267"/>
      <c r="N85" s="267"/>
      <c r="O85" s="254">
        <f t="shared" si="12"/>
        <v>0.19133</v>
      </c>
      <c r="P85" s="273">
        <f t="shared" si="13"/>
        <v>71.25</v>
      </c>
      <c r="Q85" s="274">
        <f t="shared" si="14"/>
        <v>0.75866999999999996</v>
      </c>
      <c r="R85" s="274">
        <f t="shared" si="15"/>
        <v>56.90025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16"/>
        <v>0.5675</v>
      </c>
      <c r="AB85" s="279">
        <f t="shared" si="17"/>
        <v>0.4325</v>
      </c>
      <c r="AC85" s="274">
        <f t="shared" si="18"/>
        <v>1.754150289017341</v>
      </c>
      <c r="AD85" s="280">
        <f t="shared" si="19"/>
        <v>131.56127167630058</v>
      </c>
      <c r="AE85" s="281">
        <f t="shared" si="20"/>
        <v>0.26250000000000001</v>
      </c>
      <c r="AF85" s="281">
        <f t="shared" si="21"/>
        <v>0.30499999999999999</v>
      </c>
      <c r="AG85" s="282">
        <f t="shared" si="22"/>
        <v>34.534833815028904</v>
      </c>
      <c r="AH85" s="282">
        <f t="shared" si="23"/>
        <v>40.126187861271674</v>
      </c>
    </row>
    <row r="86" spans="1:34" x14ac:dyDescent="0.2">
      <c r="A86" s="272">
        <v>83</v>
      </c>
      <c r="B86" s="385" t="s">
        <v>451</v>
      </c>
      <c r="C86" s="385"/>
      <c r="D86" s="386"/>
      <c r="E86" s="387"/>
      <c r="F86" s="387"/>
      <c r="G86" s="388" t="s">
        <v>149</v>
      </c>
      <c r="H86" s="252">
        <v>12</v>
      </c>
      <c r="I86" s="389">
        <v>0.95</v>
      </c>
      <c r="J86" s="253">
        <v>9.2499999999999999E-2</v>
      </c>
      <c r="K86" s="390">
        <v>0.12</v>
      </c>
      <c r="L86" s="267">
        <v>0</v>
      </c>
      <c r="M86" s="267"/>
      <c r="N86" s="267"/>
      <c r="O86" s="254">
        <f t="shared" si="12"/>
        <v>0.19133</v>
      </c>
      <c r="P86" s="273">
        <f t="shared" si="13"/>
        <v>11.399999999999999</v>
      </c>
      <c r="Q86" s="274">
        <f t="shared" si="14"/>
        <v>0.75866999999999996</v>
      </c>
      <c r="R86" s="274">
        <f t="shared" si="15"/>
        <v>9.1040399999999995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16"/>
        <v>0.5675</v>
      </c>
      <c r="AB86" s="279">
        <f t="shared" si="17"/>
        <v>0.4325</v>
      </c>
      <c r="AC86" s="274">
        <f t="shared" si="18"/>
        <v>1.754150289017341</v>
      </c>
      <c r="AD86" s="280">
        <f t="shared" si="19"/>
        <v>21.04980346820809</v>
      </c>
      <c r="AE86" s="281">
        <f t="shared" si="20"/>
        <v>0.26250000000000001</v>
      </c>
      <c r="AF86" s="281">
        <f t="shared" si="21"/>
        <v>0.30499999999999999</v>
      </c>
      <c r="AG86" s="282">
        <f t="shared" si="22"/>
        <v>5.5255734104046237</v>
      </c>
      <c r="AH86" s="282">
        <f t="shared" si="23"/>
        <v>6.4201900578034676</v>
      </c>
    </row>
    <row r="87" spans="1:34" x14ac:dyDescent="0.2">
      <c r="A87" s="272">
        <v>84</v>
      </c>
      <c r="B87" s="385" t="s">
        <v>452</v>
      </c>
      <c r="C87" s="385"/>
      <c r="D87" s="386" t="s">
        <v>21</v>
      </c>
      <c r="E87" s="387" t="s">
        <v>309</v>
      </c>
      <c r="F87" s="387"/>
      <c r="G87" s="388" t="s">
        <v>310</v>
      </c>
      <c r="H87" s="252">
        <v>1</v>
      </c>
      <c r="I87" s="389">
        <v>200</v>
      </c>
      <c r="J87" s="253">
        <v>9.2499999999999999E-2</v>
      </c>
      <c r="K87" s="390">
        <v>0</v>
      </c>
      <c r="L87" s="267">
        <v>0</v>
      </c>
      <c r="M87" s="267"/>
      <c r="N87" s="267"/>
      <c r="O87" s="254">
        <f t="shared" si="12"/>
        <v>18.5</v>
      </c>
      <c r="P87" s="273">
        <f t="shared" si="13"/>
        <v>200</v>
      </c>
      <c r="Q87" s="274">
        <f t="shared" si="14"/>
        <v>181.5</v>
      </c>
      <c r="R87" s="274">
        <f t="shared" si="15"/>
        <v>181.5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16"/>
        <v>0.5675</v>
      </c>
      <c r="AB87" s="279">
        <f t="shared" si="17"/>
        <v>0.4325</v>
      </c>
      <c r="AC87" s="274">
        <f t="shared" si="18"/>
        <v>419.65317919075147</v>
      </c>
      <c r="AD87" s="280">
        <f t="shared" si="19"/>
        <v>419.65317919075147</v>
      </c>
      <c r="AE87" s="281">
        <f t="shared" si="20"/>
        <v>0.26250000000000001</v>
      </c>
      <c r="AF87" s="281">
        <f t="shared" si="21"/>
        <v>0.30499999999999999</v>
      </c>
      <c r="AG87" s="282">
        <f t="shared" si="22"/>
        <v>110.15895953757227</v>
      </c>
      <c r="AH87" s="282">
        <f t="shared" si="23"/>
        <v>127.9942196531792</v>
      </c>
    </row>
    <row r="88" spans="1:34" x14ac:dyDescent="0.2">
      <c r="A88" s="272">
        <v>85</v>
      </c>
      <c r="B88" s="385" t="s">
        <v>453</v>
      </c>
      <c r="C88" s="385"/>
      <c r="D88" s="386" t="s">
        <v>21</v>
      </c>
      <c r="E88" s="387" t="s">
        <v>309</v>
      </c>
      <c r="F88" s="387"/>
      <c r="G88" s="388" t="s">
        <v>313</v>
      </c>
      <c r="H88" s="252">
        <v>1</v>
      </c>
      <c r="I88" s="389">
        <v>42</v>
      </c>
      <c r="J88" s="253">
        <v>9.2499999999999999E-2</v>
      </c>
      <c r="K88" s="390">
        <v>0</v>
      </c>
      <c r="L88" s="267">
        <v>0</v>
      </c>
      <c r="M88" s="267"/>
      <c r="N88" s="267"/>
      <c r="O88" s="254">
        <f t="shared" si="12"/>
        <v>3.8849999999999998</v>
      </c>
      <c r="P88" s="273">
        <f t="shared" si="13"/>
        <v>42</v>
      </c>
      <c r="Q88" s="274">
        <f t="shared" si="14"/>
        <v>38.115000000000002</v>
      </c>
      <c r="R88" s="274">
        <f t="shared" si="15"/>
        <v>38.115000000000002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 t="shared" si="16"/>
        <v>0.5675</v>
      </c>
      <c r="AB88" s="279">
        <f t="shared" si="17"/>
        <v>0.4325</v>
      </c>
      <c r="AC88" s="274">
        <f t="shared" si="18"/>
        <v>88.127167630057812</v>
      </c>
      <c r="AD88" s="280">
        <f t="shared" si="19"/>
        <v>88.127167630057812</v>
      </c>
      <c r="AE88" s="281">
        <f t="shared" si="20"/>
        <v>0.26250000000000001</v>
      </c>
      <c r="AF88" s="281">
        <f t="shared" si="21"/>
        <v>0.30499999999999999</v>
      </c>
      <c r="AG88" s="282">
        <f t="shared" si="22"/>
        <v>23.133381502890177</v>
      </c>
      <c r="AH88" s="282">
        <f t="shared" si="23"/>
        <v>26.878786127167633</v>
      </c>
    </row>
    <row r="89" spans="1:34" x14ac:dyDescent="0.2">
      <c r="A89" s="272">
        <v>86</v>
      </c>
      <c r="B89" s="385" t="s">
        <v>454</v>
      </c>
      <c r="C89" s="385"/>
      <c r="D89" s="386" t="s">
        <v>21</v>
      </c>
      <c r="E89" s="387" t="s">
        <v>309</v>
      </c>
      <c r="F89" s="387"/>
      <c r="G89" s="388" t="s">
        <v>310</v>
      </c>
      <c r="H89" s="252">
        <v>1</v>
      </c>
      <c r="I89" s="389">
        <v>1000</v>
      </c>
      <c r="J89" s="253">
        <v>9.2499999999999999E-2</v>
      </c>
      <c r="K89" s="390">
        <v>0</v>
      </c>
      <c r="L89" s="267">
        <v>0</v>
      </c>
      <c r="M89" s="267"/>
      <c r="N89" s="267"/>
      <c r="O89" s="254">
        <f t="shared" si="12"/>
        <v>92.5</v>
      </c>
      <c r="P89" s="273">
        <f t="shared" si="13"/>
        <v>1000</v>
      </c>
      <c r="Q89" s="274">
        <f t="shared" si="14"/>
        <v>907.5</v>
      </c>
      <c r="R89" s="274">
        <f t="shared" si="15"/>
        <v>907.5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 t="shared" si="16"/>
        <v>0.5675</v>
      </c>
      <c r="AB89" s="279">
        <f t="shared" si="17"/>
        <v>0.4325</v>
      </c>
      <c r="AC89" s="274">
        <f t="shared" si="18"/>
        <v>2098.2658959537571</v>
      </c>
      <c r="AD89" s="280">
        <f t="shared" si="19"/>
        <v>2098.2658959537571</v>
      </c>
      <c r="AE89" s="281">
        <f t="shared" si="20"/>
        <v>0.26250000000000001</v>
      </c>
      <c r="AF89" s="281">
        <f t="shared" si="21"/>
        <v>0.30499999999999999</v>
      </c>
      <c r="AG89" s="282">
        <f t="shared" si="22"/>
        <v>550.79479768786121</v>
      </c>
      <c r="AH89" s="282">
        <f t="shared" si="23"/>
        <v>639.97109826589588</v>
      </c>
    </row>
    <row r="90" spans="1:34" x14ac:dyDescent="0.2">
      <c r="A90" s="272">
        <v>87</v>
      </c>
      <c r="B90" s="385"/>
      <c r="C90" s="385"/>
      <c r="D90" s="386"/>
      <c r="E90" s="387"/>
      <c r="F90" s="387"/>
      <c r="G90" s="388"/>
      <c r="H90" s="252"/>
      <c r="I90" s="389"/>
      <c r="J90" s="253"/>
      <c r="K90" s="390"/>
      <c r="L90" s="267"/>
      <c r="M90" s="267"/>
      <c r="N90" s="267"/>
      <c r="O90" s="254">
        <f t="shared" si="12"/>
        <v>0</v>
      </c>
      <c r="P90" s="273">
        <f t="shared" si="13"/>
        <v>0</v>
      </c>
      <c r="Q90" s="274">
        <f t="shared" si="14"/>
        <v>0</v>
      </c>
      <c r="R90" s="274">
        <f t="shared" si="15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16"/>
        <v>0.5675</v>
      </c>
      <c r="AB90" s="279">
        <f t="shared" si="17"/>
        <v>0.4325</v>
      </c>
      <c r="AC90" s="274">
        <f t="shared" si="18"/>
        <v>0</v>
      </c>
      <c r="AD90" s="280">
        <f t="shared" si="19"/>
        <v>0</v>
      </c>
      <c r="AE90" s="281">
        <f t="shared" si="20"/>
        <v>0.26250000000000001</v>
      </c>
      <c r="AF90" s="281">
        <f t="shared" si="21"/>
        <v>0.30499999999999999</v>
      </c>
      <c r="AG90" s="282">
        <f t="shared" si="22"/>
        <v>0</v>
      </c>
      <c r="AH90" s="282">
        <f t="shared" si="23"/>
        <v>0</v>
      </c>
    </row>
    <row r="91" spans="1:34" x14ac:dyDescent="0.2">
      <c r="A91" s="272">
        <v>88</v>
      </c>
      <c r="B91" s="365" t="s">
        <v>455</v>
      </c>
      <c r="C91" s="365"/>
      <c r="D91" s="376" t="s">
        <v>21</v>
      </c>
      <c r="E91" s="377" t="s">
        <v>309</v>
      </c>
      <c r="F91" s="377"/>
      <c r="G91" s="378" t="s">
        <v>310</v>
      </c>
      <c r="H91" s="379">
        <v>1</v>
      </c>
      <c r="I91" s="380"/>
      <c r="J91" s="381"/>
      <c r="K91" s="382"/>
      <c r="L91" s="383"/>
      <c r="M91" s="383"/>
      <c r="N91" s="383"/>
      <c r="O91" s="254">
        <f t="shared" si="12"/>
        <v>0</v>
      </c>
      <c r="P91" s="273">
        <f t="shared" si="13"/>
        <v>0</v>
      </c>
      <c r="Q91" s="274">
        <f t="shared" si="14"/>
        <v>0</v>
      </c>
      <c r="R91" s="274">
        <f t="shared" si="15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16"/>
        <v>0.5675</v>
      </c>
      <c r="AB91" s="279">
        <f t="shared" si="17"/>
        <v>0.4325</v>
      </c>
      <c r="AC91" s="274">
        <f t="shared" si="18"/>
        <v>0</v>
      </c>
      <c r="AD91" s="280">
        <f t="shared" si="19"/>
        <v>0</v>
      </c>
      <c r="AE91" s="281">
        <f t="shared" si="20"/>
        <v>0.26250000000000001</v>
      </c>
      <c r="AF91" s="281">
        <f t="shared" si="21"/>
        <v>0.30499999999999999</v>
      </c>
      <c r="AG91" s="282">
        <f t="shared" si="22"/>
        <v>0</v>
      </c>
      <c r="AH91" s="282">
        <f t="shared" si="23"/>
        <v>0</v>
      </c>
    </row>
    <row r="92" spans="1:34" x14ac:dyDescent="0.2">
      <c r="A92" s="272">
        <v>89</v>
      </c>
      <c r="B92" s="385"/>
      <c r="C92" s="385"/>
      <c r="D92" s="386"/>
      <c r="E92" s="387"/>
      <c r="F92" s="387"/>
      <c r="G92" s="388"/>
      <c r="H92" s="252"/>
      <c r="I92" s="389"/>
      <c r="J92" s="253"/>
      <c r="K92" s="390"/>
      <c r="L92" s="267"/>
      <c r="M92" s="267"/>
      <c r="N92" s="267"/>
      <c r="O92" s="254">
        <f t="shared" si="12"/>
        <v>0</v>
      </c>
      <c r="P92" s="273">
        <f t="shared" si="13"/>
        <v>0</v>
      </c>
      <c r="Q92" s="274">
        <f t="shared" si="14"/>
        <v>0</v>
      </c>
      <c r="R92" s="274">
        <f t="shared" si="15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16"/>
        <v>0.5675</v>
      </c>
      <c r="AB92" s="279">
        <f t="shared" si="17"/>
        <v>0.4325</v>
      </c>
      <c r="AC92" s="274">
        <f t="shared" si="18"/>
        <v>0</v>
      </c>
      <c r="AD92" s="280">
        <f t="shared" si="19"/>
        <v>0</v>
      </c>
      <c r="AE92" s="281">
        <f t="shared" si="20"/>
        <v>0.26250000000000001</v>
      </c>
      <c r="AF92" s="281">
        <f t="shared" si="21"/>
        <v>0.30499999999999999</v>
      </c>
      <c r="AG92" s="282">
        <f t="shared" si="22"/>
        <v>0</v>
      </c>
      <c r="AH92" s="282">
        <f t="shared" si="23"/>
        <v>0</v>
      </c>
    </row>
    <row r="93" spans="1:34" x14ac:dyDescent="0.2">
      <c r="A93" s="272">
        <v>90</v>
      </c>
      <c r="B93" s="385" t="s">
        <v>456</v>
      </c>
      <c r="C93" s="385"/>
      <c r="D93" s="386" t="s">
        <v>21</v>
      </c>
      <c r="E93" s="387" t="s">
        <v>309</v>
      </c>
      <c r="F93" s="387"/>
      <c r="G93" s="388" t="s">
        <v>313</v>
      </c>
      <c r="H93" s="252">
        <v>1</v>
      </c>
      <c r="I93" s="389">
        <v>100</v>
      </c>
      <c r="J93" s="253">
        <v>9.2499999999999999E-2</v>
      </c>
      <c r="K93" s="390">
        <v>0</v>
      </c>
      <c r="L93" s="267">
        <v>0</v>
      </c>
      <c r="M93" s="267"/>
      <c r="N93" s="267"/>
      <c r="O93" s="254">
        <f t="shared" si="12"/>
        <v>9.25</v>
      </c>
      <c r="P93" s="273">
        <f t="shared" si="13"/>
        <v>100</v>
      </c>
      <c r="Q93" s="274">
        <f t="shared" si="14"/>
        <v>90.75</v>
      </c>
      <c r="R93" s="274">
        <f t="shared" si="15"/>
        <v>90.75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16"/>
        <v>0.5675</v>
      </c>
      <c r="AB93" s="279">
        <f t="shared" si="17"/>
        <v>0.4325</v>
      </c>
      <c r="AC93" s="274">
        <f t="shared" si="18"/>
        <v>209.82658959537574</v>
      </c>
      <c r="AD93" s="280">
        <f t="shared" si="19"/>
        <v>209.82658959537574</v>
      </c>
      <c r="AE93" s="281">
        <f t="shared" si="20"/>
        <v>0.26250000000000001</v>
      </c>
      <c r="AF93" s="281">
        <f t="shared" si="21"/>
        <v>0.30499999999999999</v>
      </c>
      <c r="AG93" s="282">
        <f t="shared" si="22"/>
        <v>55.079479768786136</v>
      </c>
      <c r="AH93" s="282">
        <f t="shared" si="23"/>
        <v>63.9971098265896</v>
      </c>
    </row>
    <row r="94" spans="1:34" x14ac:dyDescent="0.2">
      <c r="A94" s="272">
        <v>91</v>
      </c>
      <c r="B94" s="385"/>
      <c r="C94" s="386"/>
      <c r="D94" s="386"/>
      <c r="E94" s="387"/>
      <c r="F94" s="387"/>
      <c r="G94" s="388"/>
      <c r="H94" s="252"/>
      <c r="I94" s="389"/>
      <c r="J94" s="253"/>
      <c r="K94" s="390"/>
      <c r="L94" s="267"/>
      <c r="M94" s="267"/>
      <c r="N94" s="267"/>
      <c r="O94" s="254">
        <f t="shared" si="12"/>
        <v>0</v>
      </c>
      <c r="P94" s="273">
        <f t="shared" si="13"/>
        <v>0</v>
      </c>
      <c r="Q94" s="274">
        <f t="shared" si="14"/>
        <v>0</v>
      </c>
      <c r="R94" s="274">
        <f t="shared" si="15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16"/>
        <v>0.5675</v>
      </c>
      <c r="AB94" s="279">
        <f t="shared" si="17"/>
        <v>0.4325</v>
      </c>
      <c r="AC94" s="274">
        <f t="shared" si="18"/>
        <v>0</v>
      </c>
      <c r="AD94" s="280">
        <f t="shared" si="19"/>
        <v>0</v>
      </c>
      <c r="AE94" s="281">
        <f t="shared" si="20"/>
        <v>0.26250000000000001</v>
      </c>
      <c r="AF94" s="281">
        <f t="shared" si="21"/>
        <v>0.30499999999999999</v>
      </c>
      <c r="AG94" s="282">
        <f t="shared" si="22"/>
        <v>0</v>
      </c>
      <c r="AH94" s="282">
        <f t="shared" si="23"/>
        <v>0</v>
      </c>
    </row>
    <row r="95" spans="1:34" x14ac:dyDescent="0.2">
      <c r="A95" s="272">
        <v>92</v>
      </c>
      <c r="B95" s="385"/>
      <c r="C95" s="386"/>
      <c r="D95" s="386"/>
      <c r="E95" s="387"/>
      <c r="F95" s="387"/>
      <c r="G95" s="388"/>
      <c r="H95" s="252"/>
      <c r="I95" s="389"/>
      <c r="J95" s="253"/>
      <c r="K95" s="390"/>
      <c r="L95" s="267"/>
      <c r="M95" s="267"/>
      <c r="N95" s="267"/>
      <c r="O95" s="254">
        <f t="shared" si="12"/>
        <v>0</v>
      </c>
      <c r="P95" s="273">
        <f t="shared" si="13"/>
        <v>0</v>
      </c>
      <c r="Q95" s="274">
        <f t="shared" si="14"/>
        <v>0</v>
      </c>
      <c r="R95" s="274">
        <f t="shared" si="15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16"/>
        <v>0.5675</v>
      </c>
      <c r="AB95" s="279">
        <f t="shared" si="17"/>
        <v>0.4325</v>
      </c>
      <c r="AC95" s="274">
        <f t="shared" si="18"/>
        <v>0</v>
      </c>
      <c r="AD95" s="280">
        <f t="shared" si="19"/>
        <v>0</v>
      </c>
      <c r="AE95" s="281">
        <f t="shared" si="20"/>
        <v>0.26250000000000001</v>
      </c>
      <c r="AF95" s="281">
        <f t="shared" si="21"/>
        <v>0.30499999999999999</v>
      </c>
      <c r="AG95" s="282">
        <f t="shared" si="22"/>
        <v>0</v>
      </c>
      <c r="AH95" s="282">
        <f t="shared" si="23"/>
        <v>0</v>
      </c>
    </row>
    <row r="96" spans="1:34" x14ac:dyDescent="0.2">
      <c r="A96" s="272">
        <v>93</v>
      </c>
      <c r="B96" s="385"/>
      <c r="C96" s="386"/>
      <c r="D96" s="386"/>
      <c r="E96" s="387"/>
      <c r="F96" s="387"/>
      <c r="G96" s="388"/>
      <c r="H96" s="252"/>
      <c r="I96" s="389"/>
      <c r="J96" s="253"/>
      <c r="K96" s="390"/>
      <c r="L96" s="267"/>
      <c r="M96" s="267"/>
      <c r="N96" s="267"/>
      <c r="O96" s="254">
        <f t="shared" si="12"/>
        <v>0</v>
      </c>
      <c r="P96" s="273">
        <f t="shared" si="13"/>
        <v>0</v>
      </c>
      <c r="Q96" s="274">
        <f t="shared" si="14"/>
        <v>0</v>
      </c>
      <c r="R96" s="274">
        <f t="shared" si="15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16"/>
        <v>0.5675</v>
      </c>
      <c r="AB96" s="279">
        <f t="shared" si="17"/>
        <v>0.4325</v>
      </c>
      <c r="AC96" s="274">
        <f t="shared" si="18"/>
        <v>0</v>
      </c>
      <c r="AD96" s="280">
        <f t="shared" si="19"/>
        <v>0</v>
      </c>
      <c r="AE96" s="281">
        <f t="shared" si="20"/>
        <v>0.26250000000000001</v>
      </c>
      <c r="AF96" s="281">
        <f t="shared" si="21"/>
        <v>0.30499999999999999</v>
      </c>
      <c r="AG96" s="282">
        <f t="shared" si="22"/>
        <v>0</v>
      </c>
      <c r="AH96" s="282">
        <f t="shared" si="23"/>
        <v>0</v>
      </c>
    </row>
    <row r="97" spans="1:37" x14ac:dyDescent="0.2">
      <c r="A97" s="272">
        <v>94</v>
      </c>
      <c r="B97" s="385"/>
      <c r="C97" s="386"/>
      <c r="D97" s="386"/>
      <c r="E97" s="387"/>
      <c r="F97" s="387"/>
      <c r="G97" s="388"/>
      <c r="H97" s="252"/>
      <c r="I97" s="389"/>
      <c r="J97" s="253"/>
      <c r="K97" s="390"/>
      <c r="L97" s="267"/>
      <c r="M97" s="267"/>
      <c r="N97" s="267"/>
      <c r="O97" s="254">
        <f t="shared" si="12"/>
        <v>0</v>
      </c>
      <c r="P97" s="273">
        <f t="shared" si="13"/>
        <v>0</v>
      </c>
      <c r="Q97" s="274">
        <f t="shared" si="14"/>
        <v>0</v>
      </c>
      <c r="R97" s="274">
        <f t="shared" si="15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16"/>
        <v>0.5675</v>
      </c>
      <c r="AB97" s="279">
        <f t="shared" si="17"/>
        <v>0.4325</v>
      </c>
      <c r="AC97" s="274">
        <f t="shared" si="18"/>
        <v>0</v>
      </c>
      <c r="AD97" s="280">
        <f t="shared" si="19"/>
        <v>0</v>
      </c>
      <c r="AE97" s="281">
        <f t="shared" si="20"/>
        <v>0.26250000000000001</v>
      </c>
      <c r="AF97" s="281">
        <f t="shared" si="21"/>
        <v>0.30499999999999999</v>
      </c>
      <c r="AG97" s="282">
        <f t="shared" si="22"/>
        <v>0</v>
      </c>
      <c r="AH97" s="282">
        <f t="shared" si="23"/>
        <v>0</v>
      </c>
    </row>
    <row r="98" spans="1:37" x14ac:dyDescent="0.2">
      <c r="A98" s="272">
        <v>95</v>
      </c>
      <c r="B98" s="385"/>
      <c r="C98" s="386"/>
      <c r="D98" s="386"/>
      <c r="E98" s="387"/>
      <c r="F98" s="387"/>
      <c r="G98" s="388"/>
      <c r="H98" s="252"/>
      <c r="I98" s="389"/>
      <c r="J98" s="253"/>
      <c r="K98" s="390"/>
      <c r="L98" s="267"/>
      <c r="M98" s="267"/>
      <c r="N98" s="267"/>
      <c r="O98" s="254">
        <f t="shared" si="12"/>
        <v>0</v>
      </c>
      <c r="P98" s="273">
        <f t="shared" si="13"/>
        <v>0</v>
      </c>
      <c r="Q98" s="274">
        <f t="shared" si="14"/>
        <v>0</v>
      </c>
      <c r="R98" s="274">
        <f t="shared" si="15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16"/>
        <v>0.5675</v>
      </c>
      <c r="AB98" s="279">
        <f t="shared" si="17"/>
        <v>0.4325</v>
      </c>
      <c r="AC98" s="274">
        <f t="shared" si="18"/>
        <v>0</v>
      </c>
      <c r="AD98" s="280">
        <f t="shared" si="19"/>
        <v>0</v>
      </c>
      <c r="AE98" s="281">
        <f t="shared" si="20"/>
        <v>0.26250000000000001</v>
      </c>
      <c r="AF98" s="281">
        <f t="shared" si="21"/>
        <v>0.30499999999999999</v>
      </c>
      <c r="AG98" s="282">
        <f t="shared" si="22"/>
        <v>0</v>
      </c>
      <c r="AH98" s="282">
        <f t="shared" si="23"/>
        <v>0</v>
      </c>
    </row>
    <row r="99" spans="1:37" x14ac:dyDescent="0.2">
      <c r="A99" s="272">
        <v>96</v>
      </c>
      <c r="B99" s="391"/>
      <c r="C99" s="386"/>
      <c r="D99" s="386"/>
      <c r="E99" s="386"/>
      <c r="F99" s="386"/>
      <c r="G99" s="388"/>
      <c r="H99" s="252"/>
      <c r="I99" s="389"/>
      <c r="J99" s="253"/>
      <c r="K99" s="390"/>
      <c r="L99" s="267"/>
      <c r="M99" s="267"/>
      <c r="N99" s="267"/>
      <c r="O99" s="254">
        <f t="shared" si="12"/>
        <v>0</v>
      </c>
      <c r="P99" s="273">
        <f t="shared" si="13"/>
        <v>0</v>
      </c>
      <c r="Q99" s="274">
        <f t="shared" si="14"/>
        <v>0</v>
      </c>
      <c r="R99" s="274">
        <f t="shared" si="15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16"/>
        <v>0.5675</v>
      </c>
      <c r="AB99" s="279">
        <f t="shared" si="17"/>
        <v>0.4325</v>
      </c>
      <c r="AC99" s="274">
        <f t="shared" si="18"/>
        <v>0</v>
      </c>
      <c r="AD99" s="280">
        <f t="shared" si="19"/>
        <v>0</v>
      </c>
      <c r="AE99" s="281">
        <f t="shared" si="20"/>
        <v>0.26250000000000001</v>
      </c>
      <c r="AF99" s="281">
        <f t="shared" si="21"/>
        <v>0.30499999999999999</v>
      </c>
      <c r="AG99" s="282">
        <f t="shared" si="22"/>
        <v>0</v>
      </c>
      <c r="AH99" s="282">
        <f t="shared" si="23"/>
        <v>0</v>
      </c>
    </row>
    <row r="100" spans="1:37" x14ac:dyDescent="0.2">
      <c r="A100" s="272">
        <v>97</v>
      </c>
      <c r="B100" s="391"/>
      <c r="C100" s="386"/>
      <c r="D100" s="386"/>
      <c r="E100" s="386"/>
      <c r="F100" s="386"/>
      <c r="G100" s="388"/>
      <c r="H100" s="252"/>
      <c r="I100" s="389"/>
      <c r="J100" s="253"/>
      <c r="K100" s="390"/>
      <c r="L100" s="267"/>
      <c r="M100" s="267"/>
      <c r="N100" s="267"/>
      <c r="O100" s="254">
        <f t="shared" si="12"/>
        <v>0</v>
      </c>
      <c r="P100" s="273">
        <f t="shared" si="13"/>
        <v>0</v>
      </c>
      <c r="Q100" s="274">
        <f t="shared" si="14"/>
        <v>0</v>
      </c>
      <c r="R100" s="274">
        <f t="shared" si="15"/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16"/>
        <v>0.5675</v>
      </c>
      <c r="AB100" s="279">
        <f t="shared" si="17"/>
        <v>0.4325</v>
      </c>
      <c r="AC100" s="274">
        <f t="shared" si="18"/>
        <v>0</v>
      </c>
      <c r="AD100" s="280">
        <f t="shared" si="19"/>
        <v>0</v>
      </c>
      <c r="AE100" s="281">
        <f t="shared" si="20"/>
        <v>0.26250000000000001</v>
      </c>
      <c r="AF100" s="281">
        <f t="shared" si="21"/>
        <v>0.30499999999999999</v>
      </c>
      <c r="AG100" s="282">
        <f t="shared" si="22"/>
        <v>0</v>
      </c>
      <c r="AH100" s="282">
        <f t="shared" si="23"/>
        <v>0</v>
      </c>
    </row>
    <row r="101" spans="1:37" x14ac:dyDescent="0.2">
      <c r="A101" s="272">
        <v>98</v>
      </c>
      <c r="B101" s="391"/>
      <c r="C101" s="386"/>
      <c r="D101" s="386"/>
      <c r="E101" s="386"/>
      <c r="F101" s="386"/>
      <c r="G101" s="388"/>
      <c r="H101" s="252"/>
      <c r="I101" s="389"/>
      <c r="J101" s="253"/>
      <c r="K101" s="390"/>
      <c r="L101" s="267"/>
      <c r="M101" s="267"/>
      <c r="N101" s="267"/>
      <c r="O101" s="254">
        <f t="shared" si="12"/>
        <v>0</v>
      </c>
      <c r="P101" s="273">
        <f t="shared" si="13"/>
        <v>0</v>
      </c>
      <c r="Q101" s="274">
        <f t="shared" si="14"/>
        <v>0</v>
      </c>
      <c r="R101" s="274">
        <f t="shared" si="15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16"/>
        <v>0.5675</v>
      </c>
      <c r="AB101" s="279">
        <f t="shared" si="17"/>
        <v>0.4325</v>
      </c>
      <c r="AC101" s="274">
        <f t="shared" si="18"/>
        <v>0</v>
      </c>
      <c r="AD101" s="280">
        <f t="shared" si="19"/>
        <v>0</v>
      </c>
      <c r="AE101" s="281">
        <f t="shared" si="20"/>
        <v>0.26250000000000001</v>
      </c>
      <c r="AF101" s="281">
        <f t="shared" si="21"/>
        <v>0.30499999999999999</v>
      </c>
      <c r="AG101" s="282">
        <f t="shared" si="22"/>
        <v>0</v>
      </c>
      <c r="AH101" s="282">
        <f t="shared" si="23"/>
        <v>0</v>
      </c>
    </row>
    <row r="102" spans="1:37" x14ac:dyDescent="0.2">
      <c r="A102" s="272">
        <v>99</v>
      </c>
      <c r="B102" s="391"/>
      <c r="C102" s="386"/>
      <c r="D102" s="386"/>
      <c r="E102" s="386"/>
      <c r="F102" s="386"/>
      <c r="G102" s="388"/>
      <c r="H102" s="252"/>
      <c r="I102" s="389"/>
      <c r="J102" s="253"/>
      <c r="K102" s="390"/>
      <c r="L102" s="267"/>
      <c r="M102" s="267"/>
      <c r="N102" s="267"/>
      <c r="O102" s="254">
        <f t="shared" si="12"/>
        <v>0</v>
      </c>
      <c r="P102" s="273">
        <f t="shared" si="13"/>
        <v>0</v>
      </c>
      <c r="Q102" s="274">
        <f t="shared" si="14"/>
        <v>0</v>
      </c>
      <c r="R102" s="274">
        <f t="shared" si="15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16"/>
        <v>0.5675</v>
      </c>
      <c r="AB102" s="279">
        <f t="shared" si="17"/>
        <v>0.4325</v>
      </c>
      <c r="AC102" s="274">
        <f t="shared" si="18"/>
        <v>0</v>
      </c>
      <c r="AD102" s="280">
        <f t="shared" si="19"/>
        <v>0</v>
      </c>
      <c r="AE102" s="281">
        <f t="shared" si="20"/>
        <v>0.26250000000000001</v>
      </c>
      <c r="AF102" s="281">
        <f t="shared" si="21"/>
        <v>0.30499999999999999</v>
      </c>
      <c r="AG102" s="282">
        <f t="shared" si="22"/>
        <v>0</v>
      </c>
      <c r="AH102" s="282">
        <f t="shared" si="23"/>
        <v>0</v>
      </c>
    </row>
    <row r="103" spans="1:37" x14ac:dyDescent="0.2">
      <c r="A103" s="272">
        <v>100</v>
      </c>
      <c r="B103" s="391"/>
      <c r="C103" s="386"/>
      <c r="D103" s="386"/>
      <c r="E103" s="386"/>
      <c r="F103" s="386"/>
      <c r="G103" s="388"/>
      <c r="H103" s="252"/>
      <c r="I103" s="389"/>
      <c r="J103" s="253"/>
      <c r="K103" s="390"/>
      <c r="L103" s="267"/>
      <c r="M103" s="267"/>
      <c r="N103" s="267"/>
      <c r="O103" s="254">
        <f t="shared" si="12"/>
        <v>0</v>
      </c>
      <c r="P103" s="273">
        <f t="shared" si="13"/>
        <v>0</v>
      </c>
      <c r="Q103" s="274">
        <f t="shared" si="14"/>
        <v>0</v>
      </c>
      <c r="R103" s="274">
        <f t="shared" si="15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 t="shared" si="16"/>
        <v>0.5675</v>
      </c>
      <c r="AB103" s="279">
        <f t="shared" si="17"/>
        <v>0.4325</v>
      </c>
      <c r="AC103" s="274">
        <f t="shared" si="18"/>
        <v>0</v>
      </c>
      <c r="AD103" s="280">
        <f t="shared" si="19"/>
        <v>0</v>
      </c>
      <c r="AE103" s="281">
        <f t="shared" si="20"/>
        <v>0.26250000000000001</v>
      </c>
      <c r="AF103" s="281">
        <f t="shared" si="21"/>
        <v>0.30499999999999999</v>
      </c>
      <c r="AG103" s="282">
        <f t="shared" si="22"/>
        <v>0</v>
      </c>
      <c r="AH103" s="282">
        <f t="shared" si="23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39627.001988499993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91623.125984971019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72"/>
      <c r="D105" s="272" t="s">
        <v>21</v>
      </c>
      <c r="E105" s="272"/>
      <c r="F105" s="272"/>
      <c r="G105" s="272" t="s">
        <v>18</v>
      </c>
      <c r="H105" s="255">
        <v>30</v>
      </c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73"/>
      <c r="Q105" s="274">
        <f>I105-((I105*K105)+(I105*J105))</f>
        <v>55.22</v>
      </c>
      <c r="R105" s="274">
        <f>Q105*H105</f>
        <v>1656.6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ENTRADA'!$C$11="x",'1'!K105=4%),4%,IF('DADOS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3830.2890173410401</v>
      </c>
      <c r="AE105" s="281">
        <f t="shared" ref="AE105:AE109" si="24">SUM(S105:V105)</f>
        <v>0.26250000000000001</v>
      </c>
      <c r="AF105" s="281">
        <f>W105+X105</f>
        <v>0.30499999999999999</v>
      </c>
      <c r="AG105" s="282">
        <f>AD105*AE105</f>
        <v>1005.4508670520231</v>
      </c>
      <c r="AH105" s="282">
        <f t="shared" ref="AH105:AH109" si="25">AD105*AF105</f>
        <v>1168.2381502890173</v>
      </c>
    </row>
    <row r="106" spans="1:37" x14ac:dyDescent="0.2">
      <c r="A106" s="284"/>
      <c r="B106" s="285" t="str">
        <f>'DADOS ENTRADA'!B36</f>
        <v>VALOR HORA MONTAGEM</v>
      </c>
      <c r="C106" s="272"/>
      <c r="D106" s="272" t="s">
        <v>21</v>
      </c>
      <c r="E106" s="272"/>
      <c r="F106" s="272"/>
      <c r="G106" s="272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73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ENTRADA'!$C$11="x",'1'!K106=4%),4%,IF('DADOS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4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5"/>
        <v>0</v>
      </c>
    </row>
    <row r="107" spans="1:37" x14ac:dyDescent="0.2">
      <c r="A107" s="284"/>
      <c r="B107" s="285" t="str">
        <f>'DADOS ENTRADA'!B38</f>
        <v>VALOR HORA FIAÇÃO</v>
      </c>
      <c r="C107" s="272"/>
      <c r="D107" s="272" t="s">
        <v>21</v>
      </c>
      <c r="E107" s="272"/>
      <c r="F107" s="272"/>
      <c r="G107" s="272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73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ENTRADA'!$C$11="x",'1'!K107=4%),4%,IF('DADOS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4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5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72"/>
      <c r="D108" s="272" t="s">
        <v>21</v>
      </c>
      <c r="E108" s="272"/>
      <c r="F108" s="272"/>
      <c r="G108" s="272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73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ENTRADA'!$C$11="x",'1'!K108=4%),4%,IF('DADOS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4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5"/>
        <v>0</v>
      </c>
    </row>
    <row r="109" spans="1:37" x14ac:dyDescent="0.2">
      <c r="A109" s="284"/>
      <c r="B109" s="285" t="str">
        <f>'DADOS ENTRADA'!B42</f>
        <v>VALOR HORA TAF</v>
      </c>
      <c r="C109" s="272"/>
      <c r="D109" s="272" t="s">
        <v>21</v>
      </c>
      <c r="E109" s="272"/>
      <c r="F109" s="272"/>
      <c r="G109" s="272" t="s">
        <v>18</v>
      </c>
      <c r="H109" s="255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73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ENTRADA'!$C$11="x",'1'!K109=4%),4%,IF('DADOS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4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5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1656.6</v>
      </c>
      <c r="R110" s="257">
        <f>R109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3830.2890173410401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30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41283.601988499991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95453.41500231206</v>
      </c>
      <c r="AE111" s="509" t="s">
        <v>76</v>
      </c>
      <c r="AF111" s="509"/>
      <c r="AG111" s="282">
        <f>AK115</f>
        <v>23555.51648719556</v>
      </c>
      <c r="AH111" s="282">
        <f>SUM(AH110,AH104)</f>
        <v>0</v>
      </c>
      <c r="AJ111" s="295" t="s">
        <v>211</v>
      </c>
      <c r="AK111" s="296">
        <f>AD111-AK112</f>
        <v>79226.334451919014</v>
      </c>
    </row>
    <row r="112" spans="1:37" ht="13.5" thickBot="1" x14ac:dyDescent="0.25">
      <c r="F112" s="30"/>
      <c r="G112" s="31"/>
      <c r="AE112" s="509" t="s">
        <v>74</v>
      </c>
      <c r="AF112" s="509"/>
      <c r="AG112" s="297">
        <f>SUM(R4:R103)</f>
        <v>39627.001988499993</v>
      </c>
      <c r="AH112" s="298"/>
      <c r="AJ112" s="295" t="s">
        <v>15</v>
      </c>
      <c r="AK112" s="296">
        <f>$AD$111*'DADOS ENTRADA'!$C$15</f>
        <v>16227.080550393051</v>
      </c>
    </row>
    <row r="113" spans="2:37" x14ac:dyDescent="0.2">
      <c r="B113" s="299" t="s">
        <v>22</v>
      </c>
      <c r="C113" s="497" t="s">
        <v>97</v>
      </c>
      <c r="D113" s="498"/>
      <c r="E113" s="498"/>
      <c r="F113" s="498"/>
      <c r="G113" s="499"/>
      <c r="H113" s="300">
        <f>H105*$Q$1</f>
        <v>30</v>
      </c>
      <c r="AC113" s="301" t="s">
        <v>137</v>
      </c>
      <c r="AD113" s="302">
        <f>AD105+AD106+AD107+AD108</f>
        <v>3830.2890173410401</v>
      </c>
      <c r="AE113" s="509" t="s">
        <v>88</v>
      </c>
      <c r="AF113" s="509"/>
      <c r="AG113" s="303">
        <f>SUM(R105:R109)</f>
        <v>1656.6</v>
      </c>
      <c r="AH113" s="298"/>
      <c r="AJ113" s="295" t="s">
        <v>16</v>
      </c>
      <c r="AK113" s="304">
        <f>AK111*'DADOS ENTRADA'!C17</f>
        <v>1307.2345184566639</v>
      </c>
    </row>
    <row r="114" spans="2:37" ht="13.5" thickBot="1" x14ac:dyDescent="0.25">
      <c r="B114" s="299" t="s">
        <v>23</v>
      </c>
      <c r="C114" s="497" t="s">
        <v>97</v>
      </c>
      <c r="D114" s="498"/>
      <c r="E114" s="498"/>
      <c r="F114" s="498"/>
      <c r="G114" s="499"/>
      <c r="H114" s="300">
        <f t="shared" ref="H114:H117" si="26">H106*$Q$1</f>
        <v>0</v>
      </c>
      <c r="Q114" s="261" t="s">
        <v>89</v>
      </c>
      <c r="R114" s="262">
        <f>$AD$110</f>
        <v>3830.2890173410401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6021.201418345845</v>
      </c>
    </row>
    <row r="115" spans="2:37" x14ac:dyDescent="0.2">
      <c r="B115" s="299" t="s">
        <v>208</v>
      </c>
      <c r="C115" s="497" t="s">
        <v>97</v>
      </c>
      <c r="D115" s="498"/>
      <c r="E115" s="498"/>
      <c r="F115" s="498"/>
      <c r="G115" s="499"/>
      <c r="H115" s="300">
        <f t="shared" si="26"/>
        <v>0</v>
      </c>
      <c r="Q115" s="263" t="s">
        <v>90</v>
      </c>
      <c r="R115" s="264">
        <f>SUMIF($K$4:$K$103,"0%",$AD$4:$AD$103)</f>
        <v>3393.9075144508674</v>
      </c>
      <c r="W115" s="315"/>
      <c r="X115" s="315"/>
      <c r="Y115" s="308"/>
      <c r="AE115" s="501"/>
      <c r="AF115" s="501"/>
      <c r="AG115" s="316"/>
      <c r="AH115" s="317"/>
      <c r="AJ115" s="295" t="s">
        <v>212</v>
      </c>
      <c r="AK115" s="296">
        <f>AK112+AK113+AK114</f>
        <v>23555.51648719556</v>
      </c>
    </row>
    <row r="116" spans="2:37" x14ac:dyDescent="0.2">
      <c r="B116" s="299" t="s">
        <v>24</v>
      </c>
      <c r="C116" s="497" t="s">
        <v>97</v>
      </c>
      <c r="D116" s="498"/>
      <c r="E116" s="498"/>
      <c r="F116" s="498"/>
      <c r="G116" s="499"/>
      <c r="H116" s="300">
        <f t="shared" si="26"/>
        <v>0</v>
      </c>
      <c r="Q116" s="263" t="s">
        <v>91</v>
      </c>
      <c r="R116" s="264">
        <f>SUMIF($K$4:$K$103,"4%",$AD$4:$AD$103)</f>
        <v>1151.5148947976877</v>
      </c>
      <c r="AE116" s="502"/>
      <c r="AF116" s="502"/>
      <c r="AG116" s="318"/>
      <c r="AH116" s="317"/>
      <c r="AJ116" s="493" t="s">
        <v>280</v>
      </c>
      <c r="AK116" s="494"/>
    </row>
    <row r="117" spans="2:37" x14ac:dyDescent="0.2">
      <c r="B117" s="311" t="s">
        <v>19</v>
      </c>
      <c r="C117" s="497" t="s">
        <v>97</v>
      </c>
      <c r="D117" s="498"/>
      <c r="E117" s="498"/>
      <c r="F117" s="498"/>
      <c r="G117" s="499"/>
      <c r="H117" s="300">
        <f t="shared" si="26"/>
        <v>0</v>
      </c>
      <c r="Q117" s="263" t="s">
        <v>92</v>
      </c>
      <c r="R117" s="264">
        <f>SUMIF($K$4:$K$103,"12%",$AD$4:$AD$103)</f>
        <v>80988.0155757225</v>
      </c>
      <c r="AJ117" s="295" t="s">
        <v>211</v>
      </c>
      <c r="AK117" s="296">
        <f>$AD$111-$AK$119</f>
        <v>77644.194098255684</v>
      </c>
    </row>
    <row r="118" spans="2:37" x14ac:dyDescent="0.2"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$AD$111+($AD$111*VALORES!$M5)</f>
        <v>104760.12296503749</v>
      </c>
    </row>
    <row r="119" spans="2:37" x14ac:dyDescent="0.2">
      <c r="Q119" s="265" t="s">
        <v>94</v>
      </c>
      <c r="R119" s="266">
        <f>SUM(R114:R118)</f>
        <v>89363.727002312095</v>
      </c>
      <c r="AJ119" s="295" t="s">
        <v>15</v>
      </c>
      <c r="AK119" s="296">
        <f>$AK$118*'DADOS ENTRADA'!$C$15</f>
        <v>17809.220904056376</v>
      </c>
    </row>
    <row r="120" spans="2:37" x14ac:dyDescent="0.2">
      <c r="AJ120" s="295" t="s">
        <v>16</v>
      </c>
      <c r="AK120" s="304">
        <f>$AK$117*'DADOS ENTRADA'!$C$17</f>
        <v>1281.1292026212188</v>
      </c>
    </row>
    <row r="121" spans="2:37" x14ac:dyDescent="0.2">
      <c r="AJ121" s="295" t="s">
        <v>17</v>
      </c>
      <c r="AK121" s="296">
        <f>$AK$117*'DADOS ENTRADA'!$C$19</f>
        <v>5900.9587514674322</v>
      </c>
    </row>
    <row r="122" spans="2:37" ht="13.5" thickBot="1" x14ac:dyDescent="0.25">
      <c r="AJ122" s="312" t="s">
        <v>212</v>
      </c>
      <c r="AK122" s="313">
        <f>SUM($AK$119:$AK$121)</f>
        <v>24991.308858145025</v>
      </c>
    </row>
  </sheetData>
  <mergeCells count="19">
    <mergeCell ref="C115:G115"/>
    <mergeCell ref="C116:G116"/>
    <mergeCell ref="C117:G117"/>
    <mergeCell ref="AJ116:AK116"/>
    <mergeCell ref="AE115:AF115"/>
    <mergeCell ref="AE116:AF116"/>
    <mergeCell ref="AJ109:AK109"/>
    <mergeCell ref="A1:B1"/>
    <mergeCell ref="AE112:AF112"/>
    <mergeCell ref="AE113:AF113"/>
    <mergeCell ref="AE114:AF114"/>
    <mergeCell ref="C1:P1"/>
    <mergeCell ref="AE104:AF104"/>
    <mergeCell ref="AE110:AF110"/>
    <mergeCell ref="AJ110:AK110"/>
    <mergeCell ref="I111:K111"/>
    <mergeCell ref="AE111:AF111"/>
    <mergeCell ref="C113:G113"/>
    <mergeCell ref="C114:G114"/>
  </mergeCells>
  <conditionalFormatting sqref="H4:H103">
    <cfRule type="expression" dxfId="80" priority="2">
      <formula>AND($H4="",$I4&lt;&gt;"")</formula>
    </cfRule>
  </conditionalFormatting>
  <conditionalFormatting sqref="A1:P1">
    <cfRule type="expression" dxfId="79" priority="1">
      <formula>$A$104&lt;&gt;""</formula>
    </cfRule>
  </conditionalFormatting>
  <conditionalFormatting sqref="B4:B103">
    <cfRule type="duplicateValues" dxfId="78" priority="36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7">
    <tabColor theme="8" tint="0.59999389629810485"/>
  </sheetPr>
  <dimension ref="A1:AK153"/>
  <sheetViews>
    <sheetView zoomScale="80" zoomScaleNormal="80" workbookViewId="0">
      <pane xSplit="2" ySplit="3" topLeftCell="C99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>
        <v>1</v>
      </c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5" si="0">((I4*(1-M4)-(I4*(1-M4)*K4))*J4)+(I4*(1-M4)*K4)</f>
        <v>0</v>
      </c>
      <c r="P4" s="273">
        <f>((I4*(1-M4)*L4)+I4*(1-M4))*H4</f>
        <v>0</v>
      </c>
      <c r="Q4" s="274">
        <f t="shared" ref="Q4:Q35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si="1"/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si="0"/>
        <v>0</v>
      </c>
      <c r="P35" s="273">
        <f t="shared" si="3"/>
        <v>0</v>
      </c>
      <c r="Q35" s="274">
        <f t="shared" si="1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ref="O36:O67" si="12">((I36*(1-M36)-(I36*(1-M36)*K36))*J36)+(I36*(1-M36)*K36)</f>
        <v>0</v>
      </c>
      <c r="P36" s="273">
        <f t="shared" si="3"/>
        <v>0</v>
      </c>
      <c r="Q36" s="274">
        <f t="shared" ref="Q36:Q67" si="13">I36*(1-M36)-O36</f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2"/>
        <v>0</v>
      </c>
      <c r="P37" s="273">
        <f t="shared" si="3"/>
        <v>0</v>
      </c>
      <c r="Q37" s="274">
        <f t="shared" si="13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2"/>
        <v>0</v>
      </c>
      <c r="P38" s="273">
        <f t="shared" si="3"/>
        <v>0</v>
      </c>
      <c r="Q38" s="274">
        <f t="shared" si="13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2"/>
        <v>0</v>
      </c>
      <c r="P39" s="273">
        <f t="shared" si="3"/>
        <v>0</v>
      </c>
      <c r="Q39" s="274">
        <f t="shared" si="13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2"/>
        <v>0</v>
      </c>
      <c r="P40" s="273">
        <f t="shared" si="3"/>
        <v>0</v>
      </c>
      <c r="Q40" s="274">
        <f t="shared" si="13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2"/>
        <v>0</v>
      </c>
      <c r="P41" s="273">
        <f t="shared" si="3"/>
        <v>0</v>
      </c>
      <c r="Q41" s="274">
        <f t="shared" si="13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2"/>
        <v>0</v>
      </c>
      <c r="P42" s="273">
        <f t="shared" si="3"/>
        <v>0</v>
      </c>
      <c r="Q42" s="274">
        <f t="shared" si="13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2"/>
        <v>0</v>
      </c>
      <c r="P43" s="273">
        <f t="shared" si="3"/>
        <v>0</v>
      </c>
      <c r="Q43" s="274">
        <f t="shared" si="13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2"/>
        <v>0</v>
      </c>
      <c r="P44" s="273">
        <f t="shared" si="3"/>
        <v>0</v>
      </c>
      <c r="Q44" s="274">
        <f t="shared" si="13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2"/>
        <v>0</v>
      </c>
      <c r="P45" s="273">
        <f t="shared" si="3"/>
        <v>0</v>
      </c>
      <c r="Q45" s="274">
        <f t="shared" si="13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2"/>
        <v>0</v>
      </c>
      <c r="P46" s="273">
        <f t="shared" si="3"/>
        <v>0</v>
      </c>
      <c r="Q46" s="274">
        <f t="shared" si="13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2"/>
        <v>0</v>
      </c>
      <c r="P47" s="273">
        <f t="shared" si="3"/>
        <v>0</v>
      </c>
      <c r="Q47" s="274">
        <f t="shared" si="13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2"/>
        <v>0</v>
      </c>
      <c r="P48" s="273">
        <f t="shared" si="3"/>
        <v>0</v>
      </c>
      <c r="Q48" s="274">
        <f t="shared" si="13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2"/>
        <v>0</v>
      </c>
      <c r="P49" s="273">
        <f t="shared" si="3"/>
        <v>0</v>
      </c>
      <c r="Q49" s="274">
        <f t="shared" si="13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2"/>
        <v>0</v>
      </c>
      <c r="P50" s="273">
        <f t="shared" si="3"/>
        <v>0</v>
      </c>
      <c r="Q50" s="274">
        <f t="shared" si="13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2"/>
        <v>0</v>
      </c>
      <c r="P51" s="273">
        <f t="shared" si="3"/>
        <v>0</v>
      </c>
      <c r="Q51" s="274">
        <f t="shared" si="13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2"/>
        <v>0</v>
      </c>
      <c r="P52" s="273">
        <f t="shared" si="3"/>
        <v>0</v>
      </c>
      <c r="Q52" s="274">
        <f t="shared" si="13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2"/>
        <v>0</v>
      </c>
      <c r="P53" s="273">
        <f t="shared" si="3"/>
        <v>0</v>
      </c>
      <c r="Q53" s="274">
        <f t="shared" si="13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2"/>
        <v>0</v>
      </c>
      <c r="P54" s="273">
        <f t="shared" si="3"/>
        <v>0</v>
      </c>
      <c r="Q54" s="274">
        <f t="shared" si="13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2"/>
        <v>0</v>
      </c>
      <c r="P55" s="273">
        <f t="shared" si="3"/>
        <v>0</v>
      </c>
      <c r="Q55" s="274">
        <f t="shared" si="13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2"/>
        <v>0</v>
      </c>
      <c r="P56" s="273">
        <f t="shared" si="3"/>
        <v>0</v>
      </c>
      <c r="Q56" s="274">
        <f t="shared" si="13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2"/>
        <v>0</v>
      </c>
      <c r="P57" s="273">
        <f t="shared" si="3"/>
        <v>0</v>
      </c>
      <c r="Q57" s="274">
        <f t="shared" si="13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2"/>
        <v>0</v>
      </c>
      <c r="P58" s="273">
        <f t="shared" si="3"/>
        <v>0</v>
      </c>
      <c r="Q58" s="274">
        <f t="shared" si="13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2"/>
        <v>0</v>
      </c>
      <c r="P59" s="273">
        <f t="shared" si="3"/>
        <v>0</v>
      </c>
      <c r="Q59" s="274">
        <f t="shared" si="13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2"/>
        <v>0</v>
      </c>
      <c r="P60" s="273">
        <f t="shared" si="3"/>
        <v>0</v>
      </c>
      <c r="Q60" s="274">
        <f t="shared" si="13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2"/>
        <v>0</v>
      </c>
      <c r="P61" s="273">
        <f t="shared" si="3"/>
        <v>0</v>
      </c>
      <c r="Q61" s="274">
        <f t="shared" si="13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2"/>
        <v>0</v>
      </c>
      <c r="P62" s="273">
        <f t="shared" si="3"/>
        <v>0</v>
      </c>
      <c r="Q62" s="274">
        <f t="shared" si="13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2"/>
        <v>0</v>
      </c>
      <c r="P63" s="273">
        <f t="shared" si="3"/>
        <v>0</v>
      </c>
      <c r="Q63" s="274">
        <f t="shared" si="13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2"/>
        <v>0</v>
      </c>
      <c r="P64" s="273">
        <f t="shared" si="3"/>
        <v>0</v>
      </c>
      <c r="Q64" s="274">
        <f t="shared" si="13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2"/>
        <v>0</v>
      </c>
      <c r="P65" s="273">
        <f t="shared" si="3"/>
        <v>0</v>
      </c>
      <c r="Q65" s="274">
        <f t="shared" si="13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2"/>
        <v>0</v>
      </c>
      <c r="P66" s="273">
        <f t="shared" si="3"/>
        <v>0</v>
      </c>
      <c r="Q66" s="274">
        <f t="shared" si="13"/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si="12"/>
        <v>0</v>
      </c>
      <c r="P67" s="273">
        <f t="shared" si="3"/>
        <v>0</v>
      </c>
      <c r="Q67" s="274">
        <f t="shared" si="13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ref="O68:O103" si="15">((I68*(1-M68)-(I68*(1-M68)*K68))*J68)+(I68*(1-M68)*K68)</f>
        <v>0</v>
      </c>
      <c r="P68" s="273">
        <f t="shared" si="3"/>
        <v>0</v>
      </c>
      <c r="Q68" s="274">
        <f t="shared" ref="Q68:Q103" si="16">I68*(1-M68)-O68</f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5"/>
        <v>0</v>
      </c>
      <c r="P69" s="273">
        <f t="shared" ref="P69:P103" si="18">((I69*(1-M69)*L69)+I69*(1-M69))*H69</f>
        <v>0</v>
      </c>
      <c r="Q69" s="274">
        <f t="shared" si="16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5"/>
        <v>0</v>
      </c>
      <c r="P70" s="273">
        <f t="shared" si="18"/>
        <v>0</v>
      </c>
      <c r="Q70" s="274">
        <f t="shared" si="16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5"/>
        <v>0</v>
      </c>
      <c r="P71" s="273">
        <f t="shared" si="18"/>
        <v>0</v>
      </c>
      <c r="Q71" s="274">
        <f t="shared" si="16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5"/>
        <v>0</v>
      </c>
      <c r="P72" s="273">
        <f t="shared" si="18"/>
        <v>0</v>
      </c>
      <c r="Q72" s="274">
        <f t="shared" si="16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5"/>
        <v>0</v>
      </c>
      <c r="P73" s="273">
        <f t="shared" si="18"/>
        <v>0</v>
      </c>
      <c r="Q73" s="274">
        <f t="shared" si="16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5"/>
        <v>0</v>
      </c>
      <c r="P74" s="273">
        <f t="shared" si="18"/>
        <v>0</v>
      </c>
      <c r="Q74" s="274">
        <f t="shared" si="16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5"/>
        <v>0</v>
      </c>
      <c r="P75" s="273">
        <f t="shared" si="18"/>
        <v>0</v>
      </c>
      <c r="Q75" s="274">
        <f t="shared" si="16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5"/>
        <v>0</v>
      </c>
      <c r="P76" s="273">
        <f t="shared" si="18"/>
        <v>0</v>
      </c>
      <c r="Q76" s="274">
        <f t="shared" si="16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5"/>
        <v>0</v>
      </c>
      <c r="P77" s="273">
        <f t="shared" si="18"/>
        <v>0</v>
      </c>
      <c r="Q77" s="274">
        <f t="shared" si="16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5"/>
        <v>0</v>
      </c>
      <c r="P78" s="273">
        <f t="shared" si="18"/>
        <v>0</v>
      </c>
      <c r="Q78" s="274">
        <f t="shared" si="16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5"/>
        <v>0</v>
      </c>
      <c r="P79" s="273">
        <f t="shared" si="18"/>
        <v>0</v>
      </c>
      <c r="Q79" s="274">
        <f t="shared" si="16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5"/>
        <v>0</v>
      </c>
      <c r="P80" s="273">
        <f t="shared" si="18"/>
        <v>0</v>
      </c>
      <c r="Q80" s="274">
        <f t="shared" si="16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5"/>
        <v>0</v>
      </c>
      <c r="P81" s="273">
        <f t="shared" si="18"/>
        <v>0</v>
      </c>
      <c r="Q81" s="274">
        <f t="shared" si="16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5"/>
        <v>0</v>
      </c>
      <c r="P82" s="273">
        <f t="shared" si="18"/>
        <v>0</v>
      </c>
      <c r="Q82" s="274">
        <f t="shared" si="16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5"/>
        <v>0</v>
      </c>
      <c r="P83" s="273">
        <f t="shared" si="18"/>
        <v>0</v>
      </c>
      <c r="Q83" s="274">
        <f t="shared" si="16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5"/>
        <v>0</v>
      </c>
      <c r="P84" s="273">
        <f t="shared" si="18"/>
        <v>0</v>
      </c>
      <c r="Q84" s="274">
        <f t="shared" si="16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5"/>
        <v>0</v>
      </c>
      <c r="P85" s="273">
        <f t="shared" si="18"/>
        <v>0</v>
      </c>
      <c r="Q85" s="274">
        <f t="shared" si="16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5"/>
        <v>0</v>
      </c>
      <c r="P86" s="273">
        <f t="shared" si="18"/>
        <v>0</v>
      </c>
      <c r="Q86" s="274">
        <f t="shared" si="16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5"/>
        <v>0</v>
      </c>
      <c r="P87" s="273">
        <f t="shared" si="18"/>
        <v>0</v>
      </c>
      <c r="Q87" s="274">
        <f t="shared" si="16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5"/>
        <v>0</v>
      </c>
      <c r="P88" s="273">
        <f t="shared" si="18"/>
        <v>0</v>
      </c>
      <c r="Q88" s="274">
        <f t="shared" si="16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5"/>
        <v>0</v>
      </c>
      <c r="P89" s="273">
        <f t="shared" si="18"/>
        <v>0</v>
      </c>
      <c r="Q89" s="274">
        <f t="shared" si="16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5"/>
        <v>0</v>
      </c>
      <c r="P90" s="273">
        <f t="shared" si="18"/>
        <v>0</v>
      </c>
      <c r="Q90" s="274">
        <f t="shared" si="16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5"/>
        <v>0</v>
      </c>
      <c r="P91" s="273">
        <f t="shared" si="18"/>
        <v>0</v>
      </c>
      <c r="Q91" s="274">
        <f t="shared" si="16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5"/>
        <v>0</v>
      </c>
      <c r="P92" s="273">
        <f t="shared" si="18"/>
        <v>0</v>
      </c>
      <c r="Q92" s="274">
        <f t="shared" si="16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5"/>
        <v>0</v>
      </c>
      <c r="P93" s="273">
        <f t="shared" si="18"/>
        <v>0</v>
      </c>
      <c r="Q93" s="274">
        <f t="shared" si="16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5"/>
        <v>0</v>
      </c>
      <c r="P94" s="273">
        <f t="shared" si="18"/>
        <v>0</v>
      </c>
      <c r="Q94" s="274">
        <f t="shared" si="16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5"/>
        <v>0</v>
      </c>
      <c r="P95" s="273">
        <f t="shared" si="18"/>
        <v>0</v>
      </c>
      <c r="Q95" s="274">
        <f t="shared" si="16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5"/>
        <v>0</v>
      </c>
      <c r="P96" s="273">
        <f t="shared" si="18"/>
        <v>0</v>
      </c>
      <c r="Q96" s="274">
        <f t="shared" si="16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5"/>
        <v>0</v>
      </c>
      <c r="P97" s="273">
        <f t="shared" si="18"/>
        <v>0</v>
      </c>
      <c r="Q97" s="274">
        <f t="shared" si="16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5"/>
        <v>0</v>
      </c>
      <c r="P98" s="273">
        <f t="shared" si="18"/>
        <v>0</v>
      </c>
      <c r="Q98" s="274">
        <f t="shared" si="16"/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5"/>
        <v>0</v>
      </c>
      <c r="P99" s="273">
        <f t="shared" si="18"/>
        <v>0</v>
      </c>
      <c r="Q99" s="274">
        <f t="shared" si="16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5"/>
        <v>0</v>
      </c>
      <c r="P100" s="273">
        <f t="shared" si="18"/>
        <v>0</v>
      </c>
      <c r="Q100" s="274">
        <f t="shared" si="16"/>
        <v>0</v>
      </c>
      <c r="R100" s="274">
        <f t="shared" ref="R100:R103" si="27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5"/>
        <v>0</v>
      </c>
      <c r="P101" s="273">
        <f t="shared" si="18"/>
        <v>0</v>
      </c>
      <c r="Q101" s="274">
        <f t="shared" si="16"/>
        <v>0</v>
      </c>
      <c r="R101" s="274">
        <f t="shared" si="27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5"/>
        <v>0</v>
      </c>
      <c r="P102" s="273">
        <f t="shared" si="18"/>
        <v>0</v>
      </c>
      <c r="Q102" s="274">
        <f t="shared" si="16"/>
        <v>0</v>
      </c>
      <c r="R102" s="274">
        <f t="shared" si="27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5"/>
        <v>0</v>
      </c>
      <c r="P103" s="273">
        <f t="shared" si="18"/>
        <v>0</v>
      </c>
      <c r="Q103" s="274">
        <f t="shared" si="16"/>
        <v>0</v>
      </c>
      <c r="R103" s="274">
        <f t="shared" si="27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ENTRADA'!$C$11="x",'5'!K105=4%),4%,IF('DADOS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ENTRADA'!$C$11="x",'5'!K106=4%),4%,IF('DADOS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ENTRADA'!$C$11="x",'5'!K107=4%),4%,IF('DADOS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ENTRADA'!$C$11="x",'5'!K108=4%),4%,IF('DADOS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ENTRADA'!$C$11="x",'5'!K109=4%),4%,IF('DADOS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497" t="s">
        <v>97</v>
      </c>
      <c r="D113" s="498"/>
      <c r="E113" s="498"/>
      <c r="F113" s="498"/>
      <c r="G113" s="499"/>
      <c r="H113" s="300">
        <f>H105*VALORES!$B$9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497" t="s">
        <v>97</v>
      </c>
      <c r="D114" s="498"/>
      <c r="E114" s="498"/>
      <c r="F114" s="498"/>
      <c r="G114" s="499"/>
      <c r="H114" s="300">
        <f>H106*VALORES!$B$9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497" t="s">
        <v>97</v>
      </c>
      <c r="D115" s="498"/>
      <c r="E115" s="498"/>
      <c r="F115" s="498"/>
      <c r="G115" s="499"/>
      <c r="H115" s="300">
        <f>H107*VALORES!$B$9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497" t="s">
        <v>97</v>
      </c>
      <c r="D116" s="498"/>
      <c r="E116" s="498"/>
      <c r="F116" s="498"/>
      <c r="G116" s="499"/>
      <c r="H116" s="300">
        <f>H108*VALORES!$B$9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497" t="s">
        <v>97</v>
      </c>
      <c r="D117" s="498"/>
      <c r="E117" s="498"/>
      <c r="F117" s="498"/>
      <c r="G117" s="499"/>
      <c r="H117" s="300">
        <f>H109*VALORES!$B$9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$AD$111+($AD$111*VALORES!$M9)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77" priority="3"/>
  </conditionalFormatting>
  <conditionalFormatting sqref="H4:H103">
    <cfRule type="expression" dxfId="76" priority="2">
      <formula>AND($H4="",$I4&lt;&gt;"")</formula>
    </cfRule>
  </conditionalFormatting>
  <conditionalFormatting sqref="A1:P1">
    <cfRule type="expression" dxfId="75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8">
    <tabColor theme="8" tint="0.59999389629810485"/>
  </sheetPr>
  <dimension ref="A1:AK153"/>
  <sheetViews>
    <sheetView zoomScale="80" zoomScaleNormal="80" workbookViewId="0">
      <pane xSplit="2" ySplit="3" topLeftCell="C91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5" si="0">((I4*(1-M4)-(I4*(1-M4)*K4))*J4)+(I4*(1-M4)*K4)</f>
        <v>0</v>
      </c>
      <c r="P4" s="273">
        <f>((I4*(1-M4)*L4)+I4*(1-M4))*H4</f>
        <v>0</v>
      </c>
      <c r="Q4" s="274">
        <f t="shared" ref="Q4:Q35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si="1"/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si="0"/>
        <v>0</v>
      </c>
      <c r="P35" s="273">
        <f t="shared" si="3"/>
        <v>0</v>
      </c>
      <c r="Q35" s="274">
        <f t="shared" si="1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ref="O36:O67" si="12">((I36*(1-M36)-(I36*(1-M36)*K36))*J36)+(I36*(1-M36)*K36)</f>
        <v>0</v>
      </c>
      <c r="P36" s="273">
        <f t="shared" si="3"/>
        <v>0</v>
      </c>
      <c r="Q36" s="274">
        <f t="shared" ref="Q36:Q67" si="13">I36*(1-M36)-O36</f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2"/>
        <v>0</v>
      </c>
      <c r="P37" s="273">
        <f t="shared" si="3"/>
        <v>0</v>
      </c>
      <c r="Q37" s="274">
        <f t="shared" si="13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2"/>
        <v>0</v>
      </c>
      <c r="P38" s="273">
        <f t="shared" si="3"/>
        <v>0</v>
      </c>
      <c r="Q38" s="274">
        <f t="shared" si="13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2"/>
        <v>0</v>
      </c>
      <c r="P39" s="273">
        <f t="shared" si="3"/>
        <v>0</v>
      </c>
      <c r="Q39" s="274">
        <f t="shared" si="13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2"/>
        <v>0</v>
      </c>
      <c r="P40" s="273">
        <f t="shared" si="3"/>
        <v>0</v>
      </c>
      <c r="Q40" s="274">
        <f t="shared" si="13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2"/>
        <v>0</v>
      </c>
      <c r="P41" s="273">
        <f t="shared" si="3"/>
        <v>0</v>
      </c>
      <c r="Q41" s="274">
        <f t="shared" si="13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2"/>
        <v>0</v>
      </c>
      <c r="P42" s="273">
        <f t="shared" si="3"/>
        <v>0</v>
      </c>
      <c r="Q42" s="274">
        <f t="shared" si="13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2"/>
        <v>0</v>
      </c>
      <c r="P43" s="273">
        <f t="shared" si="3"/>
        <v>0</v>
      </c>
      <c r="Q43" s="274">
        <f t="shared" si="13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2"/>
        <v>0</v>
      </c>
      <c r="P44" s="273">
        <f t="shared" si="3"/>
        <v>0</v>
      </c>
      <c r="Q44" s="274">
        <f t="shared" si="13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2"/>
        <v>0</v>
      </c>
      <c r="P45" s="273">
        <f t="shared" si="3"/>
        <v>0</v>
      </c>
      <c r="Q45" s="274">
        <f t="shared" si="13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2"/>
        <v>0</v>
      </c>
      <c r="P46" s="273">
        <f t="shared" si="3"/>
        <v>0</v>
      </c>
      <c r="Q46" s="274">
        <f t="shared" si="13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2"/>
        <v>0</v>
      </c>
      <c r="P47" s="273">
        <f t="shared" si="3"/>
        <v>0</v>
      </c>
      <c r="Q47" s="274">
        <f t="shared" si="13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2"/>
        <v>0</v>
      </c>
      <c r="P48" s="273">
        <f t="shared" si="3"/>
        <v>0</v>
      </c>
      <c r="Q48" s="274">
        <f t="shared" si="13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2"/>
        <v>0</v>
      </c>
      <c r="P49" s="273">
        <f t="shared" si="3"/>
        <v>0</v>
      </c>
      <c r="Q49" s="274">
        <f t="shared" si="13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2"/>
        <v>0</v>
      </c>
      <c r="P50" s="273">
        <f t="shared" si="3"/>
        <v>0</v>
      </c>
      <c r="Q50" s="274">
        <f t="shared" si="13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2"/>
        <v>0</v>
      </c>
      <c r="P51" s="273">
        <f t="shared" si="3"/>
        <v>0</v>
      </c>
      <c r="Q51" s="274">
        <f t="shared" si="13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2"/>
        <v>0</v>
      </c>
      <c r="P52" s="273">
        <f t="shared" si="3"/>
        <v>0</v>
      </c>
      <c r="Q52" s="274">
        <f t="shared" si="13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2"/>
        <v>0</v>
      </c>
      <c r="P53" s="273">
        <f t="shared" si="3"/>
        <v>0</v>
      </c>
      <c r="Q53" s="274">
        <f t="shared" si="13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2"/>
        <v>0</v>
      </c>
      <c r="P54" s="273">
        <f t="shared" si="3"/>
        <v>0</v>
      </c>
      <c r="Q54" s="274">
        <f t="shared" si="13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2"/>
        <v>0</v>
      </c>
      <c r="P55" s="273">
        <f t="shared" si="3"/>
        <v>0</v>
      </c>
      <c r="Q55" s="274">
        <f t="shared" si="13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2"/>
        <v>0</v>
      </c>
      <c r="P56" s="273">
        <f t="shared" si="3"/>
        <v>0</v>
      </c>
      <c r="Q56" s="274">
        <f t="shared" si="13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2"/>
        <v>0</v>
      </c>
      <c r="P57" s="273">
        <f t="shared" si="3"/>
        <v>0</v>
      </c>
      <c r="Q57" s="274">
        <f t="shared" si="13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2"/>
        <v>0</v>
      </c>
      <c r="P58" s="273">
        <f t="shared" si="3"/>
        <v>0</v>
      </c>
      <c r="Q58" s="274">
        <f t="shared" si="13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2"/>
        <v>0</v>
      </c>
      <c r="P59" s="273">
        <f t="shared" si="3"/>
        <v>0</v>
      </c>
      <c r="Q59" s="274">
        <f t="shared" si="13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ht="12.75" customHeight="1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2"/>
        <v>0</v>
      </c>
      <c r="P60" s="273">
        <f t="shared" si="3"/>
        <v>0</v>
      </c>
      <c r="Q60" s="274">
        <f t="shared" si="13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ht="12.75" customHeight="1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2"/>
        <v>0</v>
      </c>
      <c r="P61" s="273">
        <f t="shared" si="3"/>
        <v>0</v>
      </c>
      <c r="Q61" s="274">
        <f t="shared" si="13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ht="12.75" customHeight="1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2"/>
        <v>0</v>
      </c>
      <c r="P62" s="273">
        <f t="shared" si="3"/>
        <v>0</v>
      </c>
      <c r="Q62" s="274">
        <f t="shared" si="13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ht="12.75" customHeight="1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2"/>
        <v>0</v>
      </c>
      <c r="P63" s="273">
        <f t="shared" si="3"/>
        <v>0</v>
      </c>
      <c r="Q63" s="274">
        <f t="shared" si="13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ht="12.75" customHeight="1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2"/>
        <v>0</v>
      </c>
      <c r="P64" s="273">
        <f t="shared" si="3"/>
        <v>0</v>
      </c>
      <c r="Q64" s="274">
        <f t="shared" si="13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ht="12.75" customHeight="1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2"/>
        <v>0</v>
      </c>
      <c r="P65" s="273">
        <f t="shared" si="3"/>
        <v>0</v>
      </c>
      <c r="Q65" s="274">
        <f t="shared" si="13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ht="12.75" customHeight="1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2"/>
        <v>0</v>
      </c>
      <c r="P66" s="273">
        <f t="shared" si="3"/>
        <v>0</v>
      </c>
      <c r="Q66" s="274">
        <f t="shared" si="13"/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ht="12.75" customHeight="1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si="12"/>
        <v>0</v>
      </c>
      <c r="P67" s="273">
        <f t="shared" si="3"/>
        <v>0</v>
      </c>
      <c r="Q67" s="274">
        <f t="shared" si="13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ht="12.75" customHeight="1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ref="O68:O103" si="15">((I68*(1-M68)-(I68*(1-M68)*K68))*J68)+(I68*(1-M68)*K68)</f>
        <v>0</v>
      </c>
      <c r="P68" s="273">
        <f t="shared" si="3"/>
        <v>0</v>
      </c>
      <c r="Q68" s="274">
        <f t="shared" ref="Q68:Q103" si="16">I68*(1-M68)-O68</f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ht="12.75" customHeight="1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5"/>
        <v>0</v>
      </c>
      <c r="P69" s="273">
        <f t="shared" ref="P69:P103" si="18">((I69*(1-M69)*L69)+I69*(1-M69))*H69</f>
        <v>0</v>
      </c>
      <c r="Q69" s="274">
        <f t="shared" si="16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ht="12.75" customHeight="1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5"/>
        <v>0</v>
      </c>
      <c r="P70" s="273">
        <f t="shared" si="18"/>
        <v>0</v>
      </c>
      <c r="Q70" s="274">
        <f t="shared" si="16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ht="12.75" customHeight="1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5"/>
        <v>0</v>
      </c>
      <c r="P71" s="273">
        <f t="shared" si="18"/>
        <v>0</v>
      </c>
      <c r="Q71" s="274">
        <f t="shared" si="16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ht="12.75" customHeight="1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5"/>
        <v>0</v>
      </c>
      <c r="P72" s="273">
        <f t="shared" si="18"/>
        <v>0</v>
      </c>
      <c r="Q72" s="274">
        <f t="shared" si="16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ht="12.75" customHeight="1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5"/>
        <v>0</v>
      </c>
      <c r="P73" s="273">
        <f t="shared" si="18"/>
        <v>0</v>
      </c>
      <c r="Q73" s="274">
        <f t="shared" si="16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ht="12.75" customHeight="1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5"/>
        <v>0</v>
      </c>
      <c r="P74" s="273">
        <f t="shared" si="18"/>
        <v>0</v>
      </c>
      <c r="Q74" s="274">
        <f t="shared" si="16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ht="12.75" customHeight="1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5"/>
        <v>0</v>
      </c>
      <c r="P75" s="273">
        <f t="shared" si="18"/>
        <v>0</v>
      </c>
      <c r="Q75" s="274">
        <f t="shared" si="16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ht="12.75" customHeight="1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5"/>
        <v>0</v>
      </c>
      <c r="P76" s="273">
        <f t="shared" si="18"/>
        <v>0</v>
      </c>
      <c r="Q76" s="274">
        <f t="shared" si="16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ht="12.75" customHeight="1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5"/>
        <v>0</v>
      </c>
      <c r="P77" s="273">
        <f t="shared" si="18"/>
        <v>0</v>
      </c>
      <c r="Q77" s="274">
        <f t="shared" si="16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ht="12.75" customHeight="1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5"/>
        <v>0</v>
      </c>
      <c r="P78" s="273">
        <f t="shared" si="18"/>
        <v>0</v>
      </c>
      <c r="Q78" s="274">
        <f t="shared" si="16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ht="12.75" customHeight="1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5"/>
        <v>0</v>
      </c>
      <c r="P79" s="273">
        <f t="shared" si="18"/>
        <v>0</v>
      </c>
      <c r="Q79" s="274">
        <f t="shared" si="16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ht="12.75" customHeight="1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5"/>
        <v>0</v>
      </c>
      <c r="P80" s="273">
        <f t="shared" si="18"/>
        <v>0</v>
      </c>
      <c r="Q80" s="274">
        <f t="shared" si="16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ht="12.75" customHeight="1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5"/>
        <v>0</v>
      </c>
      <c r="P81" s="273">
        <f t="shared" si="18"/>
        <v>0</v>
      </c>
      <c r="Q81" s="274">
        <f t="shared" si="16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ht="12.75" customHeight="1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5"/>
        <v>0</v>
      </c>
      <c r="P82" s="273">
        <f t="shared" si="18"/>
        <v>0</v>
      </c>
      <c r="Q82" s="274">
        <f t="shared" si="16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ht="12.75" customHeight="1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5"/>
        <v>0</v>
      </c>
      <c r="P83" s="273">
        <f t="shared" si="18"/>
        <v>0</v>
      </c>
      <c r="Q83" s="274">
        <f t="shared" si="16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ht="12.75" customHeight="1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5"/>
        <v>0</v>
      </c>
      <c r="P84" s="273">
        <f t="shared" si="18"/>
        <v>0</v>
      </c>
      <c r="Q84" s="274">
        <f t="shared" si="16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ht="12.75" customHeight="1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5"/>
        <v>0</v>
      </c>
      <c r="P85" s="273">
        <f t="shared" si="18"/>
        <v>0</v>
      </c>
      <c r="Q85" s="274">
        <f t="shared" si="16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ht="12.75" customHeight="1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5"/>
        <v>0</v>
      </c>
      <c r="P86" s="273">
        <f t="shared" si="18"/>
        <v>0</v>
      </c>
      <c r="Q86" s="274">
        <f t="shared" si="16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ht="12.75" customHeight="1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5"/>
        <v>0</v>
      </c>
      <c r="P87" s="273">
        <f t="shared" si="18"/>
        <v>0</v>
      </c>
      <c r="Q87" s="274">
        <f t="shared" si="16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ht="12.75" customHeight="1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5"/>
        <v>0</v>
      </c>
      <c r="P88" s="273">
        <f t="shared" si="18"/>
        <v>0</v>
      </c>
      <c r="Q88" s="274">
        <f t="shared" si="16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ht="12.75" customHeight="1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5"/>
        <v>0</v>
      </c>
      <c r="P89" s="273">
        <f t="shared" si="18"/>
        <v>0</v>
      </c>
      <c r="Q89" s="274">
        <f t="shared" si="16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ht="12.75" customHeight="1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5"/>
        <v>0</v>
      </c>
      <c r="P90" s="273">
        <f t="shared" si="18"/>
        <v>0</v>
      </c>
      <c r="Q90" s="274">
        <f t="shared" si="16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5"/>
        <v>0</v>
      </c>
      <c r="P91" s="273">
        <f t="shared" si="18"/>
        <v>0</v>
      </c>
      <c r="Q91" s="274">
        <f t="shared" si="16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5"/>
        <v>0</v>
      </c>
      <c r="P92" s="273">
        <f t="shared" si="18"/>
        <v>0</v>
      </c>
      <c r="Q92" s="274">
        <f t="shared" si="16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5"/>
        <v>0</v>
      </c>
      <c r="P93" s="273">
        <f t="shared" si="18"/>
        <v>0</v>
      </c>
      <c r="Q93" s="274">
        <f t="shared" si="16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5"/>
        <v>0</v>
      </c>
      <c r="P94" s="273">
        <f t="shared" si="18"/>
        <v>0</v>
      </c>
      <c r="Q94" s="274">
        <f t="shared" si="16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5"/>
        <v>0</v>
      </c>
      <c r="P95" s="273">
        <f t="shared" si="18"/>
        <v>0</v>
      </c>
      <c r="Q95" s="274">
        <f t="shared" si="16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5"/>
        <v>0</v>
      </c>
      <c r="P96" s="273">
        <f t="shared" si="18"/>
        <v>0</v>
      </c>
      <c r="Q96" s="274">
        <f t="shared" si="16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5"/>
        <v>0</v>
      </c>
      <c r="P97" s="273">
        <f t="shared" si="18"/>
        <v>0</v>
      </c>
      <c r="Q97" s="274">
        <f t="shared" si="16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5"/>
        <v>0</v>
      </c>
      <c r="P98" s="273">
        <f t="shared" si="18"/>
        <v>0</v>
      </c>
      <c r="Q98" s="274">
        <f t="shared" si="16"/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5"/>
        <v>0</v>
      </c>
      <c r="P99" s="273">
        <f t="shared" si="18"/>
        <v>0</v>
      </c>
      <c r="Q99" s="274">
        <f t="shared" si="16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5"/>
        <v>0</v>
      </c>
      <c r="P100" s="273">
        <f t="shared" si="18"/>
        <v>0</v>
      </c>
      <c r="Q100" s="274">
        <f t="shared" si="16"/>
        <v>0</v>
      </c>
      <c r="R100" s="274">
        <f t="shared" ref="R100:R103" si="27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5"/>
        <v>0</v>
      </c>
      <c r="P101" s="273">
        <f t="shared" si="18"/>
        <v>0</v>
      </c>
      <c r="Q101" s="274">
        <f t="shared" si="16"/>
        <v>0</v>
      </c>
      <c r="R101" s="274">
        <f t="shared" si="27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5"/>
        <v>0</v>
      </c>
      <c r="P102" s="273">
        <f t="shared" si="18"/>
        <v>0</v>
      </c>
      <c r="Q102" s="274">
        <f t="shared" si="16"/>
        <v>0</v>
      </c>
      <c r="R102" s="274">
        <f t="shared" si="27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5"/>
        <v>0</v>
      </c>
      <c r="P103" s="273">
        <f t="shared" si="18"/>
        <v>0</v>
      </c>
      <c r="Q103" s="274">
        <f t="shared" si="16"/>
        <v>0</v>
      </c>
      <c r="R103" s="274">
        <f t="shared" si="27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ENTRADA'!$C$11="x",'6'!K105=4%),4%,IF('DADOS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ENTRADA'!$C$11="x",'6'!K106=4%),4%,IF('DADOS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ENTRADA'!$C$11="x",'6'!K107=4%),4%,IF('DADOS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ENTRADA'!$C$11="x",'6'!K108=4%),4%,IF('DADOS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ENTRADA'!$C$11="x",'6'!K109=4%),4%,IF('DADOS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497" t="s">
        <v>97</v>
      </c>
      <c r="D113" s="498"/>
      <c r="E113" s="498"/>
      <c r="F113" s="498"/>
      <c r="G113" s="499"/>
      <c r="H113" s="300">
        <f>H105*VALORES!$B$10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497" t="s">
        <v>97</v>
      </c>
      <c r="D114" s="498"/>
      <c r="E114" s="498"/>
      <c r="F114" s="498"/>
      <c r="G114" s="499"/>
      <c r="H114" s="300">
        <f>H106*VALORES!$B$10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497" t="s">
        <v>97</v>
      </c>
      <c r="D115" s="498"/>
      <c r="E115" s="498"/>
      <c r="F115" s="498"/>
      <c r="G115" s="499"/>
      <c r="H115" s="300">
        <f>H107*VALORES!$B$10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497" t="s">
        <v>97</v>
      </c>
      <c r="D116" s="498"/>
      <c r="E116" s="498"/>
      <c r="F116" s="498"/>
      <c r="G116" s="499"/>
      <c r="H116" s="300">
        <f>H108*VALORES!$B$10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497" t="s">
        <v>97</v>
      </c>
      <c r="D117" s="498"/>
      <c r="E117" s="498"/>
      <c r="F117" s="498"/>
      <c r="G117" s="499"/>
      <c r="H117" s="300">
        <f>H109*VALORES!$B$10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$AD$111+($AD$111*VALORES!$M10)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74" priority="3"/>
  </conditionalFormatting>
  <conditionalFormatting sqref="H4:H103">
    <cfRule type="expression" dxfId="73" priority="2">
      <formula>AND($H4="",$I4&lt;&gt;"")</formula>
    </cfRule>
  </conditionalFormatting>
  <conditionalFormatting sqref="A1:P1">
    <cfRule type="expression" dxfId="72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9">
    <tabColor theme="8" tint="0.59999389629810485"/>
  </sheetPr>
  <dimension ref="A1:AK153"/>
  <sheetViews>
    <sheetView zoomScale="80" zoomScaleNormal="80" workbookViewId="0">
      <pane xSplit="2" ySplit="3" topLeftCell="C85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5" si="0">((I4*(1-M4)-(I4*(1-M4)*K4))*J4)+(I4*(1-M4)*K4)</f>
        <v>0</v>
      </c>
      <c r="P4" s="273">
        <f>((I4*(1-M4)*L4)+I4*(1-M4))*H4</f>
        <v>0</v>
      </c>
      <c r="Q4" s="274">
        <f t="shared" ref="Q4:Q35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si="1"/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si="0"/>
        <v>0</v>
      </c>
      <c r="P35" s="273">
        <f t="shared" si="3"/>
        <v>0</v>
      </c>
      <c r="Q35" s="274">
        <f t="shared" si="1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ref="O36:O67" si="12">((I36*(1-M36)-(I36*(1-M36)*K36))*J36)+(I36*(1-M36)*K36)</f>
        <v>0</v>
      </c>
      <c r="P36" s="273">
        <f t="shared" si="3"/>
        <v>0</v>
      </c>
      <c r="Q36" s="274">
        <f t="shared" ref="Q36:Q67" si="13">I36*(1-M36)-O36</f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2"/>
        <v>0</v>
      </c>
      <c r="P37" s="273">
        <f t="shared" si="3"/>
        <v>0</v>
      </c>
      <c r="Q37" s="274">
        <f t="shared" si="13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2"/>
        <v>0</v>
      </c>
      <c r="P38" s="273">
        <f t="shared" si="3"/>
        <v>0</v>
      </c>
      <c r="Q38" s="274">
        <f t="shared" si="13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2"/>
        <v>0</v>
      </c>
      <c r="P39" s="273">
        <f t="shared" si="3"/>
        <v>0</v>
      </c>
      <c r="Q39" s="274">
        <f t="shared" si="13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2"/>
        <v>0</v>
      </c>
      <c r="P40" s="273">
        <f t="shared" si="3"/>
        <v>0</v>
      </c>
      <c r="Q40" s="274">
        <f t="shared" si="13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2"/>
        <v>0</v>
      </c>
      <c r="P41" s="273">
        <f t="shared" si="3"/>
        <v>0</v>
      </c>
      <c r="Q41" s="274">
        <f t="shared" si="13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2"/>
        <v>0</v>
      </c>
      <c r="P42" s="273">
        <f t="shared" si="3"/>
        <v>0</v>
      </c>
      <c r="Q42" s="274">
        <f t="shared" si="13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2"/>
        <v>0</v>
      </c>
      <c r="P43" s="273">
        <f t="shared" si="3"/>
        <v>0</v>
      </c>
      <c r="Q43" s="274">
        <f t="shared" si="13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2"/>
        <v>0</v>
      </c>
      <c r="P44" s="273">
        <f t="shared" si="3"/>
        <v>0</v>
      </c>
      <c r="Q44" s="274">
        <f t="shared" si="13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2"/>
        <v>0</v>
      </c>
      <c r="P45" s="273">
        <f t="shared" si="3"/>
        <v>0</v>
      </c>
      <c r="Q45" s="274">
        <f t="shared" si="13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2"/>
        <v>0</v>
      </c>
      <c r="P46" s="273">
        <f t="shared" si="3"/>
        <v>0</v>
      </c>
      <c r="Q46" s="274">
        <f t="shared" si="13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2"/>
        <v>0</v>
      </c>
      <c r="P47" s="273">
        <f t="shared" si="3"/>
        <v>0</v>
      </c>
      <c r="Q47" s="274">
        <f t="shared" si="13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2"/>
        <v>0</v>
      </c>
      <c r="P48" s="273">
        <f t="shared" si="3"/>
        <v>0</v>
      </c>
      <c r="Q48" s="274">
        <f t="shared" si="13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2"/>
        <v>0</v>
      </c>
      <c r="P49" s="273">
        <f t="shared" si="3"/>
        <v>0</v>
      </c>
      <c r="Q49" s="274">
        <f t="shared" si="13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2"/>
        <v>0</v>
      </c>
      <c r="P50" s="273">
        <f t="shared" si="3"/>
        <v>0</v>
      </c>
      <c r="Q50" s="274">
        <f t="shared" si="13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2"/>
        <v>0</v>
      </c>
      <c r="P51" s="273">
        <f t="shared" si="3"/>
        <v>0</v>
      </c>
      <c r="Q51" s="274">
        <f t="shared" si="13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2"/>
        <v>0</v>
      </c>
      <c r="P52" s="273">
        <f t="shared" si="3"/>
        <v>0</v>
      </c>
      <c r="Q52" s="274">
        <f t="shared" si="13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2"/>
        <v>0</v>
      </c>
      <c r="P53" s="273">
        <f t="shared" si="3"/>
        <v>0</v>
      </c>
      <c r="Q53" s="274">
        <f t="shared" si="13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2"/>
        <v>0</v>
      </c>
      <c r="P54" s="273">
        <f t="shared" si="3"/>
        <v>0</v>
      </c>
      <c r="Q54" s="274">
        <f t="shared" si="13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2"/>
        <v>0</v>
      </c>
      <c r="P55" s="273">
        <f t="shared" si="3"/>
        <v>0</v>
      </c>
      <c r="Q55" s="274">
        <f t="shared" si="13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2"/>
        <v>0</v>
      </c>
      <c r="P56" s="273">
        <f t="shared" si="3"/>
        <v>0</v>
      </c>
      <c r="Q56" s="274">
        <f t="shared" si="13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2"/>
        <v>0</v>
      </c>
      <c r="P57" s="273">
        <f t="shared" si="3"/>
        <v>0</v>
      </c>
      <c r="Q57" s="274">
        <f t="shared" si="13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2"/>
        <v>0</v>
      </c>
      <c r="P58" s="273">
        <f t="shared" si="3"/>
        <v>0</v>
      </c>
      <c r="Q58" s="274">
        <f t="shared" si="13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2"/>
        <v>0</v>
      </c>
      <c r="P59" s="273">
        <f t="shared" si="3"/>
        <v>0</v>
      </c>
      <c r="Q59" s="274">
        <f t="shared" si="13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ht="12.75" customHeight="1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2"/>
        <v>0</v>
      </c>
      <c r="P60" s="273">
        <f t="shared" si="3"/>
        <v>0</v>
      </c>
      <c r="Q60" s="274">
        <f t="shared" si="13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ht="12.75" customHeight="1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2"/>
        <v>0</v>
      </c>
      <c r="P61" s="273">
        <f t="shared" si="3"/>
        <v>0</v>
      </c>
      <c r="Q61" s="274">
        <f t="shared" si="13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ht="12.75" customHeight="1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2"/>
        <v>0</v>
      </c>
      <c r="P62" s="273">
        <f t="shared" si="3"/>
        <v>0</v>
      </c>
      <c r="Q62" s="274">
        <f t="shared" si="13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ht="12.75" customHeight="1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2"/>
        <v>0</v>
      </c>
      <c r="P63" s="273">
        <f t="shared" si="3"/>
        <v>0</v>
      </c>
      <c r="Q63" s="274">
        <f t="shared" si="13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ht="12.75" customHeight="1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2"/>
        <v>0</v>
      </c>
      <c r="P64" s="273">
        <f t="shared" si="3"/>
        <v>0</v>
      </c>
      <c r="Q64" s="274">
        <f t="shared" si="13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ht="12.75" customHeight="1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2"/>
        <v>0</v>
      </c>
      <c r="P65" s="273">
        <f t="shared" si="3"/>
        <v>0</v>
      </c>
      <c r="Q65" s="274">
        <f t="shared" si="13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ht="12.75" customHeight="1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2"/>
        <v>0</v>
      </c>
      <c r="P66" s="273">
        <f t="shared" si="3"/>
        <v>0</v>
      </c>
      <c r="Q66" s="274">
        <f t="shared" si="13"/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ht="12.75" customHeight="1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si="12"/>
        <v>0</v>
      </c>
      <c r="P67" s="273">
        <f t="shared" si="3"/>
        <v>0</v>
      </c>
      <c r="Q67" s="274">
        <f t="shared" si="13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ht="12.75" customHeight="1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ref="O68:O103" si="15">((I68*(1-M68)-(I68*(1-M68)*K68))*J68)+(I68*(1-M68)*K68)</f>
        <v>0</v>
      </c>
      <c r="P68" s="273">
        <f t="shared" si="3"/>
        <v>0</v>
      </c>
      <c r="Q68" s="274">
        <f t="shared" ref="Q68:Q103" si="16">I68*(1-M68)-O68</f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ht="12.75" customHeight="1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5"/>
        <v>0</v>
      </c>
      <c r="P69" s="273">
        <f t="shared" ref="P69:P103" si="18">((I69*(1-M69)*L69)+I69*(1-M69))*H69</f>
        <v>0</v>
      </c>
      <c r="Q69" s="274">
        <f t="shared" si="16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ht="12.75" customHeight="1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5"/>
        <v>0</v>
      </c>
      <c r="P70" s="273">
        <f t="shared" si="18"/>
        <v>0</v>
      </c>
      <c r="Q70" s="274">
        <f t="shared" si="16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ht="12.75" customHeight="1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5"/>
        <v>0</v>
      </c>
      <c r="P71" s="273">
        <f t="shared" si="18"/>
        <v>0</v>
      </c>
      <c r="Q71" s="274">
        <f t="shared" si="16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ht="12.75" customHeight="1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5"/>
        <v>0</v>
      </c>
      <c r="P72" s="273">
        <f t="shared" si="18"/>
        <v>0</v>
      </c>
      <c r="Q72" s="274">
        <f t="shared" si="16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ht="12.75" customHeight="1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5"/>
        <v>0</v>
      </c>
      <c r="P73" s="273">
        <f t="shared" si="18"/>
        <v>0</v>
      </c>
      <c r="Q73" s="274">
        <f t="shared" si="16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ht="12.75" customHeight="1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5"/>
        <v>0</v>
      </c>
      <c r="P74" s="273">
        <f t="shared" si="18"/>
        <v>0</v>
      </c>
      <c r="Q74" s="274">
        <f t="shared" si="16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ht="12.75" customHeight="1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5"/>
        <v>0</v>
      </c>
      <c r="P75" s="273">
        <f t="shared" si="18"/>
        <v>0</v>
      </c>
      <c r="Q75" s="274">
        <f t="shared" si="16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ht="12.75" customHeight="1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5"/>
        <v>0</v>
      </c>
      <c r="P76" s="273">
        <f t="shared" si="18"/>
        <v>0</v>
      </c>
      <c r="Q76" s="274">
        <f t="shared" si="16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ht="12.75" customHeight="1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5"/>
        <v>0</v>
      </c>
      <c r="P77" s="273">
        <f t="shared" si="18"/>
        <v>0</v>
      </c>
      <c r="Q77" s="274">
        <f t="shared" si="16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ht="12.75" customHeight="1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5"/>
        <v>0</v>
      </c>
      <c r="P78" s="273">
        <f t="shared" si="18"/>
        <v>0</v>
      </c>
      <c r="Q78" s="274">
        <f t="shared" si="16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ht="12.75" customHeight="1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5"/>
        <v>0</v>
      </c>
      <c r="P79" s="273">
        <f t="shared" si="18"/>
        <v>0</v>
      </c>
      <c r="Q79" s="274">
        <f t="shared" si="16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ht="12.75" customHeight="1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5"/>
        <v>0</v>
      </c>
      <c r="P80" s="273">
        <f t="shared" si="18"/>
        <v>0</v>
      </c>
      <c r="Q80" s="274">
        <f t="shared" si="16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ht="12.75" customHeight="1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5"/>
        <v>0</v>
      </c>
      <c r="P81" s="273">
        <f t="shared" si="18"/>
        <v>0</v>
      </c>
      <c r="Q81" s="274">
        <f t="shared" si="16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ht="12.75" customHeight="1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5"/>
        <v>0</v>
      </c>
      <c r="P82" s="273">
        <f t="shared" si="18"/>
        <v>0</v>
      </c>
      <c r="Q82" s="274">
        <f t="shared" si="16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ht="12.75" customHeight="1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5"/>
        <v>0</v>
      </c>
      <c r="P83" s="273">
        <f t="shared" si="18"/>
        <v>0</v>
      </c>
      <c r="Q83" s="274">
        <f t="shared" si="16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ht="12.75" customHeight="1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5"/>
        <v>0</v>
      </c>
      <c r="P84" s="273">
        <f t="shared" si="18"/>
        <v>0</v>
      </c>
      <c r="Q84" s="274">
        <f t="shared" si="16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ht="12.75" customHeight="1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5"/>
        <v>0</v>
      </c>
      <c r="P85" s="273">
        <f t="shared" si="18"/>
        <v>0</v>
      </c>
      <c r="Q85" s="274">
        <f t="shared" si="16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ht="12.75" customHeight="1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5"/>
        <v>0</v>
      </c>
      <c r="P86" s="273">
        <f t="shared" si="18"/>
        <v>0</v>
      </c>
      <c r="Q86" s="274">
        <f t="shared" si="16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ht="12.75" customHeight="1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5"/>
        <v>0</v>
      </c>
      <c r="P87" s="273">
        <f t="shared" si="18"/>
        <v>0</v>
      </c>
      <c r="Q87" s="274">
        <f t="shared" si="16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ht="12.75" customHeight="1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5"/>
        <v>0</v>
      </c>
      <c r="P88" s="273">
        <f t="shared" si="18"/>
        <v>0</v>
      </c>
      <c r="Q88" s="274">
        <f t="shared" si="16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ht="12.75" customHeight="1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5"/>
        <v>0</v>
      </c>
      <c r="P89" s="273">
        <f t="shared" si="18"/>
        <v>0</v>
      </c>
      <c r="Q89" s="274">
        <f t="shared" si="16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ht="12.75" customHeight="1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5"/>
        <v>0</v>
      </c>
      <c r="P90" s="273">
        <f t="shared" si="18"/>
        <v>0</v>
      </c>
      <c r="Q90" s="274">
        <f t="shared" si="16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5"/>
        <v>0</v>
      </c>
      <c r="P91" s="273">
        <f t="shared" si="18"/>
        <v>0</v>
      </c>
      <c r="Q91" s="274">
        <f t="shared" si="16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5"/>
        <v>0</v>
      </c>
      <c r="P92" s="273">
        <f t="shared" si="18"/>
        <v>0</v>
      </c>
      <c r="Q92" s="274">
        <f t="shared" si="16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5"/>
        <v>0</v>
      </c>
      <c r="P93" s="273">
        <f t="shared" si="18"/>
        <v>0</v>
      </c>
      <c r="Q93" s="274">
        <f t="shared" si="16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5"/>
        <v>0</v>
      </c>
      <c r="P94" s="273">
        <f t="shared" si="18"/>
        <v>0</v>
      </c>
      <c r="Q94" s="274">
        <f t="shared" si="16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5"/>
        <v>0</v>
      </c>
      <c r="P95" s="273">
        <f t="shared" si="18"/>
        <v>0</v>
      </c>
      <c r="Q95" s="274">
        <f t="shared" si="16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5"/>
        <v>0</v>
      </c>
      <c r="P96" s="273">
        <f t="shared" si="18"/>
        <v>0</v>
      </c>
      <c r="Q96" s="274">
        <f t="shared" si="16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5"/>
        <v>0</v>
      </c>
      <c r="P97" s="273">
        <f t="shared" si="18"/>
        <v>0</v>
      </c>
      <c r="Q97" s="274">
        <f t="shared" si="16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5"/>
        <v>0</v>
      </c>
      <c r="P98" s="273">
        <f t="shared" si="18"/>
        <v>0</v>
      </c>
      <c r="Q98" s="274">
        <f t="shared" si="16"/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5"/>
        <v>0</v>
      </c>
      <c r="P99" s="273">
        <f t="shared" si="18"/>
        <v>0</v>
      </c>
      <c r="Q99" s="274">
        <f t="shared" si="16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5"/>
        <v>0</v>
      </c>
      <c r="P100" s="273">
        <f t="shared" si="18"/>
        <v>0</v>
      </c>
      <c r="Q100" s="274">
        <f t="shared" si="16"/>
        <v>0</v>
      </c>
      <c r="R100" s="274">
        <f t="shared" ref="R100:R103" si="27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5"/>
        <v>0</v>
      </c>
      <c r="P101" s="273">
        <f t="shared" si="18"/>
        <v>0</v>
      </c>
      <c r="Q101" s="274">
        <f t="shared" si="16"/>
        <v>0</v>
      </c>
      <c r="R101" s="274">
        <f t="shared" si="27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5"/>
        <v>0</v>
      </c>
      <c r="P102" s="273">
        <f t="shared" si="18"/>
        <v>0</v>
      </c>
      <c r="Q102" s="274">
        <f t="shared" si="16"/>
        <v>0</v>
      </c>
      <c r="R102" s="274">
        <f t="shared" si="27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5"/>
        <v>0</v>
      </c>
      <c r="P103" s="273">
        <f t="shared" si="18"/>
        <v>0</v>
      </c>
      <c r="Q103" s="274">
        <f t="shared" si="16"/>
        <v>0</v>
      </c>
      <c r="R103" s="274">
        <f t="shared" si="27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ENTRADA'!$C$11="x",'7'!K105=4%),4%,IF('DADOS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ENTRADA'!$C$11="x",'7'!K106=4%),4%,IF('DADOS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ENTRADA'!$C$11="x",'7'!K107=4%),4%,IF('DADOS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ENTRADA'!$C$11="x",'7'!K108=4%),4%,IF('DADOS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ENTRADA'!$C$11="x",'7'!K109=4%),4%,IF('DADOS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497" t="s">
        <v>97</v>
      </c>
      <c r="D113" s="498"/>
      <c r="E113" s="498"/>
      <c r="F113" s="498"/>
      <c r="G113" s="499"/>
      <c r="H113" s="300">
        <f>H105*VALORES!$B$11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497" t="s">
        <v>97</v>
      </c>
      <c r="D114" s="498"/>
      <c r="E114" s="498"/>
      <c r="F114" s="498"/>
      <c r="G114" s="499"/>
      <c r="H114" s="300">
        <f>H106*VALORES!$B$11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497" t="s">
        <v>97</v>
      </c>
      <c r="D115" s="498"/>
      <c r="E115" s="498"/>
      <c r="F115" s="498"/>
      <c r="G115" s="499"/>
      <c r="H115" s="300">
        <f>H107*VALORES!$B$11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497" t="s">
        <v>97</v>
      </c>
      <c r="D116" s="498"/>
      <c r="E116" s="498"/>
      <c r="F116" s="498"/>
      <c r="G116" s="499"/>
      <c r="H116" s="300">
        <f>H108*VALORES!$B$11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497" t="s">
        <v>97</v>
      </c>
      <c r="D117" s="498"/>
      <c r="E117" s="498"/>
      <c r="F117" s="498"/>
      <c r="G117" s="499"/>
      <c r="H117" s="300">
        <f>H109*VALORES!$B$11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$AD$111+($AD$111*VALORES!$M11)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71" priority="3"/>
  </conditionalFormatting>
  <conditionalFormatting sqref="H4:H103">
    <cfRule type="expression" dxfId="70" priority="2">
      <formula>AND($H4="",$I4&lt;&gt;"")</formula>
    </cfRule>
  </conditionalFormatting>
  <conditionalFormatting sqref="A1:P1">
    <cfRule type="expression" dxfId="69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0">
    <tabColor theme="8" tint="0.59999389629810485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 t="shared" ref="AA6:AA76" si="7">SUM(S6:Z6)</f>
        <v>0.5675</v>
      </c>
      <c r="AB6" s="279">
        <f>(1-AA6)</f>
        <v>0.4325</v>
      </c>
      <c r="AC6" s="274">
        <f t="shared" ref="AC6:AC76" si="8">Q6/AB6</f>
        <v>0</v>
      </c>
      <c r="AD6" s="280">
        <f t="shared" ref="AD6:AD76" si="9">R6/AB6</f>
        <v>0</v>
      </c>
      <c r="AE6" s="281">
        <f t="shared" ref="AE6:AE76" si="10"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si="7"/>
        <v>0.5675</v>
      </c>
      <c r="AB7" s="279">
        <f t="shared" ref="AB7:AB77" si="11">(1-AA7)</f>
        <v>0.4325</v>
      </c>
      <c r="AC7" s="274">
        <f t="shared" si="8"/>
        <v>0</v>
      </c>
      <c r="AD7" s="280">
        <f t="shared" si="9"/>
        <v>0</v>
      </c>
      <c r="AE7" s="281">
        <f t="shared" si="10"/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si="11"/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>SUM(S24:Z24)</f>
        <v>0.5675</v>
      </c>
      <c r="AB24" s="279">
        <f>(1-AA24)</f>
        <v>0.4325</v>
      </c>
      <c r="AC24" s="274">
        <f>Q24/AB24</f>
        <v>0</v>
      </c>
      <c r="AD24" s="280">
        <f>R24/AB24</f>
        <v>0</v>
      </c>
      <c r="AE24" s="281">
        <f>SUM(S24:V24)</f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 t="shared" si="7"/>
        <v>0.5675</v>
      </c>
      <c r="AB26" s="279">
        <f t="shared" si="11"/>
        <v>0.4325</v>
      </c>
      <c r="AC26" s="274">
        <f t="shared" si="8"/>
        <v>0</v>
      </c>
      <c r="AD26" s="280">
        <f t="shared" si="9"/>
        <v>0</v>
      </c>
      <c r="AE26" s="281">
        <f t="shared" si="10"/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>SUM(S37:Z37)</f>
        <v>0.5675</v>
      </c>
      <c r="AB37" s="279">
        <f>(1-AA37)</f>
        <v>0.4325</v>
      </c>
      <c r="AC37" s="274">
        <f>Q37/AB37</f>
        <v>0</v>
      </c>
      <c r="AD37" s="280">
        <f>R37/AB37</f>
        <v>0</v>
      </c>
      <c r="AE37" s="281">
        <f>SUM(S37:V37)</f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 t="shared" si="7"/>
        <v>0.5675</v>
      </c>
      <c r="AB38" s="279">
        <f t="shared" si="11"/>
        <v>0.4325</v>
      </c>
      <c r="AC38" s="274">
        <f t="shared" si="8"/>
        <v>0</v>
      </c>
      <c r="AD38" s="280">
        <f t="shared" si="9"/>
        <v>0</v>
      </c>
      <c r="AE38" s="281">
        <f t="shared" si="10"/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>SUM(S53:Z53)</f>
        <v>0.5675</v>
      </c>
      <c r="AB53" s="279">
        <f>(1-AA53)</f>
        <v>0.4325</v>
      </c>
      <c r="AC53" s="274">
        <f>Q53/AB53</f>
        <v>0</v>
      </c>
      <c r="AD53" s="280">
        <f>R53/AB53</f>
        <v>0</v>
      </c>
      <c r="AE53" s="281">
        <f>SUM(S53:V53)</f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 t="shared" si="7"/>
        <v>0.5675</v>
      </c>
      <c r="AB54" s="279">
        <f t="shared" si="11"/>
        <v>0.4325</v>
      </c>
      <c r="AC54" s="274">
        <f t="shared" si="8"/>
        <v>0</v>
      </c>
      <c r="AD54" s="280">
        <f t="shared" si="9"/>
        <v>0</v>
      </c>
      <c r="AE54" s="281">
        <f t="shared" si="10"/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ht="12.75" customHeight="1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ht="12.75" customHeight="1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ht="12.75" customHeight="1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ht="12.75" customHeight="1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ht="12.75" customHeight="1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ht="12.75" customHeight="1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ht="12.75" customHeight="1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ht="12.75" customHeight="1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ht="12.75" customHeight="1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ht="12.75" customHeight="1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ht="12.75" customHeight="1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>SUM(S69:Z69)</f>
        <v>0.5675</v>
      </c>
      <c r="AB69" s="279">
        <f>(1-AA69)</f>
        <v>0.4325</v>
      </c>
      <c r="AC69" s="274">
        <f>Q69/AB69</f>
        <v>0</v>
      </c>
      <c r="AD69" s="280">
        <f>R69/AB69</f>
        <v>0</v>
      </c>
      <c r="AE69" s="281">
        <f>SUM(S69:V69)</f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ht="12.75" customHeight="1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ht="12.75" customHeight="1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ht="12.75" customHeight="1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 t="shared" si="7"/>
        <v>0.5675</v>
      </c>
      <c r="AB72" s="279">
        <f t="shared" si="11"/>
        <v>0.4325</v>
      </c>
      <c r="AC72" s="274">
        <f t="shared" si="8"/>
        <v>0</v>
      </c>
      <c r="AD72" s="280">
        <f t="shared" si="9"/>
        <v>0</v>
      </c>
      <c r="AE72" s="281">
        <f t="shared" si="10"/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ht="12.75" customHeight="1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ht="12.75" customHeight="1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ht="12.75" customHeight="1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ht="12.75" customHeight="1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ht="12.75" customHeight="1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ref="AA77:AA102" si="22">SUM(S77:Z77)</f>
        <v>0.5675</v>
      </c>
      <c r="AB77" s="279">
        <f t="shared" si="11"/>
        <v>0.4325</v>
      </c>
      <c r="AC77" s="274">
        <f t="shared" ref="AC77:AC102" si="23">Q77/AB77</f>
        <v>0</v>
      </c>
      <c r="AD77" s="280">
        <f t="shared" ref="AD77:AD102" si="24">R77/AB77</f>
        <v>0</v>
      </c>
      <c r="AE77" s="281">
        <f t="shared" ref="AE77:AE109" si="25">SUM(S77:V77)</f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ht="12.75" customHeight="1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si="22"/>
        <v>0.5675</v>
      </c>
      <c r="AB78" s="279">
        <f t="shared" ref="AB78:AB102" si="26">(1-AA78)</f>
        <v>0.4325</v>
      </c>
      <c r="AC78" s="274">
        <f t="shared" si="23"/>
        <v>0</v>
      </c>
      <c r="AD78" s="280">
        <f t="shared" si="24"/>
        <v>0</v>
      </c>
      <c r="AE78" s="281">
        <f t="shared" si="25"/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ht="12.75" customHeight="1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si="26"/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ht="12.75" customHeight="1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ht="12.75" customHeight="1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ht="12.75" customHeight="1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ht="12.75" customHeight="1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ht="12.75" customHeight="1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ht="12.75" customHeight="1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ht="12.75" customHeight="1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ht="12.75" customHeight="1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>SUM(S87:Z87)</f>
        <v>0.5675</v>
      </c>
      <c r="AB87" s="279">
        <f>(1-AA87)</f>
        <v>0.4325</v>
      </c>
      <c r="AC87" s="274">
        <f>Q87/AB87</f>
        <v>0</v>
      </c>
      <c r="AD87" s="280">
        <f>R87/AB87</f>
        <v>0</v>
      </c>
      <c r="AE87" s="281">
        <f>SUM(S87:V87)</f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ht="12.75" customHeight="1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ht="12.75" customHeight="1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 t="shared" si="22"/>
        <v>0.5675</v>
      </c>
      <c r="AB89" s="279">
        <f t="shared" si="26"/>
        <v>0.4325</v>
      </c>
      <c r="AC89" s="274">
        <f t="shared" si="23"/>
        <v>0</v>
      </c>
      <c r="AD89" s="280">
        <f t="shared" si="24"/>
        <v>0</v>
      </c>
      <c r="AE89" s="281">
        <f t="shared" si="25"/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>SUM(S100:Z100)</f>
        <v>0.5675</v>
      </c>
      <c r="AB100" s="279">
        <f>(1-AA100)</f>
        <v>0.4325</v>
      </c>
      <c r="AC100" s="274">
        <f>Q100/AB100</f>
        <v>0</v>
      </c>
      <c r="AD100" s="280">
        <f>R100/AB100</f>
        <v>0</v>
      </c>
      <c r="AE100" s="281">
        <f>SUM(S100:V100)</f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>SUM(S101:Z101)</f>
        <v>0.5675</v>
      </c>
      <c r="AB101" s="279">
        <f>(1-AA101)</f>
        <v>0.4325</v>
      </c>
      <c r="AC101" s="274">
        <f>Q101/AB101</f>
        <v>0</v>
      </c>
      <c r="AD101" s="280">
        <f>R101/AB101</f>
        <v>0</v>
      </c>
      <c r="AE101" s="281">
        <f>SUM(S101:V101)</f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ENTRADA'!$C$11="x",'8'!K105=4%),4%,IF('DADOS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ENTRADA'!$C$11="x",'8'!K106=4%),4%,IF('DADOS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ENTRADA'!$C$11="x",'8'!K107=4%),4%,IF('DADOS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ENTRADA'!$C$11="x",'8'!K108=4%),4%,IF('DADOS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ENTRADA'!$C$11="x",'8'!K109=4%),4%,IF('DADOS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497" t="s">
        <v>97</v>
      </c>
      <c r="D113" s="498"/>
      <c r="E113" s="498"/>
      <c r="F113" s="498"/>
      <c r="G113" s="499"/>
      <c r="H113" s="300">
        <f>H105*VALORES!$B$12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497" t="s">
        <v>97</v>
      </c>
      <c r="D114" s="498"/>
      <c r="E114" s="498"/>
      <c r="F114" s="498"/>
      <c r="G114" s="499"/>
      <c r="H114" s="300">
        <f>H106*VALORES!$B$12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497" t="s">
        <v>97</v>
      </c>
      <c r="D115" s="498"/>
      <c r="E115" s="498"/>
      <c r="F115" s="498"/>
      <c r="G115" s="499"/>
      <c r="H115" s="300">
        <f>H107*VALORES!$B$12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497" t="s">
        <v>97</v>
      </c>
      <c r="D116" s="498"/>
      <c r="E116" s="498"/>
      <c r="F116" s="498"/>
      <c r="G116" s="499"/>
      <c r="H116" s="300">
        <f>H108*VALORES!$B$12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497" t="s">
        <v>97</v>
      </c>
      <c r="D117" s="498"/>
      <c r="E117" s="498"/>
      <c r="F117" s="498"/>
      <c r="G117" s="499"/>
      <c r="H117" s="300">
        <f>H109*VALORES!$B$12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$AD$111+($AD$111*VALORES!$M12)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68" priority="3"/>
  </conditionalFormatting>
  <conditionalFormatting sqref="H4:H103">
    <cfRule type="expression" dxfId="67" priority="2">
      <formula>AND($H4="",$I4&lt;&gt;"")</formula>
    </cfRule>
  </conditionalFormatting>
  <conditionalFormatting sqref="A1:P1">
    <cfRule type="expression" dxfId="66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1">
    <tabColor theme="8" tint="0.59999389629810485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ht="12.75" customHeight="1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ht="12.75" customHeight="1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ht="12.75" customHeight="1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ht="12.75" customHeight="1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ht="12.75" customHeight="1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ht="12.75" customHeight="1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ht="12.75" customHeight="1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ht="12.75" customHeight="1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ht="12.75" customHeight="1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ht="12.75" customHeight="1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ht="12.75" customHeight="1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ht="12.75" customHeight="1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ht="12.75" customHeight="1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ht="12.75" customHeight="1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ht="12.75" customHeight="1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ht="12.75" customHeight="1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ht="12.75" customHeight="1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ht="12.75" customHeight="1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ht="12.75" customHeight="1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ht="12.75" customHeight="1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ht="12.75" customHeight="1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ht="12.75" customHeight="1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ht="12.75" customHeight="1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ht="12.75" customHeight="1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ht="12.75" customHeight="1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ht="12.75" customHeight="1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ht="12.75" customHeight="1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ht="12.75" customHeight="1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ht="12.75" customHeight="1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ht="12.75" customHeight="1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ht="12.75" customHeight="1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ENTRADA'!$C$11="x",'9'!K105=4%),4%,IF('DADOS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ENTRADA'!$C$11="x",'9'!K106=4%),4%,IF('DADOS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ENTRADA'!$C$11="x",'9'!K107=4%),4%,IF('DADOS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ENTRADA'!$C$11="x",'9'!K108=4%),4%,IF('DADOS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ENTRADA'!$C$11="x",'9'!K109=4%),4%,IF('DADOS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497" t="s">
        <v>97</v>
      </c>
      <c r="D113" s="498"/>
      <c r="E113" s="498"/>
      <c r="F113" s="498"/>
      <c r="G113" s="499"/>
      <c r="H113" s="300">
        <f>H105*VALORES!$B$13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497" t="s">
        <v>97</v>
      </c>
      <c r="D114" s="498"/>
      <c r="E114" s="498"/>
      <c r="F114" s="498"/>
      <c r="G114" s="499"/>
      <c r="H114" s="300">
        <f>H106*VALORES!$B$13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497" t="s">
        <v>97</v>
      </c>
      <c r="D115" s="498"/>
      <c r="E115" s="498"/>
      <c r="F115" s="498"/>
      <c r="G115" s="499"/>
      <c r="H115" s="300">
        <f>H107*VALORES!$B$13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497" t="s">
        <v>97</v>
      </c>
      <c r="D116" s="498"/>
      <c r="E116" s="498"/>
      <c r="F116" s="498"/>
      <c r="G116" s="499"/>
      <c r="H116" s="300">
        <f>H108*VALORES!$B$13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497" t="s">
        <v>97</v>
      </c>
      <c r="D117" s="498"/>
      <c r="E117" s="498"/>
      <c r="F117" s="498"/>
      <c r="G117" s="499"/>
      <c r="H117" s="300">
        <f>H109*VALORES!$B$13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$AD$111+($AD$111*VALORES!$M13)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65" priority="3"/>
  </conditionalFormatting>
  <conditionalFormatting sqref="H4:H103">
    <cfRule type="expression" dxfId="64" priority="2">
      <formula>AND($H4="",$I4&lt;&gt;"")</formula>
    </cfRule>
  </conditionalFormatting>
  <conditionalFormatting sqref="A1:P1">
    <cfRule type="expression" dxfId="63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2">
    <tabColor theme="6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ht="12.75" customHeight="1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ht="12.75" customHeight="1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ht="12.75" customHeight="1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ht="12.75" customHeight="1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ht="12.75" customHeight="1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ht="12.75" customHeight="1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ht="12.75" customHeight="1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ht="12.75" customHeight="1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ht="12.75" customHeight="1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ht="12.75" customHeight="1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ht="12.75" customHeight="1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ht="12.75" customHeight="1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ht="12.75" customHeight="1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ht="12.75" customHeight="1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ht="12.75" customHeight="1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ht="12.75" customHeight="1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ht="12.75" customHeight="1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ht="12.75" customHeight="1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ht="12.75" customHeight="1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ht="12.75" customHeight="1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ht="12.75" customHeight="1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ht="12.75" customHeight="1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ht="12.75" customHeight="1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ht="12.75" customHeight="1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ht="12.75" customHeight="1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ht="12.75" customHeight="1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ht="12.75" customHeight="1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ht="12.75" customHeight="1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91" si="22">SUM(S78:Z78)</f>
        <v>0.5675</v>
      </c>
      <c r="AB78" s="279">
        <f t="shared" si="11"/>
        <v>0.4325</v>
      </c>
      <c r="AC78" s="274">
        <f t="shared" ref="AC78:AC91" si="23">Q78/AB78</f>
        <v>0</v>
      </c>
      <c r="AD78" s="280">
        <f t="shared" ref="AD78:AD91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ht="12.75" customHeight="1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91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ht="12.75" customHeight="1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ht="12.75" customHeight="1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ht="12.75" customHeight="1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ht="12.75" customHeight="1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ht="12.75" customHeight="1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ht="12.75" customHeight="1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ht="12.75" customHeight="1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ht="12.75" customHeight="1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ht="12.75" customHeight="1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ht="12.75" customHeight="1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ht="12.75" customHeight="1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ref="AA92:AA102" si="27">SUM(S92:Z92)</f>
        <v>0.5675</v>
      </c>
      <c r="AB92" s="279">
        <f t="shared" ref="AB92:AB102" si="28">(1-AA92)</f>
        <v>0.4325</v>
      </c>
      <c r="AC92" s="274">
        <f t="shared" ref="AC92:AC102" si="29">Q92/AB92</f>
        <v>0</v>
      </c>
      <c r="AD92" s="280">
        <f t="shared" ref="AD92:AD102" si="30">R92/AB92</f>
        <v>0</v>
      </c>
      <c r="AE92" s="281">
        <f t="shared" ref="AE92:AE103" si="31">SUM(S92:V92)</f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7"/>
        <v>0.5675</v>
      </c>
      <c r="AB93" s="279">
        <f t="shared" si="28"/>
        <v>0.4325</v>
      </c>
      <c r="AC93" s="274">
        <f t="shared" si="29"/>
        <v>0</v>
      </c>
      <c r="AD93" s="280">
        <f t="shared" si="30"/>
        <v>0</v>
      </c>
      <c r="AE93" s="281">
        <f t="shared" si="31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7"/>
        <v>0.5675</v>
      </c>
      <c r="AB94" s="279">
        <f t="shared" si="28"/>
        <v>0.4325</v>
      </c>
      <c r="AC94" s="274">
        <f t="shared" si="29"/>
        <v>0</v>
      </c>
      <c r="AD94" s="280">
        <f t="shared" si="30"/>
        <v>0</v>
      </c>
      <c r="AE94" s="281">
        <f t="shared" si="31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7"/>
        <v>0.5675</v>
      </c>
      <c r="AB95" s="279">
        <f t="shared" si="28"/>
        <v>0.4325</v>
      </c>
      <c r="AC95" s="274">
        <f t="shared" si="29"/>
        <v>0</v>
      </c>
      <c r="AD95" s="280">
        <f t="shared" si="30"/>
        <v>0</v>
      </c>
      <c r="AE95" s="281">
        <f t="shared" si="31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7"/>
        <v>0.5675</v>
      </c>
      <c r="AB96" s="279">
        <f t="shared" si="28"/>
        <v>0.4325</v>
      </c>
      <c r="AC96" s="274">
        <f t="shared" si="29"/>
        <v>0</v>
      </c>
      <c r="AD96" s="280">
        <f t="shared" si="30"/>
        <v>0</v>
      </c>
      <c r="AE96" s="281">
        <f t="shared" si="31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7"/>
        <v>0.5675</v>
      </c>
      <c r="AB97" s="279">
        <f t="shared" si="28"/>
        <v>0.4325</v>
      </c>
      <c r="AC97" s="274">
        <f t="shared" si="29"/>
        <v>0</v>
      </c>
      <c r="AD97" s="280">
        <f t="shared" si="30"/>
        <v>0</v>
      </c>
      <c r="AE97" s="281">
        <f t="shared" si="31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32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7"/>
        <v>0.5675</v>
      </c>
      <c r="AB98" s="279">
        <f t="shared" si="28"/>
        <v>0.4325</v>
      </c>
      <c r="AC98" s="274">
        <f t="shared" si="29"/>
        <v>0</v>
      </c>
      <c r="AD98" s="280">
        <f t="shared" si="30"/>
        <v>0</v>
      </c>
      <c r="AE98" s="281">
        <f t="shared" si="31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32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7"/>
        <v>0.5675</v>
      </c>
      <c r="AB99" s="279">
        <f t="shared" si="28"/>
        <v>0.4325</v>
      </c>
      <c r="AC99" s="274">
        <f t="shared" si="29"/>
        <v>0</v>
      </c>
      <c r="AD99" s="280">
        <f t="shared" si="30"/>
        <v>0</v>
      </c>
      <c r="AE99" s="281">
        <f t="shared" si="31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32"/>
        <v>0</v>
      </c>
      <c r="R100" s="274">
        <f t="shared" ref="R100:R103" si="33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7"/>
        <v>0.5675</v>
      </c>
      <c r="AB100" s="279">
        <f t="shared" si="28"/>
        <v>0.4325</v>
      </c>
      <c r="AC100" s="274">
        <f t="shared" si="29"/>
        <v>0</v>
      </c>
      <c r="AD100" s="280">
        <f t="shared" si="30"/>
        <v>0</v>
      </c>
      <c r="AE100" s="281">
        <f t="shared" si="31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32"/>
        <v>0</v>
      </c>
      <c r="R101" s="274">
        <f t="shared" si="33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7"/>
        <v>0.5675</v>
      </c>
      <c r="AB101" s="279">
        <f t="shared" si="28"/>
        <v>0.4325</v>
      </c>
      <c r="AC101" s="274">
        <f t="shared" si="29"/>
        <v>0</v>
      </c>
      <c r="AD101" s="280">
        <f t="shared" si="30"/>
        <v>0</v>
      </c>
      <c r="AE101" s="281">
        <f t="shared" si="31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32"/>
        <v>0</v>
      </c>
      <c r="R102" s="274">
        <f t="shared" si="33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7"/>
        <v>0.5675</v>
      </c>
      <c r="AB102" s="279">
        <f t="shared" si="28"/>
        <v>0.4325</v>
      </c>
      <c r="AC102" s="274">
        <f t="shared" si="29"/>
        <v>0</v>
      </c>
      <c r="AD102" s="280">
        <f t="shared" si="30"/>
        <v>0</v>
      </c>
      <c r="AE102" s="281">
        <f t="shared" si="31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32"/>
        <v>0</v>
      </c>
      <c r="R103" s="274">
        <f t="shared" si="33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31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ENTRADA'!$C$11="x",'10'!K105=4%),4%,IF('DADOS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ENTRADA'!$C$11="x",'10'!K106=4%),4%,IF('DADOS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ENTRADA'!$C$11="x",'10'!K107=4%),4%,IF('DADOS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ENTRADA'!$C$11="x",'10'!K108=4%),4%,IF('DADOS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ENTRADA'!$C$11="x",'10'!K109=4%),4%,IF('DADOS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H105*VALORES!$B$14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H106*VALORES!$B$14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H107*VALORES!$B$14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H108*VALORES!$B$14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H109*VALORES!$B$14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$AD$111+($AD$111*VALORES!$M14)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62" priority="3"/>
  </conditionalFormatting>
  <conditionalFormatting sqref="H4:H103">
    <cfRule type="expression" dxfId="61" priority="2">
      <formula>AND($H4="",$I4&lt;&gt;"")</formula>
    </cfRule>
  </conditionalFormatting>
  <conditionalFormatting sqref="A1:P1">
    <cfRule type="expression" dxfId="60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3">
    <tabColor theme="6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ht="12.75" customHeight="1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ht="12.75" customHeight="1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ht="12.75" customHeight="1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ht="12.75" customHeight="1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ht="12.75" customHeight="1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ht="12.75" customHeight="1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ht="12.75" customHeight="1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ht="12.75" customHeight="1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ht="12.75" customHeight="1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ht="12.75" customHeight="1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ht="12.75" customHeight="1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ht="12.75" customHeight="1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ht="12.75" customHeight="1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ht="12.75" customHeight="1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ht="12.75" customHeight="1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ht="12.75" customHeight="1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ht="12.75" customHeight="1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ht="12.75" customHeight="1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ht="12.75" customHeight="1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ht="12.75" customHeight="1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ht="12.75" customHeight="1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ht="12.75" customHeight="1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ht="12.75" customHeight="1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ht="12.75" customHeight="1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ht="12.75" customHeight="1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ht="12.75" customHeight="1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ht="12.75" customHeight="1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ht="12.75" customHeight="1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ht="12.75" customHeight="1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ht="12.75" customHeight="1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ht="12.75" customHeight="1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ENTRADA'!$C$11="x",'11'!K105=4%),4%,IF('DADOS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ENTRADA'!$C$11="x",'11'!K106=4%),4%,IF('DADOS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ENTRADA'!$C$11="x",'11'!K107=4%),4%,IF('DADOS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ENTRADA'!$C$11="x",'11'!K108=4%),4%,IF('DADOS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ENTRADA'!$C$11="x",'11'!K109=4%),4%,IF('DADOS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H105*VALORES!$B$15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H106*VALORES!$B$15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H107*VALORES!$B$15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H108*VALORES!$B$15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H109*VALORES!$B$15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$AD$111+($AD$111*VALORES!$M15)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A1:B1"/>
    <mergeCell ref="AE114:AF114"/>
    <mergeCell ref="AE115:AF115"/>
    <mergeCell ref="AE104:AF104"/>
    <mergeCell ref="AE110:AF110"/>
    <mergeCell ref="I111:K111"/>
    <mergeCell ref="AE111:AF111"/>
    <mergeCell ref="AE112:AF112"/>
    <mergeCell ref="AE113:AF113"/>
    <mergeCell ref="C1:P1"/>
    <mergeCell ref="C113:G113"/>
    <mergeCell ref="C114:G114"/>
    <mergeCell ref="C115:G115"/>
    <mergeCell ref="C117:G117"/>
    <mergeCell ref="AJ109:AK109"/>
    <mergeCell ref="AJ116:AK116"/>
    <mergeCell ref="AJ110:AK110"/>
    <mergeCell ref="AE116:AF116"/>
    <mergeCell ref="C116:G116"/>
  </mergeCells>
  <conditionalFormatting sqref="B4:B103">
    <cfRule type="duplicateValues" dxfId="59" priority="3"/>
  </conditionalFormatting>
  <conditionalFormatting sqref="H4:H103">
    <cfRule type="expression" dxfId="58" priority="2">
      <formula>AND($H4="",$I4&lt;&gt;"")</formula>
    </cfRule>
  </conditionalFormatting>
  <conditionalFormatting sqref="A1:P1">
    <cfRule type="expression" dxfId="57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>
    <tabColor theme="6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ht="12.75" customHeight="1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ht="12.75" customHeight="1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ht="12.75" customHeight="1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ht="12.75" customHeight="1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ht="12.75" customHeight="1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ht="12.75" customHeight="1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ht="12.75" customHeight="1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ht="12.75" customHeight="1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ht="12.75" customHeight="1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ht="12.75" customHeight="1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ht="12.75" customHeight="1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ht="12.75" customHeight="1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ht="12.75" customHeight="1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ht="12.75" customHeight="1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ht="12.75" customHeight="1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ht="12.75" customHeight="1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ht="12.75" customHeight="1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ht="12.75" customHeight="1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ht="12.75" customHeight="1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ht="12.75" customHeight="1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ht="12.75" customHeight="1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ht="12.75" customHeight="1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ht="12.75" customHeight="1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ht="12.75" customHeight="1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ht="12.75" customHeight="1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ht="12.75" customHeight="1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ht="12.75" customHeight="1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ht="12.75" customHeight="1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ht="12.75" customHeight="1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ht="12.75" customHeight="1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ht="12.75" customHeight="1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ENTRADA'!$C$11="x",'12'!K105=4%),4%,IF('DADOS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ENTRADA'!$C$11="x",'12'!K106=4%),4%,IF('DADOS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ENTRADA'!$C$11="x",'12'!K107=4%),4%,IF('DADOS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ENTRADA'!$C$11="x",'12'!K108=4%),4%,IF('DADOS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ENTRADA'!$C$11="x",'12'!K109=4%),4%,IF('DADOS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H105*VALORES!$B$16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H106*VALORES!$B$16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H107*VALORES!$B$16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H108*VALORES!$B$16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H109*VALORES!$B$16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$AD$111+($AD$111*VALORES!$M16)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56" priority="3"/>
  </conditionalFormatting>
  <conditionalFormatting sqref="H4:H103">
    <cfRule type="expression" dxfId="55" priority="2">
      <formula>AND($H4="",$I4&lt;&gt;"")</formula>
    </cfRule>
  </conditionalFormatting>
  <conditionalFormatting sqref="A1:P1">
    <cfRule type="expression" dxfId="54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5">
    <tabColor theme="6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ENTRADA'!$C$11="x",'13'!K105=4%),4%,IF('DADOS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ENTRADA'!$C$11="x",'13'!K106=4%),4%,IF('DADOS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ENTRADA'!$C$11="x",'13'!K107=4%),4%,IF('DADOS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ENTRADA'!$C$11="x",'13'!K108=4%),4%,IF('DADOS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ENTRADA'!$C$11="x",'13'!K109=4%),4%,IF('DADOS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H105*VALORES!$B$17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H106*VALORES!$B$17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H107*VALORES!$B$17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H108*VALORES!$B$17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H109*VALORES!$B$17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$AD$111+($AD$111*VALORES!$M17)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53" priority="3"/>
  </conditionalFormatting>
  <conditionalFormatting sqref="H4:H103">
    <cfRule type="expression" dxfId="52" priority="2">
      <formula>AND($H4="",$I4&lt;&gt;"")</formula>
    </cfRule>
  </conditionalFormatting>
  <conditionalFormatting sqref="A1:P1">
    <cfRule type="expression" dxfId="51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6">
    <tabColor theme="6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ENTRADA'!$C$11="x",'14'!K105=4%),4%,IF('DADOS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ENTRADA'!$C$11="x",'14'!K106=4%),4%,IF('DADOS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ENTRADA'!$C$11="x",'14'!K107=4%),4%,IF('DADOS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ENTRADA'!$C$11="x",'14'!K108=4%),4%,IF('DADOS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ENTRADA'!$C$11="x",'14'!K109=4%),4%,IF('DADOS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H105*VALORES!$B$18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H106*VALORES!$B$18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H107*VALORES!$B$18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H108*VALORES!$B$18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H109*VALORES!$B$18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$AD$111+($AD$111*VALORES!$M18)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50" priority="3"/>
  </conditionalFormatting>
  <conditionalFormatting sqref="H4:H103">
    <cfRule type="expression" dxfId="49" priority="2">
      <formula>AND($H4="",$I4&lt;&gt;"")</formula>
    </cfRule>
  </conditionalFormatting>
  <conditionalFormatting sqref="A1:P1">
    <cfRule type="expression" dxfId="48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7">
    <tabColor theme="6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ENTRADA'!$C$11="x",'15'!K105=4%),4%,IF('DADOS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ENTRADA'!$C$11="x",'15'!K106=4%),4%,IF('DADOS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ENTRADA'!$C$11="x",'15'!K107=4%),4%,IF('DADOS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ENTRADA'!$C$11="x",'15'!K108=4%),4%,IF('DADOS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ENTRADA'!$C$11="x",'15'!K109=4%),4%,IF('DADOS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H105*VALORES!$B$19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H106*VALORES!$B$19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H107*VALORES!$B$19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H108*VALORES!$B$19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H109*VALORES!$B$19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$AD$111+($AD$111*VALORES!$M19)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47" priority="3"/>
  </conditionalFormatting>
  <conditionalFormatting sqref="H4:H103">
    <cfRule type="expression" dxfId="46" priority="2">
      <formula>AND($H4="",$I4&lt;&gt;"")</formula>
    </cfRule>
  </conditionalFormatting>
  <conditionalFormatting sqref="A1:P1">
    <cfRule type="expression" dxfId="45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8">
    <tabColor theme="6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s="319" customFormat="1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ENTRADA'!$C$11="x",'16'!K105=4%),4%,IF('DADOS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ENTRADA'!$C$11="x",'16'!K106=4%),4%,IF('DADOS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ENTRADA'!$C$11="x",'16'!K107=4%),4%,IF('DADOS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ENTRADA'!$C$11="x",'16'!K108=4%),4%,IF('DADOS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ENTRADA'!$C$11="x",'16'!K109=4%),4%,IF('DADOS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H105*VALORES!$B$20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H106*VALORES!$B$20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H107*VALORES!$B$20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H108*VALORES!$B$20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H109*VALORES!$B$20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$AD$111+($AD$111*VALORES!$M20)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44" priority="3"/>
  </conditionalFormatting>
  <conditionalFormatting sqref="H4:H103">
    <cfRule type="expression" dxfId="43" priority="2">
      <formula>AND($H4="",$I4&lt;&gt;"")</formula>
    </cfRule>
  </conditionalFormatting>
  <conditionalFormatting sqref="A1:P1">
    <cfRule type="expression" dxfId="42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>
    <tabColor theme="6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ENTRADA'!$C$11="x",'17'!K105=4%),4%,IF('DADOS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ENTRADA'!$C$11="x",'17'!K106=4%),4%,IF('DADOS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ENTRADA'!$C$11="x",'17'!K107=4%),4%,IF('DADOS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ENTRADA'!$C$11="x",'17'!K108=4%),4%,IF('DADOS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ENTRADA'!$C$11="x",'17'!K109=4%),4%,IF('DADOS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H105*VALORES!$B$21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H106*VALORES!$B$21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H107*VALORES!$B$21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H108*VALORES!$B$21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H109*VALORES!$B$21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$AD$111+($AD$111*VALORES!$M21)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41" priority="3"/>
  </conditionalFormatting>
  <conditionalFormatting sqref="H4:H103">
    <cfRule type="expression" dxfId="40" priority="2">
      <formula>AND($H4="",$I4&lt;&gt;"")</formula>
    </cfRule>
  </conditionalFormatting>
  <conditionalFormatting sqref="A1:P1">
    <cfRule type="expression" dxfId="39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0">
    <tabColor theme="6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ht="12.75" customHeight="1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ht="12.75" customHeight="1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ht="12.75" customHeight="1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ht="12.75" customHeight="1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ht="12.75" customHeight="1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ht="12.75" customHeight="1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ht="12.75" customHeight="1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ht="12.75" customHeight="1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ht="12.75" customHeight="1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ht="12.75" customHeight="1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ht="12.75" customHeight="1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ht="12.75" customHeight="1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ht="12.75" customHeight="1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ht="12.75" customHeight="1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ht="12.75" customHeight="1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ht="12.75" customHeight="1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ht="12.75" customHeight="1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ht="12.75" customHeight="1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ht="12.75" customHeight="1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ht="12.75" customHeight="1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ht="12.75" customHeight="1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ht="12.75" customHeight="1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ht="12.75" customHeight="1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ht="12.75" customHeight="1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ht="12.75" customHeight="1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ht="12.75" customHeight="1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ht="12.75" customHeight="1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ht="12.75" customHeight="1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ht="12.75" customHeight="1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ht="12.75" customHeight="1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ht="12.75" customHeight="1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ht="12.75" customHeight="1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ht="12.75" customHeight="1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ht="12.75" customHeight="1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ht="12.75" customHeight="1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ht="12.75" customHeight="1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ht="12.75" customHeight="1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ht="12.75" customHeight="1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ht="12.75" customHeight="1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ENTRADA'!$C$11="x",'18'!K105=4%),4%,IF('DADOS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ENTRADA'!$C$11="x",'18'!K106=4%),4%,IF('DADOS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ENTRADA'!$C$11="x",'18'!K107=4%),4%,IF('DADOS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ENTRADA'!$C$11="x",'18'!K108=4%),4%,IF('DADOS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ENTRADA'!$C$11="x",'18'!K109=4%),4%,IF('DADOS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H105*VALORES!$B$22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H106*VALORES!$B$22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H107*VALORES!$B$22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H108*VALORES!$B$22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H109*VALORES!$B$22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$AD$111+($AD$111*VALORES!$M22)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C1:P1"/>
    <mergeCell ref="I111:K111"/>
    <mergeCell ref="AE104:AF104"/>
    <mergeCell ref="AE110:AF110"/>
    <mergeCell ref="AE111:AF111"/>
    <mergeCell ref="C113:G113"/>
    <mergeCell ref="C114:G114"/>
  </mergeCells>
  <conditionalFormatting sqref="B4:B103">
    <cfRule type="duplicateValues" dxfId="38" priority="3"/>
  </conditionalFormatting>
  <conditionalFormatting sqref="H4:H103">
    <cfRule type="expression" dxfId="37" priority="2">
      <formula>AND($H4="",$I4&lt;&gt;"")</formula>
    </cfRule>
  </conditionalFormatting>
  <conditionalFormatting sqref="A1:P1">
    <cfRule type="expression" dxfId="36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21">
    <tabColor theme="6" tint="0.39997558519241921"/>
  </sheetPr>
  <dimension ref="A1:AK153"/>
  <sheetViews>
    <sheetView zoomScale="80" zoomScaleNormal="80" workbookViewId="0">
      <pane xSplit="2" ySplit="3" topLeftCell="C76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ht="12.75" customHeight="1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ht="12.75" customHeight="1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ht="12.75" customHeight="1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ht="12.75" customHeight="1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ht="12.75" customHeight="1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ht="12.75" customHeight="1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ht="12.75" customHeight="1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ht="12.75" customHeight="1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ht="12.75" customHeight="1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ht="12.75" customHeight="1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ht="12.75" customHeight="1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ht="12.75" customHeight="1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ht="12.75" customHeight="1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ht="12.75" customHeight="1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ht="12.75" customHeight="1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ht="12.75" customHeight="1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ht="12.75" customHeight="1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ht="12.75" customHeight="1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ht="12.75" customHeight="1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ht="12.75" customHeight="1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ht="12.75" customHeight="1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ht="12.75" customHeight="1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ht="12.75" customHeight="1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ht="12.75" customHeight="1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ht="12.75" customHeight="1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ht="12.75" customHeight="1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ht="12.75" customHeight="1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ht="12.75" customHeight="1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ht="12.75" customHeight="1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ht="12.75" customHeight="1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ht="12.75" customHeight="1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ht="12.75" customHeight="1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ht="12.75" customHeight="1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ht="12.75" customHeight="1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ht="12.75" customHeight="1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ht="12.75" customHeight="1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ht="12.75" customHeight="1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ht="12.75" customHeight="1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ht="12.75" customHeight="1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ht="12.75" customHeight="1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ht="12.75" customHeight="1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ht="12.75" customHeight="1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ht="12.75" customHeight="1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ht="12.75" customHeight="1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ht="12.75" customHeight="1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ht="12.75" customHeight="1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ht="12.75" customHeight="1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ht="12.75" customHeight="1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ht="12.75" customHeight="1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ENTRADA'!$C$11="x",'19'!K105=4%),4%,IF('DADOS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ENTRADA'!$C$11="x",'19'!K106=4%),4%,IF('DADOS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ENTRADA'!$C$11="x",'19'!K107=4%),4%,IF('DADOS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ENTRADA'!$C$11="x",'19'!K108=4%),4%,IF('DADOS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72"/>
      <c r="F109" s="272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ENTRADA'!$C$11="x",'19'!K109=4%),4%,IF('DADOS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H105*VALORES!$B$23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H106*VALORES!$B$23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H107*VALORES!$B$23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H108*VALORES!$B$23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H109*VALORES!$B$23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$AD$111+($AD$111*VALORES!$M23)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35" priority="3"/>
  </conditionalFormatting>
  <conditionalFormatting sqref="H4:H103">
    <cfRule type="expression" dxfId="34" priority="2">
      <formula>AND($H4="",$I4&lt;&gt;"")</formula>
    </cfRule>
  </conditionalFormatting>
  <conditionalFormatting sqref="A1:P1">
    <cfRule type="expression" dxfId="33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22">
    <tabColor theme="8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ht="12.75" customHeight="1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ht="12.75" customHeight="1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ht="12.75" customHeight="1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ht="12.75" customHeight="1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ht="12.75" customHeight="1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ht="12.75" customHeight="1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ht="12.75" customHeight="1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ht="12.75" customHeight="1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ht="12.75" customHeight="1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ht="12.75" customHeight="1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ht="12.75" customHeight="1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ht="12.75" customHeight="1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ht="12.75" customHeight="1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ht="12.75" customHeight="1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ht="12.75" customHeight="1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ht="12.75" customHeight="1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ht="12.75" customHeight="1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ht="12.75" customHeight="1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ht="12.75" customHeight="1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ht="12.75" customHeight="1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ht="12.75" customHeight="1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ht="12.75" customHeight="1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ht="12.75" customHeight="1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ht="12.75" customHeight="1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ht="12.75" customHeight="1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ht="12.75" customHeight="1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ht="12.75" customHeight="1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ht="12.75" customHeight="1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ht="12.75" customHeight="1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ht="12.75" customHeight="1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ht="12.75" customHeight="1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ht="12.75" customHeight="1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ht="12.75" customHeight="1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ht="12.75" customHeight="1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ht="12.75" customHeight="1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ht="12.75" customHeight="1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ht="12.75" customHeight="1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ht="12.75" customHeight="1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ht="12.75" customHeight="1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ht="12.75" customHeight="1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ht="12.75" customHeight="1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ht="12.75" customHeight="1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ht="12.75" customHeight="1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ht="12.75" customHeight="1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ht="12.75" customHeight="1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ht="12.75" customHeight="1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ht="12.75" customHeight="1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ht="12.75" customHeight="1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ht="12.75" customHeight="1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ht="12.75" customHeight="1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ht="12.75" customHeight="1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ENTRADA'!$C$11="x",'20'!K105=4%),4%,IF('DADOS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ENTRADA'!$C$11="x",'20'!K106=4%),4%,IF('DADOS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ENTRADA'!$C$11="x",'20'!K107=4%),4%,IF('DADOS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ENTRADA'!$C$11="x",'20'!K108=4%),4%,IF('DADOS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86"/>
      <c r="F109" s="286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ENTRADA'!$C$11="x",'20'!K109=4%),4%,IF('DADOS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H105*VALORES!$B$24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H106*VALORES!$B$24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H107*VALORES!$B$24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H108*VALORES!$B$24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H109*VALORES!$B$24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$AD$111+($AD$111*VALORES!$M24)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32" priority="3"/>
  </conditionalFormatting>
  <conditionalFormatting sqref="H4:H103">
    <cfRule type="expression" dxfId="31" priority="2">
      <formula>AND($H4="",$I4&lt;&gt;"")</formula>
    </cfRule>
  </conditionalFormatting>
  <conditionalFormatting sqref="A1:P1">
    <cfRule type="expression" dxfId="30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3">
    <tabColor theme="8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ENTRADA'!$C$11="x",'21'!K105=4%),4%,IF('DADOS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ENTRADA'!$C$11="x",'21'!K106=4%),4%,IF('DADOS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ENTRADA'!$C$11="x",'21'!K107=4%),4%,IF('DADOS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ENTRADA'!$C$11="x",'21'!K108=4%),4%,IF('DADOS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86"/>
      <c r="F109" s="286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ENTRADA'!$C$11="x",'21'!K109=4%),4%,IF('DADOS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H105*VALORES!$B$25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H106*VALORES!$B$25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H107*VALORES!$B$25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H108*VALORES!$B$25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H109*VALORES!$B$25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$AD$111+($AD$111*VALORES!$M25)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29" priority="3"/>
  </conditionalFormatting>
  <conditionalFormatting sqref="H4:H103">
    <cfRule type="expression" dxfId="28" priority="2">
      <formula>AND($H4="",$I4&lt;&gt;"")</formula>
    </cfRule>
  </conditionalFormatting>
  <conditionalFormatting sqref="A1:P1">
    <cfRule type="expression" dxfId="27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4">
    <tabColor theme="8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ENTRADA'!$C$11="x",'22'!K105=4%),4%,IF('DADOS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ENTRADA'!$C$11="x",'22'!K106=4%),4%,IF('DADOS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ENTRADA'!$C$11="x",'22'!K107=4%),4%,IF('DADOS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ENTRADA'!$C$11="x",'22'!K108=4%),4%,IF('DADOS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86"/>
      <c r="F109" s="286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ENTRADA'!$C$11="x",'22'!K109=4%),4%,IF('DADOS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H105*VALORES!$B$26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H106*VALORES!$B$26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H107*VALORES!$B$26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H108*VALORES!$B$26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H109*VALORES!$B$26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$AD$111+($AD$111*VALORES!$M26)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26" priority="3"/>
  </conditionalFormatting>
  <conditionalFormatting sqref="H4:H103">
    <cfRule type="expression" dxfId="25" priority="2">
      <formula>AND($H4="",$I4&lt;&gt;"")</formula>
    </cfRule>
  </conditionalFormatting>
  <conditionalFormatting sqref="A1:P1">
    <cfRule type="expression" dxfId="24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25">
    <tabColor theme="8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ENTRADA'!$C$11="x",'23'!K105=4%),4%,IF('DADOS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ENTRADA'!$C$11="x",'23'!K106=4%),4%,IF('DADOS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ENTRADA'!$C$11="x",'23'!K107=4%),4%,IF('DADOS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ENTRADA'!$C$11="x",'23'!K108=4%),4%,IF('DADOS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86"/>
      <c r="F109" s="286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ENTRADA'!$C$11="x",'23'!K109=4%),4%,IF('DADOS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H105*VALORES!$B$27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H106*VALORES!$B$27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H107*VALORES!$B$27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H108*VALORES!$B$27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H109*VALORES!$B$27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$AD$111+($AD$111*VALORES!$M27)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23" priority="3"/>
  </conditionalFormatting>
  <conditionalFormatting sqref="H4:H103">
    <cfRule type="expression" dxfId="22" priority="2">
      <formula>AND($H4="",$I4&lt;&gt;"")</formula>
    </cfRule>
  </conditionalFormatting>
  <conditionalFormatting sqref="A1:P1">
    <cfRule type="expression" dxfId="21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26">
    <tabColor theme="8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ENTRADA'!$C$11="x",'24'!K105=4%),4%,IF('DADOS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ENTRADA'!$C$11="x",'24'!K106=4%),4%,IF('DADOS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ENTRADA'!$C$11="x",'24'!K107=4%),4%,IF('DADOS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ENTRADA'!$C$11="x",'24'!K108=4%),4%,IF('DADOS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86"/>
      <c r="F109" s="286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ENTRADA'!$C$11="x",'24'!K109=4%),4%,IF('DADOS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H105*VALORES!$B$28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H106*VALORES!$B$28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H107*VALORES!$B$28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H108*VALORES!$B$28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H109*VALORES!$B$28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$AD$111+($AD$111*VALORES!$M28)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20" priority="3"/>
  </conditionalFormatting>
  <conditionalFormatting sqref="H4:H103">
    <cfRule type="expression" dxfId="19" priority="2">
      <formula>AND($H4="",$I4&lt;&gt;"")</formula>
    </cfRule>
  </conditionalFormatting>
  <conditionalFormatting sqref="A1:P1">
    <cfRule type="expression" dxfId="18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27">
    <tabColor theme="8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ENTRADA'!$C$11="x",'25'!K105=4%),4%,IF('DADOS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ENTRADA'!$C$11="x",'25'!K106=4%),4%,IF('DADOS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ENTRADA'!$C$11="x",'25'!K107=4%),4%,IF('DADOS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ENTRADA'!$C$11="x",'25'!K108=4%),4%,IF('DADOS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86"/>
      <c r="F109" s="286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ENTRADA'!$C$11="x",'25'!K109=4%),4%,IF('DADOS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H105*VALORES!$B$29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H106*VALORES!$B$29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H107*VALORES!$B$29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H108*VALORES!$B$29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H109*VALORES!$B$29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$AD$111+($AD$111*VALORES!$M29)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C115:G115"/>
    <mergeCell ref="C116:G116"/>
    <mergeCell ref="C117:G117"/>
    <mergeCell ref="AJ109:AK109"/>
    <mergeCell ref="AJ116:AK116"/>
    <mergeCell ref="AJ110:AK110"/>
    <mergeCell ref="AE115:AF115"/>
    <mergeCell ref="AE116:AF116"/>
    <mergeCell ref="A1:B1"/>
    <mergeCell ref="AE112:AF112"/>
    <mergeCell ref="AE113:AF113"/>
    <mergeCell ref="AE114:AF114"/>
    <mergeCell ref="I111:K111"/>
    <mergeCell ref="C1:P1"/>
    <mergeCell ref="AE104:AF104"/>
    <mergeCell ref="AE110:AF110"/>
    <mergeCell ref="AE111:AF111"/>
    <mergeCell ref="C113:G113"/>
    <mergeCell ref="C114:G114"/>
  </mergeCells>
  <conditionalFormatting sqref="B4:B103">
    <cfRule type="duplicateValues" dxfId="17" priority="3"/>
  </conditionalFormatting>
  <conditionalFormatting sqref="H4:H103">
    <cfRule type="expression" dxfId="16" priority="2">
      <formula>AND($H4="",$I4&lt;&gt;"")</formula>
    </cfRule>
  </conditionalFormatting>
  <conditionalFormatting sqref="A1:P1">
    <cfRule type="expression" dxfId="15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28">
    <tabColor theme="8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ENTRADA'!$C$11="x",'26'!K105=4%),4%,IF('DADOS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ENTRADA'!$C$11="x",'26'!K106=4%),4%,IF('DADOS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ENTRADA'!$C$11="x",'26'!K107=4%),4%,IF('DADOS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ENTRADA'!$C$11="x",'26'!K108=4%),4%,IF('DADOS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86"/>
      <c r="F109" s="286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ENTRADA'!$C$11="x",'26'!K109=4%),4%,IF('DADOS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H105*VALORES!$B$30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H106*VALORES!$B$30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H107*VALORES!$B$30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H108*VALORES!$B$30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H109*VALORES!$B$30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$AD$111+($AD$111*VALORES!$M30)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AJ109:AK109"/>
    <mergeCell ref="AJ116:AK116"/>
    <mergeCell ref="AJ110:AK110"/>
    <mergeCell ref="AE115:AF115"/>
    <mergeCell ref="AE116:AF116"/>
    <mergeCell ref="AE114:AF114"/>
    <mergeCell ref="AE112:AF112"/>
    <mergeCell ref="AE113:AF113"/>
    <mergeCell ref="A1:B1"/>
    <mergeCell ref="I111:K111"/>
    <mergeCell ref="C1:P1"/>
    <mergeCell ref="AE104:AF104"/>
    <mergeCell ref="AE110:AF110"/>
    <mergeCell ref="AE111:AF111"/>
    <mergeCell ref="C113:G113"/>
    <mergeCell ref="C114:G114"/>
    <mergeCell ref="C115:G115"/>
    <mergeCell ref="C116:G116"/>
    <mergeCell ref="C117:G117"/>
  </mergeCells>
  <conditionalFormatting sqref="B4:B103">
    <cfRule type="duplicateValues" dxfId="14" priority="3"/>
  </conditionalFormatting>
  <conditionalFormatting sqref="H4:H103">
    <cfRule type="expression" dxfId="13" priority="2">
      <formula>AND($H4="",$I4&lt;&gt;"")</formula>
    </cfRule>
  </conditionalFormatting>
  <conditionalFormatting sqref="A1:P1">
    <cfRule type="expression" dxfId="12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29">
    <tabColor theme="8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ENTRADA'!$C$11="x",'27'!K105=4%),4%,IF('DADOS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ENTRADA'!$C$11="x",'27'!K106=4%),4%,IF('DADOS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ENTRADA'!$C$11="x",'27'!K107=4%),4%,IF('DADOS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ENTRADA'!$C$11="x",'27'!K108=4%),4%,IF('DADOS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86"/>
      <c r="F109" s="286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ENTRADA'!$C$11="x",'27'!K109=4%),4%,IF('DADOS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H105*VALORES!$B$31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H106*VALORES!$B$31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H107*VALORES!$B$31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H108*VALORES!$B$31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H109*VALORES!$B$31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$AD$111+($AD$111*VALORES!$M31)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AE112:AF112"/>
    <mergeCell ref="AE113:AF113"/>
    <mergeCell ref="AJ109:AK109"/>
    <mergeCell ref="AJ116:AK116"/>
    <mergeCell ref="AJ110:AK110"/>
    <mergeCell ref="AE115:AF115"/>
    <mergeCell ref="AE116:AF116"/>
    <mergeCell ref="AE114:AF114"/>
    <mergeCell ref="A1:B1"/>
    <mergeCell ref="I111:K111"/>
    <mergeCell ref="C1:P1"/>
    <mergeCell ref="AE104:AF104"/>
    <mergeCell ref="AE110:AF110"/>
    <mergeCell ref="AE111:AF111"/>
    <mergeCell ref="C113:G113"/>
    <mergeCell ref="C114:G114"/>
    <mergeCell ref="C115:G115"/>
    <mergeCell ref="C116:G116"/>
    <mergeCell ref="C117:G117"/>
  </mergeCells>
  <conditionalFormatting sqref="B4:B103">
    <cfRule type="duplicateValues" dxfId="11" priority="3"/>
  </conditionalFormatting>
  <conditionalFormatting sqref="H4:H103">
    <cfRule type="expression" dxfId="10" priority="2">
      <formula>AND($H4="",$I4&lt;&gt;"")</formula>
    </cfRule>
  </conditionalFormatting>
  <conditionalFormatting sqref="A1:P1">
    <cfRule type="expression" dxfId="9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30">
    <tabColor theme="8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ENTRADA'!$C$11="x",'28'!K105=4%),4%,IF('DADOS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ENTRADA'!$C$11="x",'28'!K106=4%),4%,IF('DADOS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ENTRADA'!$C$11="x",'28'!K107=4%),4%,IF('DADOS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ENTRADA'!$C$11="x",'28'!K108=4%),4%,IF('DADOS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86"/>
      <c r="F109" s="286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ENTRADA'!$C$11="x",'28'!K109=4%),4%,IF('DADOS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H105*VALORES!$B$28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H106*VALORES!$B$28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H107*VALORES!$B$28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H108*VALORES!$B$28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H109*VALORES!$B$28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$AD$111+($AD$111*VALORES!$M32)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AE112:AF112"/>
    <mergeCell ref="AE113:AF113"/>
    <mergeCell ref="AJ109:AK109"/>
    <mergeCell ref="AJ116:AK116"/>
    <mergeCell ref="AJ110:AK110"/>
    <mergeCell ref="AE115:AF115"/>
    <mergeCell ref="AE116:AF116"/>
    <mergeCell ref="AE114:AF114"/>
    <mergeCell ref="A1:B1"/>
    <mergeCell ref="I111:K111"/>
    <mergeCell ref="C1:P1"/>
    <mergeCell ref="AE104:AF104"/>
    <mergeCell ref="AE110:AF110"/>
    <mergeCell ref="AE111:AF111"/>
    <mergeCell ref="C113:G113"/>
    <mergeCell ref="C114:G114"/>
    <mergeCell ref="C115:G115"/>
    <mergeCell ref="C116:G116"/>
    <mergeCell ref="C117:G117"/>
  </mergeCells>
  <conditionalFormatting sqref="B4:B103">
    <cfRule type="duplicateValues" dxfId="8" priority="3"/>
  </conditionalFormatting>
  <conditionalFormatting sqref="H4:H103">
    <cfRule type="expression" dxfId="7" priority="2">
      <formula>AND($H4="",$I4&lt;&gt;"")</formula>
    </cfRule>
  </conditionalFormatting>
  <conditionalFormatting sqref="A1:P1">
    <cfRule type="expression" dxfId="6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31">
    <tabColor theme="8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3.42578125" style="30" bestFit="1" customWidth="1"/>
    <col min="10" max="10" width="9.42578125" style="30" bestFit="1" customWidth="1"/>
    <col min="11" max="11" width="9.285156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3.42578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ENTRADA'!$C$11="x",'29'!K105=4%),4%,IF('DADOS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ENTRADA'!$C$11="x",'29'!K106=4%),4%,IF('DADOS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ENTRADA'!$C$11="x",'29'!K107=4%),4%,IF('DADOS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ENTRADA'!$C$11="x",'29'!K108=4%),4%,IF('DADOS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86"/>
      <c r="F109" s="286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ENTRADA'!$C$11="x",'29'!K109=4%),4%,IF('DADOS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H105*VALORES!B33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H106*VALORES!B34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H107*VALORES!B35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H108*VALORES!B36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H109*VALORES!B37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$AD$111+($AD$111*VALORES!$M33)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AE112:AF112"/>
    <mergeCell ref="AE113:AF113"/>
    <mergeCell ref="AJ109:AK109"/>
    <mergeCell ref="AJ116:AK116"/>
    <mergeCell ref="AJ110:AK110"/>
    <mergeCell ref="AE115:AF115"/>
    <mergeCell ref="AE116:AF116"/>
    <mergeCell ref="AE114:AF114"/>
    <mergeCell ref="A1:B1"/>
    <mergeCell ref="I111:K111"/>
    <mergeCell ref="C1:P1"/>
    <mergeCell ref="AE104:AF104"/>
    <mergeCell ref="AE110:AF110"/>
    <mergeCell ref="AE111:AF111"/>
    <mergeCell ref="C113:G113"/>
    <mergeCell ref="C114:G114"/>
    <mergeCell ref="C115:G115"/>
    <mergeCell ref="C116:G116"/>
    <mergeCell ref="C117:G117"/>
  </mergeCells>
  <conditionalFormatting sqref="B4:B103">
    <cfRule type="duplicateValues" dxfId="5" priority="3"/>
  </conditionalFormatting>
  <conditionalFormatting sqref="H4:H103">
    <cfRule type="expression" dxfId="4" priority="2">
      <formula>AND($H4="",$I4&lt;&gt;"")</formula>
    </cfRule>
  </conditionalFormatting>
  <conditionalFormatting sqref="A1:P1">
    <cfRule type="expression" dxfId="3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32">
    <tabColor theme="7" tint="0.39997558519241921"/>
  </sheetPr>
  <dimension ref="A1:AK153"/>
  <sheetViews>
    <sheetView zoomScale="80" zoomScaleNormal="80" workbookViewId="0">
      <pane xSplit="2" ySplit="3" topLeftCell="C4" activePane="bottomRight" state="frozenSplit"/>
      <selection activeCell="K8" sqref="K8"/>
      <selection pane="topRight" activeCell="K8" sqref="K8"/>
      <selection pane="bottomLeft" activeCell="K8" sqref="K8"/>
      <selection pane="bottomRight" activeCell="K8" sqref="K8"/>
    </sheetView>
  </sheetViews>
  <sheetFormatPr defaultColWidth="9.140625" defaultRowHeight="12.75" x14ac:dyDescent="0.2"/>
  <cols>
    <col min="1" max="1" width="5.7109375" style="30" bestFit="1" customWidth="1"/>
    <col min="2" max="2" width="50.7109375" style="30" customWidth="1"/>
    <col min="3" max="3" width="50.7109375" style="31" customWidth="1"/>
    <col min="4" max="4" width="12.42578125" style="30" bestFit="1" customWidth="1"/>
    <col min="5" max="5" width="9.28515625" style="31" bestFit="1" customWidth="1"/>
    <col min="6" max="6" width="8.5703125" style="30" bestFit="1" customWidth="1"/>
    <col min="7" max="7" width="4.140625" style="30" bestFit="1" customWidth="1"/>
    <col min="8" max="8" width="6.28515625" style="30" bestFit="1" customWidth="1"/>
    <col min="9" max="9" width="12.7109375" style="30" bestFit="1" customWidth="1"/>
    <col min="10" max="10" width="9.5703125" style="30" bestFit="1" customWidth="1"/>
    <col min="11" max="11" width="9.42578125" style="30" bestFit="1" customWidth="1"/>
    <col min="12" max="12" width="6.42578125" style="30" bestFit="1" customWidth="1"/>
    <col min="13" max="13" width="11.28515625" style="30" bestFit="1" customWidth="1"/>
    <col min="14" max="14" width="9.85546875" style="30" bestFit="1" customWidth="1"/>
    <col min="15" max="15" width="10.140625" style="30" bestFit="1" customWidth="1"/>
    <col min="16" max="16" width="13.42578125" style="30" bestFit="1" customWidth="1"/>
    <col min="17" max="17" width="15.7109375" style="30" bestFit="1" customWidth="1"/>
    <col min="18" max="18" width="8.42578125" style="30" bestFit="1" customWidth="1"/>
    <col min="19" max="19" width="6.42578125" style="30" bestFit="1" customWidth="1"/>
    <col min="20" max="20" width="7.85546875" style="30" bestFit="1" customWidth="1"/>
    <col min="21" max="21" width="7.42578125" style="30" bestFit="1" customWidth="1"/>
    <col min="22" max="22" width="6.42578125" style="30" bestFit="1" customWidth="1"/>
    <col min="23" max="24" width="7.42578125" style="30" bestFit="1" customWidth="1"/>
    <col min="25" max="25" width="8.5703125" style="30" bestFit="1" customWidth="1"/>
    <col min="26" max="26" width="7.140625" style="30" bestFit="1" customWidth="1"/>
    <col min="27" max="27" width="10.7109375" style="30" bestFit="1" customWidth="1"/>
    <col min="28" max="28" width="9.28515625" style="30" bestFit="1" customWidth="1"/>
    <col min="29" max="29" width="11.5703125" style="30" bestFit="1" customWidth="1"/>
    <col min="30" max="30" width="8.42578125" style="30" bestFit="1" customWidth="1"/>
    <col min="31" max="32" width="7.42578125" style="30" bestFit="1" customWidth="1"/>
    <col min="33" max="33" width="8.7109375" style="30" bestFit="1" customWidth="1"/>
    <col min="34" max="34" width="5" style="30" bestFit="1" customWidth="1"/>
    <col min="35" max="35" width="7.140625" style="30" bestFit="1" customWidth="1"/>
    <col min="36" max="36" width="13.42578125" style="30" bestFit="1" customWidth="1"/>
    <col min="37" max="37" width="7.42578125" style="30" bestFit="1" customWidth="1"/>
    <col min="38" max="16384" width="9.140625" style="30"/>
  </cols>
  <sheetData>
    <row r="1" spans="1:34" s="271" customFormat="1" ht="15.75" thickBot="1" x14ac:dyDescent="0.3">
      <c r="A1" s="503" t="s">
        <v>111</v>
      </c>
      <c r="B1" s="504"/>
      <c r="C1" s="505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7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  <c r="AE1" s="314"/>
      <c r="AF1" s="314"/>
      <c r="AG1" s="314"/>
      <c r="AH1" s="314"/>
    </row>
    <row r="2" spans="1:34" s="271" customFormat="1" ht="15" x14ac:dyDescent="0.25">
      <c r="A2" s="320"/>
      <c r="B2" s="321"/>
      <c r="C2" s="322"/>
      <c r="D2" s="322"/>
      <c r="E2" s="322"/>
      <c r="F2" s="322"/>
      <c r="G2" s="322"/>
      <c r="H2" s="322"/>
      <c r="I2" s="322" t="s">
        <v>116</v>
      </c>
      <c r="J2" s="322" t="s">
        <v>16</v>
      </c>
      <c r="K2" s="322" t="s">
        <v>15</v>
      </c>
      <c r="L2" s="322"/>
      <c r="M2" s="322"/>
      <c r="N2" s="322" t="s">
        <v>293</v>
      </c>
      <c r="O2" s="322"/>
      <c r="P2" s="322" t="s">
        <v>112</v>
      </c>
      <c r="Q2" s="322" t="s">
        <v>68</v>
      </c>
      <c r="R2" s="322" t="s">
        <v>68</v>
      </c>
      <c r="S2" s="322"/>
      <c r="T2" s="322"/>
      <c r="U2" s="24"/>
      <c r="V2" s="24" t="s">
        <v>124</v>
      </c>
      <c r="W2" s="24" t="s">
        <v>68</v>
      </c>
      <c r="X2" s="24" t="s">
        <v>121</v>
      </c>
      <c r="Y2" s="24" t="s">
        <v>68</v>
      </c>
      <c r="Z2" s="24"/>
      <c r="AA2" s="24" t="s">
        <v>33</v>
      </c>
      <c r="AB2" s="24" t="s">
        <v>126</v>
      </c>
      <c r="AC2" s="24" t="s">
        <v>119</v>
      </c>
      <c r="AD2" s="24" t="s">
        <v>119</v>
      </c>
      <c r="AE2" s="323" t="s">
        <v>70</v>
      </c>
      <c r="AF2" s="323" t="s">
        <v>185</v>
      </c>
      <c r="AG2" s="323" t="s">
        <v>71</v>
      </c>
      <c r="AH2" s="323" t="s">
        <v>185</v>
      </c>
    </row>
    <row r="3" spans="1:34" s="271" customFormat="1" ht="15" x14ac:dyDescent="0.25">
      <c r="A3" s="24" t="s">
        <v>1</v>
      </c>
      <c r="B3" s="24" t="s">
        <v>99</v>
      </c>
      <c r="C3" s="24" t="s">
        <v>290</v>
      </c>
      <c r="D3" s="24" t="s">
        <v>100</v>
      </c>
      <c r="E3" s="24" t="s">
        <v>28</v>
      </c>
      <c r="F3" s="24" t="s">
        <v>292</v>
      </c>
      <c r="G3" s="24" t="s">
        <v>29</v>
      </c>
      <c r="H3" s="24" t="s">
        <v>101</v>
      </c>
      <c r="I3" s="24" t="s">
        <v>117</v>
      </c>
      <c r="J3" s="24" t="s">
        <v>115</v>
      </c>
      <c r="K3" s="24" t="s">
        <v>114</v>
      </c>
      <c r="L3" s="24" t="s">
        <v>10</v>
      </c>
      <c r="M3" s="24" t="s">
        <v>295</v>
      </c>
      <c r="N3" s="24" t="s">
        <v>294</v>
      </c>
      <c r="O3" s="24" t="s">
        <v>213</v>
      </c>
      <c r="P3" s="24" t="s">
        <v>113</v>
      </c>
      <c r="Q3" s="24" t="s">
        <v>118</v>
      </c>
      <c r="R3" s="24" t="s">
        <v>33</v>
      </c>
      <c r="S3" s="21" t="s">
        <v>16</v>
      </c>
      <c r="T3" s="21" t="s">
        <v>17</v>
      </c>
      <c r="U3" s="21" t="s">
        <v>15</v>
      </c>
      <c r="V3" s="21" t="s">
        <v>125</v>
      </c>
      <c r="W3" s="21" t="s">
        <v>123</v>
      </c>
      <c r="X3" s="21" t="s">
        <v>122</v>
      </c>
      <c r="Y3" s="21" t="s">
        <v>135</v>
      </c>
      <c r="Z3" s="21" t="s">
        <v>64</v>
      </c>
      <c r="AA3" s="21" t="s">
        <v>120</v>
      </c>
      <c r="AB3" s="21" t="s">
        <v>127</v>
      </c>
      <c r="AC3" s="22" t="s">
        <v>118</v>
      </c>
      <c r="AD3" s="22" t="s">
        <v>33</v>
      </c>
      <c r="AE3" s="21" t="s">
        <v>69</v>
      </c>
      <c r="AF3" s="21" t="s">
        <v>186</v>
      </c>
      <c r="AG3" s="21" t="s">
        <v>72</v>
      </c>
      <c r="AH3" s="21" t="s">
        <v>186</v>
      </c>
    </row>
    <row r="4" spans="1:34" x14ac:dyDescent="0.2">
      <c r="A4" s="272">
        <v>1</v>
      </c>
      <c r="B4" s="347"/>
      <c r="C4" s="347"/>
      <c r="D4" s="348"/>
      <c r="E4" s="349"/>
      <c r="F4" s="349"/>
      <c r="G4" s="350"/>
      <c r="H4" s="252"/>
      <c r="I4" s="351"/>
      <c r="J4" s="253"/>
      <c r="K4" s="253"/>
      <c r="L4" s="267"/>
      <c r="M4" s="352"/>
      <c r="N4" s="353"/>
      <c r="O4" s="254">
        <f t="shared" ref="O4:O34" si="0">((I4*(1-M4)-(I4*(1-M4)*K4))*J4)+(I4*(1-M4)*K4)</f>
        <v>0</v>
      </c>
      <c r="P4" s="273">
        <f>((I4*(1-M4)*L4)+I4*(1-M4))*H4</f>
        <v>0</v>
      </c>
      <c r="Q4" s="274">
        <f t="shared" ref="Q4:Q33" si="1">I4*(1-M4)-O4</f>
        <v>0</v>
      </c>
      <c r="R4" s="274">
        <f t="shared" ref="R4:R35" si="2">Q4*H4</f>
        <v>0</v>
      </c>
      <c r="S4" s="275">
        <f>'DADOS ENTRADA'!$C$17</f>
        <v>1.6500000000000001E-2</v>
      </c>
      <c r="T4" s="275">
        <f>'DADOS ENTRADA'!$C$19</f>
        <v>7.5999999999999998E-2</v>
      </c>
      <c r="U4" s="275">
        <f>IF(AND('DADOS ENTRADA'!$C$11="x",K4=4%),4%,IF('DADOS ENTRADA'!$C$11&lt;&gt;"x",'DADOS ENTRADA'!$C$15,12%))</f>
        <v>0.17</v>
      </c>
      <c r="V4" s="276">
        <f>IF('DADOS ENTRADA'!$C$5="X",X4*0.34,0)</f>
        <v>0</v>
      </c>
      <c r="W4" s="277">
        <f>'DADOS ENTRADA'!$C$21</f>
        <v>0.125</v>
      </c>
      <c r="X4" s="278">
        <f>'DADOS ENTRADA'!$C$23</f>
        <v>0.18</v>
      </c>
      <c r="Y4" s="276">
        <f>'DADOS ENTRADA'!$C$25</f>
        <v>0</v>
      </c>
      <c r="Z4" s="276">
        <f>'DADOS ENTRADA'!$D$28</f>
        <v>0</v>
      </c>
      <c r="AA4" s="279">
        <f>SUM(S4:Z4)</f>
        <v>0.5675</v>
      </c>
      <c r="AB4" s="279">
        <f>(1-AA4)</f>
        <v>0.4325</v>
      </c>
      <c r="AC4" s="274">
        <f>Q4/AB4</f>
        <v>0</v>
      </c>
      <c r="AD4" s="280">
        <f>R4/AB4</f>
        <v>0</v>
      </c>
      <c r="AE4" s="281">
        <f>SUM(S4:V4)</f>
        <v>0.26250000000000001</v>
      </c>
      <c r="AF4" s="281">
        <f>W4+X4</f>
        <v>0.30499999999999999</v>
      </c>
      <c r="AG4" s="282">
        <f>AD4*AE4</f>
        <v>0</v>
      </c>
      <c r="AH4" s="282">
        <f>AD4*AF4</f>
        <v>0</v>
      </c>
    </row>
    <row r="5" spans="1:34" x14ac:dyDescent="0.2">
      <c r="A5" s="272">
        <v>2</v>
      </c>
      <c r="B5" s="347"/>
      <c r="C5" s="347"/>
      <c r="D5" s="348"/>
      <c r="E5" s="349"/>
      <c r="F5" s="349"/>
      <c r="G5" s="350"/>
      <c r="H5" s="252"/>
      <c r="I5" s="351"/>
      <c r="J5" s="253"/>
      <c r="K5" s="253"/>
      <c r="L5" s="267"/>
      <c r="M5" s="352"/>
      <c r="N5" s="353"/>
      <c r="O5" s="254">
        <f t="shared" si="0"/>
        <v>0</v>
      </c>
      <c r="P5" s="273">
        <f t="shared" ref="P5:P68" si="3">((I5*(1-M5)*L5)+I5*(1-M5))*H5</f>
        <v>0</v>
      </c>
      <c r="Q5" s="274">
        <f t="shared" si="1"/>
        <v>0</v>
      </c>
      <c r="R5" s="274">
        <f t="shared" si="2"/>
        <v>0</v>
      </c>
      <c r="S5" s="275">
        <f>'DADOS ENTRADA'!$C$17</f>
        <v>1.6500000000000001E-2</v>
      </c>
      <c r="T5" s="275">
        <f>'DADOS ENTRADA'!$C$19</f>
        <v>7.5999999999999998E-2</v>
      </c>
      <c r="U5" s="275">
        <f>IF(AND('DADOS ENTRADA'!$C$11="x",K5=4%),4%,IF('DADOS ENTRADA'!$C$11&lt;&gt;"x",'DADOS ENTRADA'!$C$15,12%))</f>
        <v>0.17</v>
      </c>
      <c r="V5" s="276">
        <f>IF('DADOS ENTRADA'!$C$5="X",X5*0.34,0)</f>
        <v>0</v>
      </c>
      <c r="W5" s="277">
        <f>'DADOS ENTRADA'!$C$21</f>
        <v>0.125</v>
      </c>
      <c r="X5" s="278">
        <f>'DADOS ENTRADA'!$C$23</f>
        <v>0.18</v>
      </c>
      <c r="Y5" s="276">
        <f>'DADOS ENTRADA'!$C$25</f>
        <v>0</v>
      </c>
      <c r="Z5" s="276">
        <f>'DADOS ENTRADA'!$D$28</f>
        <v>0</v>
      </c>
      <c r="AA5" s="279">
        <f>SUM(S5:Z5)</f>
        <v>0.5675</v>
      </c>
      <c r="AB5" s="279">
        <f>(1-AA5)</f>
        <v>0.4325</v>
      </c>
      <c r="AC5" s="274">
        <f>Q5/AB5</f>
        <v>0</v>
      </c>
      <c r="AD5" s="280">
        <f>R5/AB5</f>
        <v>0</v>
      </c>
      <c r="AE5" s="281">
        <f>SUM(S5:V5)</f>
        <v>0.26250000000000001</v>
      </c>
      <c r="AF5" s="281">
        <f t="shared" ref="AF5:AF68" si="4">W5+X5</f>
        <v>0.30499999999999999</v>
      </c>
      <c r="AG5" s="282">
        <f t="shared" ref="AG5:AG68" si="5">AD5*AE5</f>
        <v>0</v>
      </c>
      <c r="AH5" s="282">
        <f t="shared" ref="AH5:AH68" si="6">AD5*AF5</f>
        <v>0</v>
      </c>
    </row>
    <row r="6" spans="1:34" x14ac:dyDescent="0.2">
      <c r="A6" s="272">
        <v>3</v>
      </c>
      <c r="B6" s="347"/>
      <c r="C6" s="347"/>
      <c r="D6" s="348"/>
      <c r="E6" s="349"/>
      <c r="F6" s="349"/>
      <c r="G6" s="350"/>
      <c r="H6" s="252"/>
      <c r="I6" s="351"/>
      <c r="J6" s="253"/>
      <c r="K6" s="253"/>
      <c r="L6" s="267"/>
      <c r="M6" s="352"/>
      <c r="N6" s="353"/>
      <c r="O6" s="254">
        <f t="shared" si="0"/>
        <v>0</v>
      </c>
      <c r="P6" s="273">
        <f t="shared" si="3"/>
        <v>0</v>
      </c>
      <c r="Q6" s="274">
        <f t="shared" si="1"/>
        <v>0</v>
      </c>
      <c r="R6" s="274">
        <f t="shared" si="2"/>
        <v>0</v>
      </c>
      <c r="S6" s="275">
        <f>'DADOS ENTRADA'!$C$17</f>
        <v>1.6500000000000001E-2</v>
      </c>
      <c r="T6" s="275">
        <f>'DADOS ENTRADA'!$C$19</f>
        <v>7.5999999999999998E-2</v>
      </c>
      <c r="U6" s="275">
        <f>IF(AND('DADOS ENTRADA'!$C$11="x",K6=4%),4%,IF('DADOS ENTRADA'!$C$11&lt;&gt;"x",'DADOS ENTRADA'!$C$15,12%))</f>
        <v>0.17</v>
      </c>
      <c r="V6" s="276">
        <f>IF('DADOS ENTRADA'!$C$5="X",X6*0.34,0)</f>
        <v>0</v>
      </c>
      <c r="W6" s="277">
        <f>'DADOS ENTRADA'!$C$21</f>
        <v>0.125</v>
      </c>
      <c r="X6" s="278">
        <f>'DADOS ENTRADA'!$C$23</f>
        <v>0.18</v>
      </c>
      <c r="Y6" s="276">
        <f>'DADOS ENTRADA'!$C$25</f>
        <v>0</v>
      </c>
      <c r="Z6" s="276">
        <f>'DADOS ENTRADA'!$D$28</f>
        <v>0</v>
      </c>
      <c r="AA6" s="279">
        <f>SUM(S6:Z6)</f>
        <v>0.5675</v>
      </c>
      <c r="AB6" s="279">
        <f>(1-AA6)</f>
        <v>0.4325</v>
      </c>
      <c r="AC6" s="274">
        <f>Q6/AB6</f>
        <v>0</v>
      </c>
      <c r="AD6" s="280">
        <f>R6/AB6</f>
        <v>0</v>
      </c>
      <c r="AE6" s="281">
        <f>SUM(S6:V6)</f>
        <v>0.26250000000000001</v>
      </c>
      <c r="AF6" s="281">
        <f t="shared" si="4"/>
        <v>0.30499999999999999</v>
      </c>
      <c r="AG6" s="282">
        <f t="shared" si="5"/>
        <v>0</v>
      </c>
      <c r="AH6" s="282">
        <f t="shared" si="6"/>
        <v>0</v>
      </c>
    </row>
    <row r="7" spans="1:34" x14ac:dyDescent="0.2">
      <c r="A7" s="272">
        <v>4</v>
      </c>
      <c r="B7" s="347"/>
      <c r="C7" s="347"/>
      <c r="D7" s="348"/>
      <c r="E7" s="349"/>
      <c r="F7" s="349"/>
      <c r="G7" s="350"/>
      <c r="H7" s="252"/>
      <c r="I7" s="351"/>
      <c r="J7" s="253"/>
      <c r="K7" s="253"/>
      <c r="L7" s="267"/>
      <c r="M7" s="352"/>
      <c r="N7" s="353"/>
      <c r="O7" s="254">
        <f t="shared" si="0"/>
        <v>0</v>
      </c>
      <c r="P7" s="273">
        <f t="shared" si="3"/>
        <v>0</v>
      </c>
      <c r="Q7" s="274">
        <f t="shared" si="1"/>
        <v>0</v>
      </c>
      <c r="R7" s="274">
        <f t="shared" si="2"/>
        <v>0</v>
      </c>
      <c r="S7" s="275">
        <f>'DADOS ENTRADA'!$C$17</f>
        <v>1.6500000000000001E-2</v>
      </c>
      <c r="T7" s="275">
        <f>'DADOS ENTRADA'!$C$19</f>
        <v>7.5999999999999998E-2</v>
      </c>
      <c r="U7" s="275">
        <f>IF(AND('DADOS ENTRADA'!$C$11="x",K7=4%),4%,IF('DADOS ENTRADA'!$C$11&lt;&gt;"x",'DADOS ENTRADA'!$C$15,12%))</f>
        <v>0.17</v>
      </c>
      <c r="V7" s="276">
        <f>IF('DADOS ENTRADA'!$C$5="X",X7*0.34,0)</f>
        <v>0</v>
      </c>
      <c r="W7" s="277">
        <f>'DADOS ENTRADA'!$C$21</f>
        <v>0.125</v>
      </c>
      <c r="X7" s="278">
        <f>'DADOS ENTRADA'!$C$23</f>
        <v>0.18</v>
      </c>
      <c r="Y7" s="276">
        <f>'DADOS ENTRADA'!$C$25</f>
        <v>0</v>
      </c>
      <c r="Z7" s="276">
        <f>'DADOS ENTRADA'!$D$28</f>
        <v>0</v>
      </c>
      <c r="AA7" s="279">
        <f t="shared" ref="AA7:AA77" si="7">SUM(S7:Z7)</f>
        <v>0.5675</v>
      </c>
      <c r="AB7" s="279">
        <f>(1-AA7)</f>
        <v>0.4325</v>
      </c>
      <c r="AC7" s="274">
        <f t="shared" ref="AC7:AC77" si="8">Q7/AB7</f>
        <v>0</v>
      </c>
      <c r="AD7" s="280">
        <f t="shared" ref="AD7:AD77" si="9">R7/AB7</f>
        <v>0</v>
      </c>
      <c r="AE7" s="281">
        <f t="shared" ref="AE7:AE77" si="10">SUM(S7:V7)</f>
        <v>0.26250000000000001</v>
      </c>
      <c r="AF7" s="281">
        <f t="shared" si="4"/>
        <v>0.30499999999999999</v>
      </c>
      <c r="AG7" s="282">
        <f t="shared" si="5"/>
        <v>0</v>
      </c>
      <c r="AH7" s="282">
        <f t="shared" si="6"/>
        <v>0</v>
      </c>
    </row>
    <row r="8" spans="1:34" x14ac:dyDescent="0.2">
      <c r="A8" s="272">
        <v>5</v>
      </c>
      <c r="B8" s="347"/>
      <c r="C8" s="347"/>
      <c r="D8" s="348"/>
      <c r="E8" s="349"/>
      <c r="F8" s="349"/>
      <c r="G8" s="350"/>
      <c r="H8" s="252"/>
      <c r="I8" s="351"/>
      <c r="J8" s="253"/>
      <c r="K8" s="253"/>
      <c r="L8" s="267"/>
      <c r="M8" s="352"/>
      <c r="N8" s="353"/>
      <c r="O8" s="254">
        <f t="shared" si="0"/>
        <v>0</v>
      </c>
      <c r="P8" s="273">
        <f t="shared" si="3"/>
        <v>0</v>
      </c>
      <c r="Q8" s="274">
        <f t="shared" si="1"/>
        <v>0</v>
      </c>
      <c r="R8" s="274">
        <f t="shared" si="2"/>
        <v>0</v>
      </c>
      <c r="S8" s="275">
        <f>'DADOS ENTRADA'!$C$17</f>
        <v>1.6500000000000001E-2</v>
      </c>
      <c r="T8" s="275">
        <f>'DADOS ENTRADA'!$C$19</f>
        <v>7.5999999999999998E-2</v>
      </c>
      <c r="U8" s="275">
        <f>IF(AND('DADOS ENTRADA'!$C$11="x",K8=4%),4%,IF('DADOS ENTRADA'!$C$11&lt;&gt;"x",'DADOS ENTRADA'!$C$15,12%))</f>
        <v>0.17</v>
      </c>
      <c r="V8" s="276">
        <f>IF('DADOS ENTRADA'!$C$5="X",X8*0.34,0)</f>
        <v>0</v>
      </c>
      <c r="W8" s="277">
        <f>'DADOS ENTRADA'!$C$21</f>
        <v>0.125</v>
      </c>
      <c r="X8" s="278">
        <f>'DADOS ENTRADA'!$C$23</f>
        <v>0.18</v>
      </c>
      <c r="Y8" s="276">
        <f>'DADOS ENTRADA'!$C$25</f>
        <v>0</v>
      </c>
      <c r="Z8" s="276">
        <f>'DADOS ENTRADA'!$D$28</f>
        <v>0</v>
      </c>
      <c r="AA8" s="279">
        <f t="shared" si="7"/>
        <v>0.5675</v>
      </c>
      <c r="AB8" s="279">
        <f t="shared" ref="AB8:AB78" si="11">(1-AA8)</f>
        <v>0.4325</v>
      </c>
      <c r="AC8" s="274">
        <f t="shared" si="8"/>
        <v>0</v>
      </c>
      <c r="AD8" s="280">
        <f t="shared" si="9"/>
        <v>0</v>
      </c>
      <c r="AE8" s="281">
        <f t="shared" si="10"/>
        <v>0.26250000000000001</v>
      </c>
      <c r="AF8" s="281">
        <f t="shared" si="4"/>
        <v>0.30499999999999999</v>
      </c>
      <c r="AG8" s="282">
        <f t="shared" si="5"/>
        <v>0</v>
      </c>
      <c r="AH8" s="282">
        <f t="shared" si="6"/>
        <v>0</v>
      </c>
    </row>
    <row r="9" spans="1:34" x14ac:dyDescent="0.2">
      <c r="A9" s="272">
        <v>6</v>
      </c>
      <c r="B9" s="347"/>
      <c r="C9" s="347"/>
      <c r="D9" s="348"/>
      <c r="E9" s="349"/>
      <c r="F9" s="349"/>
      <c r="G9" s="350"/>
      <c r="H9" s="252"/>
      <c r="I9" s="351"/>
      <c r="J9" s="253"/>
      <c r="K9" s="253"/>
      <c r="L9" s="267"/>
      <c r="M9" s="352"/>
      <c r="N9" s="353"/>
      <c r="O9" s="254">
        <f t="shared" si="0"/>
        <v>0</v>
      </c>
      <c r="P9" s="273">
        <f t="shared" si="3"/>
        <v>0</v>
      </c>
      <c r="Q9" s="274">
        <f t="shared" si="1"/>
        <v>0</v>
      </c>
      <c r="R9" s="274">
        <f t="shared" si="2"/>
        <v>0</v>
      </c>
      <c r="S9" s="275">
        <f>'DADOS ENTRADA'!$C$17</f>
        <v>1.6500000000000001E-2</v>
      </c>
      <c r="T9" s="275">
        <f>'DADOS ENTRADA'!$C$19</f>
        <v>7.5999999999999998E-2</v>
      </c>
      <c r="U9" s="275">
        <f>IF(AND('DADOS ENTRADA'!$C$11="x",K9=4%),4%,IF('DADOS ENTRADA'!$C$11&lt;&gt;"x",'DADOS ENTRADA'!$C$15,12%))</f>
        <v>0.17</v>
      </c>
      <c r="V9" s="276">
        <f>IF('DADOS ENTRADA'!$C$5="X",X9*0.34,0)</f>
        <v>0</v>
      </c>
      <c r="W9" s="277">
        <f>'DADOS ENTRADA'!$C$21</f>
        <v>0.125</v>
      </c>
      <c r="X9" s="278">
        <f>'DADOS ENTRADA'!$C$23</f>
        <v>0.18</v>
      </c>
      <c r="Y9" s="276">
        <f>'DADOS ENTRADA'!$C$25</f>
        <v>0</v>
      </c>
      <c r="Z9" s="276">
        <f>'DADOS ENTRADA'!$D$28</f>
        <v>0</v>
      </c>
      <c r="AA9" s="279">
        <f t="shared" si="7"/>
        <v>0.5675</v>
      </c>
      <c r="AB9" s="279">
        <f t="shared" si="11"/>
        <v>0.4325</v>
      </c>
      <c r="AC9" s="274">
        <f t="shared" si="8"/>
        <v>0</v>
      </c>
      <c r="AD9" s="280">
        <f t="shared" si="9"/>
        <v>0</v>
      </c>
      <c r="AE9" s="281">
        <f t="shared" si="10"/>
        <v>0.26250000000000001</v>
      </c>
      <c r="AF9" s="281">
        <f t="shared" si="4"/>
        <v>0.30499999999999999</v>
      </c>
      <c r="AG9" s="282">
        <f t="shared" si="5"/>
        <v>0</v>
      </c>
      <c r="AH9" s="282">
        <f t="shared" si="6"/>
        <v>0</v>
      </c>
    </row>
    <row r="10" spans="1:34" x14ac:dyDescent="0.2">
      <c r="A10" s="272">
        <v>7</v>
      </c>
      <c r="B10" s="347"/>
      <c r="C10" s="347"/>
      <c r="D10" s="348"/>
      <c r="E10" s="349"/>
      <c r="F10" s="349"/>
      <c r="G10" s="350"/>
      <c r="H10" s="252"/>
      <c r="I10" s="351"/>
      <c r="J10" s="253"/>
      <c r="K10" s="253"/>
      <c r="L10" s="267"/>
      <c r="M10" s="352"/>
      <c r="N10" s="353"/>
      <c r="O10" s="254">
        <f t="shared" si="0"/>
        <v>0</v>
      </c>
      <c r="P10" s="273">
        <f t="shared" si="3"/>
        <v>0</v>
      </c>
      <c r="Q10" s="274">
        <f t="shared" si="1"/>
        <v>0</v>
      </c>
      <c r="R10" s="274">
        <f t="shared" si="2"/>
        <v>0</v>
      </c>
      <c r="S10" s="275">
        <f>'DADOS ENTRADA'!$C$17</f>
        <v>1.6500000000000001E-2</v>
      </c>
      <c r="T10" s="275">
        <f>'DADOS ENTRADA'!$C$19</f>
        <v>7.5999999999999998E-2</v>
      </c>
      <c r="U10" s="275">
        <f>IF(AND('DADOS ENTRADA'!$C$11="x",K10=4%),4%,IF('DADOS ENTRADA'!$C$11&lt;&gt;"x",'DADOS ENTRADA'!$C$15,12%))</f>
        <v>0.17</v>
      </c>
      <c r="V10" s="276">
        <f>IF('DADOS ENTRADA'!$C$5="X",X10*0.34,0)</f>
        <v>0</v>
      </c>
      <c r="W10" s="277">
        <f>'DADOS ENTRADA'!$C$21</f>
        <v>0.125</v>
      </c>
      <c r="X10" s="278">
        <f>'DADOS ENTRADA'!$C$23</f>
        <v>0.18</v>
      </c>
      <c r="Y10" s="276">
        <f>'DADOS ENTRADA'!$C$25</f>
        <v>0</v>
      </c>
      <c r="Z10" s="276">
        <f>'DADOS ENTRADA'!$D$28</f>
        <v>0</v>
      </c>
      <c r="AA10" s="279">
        <f t="shared" si="7"/>
        <v>0.5675</v>
      </c>
      <c r="AB10" s="279">
        <f t="shared" si="11"/>
        <v>0.4325</v>
      </c>
      <c r="AC10" s="274">
        <f t="shared" si="8"/>
        <v>0</v>
      </c>
      <c r="AD10" s="280">
        <f t="shared" si="9"/>
        <v>0</v>
      </c>
      <c r="AE10" s="281">
        <f t="shared" si="10"/>
        <v>0.26250000000000001</v>
      </c>
      <c r="AF10" s="281">
        <f t="shared" si="4"/>
        <v>0.30499999999999999</v>
      </c>
      <c r="AG10" s="282">
        <f t="shared" si="5"/>
        <v>0</v>
      </c>
      <c r="AH10" s="282">
        <f t="shared" si="6"/>
        <v>0</v>
      </c>
    </row>
    <row r="11" spans="1:34" x14ac:dyDescent="0.2">
      <c r="A11" s="272">
        <v>8</v>
      </c>
      <c r="B11" s="347"/>
      <c r="C11" s="347"/>
      <c r="D11" s="348"/>
      <c r="E11" s="349"/>
      <c r="F11" s="349"/>
      <c r="G11" s="350"/>
      <c r="H11" s="252"/>
      <c r="I11" s="351"/>
      <c r="J11" s="253"/>
      <c r="K11" s="253"/>
      <c r="L11" s="267"/>
      <c r="M11" s="352"/>
      <c r="N11" s="353"/>
      <c r="O11" s="254">
        <f t="shared" si="0"/>
        <v>0</v>
      </c>
      <c r="P11" s="273">
        <f t="shared" si="3"/>
        <v>0</v>
      </c>
      <c r="Q11" s="274">
        <f t="shared" si="1"/>
        <v>0</v>
      </c>
      <c r="R11" s="274">
        <f t="shared" si="2"/>
        <v>0</v>
      </c>
      <c r="S11" s="275">
        <f>'DADOS ENTRADA'!$C$17</f>
        <v>1.6500000000000001E-2</v>
      </c>
      <c r="T11" s="275">
        <f>'DADOS ENTRADA'!$C$19</f>
        <v>7.5999999999999998E-2</v>
      </c>
      <c r="U11" s="275">
        <f>IF(AND('DADOS ENTRADA'!$C$11="x",K11=4%),4%,IF('DADOS ENTRADA'!$C$11&lt;&gt;"x",'DADOS ENTRADA'!$C$15,12%))</f>
        <v>0.17</v>
      </c>
      <c r="V11" s="276">
        <f>IF('DADOS ENTRADA'!$C$5="X",X11*0.34,0)</f>
        <v>0</v>
      </c>
      <c r="W11" s="277">
        <f>'DADOS ENTRADA'!$C$21</f>
        <v>0.125</v>
      </c>
      <c r="X11" s="278">
        <f>'DADOS ENTRADA'!$C$23</f>
        <v>0.18</v>
      </c>
      <c r="Y11" s="276">
        <f>'DADOS ENTRADA'!$C$25</f>
        <v>0</v>
      </c>
      <c r="Z11" s="276">
        <f>'DADOS ENTRADA'!$D$28</f>
        <v>0</v>
      </c>
      <c r="AA11" s="279">
        <f t="shared" si="7"/>
        <v>0.5675</v>
      </c>
      <c r="AB11" s="279">
        <f t="shared" si="11"/>
        <v>0.4325</v>
      </c>
      <c r="AC11" s="274">
        <f t="shared" si="8"/>
        <v>0</v>
      </c>
      <c r="AD11" s="280">
        <f t="shared" si="9"/>
        <v>0</v>
      </c>
      <c r="AE11" s="281">
        <f t="shared" si="10"/>
        <v>0.26250000000000001</v>
      </c>
      <c r="AF11" s="281">
        <f t="shared" si="4"/>
        <v>0.30499999999999999</v>
      </c>
      <c r="AG11" s="282">
        <f t="shared" si="5"/>
        <v>0</v>
      </c>
      <c r="AH11" s="282">
        <f t="shared" si="6"/>
        <v>0</v>
      </c>
    </row>
    <row r="12" spans="1:34" x14ac:dyDescent="0.2">
      <c r="A12" s="272">
        <v>9</v>
      </c>
      <c r="B12" s="347"/>
      <c r="C12" s="347"/>
      <c r="D12" s="348"/>
      <c r="E12" s="349"/>
      <c r="F12" s="349"/>
      <c r="G12" s="350"/>
      <c r="H12" s="252"/>
      <c r="I12" s="351"/>
      <c r="J12" s="253"/>
      <c r="K12" s="253"/>
      <c r="L12" s="267"/>
      <c r="M12" s="352"/>
      <c r="N12" s="353"/>
      <c r="O12" s="254">
        <f t="shared" si="0"/>
        <v>0</v>
      </c>
      <c r="P12" s="273">
        <f t="shared" si="3"/>
        <v>0</v>
      </c>
      <c r="Q12" s="274">
        <f t="shared" si="1"/>
        <v>0</v>
      </c>
      <c r="R12" s="274">
        <f t="shared" si="2"/>
        <v>0</v>
      </c>
      <c r="S12" s="275">
        <f>'DADOS ENTRADA'!$C$17</f>
        <v>1.6500000000000001E-2</v>
      </c>
      <c r="T12" s="275">
        <f>'DADOS ENTRADA'!$C$19</f>
        <v>7.5999999999999998E-2</v>
      </c>
      <c r="U12" s="275">
        <f>IF(AND('DADOS ENTRADA'!$C$11="x",K12=4%),4%,IF('DADOS ENTRADA'!$C$11&lt;&gt;"x",'DADOS ENTRADA'!$C$15,12%))</f>
        <v>0.17</v>
      </c>
      <c r="V12" s="276">
        <f>IF('DADOS ENTRADA'!$C$5="X",X12*0.34,0)</f>
        <v>0</v>
      </c>
      <c r="W12" s="277">
        <f>'DADOS ENTRADA'!$C$21</f>
        <v>0.125</v>
      </c>
      <c r="X12" s="278">
        <f>'DADOS ENTRADA'!$C$23</f>
        <v>0.18</v>
      </c>
      <c r="Y12" s="276">
        <f>'DADOS ENTRADA'!$C$25</f>
        <v>0</v>
      </c>
      <c r="Z12" s="276">
        <f>'DADOS ENTRADA'!$D$28</f>
        <v>0</v>
      </c>
      <c r="AA12" s="279">
        <f t="shared" si="7"/>
        <v>0.5675</v>
      </c>
      <c r="AB12" s="279">
        <f t="shared" si="11"/>
        <v>0.4325</v>
      </c>
      <c r="AC12" s="274">
        <f t="shared" si="8"/>
        <v>0</v>
      </c>
      <c r="AD12" s="280">
        <f t="shared" si="9"/>
        <v>0</v>
      </c>
      <c r="AE12" s="281">
        <f t="shared" si="10"/>
        <v>0.26250000000000001</v>
      </c>
      <c r="AF12" s="281">
        <f t="shared" si="4"/>
        <v>0.30499999999999999</v>
      </c>
      <c r="AG12" s="282">
        <f t="shared" si="5"/>
        <v>0</v>
      </c>
      <c r="AH12" s="282">
        <f t="shared" si="6"/>
        <v>0</v>
      </c>
    </row>
    <row r="13" spans="1:34" x14ac:dyDescent="0.2">
      <c r="A13" s="272">
        <v>10</v>
      </c>
      <c r="B13" s="347"/>
      <c r="C13" s="347"/>
      <c r="D13" s="348"/>
      <c r="E13" s="349"/>
      <c r="F13" s="349"/>
      <c r="G13" s="350"/>
      <c r="H13" s="252"/>
      <c r="I13" s="351"/>
      <c r="J13" s="253"/>
      <c r="K13" s="253"/>
      <c r="L13" s="267"/>
      <c r="M13" s="352"/>
      <c r="N13" s="353"/>
      <c r="O13" s="254">
        <f t="shared" si="0"/>
        <v>0</v>
      </c>
      <c r="P13" s="273">
        <f t="shared" si="3"/>
        <v>0</v>
      </c>
      <c r="Q13" s="274">
        <f t="shared" si="1"/>
        <v>0</v>
      </c>
      <c r="R13" s="274">
        <f t="shared" si="2"/>
        <v>0</v>
      </c>
      <c r="S13" s="275">
        <f>'DADOS ENTRADA'!$C$17</f>
        <v>1.6500000000000001E-2</v>
      </c>
      <c r="T13" s="275">
        <f>'DADOS ENTRADA'!$C$19</f>
        <v>7.5999999999999998E-2</v>
      </c>
      <c r="U13" s="275">
        <f>IF(AND('DADOS ENTRADA'!$C$11="x",K13=4%),4%,IF('DADOS ENTRADA'!$C$11&lt;&gt;"x",'DADOS ENTRADA'!$C$15,12%))</f>
        <v>0.17</v>
      </c>
      <c r="V13" s="276">
        <f>IF('DADOS ENTRADA'!$C$5="X",X13*0.34,0)</f>
        <v>0</v>
      </c>
      <c r="W13" s="277">
        <f>'DADOS ENTRADA'!$C$21</f>
        <v>0.125</v>
      </c>
      <c r="X13" s="278">
        <f>'DADOS ENTRADA'!$C$23</f>
        <v>0.18</v>
      </c>
      <c r="Y13" s="276">
        <f>'DADOS ENTRADA'!$C$25</f>
        <v>0</v>
      </c>
      <c r="Z13" s="276">
        <f>'DADOS ENTRADA'!$D$28</f>
        <v>0</v>
      </c>
      <c r="AA13" s="279">
        <f t="shared" si="7"/>
        <v>0.5675</v>
      </c>
      <c r="AB13" s="279">
        <f t="shared" si="11"/>
        <v>0.4325</v>
      </c>
      <c r="AC13" s="274">
        <f t="shared" si="8"/>
        <v>0</v>
      </c>
      <c r="AD13" s="280">
        <f t="shared" si="9"/>
        <v>0</v>
      </c>
      <c r="AE13" s="281">
        <f t="shared" si="10"/>
        <v>0.26250000000000001</v>
      </c>
      <c r="AF13" s="281">
        <f t="shared" si="4"/>
        <v>0.30499999999999999</v>
      </c>
      <c r="AG13" s="282">
        <f t="shared" si="5"/>
        <v>0</v>
      </c>
      <c r="AH13" s="282">
        <f t="shared" si="6"/>
        <v>0</v>
      </c>
    </row>
    <row r="14" spans="1:34" x14ac:dyDescent="0.2">
      <c r="A14" s="272">
        <v>11</v>
      </c>
      <c r="B14" s="347"/>
      <c r="C14" s="347"/>
      <c r="D14" s="348"/>
      <c r="E14" s="349"/>
      <c r="F14" s="349"/>
      <c r="G14" s="350"/>
      <c r="H14" s="252"/>
      <c r="I14" s="351"/>
      <c r="J14" s="253"/>
      <c r="K14" s="253"/>
      <c r="L14" s="267"/>
      <c r="M14" s="352"/>
      <c r="N14" s="353"/>
      <c r="O14" s="254">
        <f t="shared" si="0"/>
        <v>0</v>
      </c>
      <c r="P14" s="273">
        <f t="shared" si="3"/>
        <v>0</v>
      </c>
      <c r="Q14" s="274">
        <f t="shared" si="1"/>
        <v>0</v>
      </c>
      <c r="R14" s="274">
        <f t="shared" si="2"/>
        <v>0</v>
      </c>
      <c r="S14" s="275">
        <f>'DADOS ENTRADA'!$C$17</f>
        <v>1.6500000000000001E-2</v>
      </c>
      <c r="T14" s="275">
        <f>'DADOS ENTRADA'!$C$19</f>
        <v>7.5999999999999998E-2</v>
      </c>
      <c r="U14" s="275">
        <f>IF(AND('DADOS ENTRADA'!$C$11="x",K14=4%),4%,IF('DADOS ENTRADA'!$C$11&lt;&gt;"x",'DADOS ENTRADA'!$C$15,12%))</f>
        <v>0.17</v>
      </c>
      <c r="V14" s="276">
        <f>IF('DADOS ENTRADA'!$C$5="X",X14*0.34,0)</f>
        <v>0</v>
      </c>
      <c r="W14" s="277">
        <f>'DADOS ENTRADA'!$C$21</f>
        <v>0.125</v>
      </c>
      <c r="X14" s="278">
        <f>'DADOS ENTRADA'!$C$23</f>
        <v>0.18</v>
      </c>
      <c r="Y14" s="276">
        <f>'DADOS ENTRADA'!$C$25</f>
        <v>0</v>
      </c>
      <c r="Z14" s="276">
        <f>'DADOS ENTRADA'!$D$28</f>
        <v>0</v>
      </c>
      <c r="AA14" s="279">
        <f t="shared" si="7"/>
        <v>0.5675</v>
      </c>
      <c r="AB14" s="279">
        <f t="shared" si="11"/>
        <v>0.4325</v>
      </c>
      <c r="AC14" s="274">
        <f t="shared" si="8"/>
        <v>0</v>
      </c>
      <c r="AD14" s="280">
        <f t="shared" si="9"/>
        <v>0</v>
      </c>
      <c r="AE14" s="281">
        <f t="shared" si="10"/>
        <v>0.26250000000000001</v>
      </c>
      <c r="AF14" s="281">
        <f t="shared" si="4"/>
        <v>0.30499999999999999</v>
      </c>
      <c r="AG14" s="282">
        <f t="shared" si="5"/>
        <v>0</v>
      </c>
      <c r="AH14" s="282">
        <f t="shared" si="6"/>
        <v>0</v>
      </c>
    </row>
    <row r="15" spans="1:34" x14ac:dyDescent="0.2">
      <c r="A15" s="272">
        <v>12</v>
      </c>
      <c r="B15" s="347"/>
      <c r="C15" s="347"/>
      <c r="D15" s="348"/>
      <c r="E15" s="349"/>
      <c r="F15" s="349"/>
      <c r="G15" s="350"/>
      <c r="H15" s="252"/>
      <c r="I15" s="351"/>
      <c r="J15" s="253"/>
      <c r="K15" s="253"/>
      <c r="L15" s="267"/>
      <c r="M15" s="352"/>
      <c r="N15" s="353"/>
      <c r="O15" s="254">
        <f t="shared" si="0"/>
        <v>0</v>
      </c>
      <c r="P15" s="273">
        <f t="shared" si="3"/>
        <v>0</v>
      </c>
      <c r="Q15" s="274">
        <f t="shared" si="1"/>
        <v>0</v>
      </c>
      <c r="R15" s="274">
        <f t="shared" si="2"/>
        <v>0</v>
      </c>
      <c r="S15" s="275">
        <f>'DADOS ENTRADA'!$C$17</f>
        <v>1.6500000000000001E-2</v>
      </c>
      <c r="T15" s="275">
        <f>'DADOS ENTRADA'!$C$19</f>
        <v>7.5999999999999998E-2</v>
      </c>
      <c r="U15" s="275">
        <f>IF(AND('DADOS ENTRADA'!$C$11="x",K15=4%),4%,IF('DADOS ENTRADA'!$C$11&lt;&gt;"x",'DADOS ENTRADA'!$C$15,12%))</f>
        <v>0.17</v>
      </c>
      <c r="V15" s="276">
        <f>IF('DADOS ENTRADA'!$C$5="X",X15*0.34,0)</f>
        <v>0</v>
      </c>
      <c r="W15" s="277">
        <f>'DADOS ENTRADA'!$C$21</f>
        <v>0.125</v>
      </c>
      <c r="X15" s="278">
        <f>'DADOS ENTRADA'!$C$23</f>
        <v>0.18</v>
      </c>
      <c r="Y15" s="276">
        <f>'DADOS ENTRADA'!$C$25</f>
        <v>0</v>
      </c>
      <c r="Z15" s="276">
        <f>'DADOS ENTRADA'!$D$28</f>
        <v>0</v>
      </c>
      <c r="AA15" s="279">
        <f t="shared" si="7"/>
        <v>0.5675</v>
      </c>
      <c r="AB15" s="279">
        <f t="shared" si="11"/>
        <v>0.4325</v>
      </c>
      <c r="AC15" s="274">
        <f t="shared" si="8"/>
        <v>0</v>
      </c>
      <c r="AD15" s="280">
        <f t="shared" si="9"/>
        <v>0</v>
      </c>
      <c r="AE15" s="281">
        <f t="shared" si="10"/>
        <v>0.26250000000000001</v>
      </c>
      <c r="AF15" s="281">
        <f t="shared" si="4"/>
        <v>0.30499999999999999</v>
      </c>
      <c r="AG15" s="282">
        <f t="shared" si="5"/>
        <v>0</v>
      </c>
      <c r="AH15" s="282">
        <f t="shared" si="6"/>
        <v>0</v>
      </c>
    </row>
    <row r="16" spans="1:34" x14ac:dyDescent="0.2">
      <c r="A16" s="272">
        <v>13</v>
      </c>
      <c r="B16" s="347"/>
      <c r="C16" s="347"/>
      <c r="D16" s="348"/>
      <c r="E16" s="349"/>
      <c r="F16" s="349"/>
      <c r="G16" s="350"/>
      <c r="H16" s="252"/>
      <c r="I16" s="351"/>
      <c r="J16" s="253"/>
      <c r="K16" s="253"/>
      <c r="L16" s="267"/>
      <c r="M16" s="352"/>
      <c r="N16" s="353"/>
      <c r="O16" s="254">
        <f t="shared" si="0"/>
        <v>0</v>
      </c>
      <c r="P16" s="273">
        <f t="shared" si="3"/>
        <v>0</v>
      </c>
      <c r="Q16" s="274">
        <f t="shared" si="1"/>
        <v>0</v>
      </c>
      <c r="R16" s="274">
        <f t="shared" si="2"/>
        <v>0</v>
      </c>
      <c r="S16" s="275">
        <f>'DADOS ENTRADA'!$C$17</f>
        <v>1.6500000000000001E-2</v>
      </c>
      <c r="T16" s="275">
        <f>'DADOS ENTRADA'!$C$19</f>
        <v>7.5999999999999998E-2</v>
      </c>
      <c r="U16" s="275">
        <f>IF(AND('DADOS ENTRADA'!$C$11="x",K16=4%),4%,IF('DADOS ENTRADA'!$C$11&lt;&gt;"x",'DADOS ENTRADA'!$C$15,12%))</f>
        <v>0.17</v>
      </c>
      <c r="V16" s="276">
        <f>IF('DADOS ENTRADA'!$C$5="X",X16*0.34,0)</f>
        <v>0</v>
      </c>
      <c r="W16" s="277">
        <f>'DADOS ENTRADA'!$C$21</f>
        <v>0.125</v>
      </c>
      <c r="X16" s="278">
        <f>'DADOS ENTRADA'!$C$23</f>
        <v>0.18</v>
      </c>
      <c r="Y16" s="276">
        <f>'DADOS ENTRADA'!$C$25</f>
        <v>0</v>
      </c>
      <c r="Z16" s="276">
        <f>'DADOS ENTRADA'!$D$28</f>
        <v>0</v>
      </c>
      <c r="AA16" s="279">
        <f t="shared" si="7"/>
        <v>0.5675</v>
      </c>
      <c r="AB16" s="279">
        <f t="shared" si="11"/>
        <v>0.4325</v>
      </c>
      <c r="AC16" s="274">
        <f t="shared" si="8"/>
        <v>0</v>
      </c>
      <c r="AD16" s="280">
        <f t="shared" si="9"/>
        <v>0</v>
      </c>
      <c r="AE16" s="281">
        <f t="shared" si="10"/>
        <v>0.26250000000000001</v>
      </c>
      <c r="AF16" s="281">
        <f t="shared" si="4"/>
        <v>0.30499999999999999</v>
      </c>
      <c r="AG16" s="282">
        <f t="shared" si="5"/>
        <v>0</v>
      </c>
      <c r="AH16" s="282">
        <f t="shared" si="6"/>
        <v>0</v>
      </c>
    </row>
    <row r="17" spans="1:34" x14ac:dyDescent="0.2">
      <c r="A17" s="272">
        <v>14</v>
      </c>
      <c r="B17" s="347"/>
      <c r="C17" s="347"/>
      <c r="D17" s="348"/>
      <c r="E17" s="349"/>
      <c r="F17" s="349"/>
      <c r="G17" s="350"/>
      <c r="H17" s="252"/>
      <c r="I17" s="351"/>
      <c r="J17" s="253"/>
      <c r="K17" s="253"/>
      <c r="L17" s="267"/>
      <c r="M17" s="352"/>
      <c r="N17" s="353"/>
      <c r="O17" s="254">
        <f t="shared" si="0"/>
        <v>0</v>
      </c>
      <c r="P17" s="273">
        <f t="shared" si="3"/>
        <v>0</v>
      </c>
      <c r="Q17" s="274">
        <f t="shared" si="1"/>
        <v>0</v>
      </c>
      <c r="R17" s="274">
        <f t="shared" si="2"/>
        <v>0</v>
      </c>
      <c r="S17" s="275">
        <f>'DADOS ENTRADA'!$C$17</f>
        <v>1.6500000000000001E-2</v>
      </c>
      <c r="T17" s="275">
        <f>'DADOS ENTRADA'!$C$19</f>
        <v>7.5999999999999998E-2</v>
      </c>
      <c r="U17" s="275">
        <f>IF(AND('DADOS ENTRADA'!$C$11="x",K17=4%),4%,IF('DADOS ENTRADA'!$C$11&lt;&gt;"x",'DADOS ENTRADA'!$C$15,12%))</f>
        <v>0.17</v>
      </c>
      <c r="V17" s="276">
        <f>IF('DADOS ENTRADA'!$C$5="X",X17*0.34,0)</f>
        <v>0</v>
      </c>
      <c r="W17" s="277">
        <f>'DADOS ENTRADA'!$C$21</f>
        <v>0.125</v>
      </c>
      <c r="X17" s="278">
        <f>'DADOS ENTRADA'!$C$23</f>
        <v>0.18</v>
      </c>
      <c r="Y17" s="276">
        <f>'DADOS ENTRADA'!$C$25</f>
        <v>0</v>
      </c>
      <c r="Z17" s="276">
        <f>'DADOS ENTRADA'!$D$28</f>
        <v>0</v>
      </c>
      <c r="AA17" s="279">
        <f t="shared" si="7"/>
        <v>0.5675</v>
      </c>
      <c r="AB17" s="279">
        <f t="shared" si="11"/>
        <v>0.4325</v>
      </c>
      <c r="AC17" s="274">
        <f t="shared" si="8"/>
        <v>0</v>
      </c>
      <c r="AD17" s="280">
        <f t="shared" si="9"/>
        <v>0</v>
      </c>
      <c r="AE17" s="281">
        <f t="shared" si="10"/>
        <v>0.26250000000000001</v>
      </c>
      <c r="AF17" s="281">
        <f t="shared" si="4"/>
        <v>0.30499999999999999</v>
      </c>
      <c r="AG17" s="282">
        <f t="shared" si="5"/>
        <v>0</v>
      </c>
      <c r="AH17" s="282">
        <f t="shared" si="6"/>
        <v>0</v>
      </c>
    </row>
    <row r="18" spans="1:34" x14ac:dyDescent="0.2">
      <c r="A18" s="272">
        <v>15</v>
      </c>
      <c r="B18" s="347"/>
      <c r="C18" s="347"/>
      <c r="D18" s="348"/>
      <c r="E18" s="349"/>
      <c r="F18" s="349"/>
      <c r="G18" s="350"/>
      <c r="H18" s="252"/>
      <c r="I18" s="351"/>
      <c r="J18" s="253"/>
      <c r="K18" s="253"/>
      <c r="L18" s="267"/>
      <c r="M18" s="352"/>
      <c r="N18" s="353"/>
      <c r="O18" s="254">
        <f t="shared" si="0"/>
        <v>0</v>
      </c>
      <c r="P18" s="273">
        <f t="shared" si="3"/>
        <v>0</v>
      </c>
      <c r="Q18" s="274">
        <f t="shared" si="1"/>
        <v>0</v>
      </c>
      <c r="R18" s="274">
        <f t="shared" si="2"/>
        <v>0</v>
      </c>
      <c r="S18" s="275">
        <f>'DADOS ENTRADA'!$C$17</f>
        <v>1.6500000000000001E-2</v>
      </c>
      <c r="T18" s="275">
        <f>'DADOS ENTRADA'!$C$19</f>
        <v>7.5999999999999998E-2</v>
      </c>
      <c r="U18" s="275">
        <f>IF(AND('DADOS ENTRADA'!$C$11="x",K18=4%),4%,IF('DADOS ENTRADA'!$C$11&lt;&gt;"x",'DADOS ENTRADA'!$C$15,12%))</f>
        <v>0.17</v>
      </c>
      <c r="V18" s="276">
        <f>IF('DADOS ENTRADA'!$C$5="X",X18*0.34,0)</f>
        <v>0</v>
      </c>
      <c r="W18" s="277">
        <f>'DADOS ENTRADA'!$C$21</f>
        <v>0.125</v>
      </c>
      <c r="X18" s="278">
        <f>'DADOS ENTRADA'!$C$23</f>
        <v>0.18</v>
      </c>
      <c r="Y18" s="276">
        <f>'DADOS ENTRADA'!$C$25</f>
        <v>0</v>
      </c>
      <c r="Z18" s="276">
        <f>'DADOS ENTRADA'!$D$28</f>
        <v>0</v>
      </c>
      <c r="AA18" s="279">
        <f t="shared" si="7"/>
        <v>0.5675</v>
      </c>
      <c r="AB18" s="279">
        <f t="shared" si="11"/>
        <v>0.4325</v>
      </c>
      <c r="AC18" s="274">
        <f t="shared" si="8"/>
        <v>0</v>
      </c>
      <c r="AD18" s="280">
        <f t="shared" si="9"/>
        <v>0</v>
      </c>
      <c r="AE18" s="281">
        <f t="shared" si="10"/>
        <v>0.26250000000000001</v>
      </c>
      <c r="AF18" s="281">
        <f t="shared" si="4"/>
        <v>0.30499999999999999</v>
      </c>
      <c r="AG18" s="282">
        <f t="shared" si="5"/>
        <v>0</v>
      </c>
      <c r="AH18" s="282">
        <f t="shared" si="6"/>
        <v>0</v>
      </c>
    </row>
    <row r="19" spans="1:34" x14ac:dyDescent="0.2">
      <c r="A19" s="272">
        <v>16</v>
      </c>
      <c r="B19" s="347"/>
      <c r="C19" s="347"/>
      <c r="D19" s="348"/>
      <c r="E19" s="349"/>
      <c r="F19" s="349"/>
      <c r="G19" s="350"/>
      <c r="H19" s="252"/>
      <c r="I19" s="351"/>
      <c r="J19" s="253"/>
      <c r="K19" s="253"/>
      <c r="L19" s="267"/>
      <c r="M19" s="352"/>
      <c r="N19" s="353"/>
      <c r="O19" s="254">
        <f t="shared" si="0"/>
        <v>0</v>
      </c>
      <c r="P19" s="273">
        <f t="shared" si="3"/>
        <v>0</v>
      </c>
      <c r="Q19" s="274">
        <f t="shared" si="1"/>
        <v>0</v>
      </c>
      <c r="R19" s="274">
        <f t="shared" si="2"/>
        <v>0</v>
      </c>
      <c r="S19" s="275">
        <f>'DADOS ENTRADA'!$C$17</f>
        <v>1.6500000000000001E-2</v>
      </c>
      <c r="T19" s="275">
        <f>'DADOS ENTRADA'!$C$19</f>
        <v>7.5999999999999998E-2</v>
      </c>
      <c r="U19" s="275">
        <f>IF(AND('DADOS ENTRADA'!$C$11="x",K19=4%),4%,IF('DADOS ENTRADA'!$C$11&lt;&gt;"x",'DADOS ENTRADA'!$C$15,12%))</f>
        <v>0.17</v>
      </c>
      <c r="V19" s="276">
        <f>IF('DADOS ENTRADA'!$C$5="X",X19*0.34,0)</f>
        <v>0</v>
      </c>
      <c r="W19" s="277">
        <f>'DADOS ENTRADA'!$C$21</f>
        <v>0.125</v>
      </c>
      <c r="X19" s="278">
        <f>'DADOS ENTRADA'!$C$23</f>
        <v>0.18</v>
      </c>
      <c r="Y19" s="276">
        <f>'DADOS ENTRADA'!$C$25</f>
        <v>0</v>
      </c>
      <c r="Z19" s="276">
        <f>'DADOS ENTRADA'!$D$28</f>
        <v>0</v>
      </c>
      <c r="AA19" s="279">
        <f t="shared" si="7"/>
        <v>0.5675</v>
      </c>
      <c r="AB19" s="279">
        <f t="shared" si="11"/>
        <v>0.4325</v>
      </c>
      <c r="AC19" s="274">
        <f t="shared" si="8"/>
        <v>0</v>
      </c>
      <c r="AD19" s="280">
        <f t="shared" si="9"/>
        <v>0</v>
      </c>
      <c r="AE19" s="281">
        <f t="shared" si="10"/>
        <v>0.26250000000000001</v>
      </c>
      <c r="AF19" s="281">
        <f t="shared" si="4"/>
        <v>0.30499999999999999</v>
      </c>
      <c r="AG19" s="282">
        <f t="shared" si="5"/>
        <v>0</v>
      </c>
      <c r="AH19" s="282">
        <f t="shared" si="6"/>
        <v>0</v>
      </c>
    </row>
    <row r="20" spans="1:34" x14ac:dyDescent="0.2">
      <c r="A20" s="272">
        <v>17</v>
      </c>
      <c r="B20" s="347"/>
      <c r="C20" s="347"/>
      <c r="D20" s="348"/>
      <c r="E20" s="349"/>
      <c r="F20" s="349"/>
      <c r="G20" s="350"/>
      <c r="H20" s="252"/>
      <c r="I20" s="351"/>
      <c r="J20" s="253"/>
      <c r="K20" s="253"/>
      <c r="L20" s="267"/>
      <c r="M20" s="352"/>
      <c r="N20" s="353"/>
      <c r="O20" s="254">
        <f t="shared" si="0"/>
        <v>0</v>
      </c>
      <c r="P20" s="273">
        <f t="shared" si="3"/>
        <v>0</v>
      </c>
      <c r="Q20" s="274">
        <f t="shared" si="1"/>
        <v>0</v>
      </c>
      <c r="R20" s="274">
        <f t="shared" si="2"/>
        <v>0</v>
      </c>
      <c r="S20" s="275">
        <f>'DADOS ENTRADA'!$C$17</f>
        <v>1.6500000000000001E-2</v>
      </c>
      <c r="T20" s="275">
        <f>'DADOS ENTRADA'!$C$19</f>
        <v>7.5999999999999998E-2</v>
      </c>
      <c r="U20" s="275">
        <f>IF(AND('DADOS ENTRADA'!$C$11="x",K20=4%),4%,IF('DADOS ENTRADA'!$C$11&lt;&gt;"x",'DADOS ENTRADA'!$C$15,12%))</f>
        <v>0.17</v>
      </c>
      <c r="V20" s="276">
        <f>IF('DADOS ENTRADA'!$C$5="X",X20*0.34,0)</f>
        <v>0</v>
      </c>
      <c r="W20" s="277">
        <f>'DADOS ENTRADA'!$C$21</f>
        <v>0.125</v>
      </c>
      <c r="X20" s="278">
        <f>'DADOS ENTRADA'!$C$23</f>
        <v>0.18</v>
      </c>
      <c r="Y20" s="276">
        <f>'DADOS ENTRADA'!$C$25</f>
        <v>0</v>
      </c>
      <c r="Z20" s="276">
        <f>'DADOS ENTRADA'!$D$28</f>
        <v>0</v>
      </c>
      <c r="AA20" s="279">
        <f t="shared" si="7"/>
        <v>0.5675</v>
      </c>
      <c r="AB20" s="279">
        <f t="shared" si="11"/>
        <v>0.4325</v>
      </c>
      <c r="AC20" s="274">
        <f t="shared" si="8"/>
        <v>0</v>
      </c>
      <c r="AD20" s="280">
        <f t="shared" si="9"/>
        <v>0</v>
      </c>
      <c r="AE20" s="281">
        <f t="shared" si="10"/>
        <v>0.26250000000000001</v>
      </c>
      <c r="AF20" s="281">
        <f t="shared" si="4"/>
        <v>0.30499999999999999</v>
      </c>
      <c r="AG20" s="282">
        <f t="shared" si="5"/>
        <v>0</v>
      </c>
      <c r="AH20" s="282">
        <f t="shared" si="6"/>
        <v>0</v>
      </c>
    </row>
    <row r="21" spans="1:34" x14ac:dyDescent="0.2">
      <c r="A21" s="272">
        <v>18</v>
      </c>
      <c r="B21" s="347"/>
      <c r="C21" s="347"/>
      <c r="D21" s="348"/>
      <c r="E21" s="349"/>
      <c r="F21" s="349"/>
      <c r="G21" s="350"/>
      <c r="H21" s="252"/>
      <c r="I21" s="351"/>
      <c r="J21" s="253"/>
      <c r="K21" s="253"/>
      <c r="L21" s="267"/>
      <c r="M21" s="352"/>
      <c r="N21" s="353"/>
      <c r="O21" s="254">
        <f t="shared" si="0"/>
        <v>0</v>
      </c>
      <c r="P21" s="273">
        <f t="shared" si="3"/>
        <v>0</v>
      </c>
      <c r="Q21" s="274">
        <f t="shared" si="1"/>
        <v>0</v>
      </c>
      <c r="R21" s="274">
        <f t="shared" si="2"/>
        <v>0</v>
      </c>
      <c r="S21" s="275">
        <f>'DADOS ENTRADA'!$C$17</f>
        <v>1.6500000000000001E-2</v>
      </c>
      <c r="T21" s="275">
        <f>'DADOS ENTRADA'!$C$19</f>
        <v>7.5999999999999998E-2</v>
      </c>
      <c r="U21" s="275">
        <f>IF(AND('DADOS ENTRADA'!$C$11="x",K21=4%),4%,IF('DADOS ENTRADA'!$C$11&lt;&gt;"x",'DADOS ENTRADA'!$C$15,12%))</f>
        <v>0.17</v>
      </c>
      <c r="V21" s="276">
        <f>IF('DADOS ENTRADA'!$C$5="X",X21*0.34,0)</f>
        <v>0</v>
      </c>
      <c r="W21" s="277">
        <f>'DADOS ENTRADA'!$C$21</f>
        <v>0.125</v>
      </c>
      <c r="X21" s="278">
        <f>'DADOS ENTRADA'!$C$23</f>
        <v>0.18</v>
      </c>
      <c r="Y21" s="276">
        <f>'DADOS ENTRADA'!$C$25</f>
        <v>0</v>
      </c>
      <c r="Z21" s="276">
        <f>'DADOS ENTRADA'!$D$28</f>
        <v>0</v>
      </c>
      <c r="AA21" s="279">
        <f t="shared" si="7"/>
        <v>0.5675</v>
      </c>
      <c r="AB21" s="279">
        <f t="shared" si="11"/>
        <v>0.4325</v>
      </c>
      <c r="AC21" s="274">
        <f t="shared" si="8"/>
        <v>0</v>
      </c>
      <c r="AD21" s="280">
        <f t="shared" si="9"/>
        <v>0</v>
      </c>
      <c r="AE21" s="281">
        <f t="shared" si="10"/>
        <v>0.26250000000000001</v>
      </c>
      <c r="AF21" s="281">
        <f t="shared" si="4"/>
        <v>0.30499999999999999</v>
      </c>
      <c r="AG21" s="282">
        <f t="shared" si="5"/>
        <v>0</v>
      </c>
      <c r="AH21" s="282">
        <f t="shared" si="6"/>
        <v>0</v>
      </c>
    </row>
    <row r="22" spans="1:34" x14ac:dyDescent="0.2">
      <c r="A22" s="272">
        <v>19</v>
      </c>
      <c r="B22" s="347"/>
      <c r="C22" s="347"/>
      <c r="D22" s="348"/>
      <c r="E22" s="349"/>
      <c r="F22" s="349"/>
      <c r="G22" s="350"/>
      <c r="H22" s="252"/>
      <c r="I22" s="351"/>
      <c r="J22" s="253"/>
      <c r="K22" s="253"/>
      <c r="L22" s="267"/>
      <c r="M22" s="352"/>
      <c r="N22" s="353"/>
      <c r="O22" s="254">
        <f t="shared" si="0"/>
        <v>0</v>
      </c>
      <c r="P22" s="273">
        <f t="shared" si="3"/>
        <v>0</v>
      </c>
      <c r="Q22" s="274">
        <f t="shared" si="1"/>
        <v>0</v>
      </c>
      <c r="R22" s="274">
        <f t="shared" si="2"/>
        <v>0</v>
      </c>
      <c r="S22" s="275">
        <f>'DADOS ENTRADA'!$C$17</f>
        <v>1.6500000000000001E-2</v>
      </c>
      <c r="T22" s="275">
        <f>'DADOS ENTRADA'!$C$19</f>
        <v>7.5999999999999998E-2</v>
      </c>
      <c r="U22" s="275">
        <f>IF(AND('DADOS ENTRADA'!$C$11="x",K22=4%),4%,IF('DADOS ENTRADA'!$C$11&lt;&gt;"x",'DADOS ENTRADA'!$C$15,12%))</f>
        <v>0.17</v>
      </c>
      <c r="V22" s="276">
        <f>IF('DADOS ENTRADA'!$C$5="X",X22*0.34,0)</f>
        <v>0</v>
      </c>
      <c r="W22" s="277">
        <f>'DADOS ENTRADA'!$C$21</f>
        <v>0.125</v>
      </c>
      <c r="X22" s="278">
        <f>'DADOS ENTRADA'!$C$23</f>
        <v>0.18</v>
      </c>
      <c r="Y22" s="276">
        <f>'DADOS ENTRADA'!$C$25</f>
        <v>0</v>
      </c>
      <c r="Z22" s="276">
        <f>'DADOS ENTRADA'!$D$28</f>
        <v>0</v>
      </c>
      <c r="AA22" s="279">
        <f t="shared" si="7"/>
        <v>0.5675</v>
      </c>
      <c r="AB22" s="279">
        <f t="shared" si="11"/>
        <v>0.4325</v>
      </c>
      <c r="AC22" s="274">
        <f t="shared" si="8"/>
        <v>0</v>
      </c>
      <c r="AD22" s="280">
        <f t="shared" si="9"/>
        <v>0</v>
      </c>
      <c r="AE22" s="281">
        <f t="shared" si="10"/>
        <v>0.26250000000000001</v>
      </c>
      <c r="AF22" s="281">
        <f t="shared" si="4"/>
        <v>0.30499999999999999</v>
      </c>
      <c r="AG22" s="282">
        <f t="shared" si="5"/>
        <v>0</v>
      </c>
      <c r="AH22" s="282">
        <f t="shared" si="6"/>
        <v>0</v>
      </c>
    </row>
    <row r="23" spans="1:34" x14ac:dyDescent="0.2">
      <c r="A23" s="272">
        <v>20</v>
      </c>
      <c r="B23" s="347"/>
      <c r="C23" s="347"/>
      <c r="D23" s="348"/>
      <c r="E23" s="349"/>
      <c r="F23" s="349"/>
      <c r="G23" s="350"/>
      <c r="H23" s="252"/>
      <c r="I23" s="351"/>
      <c r="J23" s="253"/>
      <c r="K23" s="253"/>
      <c r="L23" s="267"/>
      <c r="M23" s="352"/>
      <c r="N23" s="353"/>
      <c r="O23" s="254">
        <f t="shared" si="0"/>
        <v>0</v>
      </c>
      <c r="P23" s="273">
        <f t="shared" si="3"/>
        <v>0</v>
      </c>
      <c r="Q23" s="274">
        <f t="shared" si="1"/>
        <v>0</v>
      </c>
      <c r="R23" s="274">
        <f t="shared" si="2"/>
        <v>0</v>
      </c>
      <c r="S23" s="275">
        <f>'DADOS ENTRADA'!$C$17</f>
        <v>1.6500000000000001E-2</v>
      </c>
      <c r="T23" s="275">
        <f>'DADOS ENTRADA'!$C$19</f>
        <v>7.5999999999999998E-2</v>
      </c>
      <c r="U23" s="275">
        <f>IF(AND('DADOS ENTRADA'!$C$11="x",K23=4%),4%,IF('DADOS ENTRADA'!$C$11&lt;&gt;"x",'DADOS ENTRADA'!$C$15,12%))</f>
        <v>0.17</v>
      </c>
      <c r="V23" s="276">
        <f>IF('DADOS ENTRADA'!$C$5="X",X23*0.34,0)</f>
        <v>0</v>
      </c>
      <c r="W23" s="277">
        <f>'DADOS ENTRADA'!$C$21</f>
        <v>0.125</v>
      </c>
      <c r="X23" s="278">
        <f>'DADOS ENTRADA'!$C$23</f>
        <v>0.18</v>
      </c>
      <c r="Y23" s="276">
        <f>'DADOS ENTRADA'!$C$25</f>
        <v>0</v>
      </c>
      <c r="Z23" s="276">
        <f>'DADOS ENTRADA'!$D$28</f>
        <v>0</v>
      </c>
      <c r="AA23" s="279">
        <f t="shared" si="7"/>
        <v>0.5675</v>
      </c>
      <c r="AB23" s="279">
        <f t="shared" si="11"/>
        <v>0.4325</v>
      </c>
      <c r="AC23" s="274">
        <f t="shared" si="8"/>
        <v>0</v>
      </c>
      <c r="AD23" s="280">
        <f t="shared" si="9"/>
        <v>0</v>
      </c>
      <c r="AE23" s="281">
        <f t="shared" si="10"/>
        <v>0.26250000000000001</v>
      </c>
      <c r="AF23" s="281">
        <f t="shared" si="4"/>
        <v>0.30499999999999999</v>
      </c>
      <c r="AG23" s="282">
        <f t="shared" si="5"/>
        <v>0</v>
      </c>
      <c r="AH23" s="282">
        <f t="shared" si="6"/>
        <v>0</v>
      </c>
    </row>
    <row r="24" spans="1:34" x14ac:dyDescent="0.2">
      <c r="A24" s="272">
        <v>21</v>
      </c>
      <c r="B24" s="347"/>
      <c r="C24" s="347"/>
      <c r="D24" s="348"/>
      <c r="E24" s="349"/>
      <c r="F24" s="349"/>
      <c r="G24" s="350"/>
      <c r="H24" s="252"/>
      <c r="I24" s="351"/>
      <c r="J24" s="253"/>
      <c r="K24" s="253"/>
      <c r="L24" s="267"/>
      <c r="M24" s="352"/>
      <c r="N24" s="353"/>
      <c r="O24" s="254">
        <f t="shared" si="0"/>
        <v>0</v>
      </c>
      <c r="P24" s="273">
        <f t="shared" si="3"/>
        <v>0</v>
      </c>
      <c r="Q24" s="274">
        <f t="shared" si="1"/>
        <v>0</v>
      </c>
      <c r="R24" s="274">
        <f t="shared" si="2"/>
        <v>0</v>
      </c>
      <c r="S24" s="275">
        <f>'DADOS ENTRADA'!$C$17</f>
        <v>1.6500000000000001E-2</v>
      </c>
      <c r="T24" s="275">
        <f>'DADOS ENTRADA'!$C$19</f>
        <v>7.5999999999999998E-2</v>
      </c>
      <c r="U24" s="275">
        <f>IF(AND('DADOS ENTRADA'!$C$11="x",K24=4%),4%,IF('DADOS ENTRADA'!$C$11&lt;&gt;"x",'DADOS ENTRADA'!$C$15,12%))</f>
        <v>0.17</v>
      </c>
      <c r="V24" s="276">
        <f>IF('DADOS ENTRADA'!$C$5="X",X24*0.34,0)</f>
        <v>0</v>
      </c>
      <c r="W24" s="277">
        <f>'DADOS ENTRADA'!$C$21</f>
        <v>0.125</v>
      </c>
      <c r="X24" s="278">
        <f>'DADOS ENTRADA'!$C$23</f>
        <v>0.18</v>
      </c>
      <c r="Y24" s="276">
        <f>'DADOS ENTRADA'!$C$25</f>
        <v>0</v>
      </c>
      <c r="Z24" s="276">
        <f>'DADOS ENTRADA'!$D$28</f>
        <v>0</v>
      </c>
      <c r="AA24" s="279">
        <f t="shared" si="7"/>
        <v>0.5675</v>
      </c>
      <c r="AB24" s="279">
        <f t="shared" si="11"/>
        <v>0.4325</v>
      </c>
      <c r="AC24" s="274">
        <f t="shared" si="8"/>
        <v>0</v>
      </c>
      <c r="AD24" s="280">
        <f t="shared" si="9"/>
        <v>0</v>
      </c>
      <c r="AE24" s="281">
        <f t="shared" si="10"/>
        <v>0.26250000000000001</v>
      </c>
      <c r="AF24" s="281">
        <f t="shared" si="4"/>
        <v>0.30499999999999999</v>
      </c>
      <c r="AG24" s="282">
        <f t="shared" si="5"/>
        <v>0</v>
      </c>
      <c r="AH24" s="282">
        <f t="shared" si="6"/>
        <v>0</v>
      </c>
    </row>
    <row r="25" spans="1:34" x14ac:dyDescent="0.2">
      <c r="A25" s="272">
        <v>22</v>
      </c>
      <c r="B25" s="347"/>
      <c r="C25" s="347"/>
      <c r="D25" s="348"/>
      <c r="E25" s="349"/>
      <c r="F25" s="349"/>
      <c r="G25" s="350"/>
      <c r="H25" s="252"/>
      <c r="I25" s="351"/>
      <c r="J25" s="253"/>
      <c r="K25" s="253"/>
      <c r="L25" s="267"/>
      <c r="M25" s="352"/>
      <c r="N25" s="353"/>
      <c r="O25" s="254">
        <f t="shared" si="0"/>
        <v>0</v>
      </c>
      <c r="P25" s="273">
        <f t="shared" si="3"/>
        <v>0</v>
      </c>
      <c r="Q25" s="274">
        <f t="shared" si="1"/>
        <v>0</v>
      </c>
      <c r="R25" s="274">
        <f t="shared" si="2"/>
        <v>0</v>
      </c>
      <c r="S25" s="275">
        <f>'DADOS ENTRADA'!$C$17</f>
        <v>1.6500000000000001E-2</v>
      </c>
      <c r="T25" s="275">
        <f>'DADOS ENTRADA'!$C$19</f>
        <v>7.5999999999999998E-2</v>
      </c>
      <c r="U25" s="275">
        <f>IF(AND('DADOS ENTRADA'!$C$11="x",K25=4%),4%,IF('DADOS ENTRADA'!$C$11&lt;&gt;"x",'DADOS ENTRADA'!$C$15,12%))</f>
        <v>0.17</v>
      </c>
      <c r="V25" s="276">
        <f>IF('DADOS ENTRADA'!$C$5="X",X25*0.34,0)</f>
        <v>0</v>
      </c>
      <c r="W25" s="277">
        <f>'DADOS ENTRADA'!$C$21</f>
        <v>0.125</v>
      </c>
      <c r="X25" s="278">
        <f>'DADOS ENTRADA'!$C$23</f>
        <v>0.18</v>
      </c>
      <c r="Y25" s="276">
        <f>'DADOS ENTRADA'!$C$25</f>
        <v>0</v>
      </c>
      <c r="Z25" s="276">
        <f>'DADOS ENTRADA'!$D$28</f>
        <v>0</v>
      </c>
      <c r="AA25" s="279">
        <f>SUM(S25:Z25)</f>
        <v>0.5675</v>
      </c>
      <c r="AB25" s="279">
        <f>(1-AA25)</f>
        <v>0.4325</v>
      </c>
      <c r="AC25" s="274">
        <f>Q25/AB25</f>
        <v>0</v>
      </c>
      <c r="AD25" s="280">
        <f>R25/AB25</f>
        <v>0</v>
      </c>
      <c r="AE25" s="281">
        <f>SUM(S25:V25)</f>
        <v>0.26250000000000001</v>
      </c>
      <c r="AF25" s="281">
        <f t="shared" si="4"/>
        <v>0.30499999999999999</v>
      </c>
      <c r="AG25" s="282">
        <f t="shared" si="5"/>
        <v>0</v>
      </c>
      <c r="AH25" s="282">
        <f t="shared" si="6"/>
        <v>0</v>
      </c>
    </row>
    <row r="26" spans="1:34" x14ac:dyDescent="0.2">
      <c r="A26" s="272">
        <v>23</v>
      </c>
      <c r="B26" s="347"/>
      <c r="C26" s="347"/>
      <c r="D26" s="348"/>
      <c r="E26" s="349"/>
      <c r="F26" s="349"/>
      <c r="G26" s="350"/>
      <c r="H26" s="252"/>
      <c r="I26" s="351"/>
      <c r="J26" s="253"/>
      <c r="K26" s="253"/>
      <c r="L26" s="267"/>
      <c r="M26" s="352"/>
      <c r="N26" s="353"/>
      <c r="O26" s="254">
        <f t="shared" si="0"/>
        <v>0</v>
      </c>
      <c r="P26" s="273">
        <f t="shared" si="3"/>
        <v>0</v>
      </c>
      <c r="Q26" s="274">
        <f t="shared" si="1"/>
        <v>0</v>
      </c>
      <c r="R26" s="274">
        <f t="shared" si="2"/>
        <v>0</v>
      </c>
      <c r="S26" s="275">
        <f>'DADOS ENTRADA'!$C$17</f>
        <v>1.6500000000000001E-2</v>
      </c>
      <c r="T26" s="275">
        <f>'DADOS ENTRADA'!$C$19</f>
        <v>7.5999999999999998E-2</v>
      </c>
      <c r="U26" s="275">
        <f>IF(AND('DADOS ENTRADA'!$C$11="x",K26=4%),4%,IF('DADOS ENTRADA'!$C$11&lt;&gt;"x",'DADOS ENTRADA'!$C$15,12%))</f>
        <v>0.17</v>
      </c>
      <c r="V26" s="276">
        <f>IF('DADOS ENTRADA'!$C$5="X",X26*0.34,0)</f>
        <v>0</v>
      </c>
      <c r="W26" s="277">
        <f>'DADOS ENTRADA'!$C$21</f>
        <v>0.125</v>
      </c>
      <c r="X26" s="278">
        <f>'DADOS ENTRADA'!$C$23</f>
        <v>0.18</v>
      </c>
      <c r="Y26" s="276">
        <f>'DADOS ENTRADA'!$C$25</f>
        <v>0</v>
      </c>
      <c r="Z26" s="276">
        <f>'DADOS ENTRADA'!$D$28</f>
        <v>0</v>
      </c>
      <c r="AA26" s="279">
        <f>SUM(S26:Z26)</f>
        <v>0.5675</v>
      </c>
      <c r="AB26" s="279">
        <f>(1-AA26)</f>
        <v>0.4325</v>
      </c>
      <c r="AC26" s="274">
        <f>Q26/AB26</f>
        <v>0</v>
      </c>
      <c r="AD26" s="280">
        <f>R26/AB26</f>
        <v>0</v>
      </c>
      <c r="AE26" s="281">
        <f>SUM(S26:V26)</f>
        <v>0.26250000000000001</v>
      </c>
      <c r="AF26" s="281">
        <f t="shared" si="4"/>
        <v>0.30499999999999999</v>
      </c>
      <c r="AG26" s="282">
        <f t="shared" si="5"/>
        <v>0</v>
      </c>
      <c r="AH26" s="282">
        <f t="shared" si="6"/>
        <v>0</v>
      </c>
    </row>
    <row r="27" spans="1:34" x14ac:dyDescent="0.2">
      <c r="A27" s="272">
        <v>24</v>
      </c>
      <c r="B27" s="347"/>
      <c r="C27" s="347"/>
      <c r="D27" s="348"/>
      <c r="E27" s="349"/>
      <c r="F27" s="349"/>
      <c r="G27" s="350"/>
      <c r="H27" s="252"/>
      <c r="I27" s="351"/>
      <c r="J27" s="253"/>
      <c r="K27" s="253"/>
      <c r="L27" s="267"/>
      <c r="M27" s="352"/>
      <c r="N27" s="353"/>
      <c r="O27" s="254">
        <f t="shared" si="0"/>
        <v>0</v>
      </c>
      <c r="P27" s="273">
        <f t="shared" si="3"/>
        <v>0</v>
      </c>
      <c r="Q27" s="274">
        <f t="shared" si="1"/>
        <v>0</v>
      </c>
      <c r="R27" s="274">
        <f t="shared" si="2"/>
        <v>0</v>
      </c>
      <c r="S27" s="275">
        <f>'DADOS ENTRADA'!$C$17</f>
        <v>1.6500000000000001E-2</v>
      </c>
      <c r="T27" s="275">
        <f>'DADOS ENTRADA'!$C$19</f>
        <v>7.5999999999999998E-2</v>
      </c>
      <c r="U27" s="275">
        <f>IF(AND('DADOS ENTRADA'!$C$11="x",K27=4%),4%,IF('DADOS ENTRADA'!$C$11&lt;&gt;"x",'DADOS ENTRADA'!$C$15,12%))</f>
        <v>0.17</v>
      </c>
      <c r="V27" s="276">
        <f>IF('DADOS ENTRADA'!$C$5="X",X27*0.34,0)</f>
        <v>0</v>
      </c>
      <c r="W27" s="277">
        <f>'DADOS ENTRADA'!$C$21</f>
        <v>0.125</v>
      </c>
      <c r="X27" s="278">
        <f>'DADOS ENTRADA'!$C$23</f>
        <v>0.18</v>
      </c>
      <c r="Y27" s="276">
        <f>'DADOS ENTRADA'!$C$25</f>
        <v>0</v>
      </c>
      <c r="Z27" s="276">
        <f>'DADOS ENTRADA'!$D$28</f>
        <v>0</v>
      </c>
      <c r="AA27" s="279">
        <f t="shared" si="7"/>
        <v>0.5675</v>
      </c>
      <c r="AB27" s="279">
        <f t="shared" si="11"/>
        <v>0.4325</v>
      </c>
      <c r="AC27" s="274">
        <f t="shared" si="8"/>
        <v>0</v>
      </c>
      <c r="AD27" s="280">
        <f t="shared" si="9"/>
        <v>0</v>
      </c>
      <c r="AE27" s="281">
        <f t="shared" si="10"/>
        <v>0.26250000000000001</v>
      </c>
      <c r="AF27" s="281">
        <f t="shared" si="4"/>
        <v>0.30499999999999999</v>
      </c>
      <c r="AG27" s="282">
        <f t="shared" si="5"/>
        <v>0</v>
      </c>
      <c r="AH27" s="282">
        <f t="shared" si="6"/>
        <v>0</v>
      </c>
    </row>
    <row r="28" spans="1:34" x14ac:dyDescent="0.2">
      <c r="A28" s="272">
        <v>25</v>
      </c>
      <c r="B28" s="347"/>
      <c r="C28" s="347"/>
      <c r="D28" s="348"/>
      <c r="E28" s="349"/>
      <c r="F28" s="349"/>
      <c r="G28" s="350"/>
      <c r="H28" s="252"/>
      <c r="I28" s="351"/>
      <c r="J28" s="253"/>
      <c r="K28" s="253"/>
      <c r="L28" s="267"/>
      <c r="M28" s="352"/>
      <c r="N28" s="353"/>
      <c r="O28" s="254">
        <f t="shared" si="0"/>
        <v>0</v>
      </c>
      <c r="P28" s="273">
        <f t="shared" si="3"/>
        <v>0</v>
      </c>
      <c r="Q28" s="274">
        <f t="shared" si="1"/>
        <v>0</v>
      </c>
      <c r="R28" s="274">
        <f t="shared" si="2"/>
        <v>0</v>
      </c>
      <c r="S28" s="275">
        <f>'DADOS ENTRADA'!$C$17</f>
        <v>1.6500000000000001E-2</v>
      </c>
      <c r="T28" s="275">
        <f>'DADOS ENTRADA'!$C$19</f>
        <v>7.5999999999999998E-2</v>
      </c>
      <c r="U28" s="275">
        <f>IF(AND('DADOS ENTRADA'!$C$11="x",K28=4%),4%,IF('DADOS ENTRADA'!$C$11&lt;&gt;"x",'DADOS ENTRADA'!$C$15,12%))</f>
        <v>0.17</v>
      </c>
      <c r="V28" s="276">
        <f>IF('DADOS ENTRADA'!$C$5="X",X28*0.34,0)</f>
        <v>0</v>
      </c>
      <c r="W28" s="277">
        <f>'DADOS ENTRADA'!$C$21</f>
        <v>0.125</v>
      </c>
      <c r="X28" s="278">
        <f>'DADOS ENTRADA'!$C$23</f>
        <v>0.18</v>
      </c>
      <c r="Y28" s="276">
        <f>'DADOS ENTRADA'!$C$25</f>
        <v>0</v>
      </c>
      <c r="Z28" s="276">
        <f>'DADOS ENTRADA'!$D$28</f>
        <v>0</v>
      </c>
      <c r="AA28" s="279">
        <f t="shared" si="7"/>
        <v>0.5675</v>
      </c>
      <c r="AB28" s="279">
        <f t="shared" si="11"/>
        <v>0.4325</v>
      </c>
      <c r="AC28" s="274">
        <f t="shared" si="8"/>
        <v>0</v>
      </c>
      <c r="AD28" s="280">
        <f t="shared" si="9"/>
        <v>0</v>
      </c>
      <c r="AE28" s="281">
        <f t="shared" si="10"/>
        <v>0.26250000000000001</v>
      </c>
      <c r="AF28" s="281">
        <f t="shared" si="4"/>
        <v>0.30499999999999999</v>
      </c>
      <c r="AG28" s="282">
        <f t="shared" si="5"/>
        <v>0</v>
      </c>
      <c r="AH28" s="282">
        <f t="shared" si="6"/>
        <v>0</v>
      </c>
    </row>
    <row r="29" spans="1:34" x14ac:dyDescent="0.2">
      <c r="A29" s="272">
        <v>26</v>
      </c>
      <c r="B29" s="347"/>
      <c r="C29" s="347"/>
      <c r="D29" s="348"/>
      <c r="E29" s="349"/>
      <c r="F29" s="349"/>
      <c r="G29" s="350"/>
      <c r="H29" s="252"/>
      <c r="I29" s="351"/>
      <c r="J29" s="253"/>
      <c r="K29" s="253"/>
      <c r="L29" s="267"/>
      <c r="M29" s="352"/>
      <c r="N29" s="353"/>
      <c r="O29" s="254">
        <f t="shared" si="0"/>
        <v>0</v>
      </c>
      <c r="P29" s="273">
        <f t="shared" si="3"/>
        <v>0</v>
      </c>
      <c r="Q29" s="274">
        <f t="shared" si="1"/>
        <v>0</v>
      </c>
      <c r="R29" s="274">
        <f t="shared" si="2"/>
        <v>0</v>
      </c>
      <c r="S29" s="275">
        <f>'DADOS ENTRADA'!$C$17</f>
        <v>1.6500000000000001E-2</v>
      </c>
      <c r="T29" s="275">
        <f>'DADOS ENTRADA'!$C$19</f>
        <v>7.5999999999999998E-2</v>
      </c>
      <c r="U29" s="275">
        <f>IF(AND('DADOS ENTRADA'!$C$11="x",K29=4%),4%,IF('DADOS ENTRADA'!$C$11&lt;&gt;"x",'DADOS ENTRADA'!$C$15,12%))</f>
        <v>0.17</v>
      </c>
      <c r="V29" s="276">
        <f>IF('DADOS ENTRADA'!$C$5="X",X29*0.34,0)</f>
        <v>0</v>
      </c>
      <c r="W29" s="277">
        <f>'DADOS ENTRADA'!$C$21</f>
        <v>0.125</v>
      </c>
      <c r="X29" s="278">
        <f>'DADOS ENTRADA'!$C$23</f>
        <v>0.18</v>
      </c>
      <c r="Y29" s="276">
        <f>'DADOS ENTRADA'!$C$25</f>
        <v>0</v>
      </c>
      <c r="Z29" s="276">
        <f>'DADOS ENTRADA'!$D$28</f>
        <v>0</v>
      </c>
      <c r="AA29" s="279">
        <f t="shared" si="7"/>
        <v>0.5675</v>
      </c>
      <c r="AB29" s="279">
        <f t="shared" si="11"/>
        <v>0.4325</v>
      </c>
      <c r="AC29" s="274">
        <f t="shared" si="8"/>
        <v>0</v>
      </c>
      <c r="AD29" s="280">
        <f t="shared" si="9"/>
        <v>0</v>
      </c>
      <c r="AE29" s="281">
        <f t="shared" si="10"/>
        <v>0.26250000000000001</v>
      </c>
      <c r="AF29" s="281">
        <f t="shared" si="4"/>
        <v>0.30499999999999999</v>
      </c>
      <c r="AG29" s="282">
        <f t="shared" si="5"/>
        <v>0</v>
      </c>
      <c r="AH29" s="282">
        <f t="shared" si="6"/>
        <v>0</v>
      </c>
    </row>
    <row r="30" spans="1:34" x14ac:dyDescent="0.2">
      <c r="A30" s="272">
        <v>27</v>
      </c>
      <c r="B30" s="347"/>
      <c r="C30" s="347"/>
      <c r="D30" s="348"/>
      <c r="E30" s="349"/>
      <c r="F30" s="349"/>
      <c r="G30" s="350"/>
      <c r="H30" s="252"/>
      <c r="I30" s="351"/>
      <c r="J30" s="253"/>
      <c r="K30" s="253"/>
      <c r="L30" s="267"/>
      <c r="M30" s="352"/>
      <c r="N30" s="353"/>
      <c r="O30" s="254">
        <f t="shared" si="0"/>
        <v>0</v>
      </c>
      <c r="P30" s="273">
        <f t="shared" si="3"/>
        <v>0</v>
      </c>
      <c r="Q30" s="274">
        <f t="shared" si="1"/>
        <v>0</v>
      </c>
      <c r="R30" s="274">
        <f t="shared" si="2"/>
        <v>0</v>
      </c>
      <c r="S30" s="275">
        <f>'DADOS ENTRADA'!$C$17</f>
        <v>1.6500000000000001E-2</v>
      </c>
      <c r="T30" s="275">
        <f>'DADOS ENTRADA'!$C$19</f>
        <v>7.5999999999999998E-2</v>
      </c>
      <c r="U30" s="275">
        <f>IF(AND('DADOS ENTRADA'!$C$11="x",K30=4%),4%,IF('DADOS ENTRADA'!$C$11&lt;&gt;"x",'DADOS ENTRADA'!$C$15,12%))</f>
        <v>0.17</v>
      </c>
      <c r="V30" s="276">
        <f>IF('DADOS ENTRADA'!$C$5="X",X30*0.34,0)</f>
        <v>0</v>
      </c>
      <c r="W30" s="277">
        <f>'DADOS ENTRADA'!$C$21</f>
        <v>0.125</v>
      </c>
      <c r="X30" s="278">
        <f>'DADOS ENTRADA'!$C$23</f>
        <v>0.18</v>
      </c>
      <c r="Y30" s="276">
        <f>'DADOS ENTRADA'!$C$25</f>
        <v>0</v>
      </c>
      <c r="Z30" s="276">
        <f>'DADOS ENTRADA'!$D$28</f>
        <v>0</v>
      </c>
      <c r="AA30" s="279">
        <f t="shared" si="7"/>
        <v>0.5675</v>
      </c>
      <c r="AB30" s="279">
        <f t="shared" si="11"/>
        <v>0.4325</v>
      </c>
      <c r="AC30" s="274">
        <f t="shared" si="8"/>
        <v>0</v>
      </c>
      <c r="AD30" s="280">
        <f t="shared" si="9"/>
        <v>0</v>
      </c>
      <c r="AE30" s="281">
        <f t="shared" si="10"/>
        <v>0.26250000000000001</v>
      </c>
      <c r="AF30" s="281">
        <f t="shared" si="4"/>
        <v>0.30499999999999999</v>
      </c>
      <c r="AG30" s="282">
        <f t="shared" si="5"/>
        <v>0</v>
      </c>
      <c r="AH30" s="282">
        <f t="shared" si="6"/>
        <v>0</v>
      </c>
    </row>
    <row r="31" spans="1:34" ht="13.5" customHeight="1" x14ac:dyDescent="0.2">
      <c r="A31" s="272">
        <v>28</v>
      </c>
      <c r="B31" s="347"/>
      <c r="C31" s="347"/>
      <c r="D31" s="348"/>
      <c r="E31" s="349"/>
      <c r="F31" s="349"/>
      <c r="G31" s="350"/>
      <c r="H31" s="252"/>
      <c r="I31" s="351"/>
      <c r="J31" s="253"/>
      <c r="K31" s="253"/>
      <c r="L31" s="267"/>
      <c r="M31" s="352"/>
      <c r="N31" s="353"/>
      <c r="O31" s="254">
        <f t="shared" si="0"/>
        <v>0</v>
      </c>
      <c r="P31" s="273">
        <f t="shared" si="3"/>
        <v>0</v>
      </c>
      <c r="Q31" s="274">
        <f t="shared" si="1"/>
        <v>0</v>
      </c>
      <c r="R31" s="274">
        <f t="shared" si="2"/>
        <v>0</v>
      </c>
      <c r="S31" s="275">
        <f>'DADOS ENTRADA'!$C$17</f>
        <v>1.6500000000000001E-2</v>
      </c>
      <c r="T31" s="275">
        <f>'DADOS ENTRADA'!$C$19</f>
        <v>7.5999999999999998E-2</v>
      </c>
      <c r="U31" s="275">
        <f>IF(AND('DADOS ENTRADA'!$C$11="x",K31=4%),4%,IF('DADOS ENTRADA'!$C$11&lt;&gt;"x",'DADOS ENTRADA'!$C$15,12%))</f>
        <v>0.17</v>
      </c>
      <c r="V31" s="276">
        <f>IF('DADOS ENTRADA'!$C$5="X",X31*0.34,0)</f>
        <v>0</v>
      </c>
      <c r="W31" s="277">
        <f>'DADOS ENTRADA'!$C$21</f>
        <v>0.125</v>
      </c>
      <c r="X31" s="278">
        <f>'DADOS ENTRADA'!$C$23</f>
        <v>0.18</v>
      </c>
      <c r="Y31" s="276">
        <f>'DADOS ENTRADA'!$C$25</f>
        <v>0</v>
      </c>
      <c r="Z31" s="276">
        <f>'DADOS ENTRADA'!$D$28</f>
        <v>0</v>
      </c>
      <c r="AA31" s="279">
        <f t="shared" si="7"/>
        <v>0.5675</v>
      </c>
      <c r="AB31" s="279">
        <f t="shared" si="11"/>
        <v>0.4325</v>
      </c>
      <c r="AC31" s="274">
        <f t="shared" si="8"/>
        <v>0</v>
      </c>
      <c r="AD31" s="280">
        <f t="shared" si="9"/>
        <v>0</v>
      </c>
      <c r="AE31" s="281">
        <f t="shared" si="10"/>
        <v>0.26250000000000001</v>
      </c>
      <c r="AF31" s="281">
        <f t="shared" si="4"/>
        <v>0.30499999999999999</v>
      </c>
      <c r="AG31" s="282">
        <f t="shared" si="5"/>
        <v>0</v>
      </c>
      <c r="AH31" s="282">
        <f t="shared" si="6"/>
        <v>0</v>
      </c>
    </row>
    <row r="32" spans="1:34" x14ac:dyDescent="0.2">
      <c r="A32" s="272">
        <v>29</v>
      </c>
      <c r="B32" s="347"/>
      <c r="C32" s="347"/>
      <c r="D32" s="348"/>
      <c r="E32" s="349"/>
      <c r="F32" s="349"/>
      <c r="G32" s="350"/>
      <c r="H32" s="252"/>
      <c r="I32" s="351"/>
      <c r="J32" s="253"/>
      <c r="K32" s="253"/>
      <c r="L32" s="267"/>
      <c r="M32" s="352"/>
      <c r="N32" s="353"/>
      <c r="O32" s="254">
        <f t="shared" si="0"/>
        <v>0</v>
      </c>
      <c r="P32" s="273">
        <f t="shared" si="3"/>
        <v>0</v>
      </c>
      <c r="Q32" s="274">
        <f t="shared" si="1"/>
        <v>0</v>
      </c>
      <c r="R32" s="274">
        <f t="shared" si="2"/>
        <v>0</v>
      </c>
      <c r="S32" s="275">
        <f>'DADOS ENTRADA'!$C$17</f>
        <v>1.6500000000000001E-2</v>
      </c>
      <c r="T32" s="275">
        <f>'DADOS ENTRADA'!$C$19</f>
        <v>7.5999999999999998E-2</v>
      </c>
      <c r="U32" s="275">
        <f>IF(AND('DADOS ENTRADA'!$C$11="x",K32=4%),4%,IF('DADOS ENTRADA'!$C$11&lt;&gt;"x",'DADOS ENTRADA'!$C$15,12%))</f>
        <v>0.17</v>
      </c>
      <c r="V32" s="276">
        <f>IF('DADOS ENTRADA'!$C$5="X",X32*0.34,0)</f>
        <v>0</v>
      </c>
      <c r="W32" s="277">
        <f>'DADOS ENTRADA'!$C$21</f>
        <v>0.125</v>
      </c>
      <c r="X32" s="278">
        <f>'DADOS ENTRADA'!$C$23</f>
        <v>0.18</v>
      </c>
      <c r="Y32" s="276">
        <f>'DADOS ENTRADA'!$C$25</f>
        <v>0</v>
      </c>
      <c r="Z32" s="276">
        <f>'DADOS ENTRADA'!$D$28</f>
        <v>0</v>
      </c>
      <c r="AA32" s="279">
        <f t="shared" si="7"/>
        <v>0.5675</v>
      </c>
      <c r="AB32" s="279">
        <f t="shared" si="11"/>
        <v>0.4325</v>
      </c>
      <c r="AC32" s="274">
        <f t="shared" si="8"/>
        <v>0</v>
      </c>
      <c r="AD32" s="280">
        <f t="shared" si="9"/>
        <v>0</v>
      </c>
      <c r="AE32" s="281">
        <f t="shared" si="10"/>
        <v>0.26250000000000001</v>
      </c>
      <c r="AF32" s="281">
        <f t="shared" si="4"/>
        <v>0.30499999999999999</v>
      </c>
      <c r="AG32" s="282">
        <f t="shared" si="5"/>
        <v>0</v>
      </c>
      <c r="AH32" s="282">
        <f t="shared" si="6"/>
        <v>0</v>
      </c>
    </row>
    <row r="33" spans="1:34" x14ac:dyDescent="0.2">
      <c r="A33" s="272">
        <v>30</v>
      </c>
      <c r="B33" s="347"/>
      <c r="C33" s="347"/>
      <c r="D33" s="348"/>
      <c r="E33" s="349"/>
      <c r="F33" s="349"/>
      <c r="G33" s="350"/>
      <c r="H33" s="252"/>
      <c r="I33" s="351"/>
      <c r="J33" s="253"/>
      <c r="K33" s="253"/>
      <c r="L33" s="267"/>
      <c r="M33" s="352"/>
      <c r="N33" s="353"/>
      <c r="O33" s="254">
        <f t="shared" si="0"/>
        <v>0</v>
      </c>
      <c r="P33" s="273">
        <f t="shared" si="3"/>
        <v>0</v>
      </c>
      <c r="Q33" s="274">
        <f t="shared" si="1"/>
        <v>0</v>
      </c>
      <c r="R33" s="274">
        <f t="shared" si="2"/>
        <v>0</v>
      </c>
      <c r="S33" s="275">
        <f>'DADOS ENTRADA'!$C$17</f>
        <v>1.6500000000000001E-2</v>
      </c>
      <c r="T33" s="275">
        <f>'DADOS ENTRADA'!$C$19</f>
        <v>7.5999999999999998E-2</v>
      </c>
      <c r="U33" s="275">
        <f>IF(AND('DADOS ENTRADA'!$C$11="x",K33=4%),4%,IF('DADOS ENTRADA'!$C$11&lt;&gt;"x",'DADOS ENTRADA'!$C$15,12%))</f>
        <v>0.17</v>
      </c>
      <c r="V33" s="276">
        <f>IF('DADOS ENTRADA'!$C$5="X",X33*0.34,0)</f>
        <v>0</v>
      </c>
      <c r="W33" s="277">
        <f>'DADOS ENTRADA'!$C$21</f>
        <v>0.125</v>
      </c>
      <c r="X33" s="278">
        <f>'DADOS ENTRADA'!$C$23</f>
        <v>0.18</v>
      </c>
      <c r="Y33" s="276">
        <f>'DADOS ENTRADA'!$C$25</f>
        <v>0</v>
      </c>
      <c r="Z33" s="276">
        <f>'DADOS ENTRADA'!$D$28</f>
        <v>0</v>
      </c>
      <c r="AA33" s="279">
        <f t="shared" si="7"/>
        <v>0.5675</v>
      </c>
      <c r="AB33" s="279">
        <f t="shared" si="11"/>
        <v>0.4325</v>
      </c>
      <c r="AC33" s="274">
        <f t="shared" si="8"/>
        <v>0</v>
      </c>
      <c r="AD33" s="280">
        <f t="shared" si="9"/>
        <v>0</v>
      </c>
      <c r="AE33" s="281">
        <f t="shared" si="10"/>
        <v>0.26250000000000001</v>
      </c>
      <c r="AF33" s="281">
        <f t="shared" si="4"/>
        <v>0.30499999999999999</v>
      </c>
      <c r="AG33" s="282">
        <f t="shared" si="5"/>
        <v>0</v>
      </c>
      <c r="AH33" s="282">
        <f t="shared" si="6"/>
        <v>0</v>
      </c>
    </row>
    <row r="34" spans="1:34" x14ac:dyDescent="0.2">
      <c r="A34" s="272">
        <v>31</v>
      </c>
      <c r="B34" s="347"/>
      <c r="C34" s="347"/>
      <c r="D34" s="348"/>
      <c r="E34" s="349"/>
      <c r="F34" s="349"/>
      <c r="G34" s="350"/>
      <c r="H34" s="252"/>
      <c r="I34" s="351"/>
      <c r="J34" s="253"/>
      <c r="K34" s="253"/>
      <c r="L34" s="267"/>
      <c r="M34" s="352"/>
      <c r="N34" s="353"/>
      <c r="O34" s="254">
        <f t="shared" si="0"/>
        <v>0</v>
      </c>
      <c r="P34" s="273">
        <f t="shared" si="3"/>
        <v>0</v>
      </c>
      <c r="Q34" s="274">
        <f t="shared" ref="Q34:Q65" si="12">I34*(1-M34)-O34</f>
        <v>0</v>
      </c>
      <c r="R34" s="274">
        <f t="shared" si="2"/>
        <v>0</v>
      </c>
      <c r="S34" s="275">
        <f>'DADOS ENTRADA'!$C$17</f>
        <v>1.6500000000000001E-2</v>
      </c>
      <c r="T34" s="275">
        <f>'DADOS ENTRADA'!$C$19</f>
        <v>7.5999999999999998E-2</v>
      </c>
      <c r="U34" s="275">
        <f>IF(AND('DADOS ENTRADA'!$C$11="x",K34=4%),4%,IF('DADOS ENTRADA'!$C$11&lt;&gt;"x",'DADOS ENTRADA'!$C$15,12%))</f>
        <v>0.17</v>
      </c>
      <c r="V34" s="276">
        <f>IF('DADOS ENTRADA'!$C$5="X",X34*0.34,0)</f>
        <v>0</v>
      </c>
      <c r="W34" s="277">
        <f>'DADOS ENTRADA'!$C$21</f>
        <v>0.125</v>
      </c>
      <c r="X34" s="278">
        <f>'DADOS ENTRADA'!$C$23</f>
        <v>0.18</v>
      </c>
      <c r="Y34" s="276">
        <f>'DADOS ENTRADA'!$C$25</f>
        <v>0</v>
      </c>
      <c r="Z34" s="276">
        <f>'DADOS ENTRADA'!$D$28</f>
        <v>0</v>
      </c>
      <c r="AA34" s="279">
        <f t="shared" si="7"/>
        <v>0.5675</v>
      </c>
      <c r="AB34" s="279">
        <f t="shared" si="11"/>
        <v>0.4325</v>
      </c>
      <c r="AC34" s="274">
        <f t="shared" si="8"/>
        <v>0</v>
      </c>
      <c r="AD34" s="280">
        <f t="shared" si="9"/>
        <v>0</v>
      </c>
      <c r="AE34" s="281">
        <f t="shared" si="10"/>
        <v>0.26250000000000001</v>
      </c>
      <c r="AF34" s="281">
        <f t="shared" si="4"/>
        <v>0.30499999999999999</v>
      </c>
      <c r="AG34" s="282">
        <f t="shared" si="5"/>
        <v>0</v>
      </c>
      <c r="AH34" s="282">
        <f t="shared" si="6"/>
        <v>0</v>
      </c>
    </row>
    <row r="35" spans="1:34" x14ac:dyDescent="0.2">
      <c r="A35" s="272">
        <v>32</v>
      </c>
      <c r="B35" s="347"/>
      <c r="C35" s="347"/>
      <c r="D35" s="348"/>
      <c r="E35" s="349"/>
      <c r="F35" s="349"/>
      <c r="G35" s="350"/>
      <c r="H35" s="252"/>
      <c r="I35" s="351"/>
      <c r="J35" s="253"/>
      <c r="K35" s="253"/>
      <c r="L35" s="267"/>
      <c r="M35" s="352"/>
      <c r="N35" s="353"/>
      <c r="O35" s="254">
        <f t="shared" ref="O35:O66" si="13">((I35*(1-M35)-(I35*(1-M35)*K35))*J35)+(I35*(1-M35)*K35)</f>
        <v>0</v>
      </c>
      <c r="P35" s="273">
        <f t="shared" si="3"/>
        <v>0</v>
      </c>
      <c r="Q35" s="274">
        <f t="shared" si="12"/>
        <v>0</v>
      </c>
      <c r="R35" s="274">
        <f t="shared" si="2"/>
        <v>0</v>
      </c>
      <c r="S35" s="275">
        <f>'DADOS ENTRADA'!$C$17</f>
        <v>1.6500000000000001E-2</v>
      </c>
      <c r="T35" s="275">
        <f>'DADOS ENTRADA'!$C$19</f>
        <v>7.5999999999999998E-2</v>
      </c>
      <c r="U35" s="275">
        <f>IF(AND('DADOS ENTRADA'!$C$11="x",K35=4%),4%,IF('DADOS ENTRADA'!$C$11&lt;&gt;"x",'DADOS ENTRADA'!$C$15,12%))</f>
        <v>0.17</v>
      </c>
      <c r="V35" s="276">
        <f>IF('DADOS ENTRADA'!$C$5="X",X35*0.34,0)</f>
        <v>0</v>
      </c>
      <c r="W35" s="277">
        <f>'DADOS ENTRADA'!$C$21</f>
        <v>0.125</v>
      </c>
      <c r="X35" s="278">
        <f>'DADOS ENTRADA'!$C$23</f>
        <v>0.18</v>
      </c>
      <c r="Y35" s="276">
        <f>'DADOS ENTRADA'!$C$25</f>
        <v>0</v>
      </c>
      <c r="Z35" s="276">
        <f>'DADOS ENTRADA'!$D$28</f>
        <v>0</v>
      </c>
      <c r="AA35" s="279">
        <f t="shared" si="7"/>
        <v>0.5675</v>
      </c>
      <c r="AB35" s="279">
        <f t="shared" si="11"/>
        <v>0.4325</v>
      </c>
      <c r="AC35" s="274">
        <f t="shared" si="8"/>
        <v>0</v>
      </c>
      <c r="AD35" s="280">
        <f t="shared" si="9"/>
        <v>0</v>
      </c>
      <c r="AE35" s="281">
        <f t="shared" si="10"/>
        <v>0.26250000000000001</v>
      </c>
      <c r="AF35" s="281">
        <f t="shared" si="4"/>
        <v>0.30499999999999999</v>
      </c>
      <c r="AG35" s="282">
        <f t="shared" si="5"/>
        <v>0</v>
      </c>
      <c r="AH35" s="282">
        <f t="shared" si="6"/>
        <v>0</v>
      </c>
    </row>
    <row r="36" spans="1:34" x14ac:dyDescent="0.2">
      <c r="A36" s="272">
        <v>33</v>
      </c>
      <c r="B36" s="347"/>
      <c r="C36" s="347"/>
      <c r="D36" s="348"/>
      <c r="E36" s="349"/>
      <c r="F36" s="349"/>
      <c r="G36" s="350"/>
      <c r="H36" s="252"/>
      <c r="I36" s="351"/>
      <c r="J36" s="253"/>
      <c r="K36" s="253"/>
      <c r="L36" s="267"/>
      <c r="M36" s="352"/>
      <c r="N36" s="353"/>
      <c r="O36" s="254">
        <f t="shared" si="13"/>
        <v>0</v>
      </c>
      <c r="P36" s="273">
        <f t="shared" si="3"/>
        <v>0</v>
      </c>
      <c r="Q36" s="274">
        <f t="shared" si="12"/>
        <v>0</v>
      </c>
      <c r="R36" s="274">
        <f t="shared" ref="R36:R67" si="14">Q36*H36</f>
        <v>0</v>
      </c>
      <c r="S36" s="275">
        <f>'DADOS ENTRADA'!$C$17</f>
        <v>1.6500000000000001E-2</v>
      </c>
      <c r="T36" s="275">
        <f>'DADOS ENTRADA'!$C$19</f>
        <v>7.5999999999999998E-2</v>
      </c>
      <c r="U36" s="275">
        <f>IF(AND('DADOS ENTRADA'!$C$11="x",K36=4%),4%,IF('DADOS ENTRADA'!$C$11&lt;&gt;"x",'DADOS ENTRADA'!$C$15,12%))</f>
        <v>0.17</v>
      </c>
      <c r="V36" s="276">
        <f>IF('DADOS ENTRADA'!$C$5="X",X36*0.34,0)</f>
        <v>0</v>
      </c>
      <c r="W36" s="277">
        <f>'DADOS ENTRADA'!$C$21</f>
        <v>0.125</v>
      </c>
      <c r="X36" s="278">
        <f>'DADOS ENTRADA'!$C$23</f>
        <v>0.18</v>
      </c>
      <c r="Y36" s="276">
        <f>'DADOS ENTRADA'!$C$25</f>
        <v>0</v>
      </c>
      <c r="Z36" s="276">
        <f>'DADOS ENTRADA'!$D$28</f>
        <v>0</v>
      </c>
      <c r="AA36" s="279">
        <f t="shared" si="7"/>
        <v>0.5675</v>
      </c>
      <c r="AB36" s="279">
        <f t="shared" si="11"/>
        <v>0.4325</v>
      </c>
      <c r="AC36" s="274">
        <f t="shared" si="8"/>
        <v>0</v>
      </c>
      <c r="AD36" s="280">
        <f t="shared" si="9"/>
        <v>0</v>
      </c>
      <c r="AE36" s="281">
        <f t="shared" si="10"/>
        <v>0.26250000000000001</v>
      </c>
      <c r="AF36" s="281">
        <f t="shared" si="4"/>
        <v>0.30499999999999999</v>
      </c>
      <c r="AG36" s="282">
        <f t="shared" si="5"/>
        <v>0</v>
      </c>
      <c r="AH36" s="282">
        <f t="shared" si="6"/>
        <v>0</v>
      </c>
    </row>
    <row r="37" spans="1:34" x14ac:dyDescent="0.2">
      <c r="A37" s="272">
        <v>34</v>
      </c>
      <c r="B37" s="347"/>
      <c r="C37" s="347"/>
      <c r="D37" s="348"/>
      <c r="E37" s="349"/>
      <c r="F37" s="349"/>
      <c r="G37" s="350"/>
      <c r="H37" s="252"/>
      <c r="I37" s="351"/>
      <c r="J37" s="253"/>
      <c r="K37" s="253"/>
      <c r="L37" s="267"/>
      <c r="M37" s="352"/>
      <c r="N37" s="353"/>
      <c r="O37" s="254">
        <f t="shared" si="13"/>
        <v>0</v>
      </c>
      <c r="P37" s="273">
        <f t="shared" si="3"/>
        <v>0</v>
      </c>
      <c r="Q37" s="274">
        <f t="shared" si="12"/>
        <v>0</v>
      </c>
      <c r="R37" s="274">
        <f t="shared" si="14"/>
        <v>0</v>
      </c>
      <c r="S37" s="275">
        <f>'DADOS ENTRADA'!$C$17</f>
        <v>1.6500000000000001E-2</v>
      </c>
      <c r="T37" s="275">
        <f>'DADOS ENTRADA'!$C$19</f>
        <v>7.5999999999999998E-2</v>
      </c>
      <c r="U37" s="275">
        <f>IF(AND('DADOS ENTRADA'!$C$11="x",K37=4%),4%,IF('DADOS ENTRADA'!$C$11&lt;&gt;"x",'DADOS ENTRADA'!$C$15,12%))</f>
        <v>0.17</v>
      </c>
      <c r="V37" s="276">
        <f>IF('DADOS ENTRADA'!$C$5="X",X37*0.34,0)</f>
        <v>0</v>
      </c>
      <c r="W37" s="277">
        <f>'DADOS ENTRADA'!$C$21</f>
        <v>0.125</v>
      </c>
      <c r="X37" s="278">
        <f>'DADOS ENTRADA'!$C$23</f>
        <v>0.18</v>
      </c>
      <c r="Y37" s="276">
        <f>'DADOS ENTRADA'!$C$25</f>
        <v>0</v>
      </c>
      <c r="Z37" s="276">
        <f>'DADOS ENTRADA'!$D$28</f>
        <v>0</v>
      </c>
      <c r="AA37" s="279">
        <f t="shared" si="7"/>
        <v>0.5675</v>
      </c>
      <c r="AB37" s="279">
        <f t="shared" si="11"/>
        <v>0.4325</v>
      </c>
      <c r="AC37" s="274">
        <f t="shared" si="8"/>
        <v>0</v>
      </c>
      <c r="AD37" s="280">
        <f t="shared" si="9"/>
        <v>0</v>
      </c>
      <c r="AE37" s="281">
        <f t="shared" si="10"/>
        <v>0.26250000000000001</v>
      </c>
      <c r="AF37" s="281">
        <f t="shared" si="4"/>
        <v>0.30499999999999999</v>
      </c>
      <c r="AG37" s="282">
        <f t="shared" si="5"/>
        <v>0</v>
      </c>
      <c r="AH37" s="282">
        <f t="shared" si="6"/>
        <v>0</v>
      </c>
    </row>
    <row r="38" spans="1:34" x14ac:dyDescent="0.2">
      <c r="A38" s="272">
        <v>35</v>
      </c>
      <c r="B38" s="347"/>
      <c r="C38" s="347"/>
      <c r="D38" s="348"/>
      <c r="E38" s="349"/>
      <c r="F38" s="349"/>
      <c r="G38" s="350"/>
      <c r="H38" s="252"/>
      <c r="I38" s="351"/>
      <c r="J38" s="253"/>
      <c r="K38" s="253"/>
      <c r="L38" s="267"/>
      <c r="M38" s="352"/>
      <c r="N38" s="353"/>
      <c r="O38" s="254">
        <f t="shared" si="13"/>
        <v>0</v>
      </c>
      <c r="P38" s="273">
        <f t="shared" si="3"/>
        <v>0</v>
      </c>
      <c r="Q38" s="274">
        <f t="shared" si="12"/>
        <v>0</v>
      </c>
      <c r="R38" s="274">
        <f t="shared" si="14"/>
        <v>0</v>
      </c>
      <c r="S38" s="275">
        <f>'DADOS ENTRADA'!$C$17</f>
        <v>1.6500000000000001E-2</v>
      </c>
      <c r="T38" s="275">
        <f>'DADOS ENTRADA'!$C$19</f>
        <v>7.5999999999999998E-2</v>
      </c>
      <c r="U38" s="275">
        <f>IF(AND('DADOS ENTRADA'!$C$11="x",K38=4%),4%,IF('DADOS ENTRADA'!$C$11&lt;&gt;"x",'DADOS ENTRADA'!$C$15,12%))</f>
        <v>0.17</v>
      </c>
      <c r="V38" s="276">
        <f>IF('DADOS ENTRADA'!$C$5="X",X38*0.34,0)</f>
        <v>0</v>
      </c>
      <c r="W38" s="277">
        <f>'DADOS ENTRADA'!$C$21</f>
        <v>0.125</v>
      </c>
      <c r="X38" s="278">
        <f>'DADOS ENTRADA'!$C$23</f>
        <v>0.18</v>
      </c>
      <c r="Y38" s="276">
        <f>'DADOS ENTRADA'!$C$25</f>
        <v>0</v>
      </c>
      <c r="Z38" s="276">
        <f>'DADOS ENTRADA'!$D$28</f>
        <v>0</v>
      </c>
      <c r="AA38" s="279">
        <f>SUM(S38:Z38)</f>
        <v>0.5675</v>
      </c>
      <c r="AB38" s="279">
        <f>(1-AA38)</f>
        <v>0.4325</v>
      </c>
      <c r="AC38" s="274">
        <f>Q38/AB38</f>
        <v>0</v>
      </c>
      <c r="AD38" s="280">
        <f>R38/AB38</f>
        <v>0</v>
      </c>
      <c r="AE38" s="281">
        <f>SUM(S38:V38)</f>
        <v>0.26250000000000001</v>
      </c>
      <c r="AF38" s="281">
        <f t="shared" si="4"/>
        <v>0.30499999999999999</v>
      </c>
      <c r="AG38" s="282">
        <f t="shared" si="5"/>
        <v>0</v>
      </c>
      <c r="AH38" s="282">
        <f t="shared" si="6"/>
        <v>0</v>
      </c>
    </row>
    <row r="39" spans="1:34" x14ac:dyDescent="0.2">
      <c r="A39" s="272">
        <v>36</v>
      </c>
      <c r="B39" s="347"/>
      <c r="C39" s="347"/>
      <c r="D39" s="348"/>
      <c r="E39" s="349"/>
      <c r="F39" s="349"/>
      <c r="G39" s="350"/>
      <c r="H39" s="252"/>
      <c r="I39" s="351"/>
      <c r="J39" s="253"/>
      <c r="K39" s="253"/>
      <c r="L39" s="267"/>
      <c r="M39" s="352"/>
      <c r="N39" s="353"/>
      <c r="O39" s="254">
        <f t="shared" si="13"/>
        <v>0</v>
      </c>
      <c r="P39" s="273">
        <f t="shared" si="3"/>
        <v>0</v>
      </c>
      <c r="Q39" s="274">
        <f t="shared" si="12"/>
        <v>0</v>
      </c>
      <c r="R39" s="274">
        <f t="shared" si="14"/>
        <v>0</v>
      </c>
      <c r="S39" s="275">
        <f>'DADOS ENTRADA'!$C$17</f>
        <v>1.6500000000000001E-2</v>
      </c>
      <c r="T39" s="275">
        <f>'DADOS ENTRADA'!$C$19</f>
        <v>7.5999999999999998E-2</v>
      </c>
      <c r="U39" s="275">
        <f>IF(AND('DADOS ENTRADA'!$C$11="x",K39=4%),4%,IF('DADOS ENTRADA'!$C$11&lt;&gt;"x",'DADOS ENTRADA'!$C$15,12%))</f>
        <v>0.17</v>
      </c>
      <c r="V39" s="276">
        <f>IF('DADOS ENTRADA'!$C$5="X",X39*0.34,0)</f>
        <v>0</v>
      </c>
      <c r="W39" s="277">
        <f>'DADOS ENTRADA'!$C$21</f>
        <v>0.125</v>
      </c>
      <c r="X39" s="278">
        <f>'DADOS ENTRADA'!$C$23</f>
        <v>0.18</v>
      </c>
      <c r="Y39" s="276">
        <f>'DADOS ENTRADA'!$C$25</f>
        <v>0</v>
      </c>
      <c r="Z39" s="276">
        <f>'DADOS ENTRADA'!$D$28</f>
        <v>0</v>
      </c>
      <c r="AA39" s="279">
        <f t="shared" si="7"/>
        <v>0.5675</v>
      </c>
      <c r="AB39" s="279">
        <f t="shared" si="11"/>
        <v>0.4325</v>
      </c>
      <c r="AC39" s="274">
        <f t="shared" si="8"/>
        <v>0</v>
      </c>
      <c r="AD39" s="280">
        <f t="shared" si="9"/>
        <v>0</v>
      </c>
      <c r="AE39" s="281">
        <f t="shared" si="10"/>
        <v>0.26250000000000001</v>
      </c>
      <c r="AF39" s="281">
        <f t="shared" si="4"/>
        <v>0.30499999999999999</v>
      </c>
      <c r="AG39" s="282">
        <f t="shared" si="5"/>
        <v>0</v>
      </c>
      <c r="AH39" s="282">
        <f t="shared" si="6"/>
        <v>0</v>
      </c>
    </row>
    <row r="40" spans="1:34" x14ac:dyDescent="0.2">
      <c r="A40" s="272">
        <v>37</v>
      </c>
      <c r="B40" s="347"/>
      <c r="C40" s="347"/>
      <c r="D40" s="348"/>
      <c r="E40" s="349"/>
      <c r="F40" s="349"/>
      <c r="G40" s="350"/>
      <c r="H40" s="252"/>
      <c r="I40" s="351"/>
      <c r="J40" s="253"/>
      <c r="K40" s="253"/>
      <c r="L40" s="267"/>
      <c r="M40" s="352"/>
      <c r="N40" s="353"/>
      <c r="O40" s="254">
        <f t="shared" si="13"/>
        <v>0</v>
      </c>
      <c r="P40" s="273">
        <f t="shared" si="3"/>
        <v>0</v>
      </c>
      <c r="Q40" s="274">
        <f t="shared" si="12"/>
        <v>0</v>
      </c>
      <c r="R40" s="274">
        <f t="shared" si="14"/>
        <v>0</v>
      </c>
      <c r="S40" s="275">
        <f>'DADOS ENTRADA'!$C$17</f>
        <v>1.6500000000000001E-2</v>
      </c>
      <c r="T40" s="275">
        <f>'DADOS ENTRADA'!$C$19</f>
        <v>7.5999999999999998E-2</v>
      </c>
      <c r="U40" s="275">
        <f>IF(AND('DADOS ENTRADA'!$C$11="x",K40=4%),4%,IF('DADOS ENTRADA'!$C$11&lt;&gt;"x",'DADOS ENTRADA'!$C$15,12%))</f>
        <v>0.17</v>
      </c>
      <c r="V40" s="276">
        <f>IF('DADOS ENTRADA'!$C$5="X",X40*0.34,0)</f>
        <v>0</v>
      </c>
      <c r="W40" s="277">
        <f>'DADOS ENTRADA'!$C$21</f>
        <v>0.125</v>
      </c>
      <c r="X40" s="278">
        <f>'DADOS ENTRADA'!$C$23</f>
        <v>0.18</v>
      </c>
      <c r="Y40" s="276">
        <f>'DADOS ENTRADA'!$C$25</f>
        <v>0</v>
      </c>
      <c r="Z40" s="276">
        <f>'DADOS ENTRADA'!$D$28</f>
        <v>0</v>
      </c>
      <c r="AA40" s="279">
        <f t="shared" si="7"/>
        <v>0.5675</v>
      </c>
      <c r="AB40" s="279">
        <f t="shared" si="11"/>
        <v>0.4325</v>
      </c>
      <c r="AC40" s="274">
        <f t="shared" si="8"/>
        <v>0</v>
      </c>
      <c r="AD40" s="280">
        <f t="shared" si="9"/>
        <v>0</v>
      </c>
      <c r="AE40" s="281">
        <f t="shared" si="10"/>
        <v>0.26250000000000001</v>
      </c>
      <c r="AF40" s="281">
        <f t="shared" si="4"/>
        <v>0.30499999999999999</v>
      </c>
      <c r="AG40" s="282">
        <f t="shared" si="5"/>
        <v>0</v>
      </c>
      <c r="AH40" s="282">
        <f t="shared" si="6"/>
        <v>0</v>
      </c>
    </row>
    <row r="41" spans="1:34" x14ac:dyDescent="0.2">
      <c r="A41" s="272">
        <v>38</v>
      </c>
      <c r="B41" s="347"/>
      <c r="C41" s="347"/>
      <c r="D41" s="348"/>
      <c r="E41" s="349"/>
      <c r="F41" s="349"/>
      <c r="G41" s="350"/>
      <c r="H41" s="252"/>
      <c r="I41" s="351"/>
      <c r="J41" s="253"/>
      <c r="K41" s="253"/>
      <c r="L41" s="267"/>
      <c r="M41" s="352"/>
      <c r="N41" s="353"/>
      <c r="O41" s="254">
        <f t="shared" si="13"/>
        <v>0</v>
      </c>
      <c r="P41" s="273">
        <f t="shared" si="3"/>
        <v>0</v>
      </c>
      <c r="Q41" s="274">
        <f t="shared" si="12"/>
        <v>0</v>
      </c>
      <c r="R41" s="274">
        <f t="shared" si="14"/>
        <v>0</v>
      </c>
      <c r="S41" s="275">
        <f>'DADOS ENTRADA'!$C$17</f>
        <v>1.6500000000000001E-2</v>
      </c>
      <c r="T41" s="275">
        <f>'DADOS ENTRADA'!$C$19</f>
        <v>7.5999999999999998E-2</v>
      </c>
      <c r="U41" s="275">
        <f>IF(AND('DADOS ENTRADA'!$C$11="x",K41=4%),4%,IF('DADOS ENTRADA'!$C$11&lt;&gt;"x",'DADOS ENTRADA'!$C$15,12%))</f>
        <v>0.17</v>
      </c>
      <c r="V41" s="276">
        <f>IF('DADOS ENTRADA'!$C$5="X",X41*0.34,0)</f>
        <v>0</v>
      </c>
      <c r="W41" s="277">
        <f>'DADOS ENTRADA'!$C$21</f>
        <v>0.125</v>
      </c>
      <c r="X41" s="278">
        <f>'DADOS ENTRADA'!$C$23</f>
        <v>0.18</v>
      </c>
      <c r="Y41" s="276">
        <f>'DADOS ENTRADA'!$C$25</f>
        <v>0</v>
      </c>
      <c r="Z41" s="276">
        <f>'DADOS ENTRADA'!$D$28</f>
        <v>0</v>
      </c>
      <c r="AA41" s="279">
        <f t="shared" si="7"/>
        <v>0.5675</v>
      </c>
      <c r="AB41" s="279">
        <f t="shared" si="11"/>
        <v>0.4325</v>
      </c>
      <c r="AC41" s="274">
        <f t="shared" si="8"/>
        <v>0</v>
      </c>
      <c r="AD41" s="280">
        <f t="shared" si="9"/>
        <v>0</v>
      </c>
      <c r="AE41" s="281">
        <f t="shared" si="10"/>
        <v>0.26250000000000001</v>
      </c>
      <c r="AF41" s="281">
        <f t="shared" si="4"/>
        <v>0.30499999999999999</v>
      </c>
      <c r="AG41" s="282">
        <f t="shared" si="5"/>
        <v>0</v>
      </c>
      <c r="AH41" s="282">
        <f t="shared" si="6"/>
        <v>0</v>
      </c>
    </row>
    <row r="42" spans="1:34" x14ac:dyDescent="0.2">
      <c r="A42" s="272">
        <v>39</v>
      </c>
      <c r="B42" s="347"/>
      <c r="C42" s="347"/>
      <c r="D42" s="348"/>
      <c r="E42" s="349"/>
      <c r="F42" s="349"/>
      <c r="G42" s="350"/>
      <c r="H42" s="252"/>
      <c r="I42" s="351"/>
      <c r="J42" s="253"/>
      <c r="K42" s="253"/>
      <c r="L42" s="267"/>
      <c r="M42" s="352"/>
      <c r="N42" s="353"/>
      <c r="O42" s="254">
        <f t="shared" si="13"/>
        <v>0</v>
      </c>
      <c r="P42" s="273">
        <f t="shared" si="3"/>
        <v>0</v>
      </c>
      <c r="Q42" s="274">
        <f t="shared" si="12"/>
        <v>0</v>
      </c>
      <c r="R42" s="274">
        <f t="shared" si="14"/>
        <v>0</v>
      </c>
      <c r="S42" s="275">
        <f>'DADOS ENTRADA'!$C$17</f>
        <v>1.6500000000000001E-2</v>
      </c>
      <c r="T42" s="275">
        <f>'DADOS ENTRADA'!$C$19</f>
        <v>7.5999999999999998E-2</v>
      </c>
      <c r="U42" s="275">
        <f>IF(AND('DADOS ENTRADA'!$C$11="x",K42=4%),4%,IF('DADOS ENTRADA'!$C$11&lt;&gt;"x",'DADOS ENTRADA'!$C$15,12%))</f>
        <v>0.17</v>
      </c>
      <c r="V42" s="276">
        <f>IF('DADOS ENTRADA'!$C$5="X",X42*0.34,0)</f>
        <v>0</v>
      </c>
      <c r="W42" s="277">
        <f>'DADOS ENTRADA'!$C$21</f>
        <v>0.125</v>
      </c>
      <c r="X42" s="278">
        <f>'DADOS ENTRADA'!$C$23</f>
        <v>0.18</v>
      </c>
      <c r="Y42" s="276">
        <f>'DADOS ENTRADA'!$C$25</f>
        <v>0</v>
      </c>
      <c r="Z42" s="276">
        <f>'DADOS ENTRADA'!$D$28</f>
        <v>0</v>
      </c>
      <c r="AA42" s="279">
        <f t="shared" si="7"/>
        <v>0.5675</v>
      </c>
      <c r="AB42" s="279">
        <f t="shared" si="11"/>
        <v>0.4325</v>
      </c>
      <c r="AC42" s="274">
        <f t="shared" si="8"/>
        <v>0</v>
      </c>
      <c r="AD42" s="280">
        <f t="shared" si="9"/>
        <v>0</v>
      </c>
      <c r="AE42" s="281">
        <f t="shared" si="10"/>
        <v>0.26250000000000001</v>
      </c>
      <c r="AF42" s="281">
        <f t="shared" si="4"/>
        <v>0.30499999999999999</v>
      </c>
      <c r="AG42" s="282">
        <f t="shared" si="5"/>
        <v>0</v>
      </c>
      <c r="AH42" s="282">
        <f t="shared" si="6"/>
        <v>0</v>
      </c>
    </row>
    <row r="43" spans="1:34" x14ac:dyDescent="0.2">
      <c r="A43" s="272">
        <v>40</v>
      </c>
      <c r="B43" s="347"/>
      <c r="C43" s="347"/>
      <c r="D43" s="348"/>
      <c r="E43" s="349"/>
      <c r="F43" s="349"/>
      <c r="G43" s="350"/>
      <c r="H43" s="252"/>
      <c r="I43" s="351"/>
      <c r="J43" s="253"/>
      <c r="K43" s="253"/>
      <c r="L43" s="267"/>
      <c r="M43" s="352"/>
      <c r="N43" s="353"/>
      <c r="O43" s="254">
        <f t="shared" si="13"/>
        <v>0</v>
      </c>
      <c r="P43" s="273">
        <f t="shared" si="3"/>
        <v>0</v>
      </c>
      <c r="Q43" s="274">
        <f t="shared" si="12"/>
        <v>0</v>
      </c>
      <c r="R43" s="274">
        <f t="shared" si="14"/>
        <v>0</v>
      </c>
      <c r="S43" s="275">
        <f>'DADOS ENTRADA'!$C$17</f>
        <v>1.6500000000000001E-2</v>
      </c>
      <c r="T43" s="275">
        <f>'DADOS ENTRADA'!$C$19</f>
        <v>7.5999999999999998E-2</v>
      </c>
      <c r="U43" s="275">
        <f>IF(AND('DADOS ENTRADA'!$C$11="x",K43=4%),4%,IF('DADOS ENTRADA'!$C$11&lt;&gt;"x",'DADOS ENTRADA'!$C$15,12%))</f>
        <v>0.17</v>
      </c>
      <c r="V43" s="276">
        <f>IF('DADOS ENTRADA'!$C$5="X",X43*0.34,0)</f>
        <v>0</v>
      </c>
      <c r="W43" s="277">
        <f>'DADOS ENTRADA'!$C$21</f>
        <v>0.125</v>
      </c>
      <c r="X43" s="278">
        <f>'DADOS ENTRADA'!$C$23</f>
        <v>0.18</v>
      </c>
      <c r="Y43" s="276">
        <f>'DADOS ENTRADA'!$C$25</f>
        <v>0</v>
      </c>
      <c r="Z43" s="276">
        <f>'DADOS ENTRADA'!$D$28</f>
        <v>0</v>
      </c>
      <c r="AA43" s="279">
        <f t="shared" si="7"/>
        <v>0.5675</v>
      </c>
      <c r="AB43" s="279">
        <f t="shared" si="11"/>
        <v>0.4325</v>
      </c>
      <c r="AC43" s="274">
        <f t="shared" si="8"/>
        <v>0</v>
      </c>
      <c r="AD43" s="280">
        <f t="shared" si="9"/>
        <v>0</v>
      </c>
      <c r="AE43" s="281">
        <f t="shared" si="10"/>
        <v>0.26250000000000001</v>
      </c>
      <c r="AF43" s="281">
        <f t="shared" si="4"/>
        <v>0.30499999999999999</v>
      </c>
      <c r="AG43" s="282">
        <f t="shared" si="5"/>
        <v>0</v>
      </c>
      <c r="AH43" s="282">
        <f t="shared" si="6"/>
        <v>0</v>
      </c>
    </row>
    <row r="44" spans="1:34" x14ac:dyDescent="0.2">
      <c r="A44" s="272">
        <v>41</v>
      </c>
      <c r="B44" s="347"/>
      <c r="C44" s="347"/>
      <c r="D44" s="348"/>
      <c r="E44" s="349"/>
      <c r="F44" s="349"/>
      <c r="G44" s="350"/>
      <c r="H44" s="252"/>
      <c r="I44" s="351"/>
      <c r="J44" s="253"/>
      <c r="K44" s="253"/>
      <c r="L44" s="267"/>
      <c r="M44" s="352"/>
      <c r="N44" s="353"/>
      <c r="O44" s="254">
        <f t="shared" si="13"/>
        <v>0</v>
      </c>
      <c r="P44" s="273">
        <f t="shared" si="3"/>
        <v>0</v>
      </c>
      <c r="Q44" s="274">
        <f t="shared" si="12"/>
        <v>0</v>
      </c>
      <c r="R44" s="274">
        <f t="shared" si="14"/>
        <v>0</v>
      </c>
      <c r="S44" s="275">
        <f>'DADOS ENTRADA'!$C$17</f>
        <v>1.6500000000000001E-2</v>
      </c>
      <c r="T44" s="275">
        <f>'DADOS ENTRADA'!$C$19</f>
        <v>7.5999999999999998E-2</v>
      </c>
      <c r="U44" s="275">
        <f>IF(AND('DADOS ENTRADA'!$C$11="x",K44=4%),4%,IF('DADOS ENTRADA'!$C$11&lt;&gt;"x",'DADOS ENTRADA'!$C$15,12%))</f>
        <v>0.17</v>
      </c>
      <c r="V44" s="276">
        <f>IF('DADOS ENTRADA'!$C$5="X",X44*0.34,0)</f>
        <v>0</v>
      </c>
      <c r="W44" s="277">
        <f>'DADOS ENTRADA'!$C$21</f>
        <v>0.125</v>
      </c>
      <c r="X44" s="278">
        <f>'DADOS ENTRADA'!$C$23</f>
        <v>0.18</v>
      </c>
      <c r="Y44" s="276">
        <f>'DADOS ENTRADA'!$C$25</f>
        <v>0</v>
      </c>
      <c r="Z44" s="276">
        <f>'DADOS ENTRADA'!$D$28</f>
        <v>0</v>
      </c>
      <c r="AA44" s="279">
        <f t="shared" si="7"/>
        <v>0.5675</v>
      </c>
      <c r="AB44" s="279">
        <f t="shared" si="11"/>
        <v>0.4325</v>
      </c>
      <c r="AC44" s="274">
        <f t="shared" si="8"/>
        <v>0</v>
      </c>
      <c r="AD44" s="280">
        <f t="shared" si="9"/>
        <v>0</v>
      </c>
      <c r="AE44" s="281">
        <f t="shared" si="10"/>
        <v>0.26250000000000001</v>
      </c>
      <c r="AF44" s="281">
        <f t="shared" si="4"/>
        <v>0.30499999999999999</v>
      </c>
      <c r="AG44" s="282">
        <f t="shared" si="5"/>
        <v>0</v>
      </c>
      <c r="AH44" s="282">
        <f t="shared" si="6"/>
        <v>0</v>
      </c>
    </row>
    <row r="45" spans="1:34" x14ac:dyDescent="0.2">
      <c r="A45" s="272">
        <v>42</v>
      </c>
      <c r="B45" s="347"/>
      <c r="C45" s="347"/>
      <c r="D45" s="348"/>
      <c r="E45" s="349"/>
      <c r="F45" s="349"/>
      <c r="G45" s="350"/>
      <c r="H45" s="252"/>
      <c r="I45" s="351"/>
      <c r="J45" s="253"/>
      <c r="K45" s="253"/>
      <c r="L45" s="267"/>
      <c r="M45" s="352"/>
      <c r="N45" s="353"/>
      <c r="O45" s="254">
        <f t="shared" si="13"/>
        <v>0</v>
      </c>
      <c r="P45" s="273">
        <f t="shared" si="3"/>
        <v>0</v>
      </c>
      <c r="Q45" s="274">
        <f t="shared" si="12"/>
        <v>0</v>
      </c>
      <c r="R45" s="274">
        <f t="shared" si="14"/>
        <v>0</v>
      </c>
      <c r="S45" s="275">
        <f>'DADOS ENTRADA'!$C$17</f>
        <v>1.6500000000000001E-2</v>
      </c>
      <c r="T45" s="275">
        <f>'DADOS ENTRADA'!$C$19</f>
        <v>7.5999999999999998E-2</v>
      </c>
      <c r="U45" s="275">
        <f>IF(AND('DADOS ENTRADA'!$C$11="x",K45=4%),4%,IF('DADOS ENTRADA'!$C$11&lt;&gt;"x",'DADOS ENTRADA'!$C$15,12%))</f>
        <v>0.17</v>
      </c>
      <c r="V45" s="276">
        <f>IF('DADOS ENTRADA'!$C$5="X",X45*0.34,0)</f>
        <v>0</v>
      </c>
      <c r="W45" s="277">
        <f>'DADOS ENTRADA'!$C$21</f>
        <v>0.125</v>
      </c>
      <c r="X45" s="278">
        <f>'DADOS ENTRADA'!$C$23</f>
        <v>0.18</v>
      </c>
      <c r="Y45" s="276">
        <f>'DADOS ENTRADA'!$C$25</f>
        <v>0</v>
      </c>
      <c r="Z45" s="276">
        <f>'DADOS ENTRADA'!$D$28</f>
        <v>0</v>
      </c>
      <c r="AA45" s="279">
        <f t="shared" si="7"/>
        <v>0.5675</v>
      </c>
      <c r="AB45" s="279">
        <f t="shared" si="11"/>
        <v>0.4325</v>
      </c>
      <c r="AC45" s="274">
        <f t="shared" si="8"/>
        <v>0</v>
      </c>
      <c r="AD45" s="280">
        <f t="shared" si="9"/>
        <v>0</v>
      </c>
      <c r="AE45" s="281">
        <f t="shared" si="10"/>
        <v>0.26250000000000001</v>
      </c>
      <c r="AF45" s="281">
        <f t="shared" si="4"/>
        <v>0.30499999999999999</v>
      </c>
      <c r="AG45" s="282">
        <f t="shared" si="5"/>
        <v>0</v>
      </c>
      <c r="AH45" s="282">
        <f t="shared" si="6"/>
        <v>0</v>
      </c>
    </row>
    <row r="46" spans="1:34" x14ac:dyDescent="0.2">
      <c r="A46" s="272">
        <v>43</v>
      </c>
      <c r="B46" s="347"/>
      <c r="C46" s="347"/>
      <c r="D46" s="348"/>
      <c r="E46" s="349"/>
      <c r="F46" s="349"/>
      <c r="G46" s="350"/>
      <c r="H46" s="252"/>
      <c r="I46" s="351"/>
      <c r="J46" s="253"/>
      <c r="K46" s="253"/>
      <c r="L46" s="267"/>
      <c r="M46" s="352"/>
      <c r="N46" s="353"/>
      <c r="O46" s="254">
        <f t="shared" si="13"/>
        <v>0</v>
      </c>
      <c r="P46" s="273">
        <f t="shared" si="3"/>
        <v>0</v>
      </c>
      <c r="Q46" s="274">
        <f t="shared" si="12"/>
        <v>0</v>
      </c>
      <c r="R46" s="274">
        <f t="shared" si="14"/>
        <v>0</v>
      </c>
      <c r="S46" s="275">
        <f>'DADOS ENTRADA'!$C$17</f>
        <v>1.6500000000000001E-2</v>
      </c>
      <c r="T46" s="275">
        <f>'DADOS ENTRADA'!$C$19</f>
        <v>7.5999999999999998E-2</v>
      </c>
      <c r="U46" s="275">
        <f>IF(AND('DADOS ENTRADA'!$C$11="x",K46=4%),4%,IF('DADOS ENTRADA'!$C$11&lt;&gt;"x",'DADOS ENTRADA'!$C$15,12%))</f>
        <v>0.17</v>
      </c>
      <c r="V46" s="276">
        <f>IF('DADOS ENTRADA'!$C$5="X",X46*0.34,0)</f>
        <v>0</v>
      </c>
      <c r="W46" s="277">
        <f>'DADOS ENTRADA'!$C$21</f>
        <v>0.125</v>
      </c>
      <c r="X46" s="278">
        <f>'DADOS ENTRADA'!$C$23</f>
        <v>0.18</v>
      </c>
      <c r="Y46" s="276">
        <f>'DADOS ENTRADA'!$C$25</f>
        <v>0</v>
      </c>
      <c r="Z46" s="276">
        <f>'DADOS ENTRADA'!$D$28</f>
        <v>0</v>
      </c>
      <c r="AA46" s="279">
        <f t="shared" si="7"/>
        <v>0.5675</v>
      </c>
      <c r="AB46" s="279">
        <f t="shared" si="11"/>
        <v>0.4325</v>
      </c>
      <c r="AC46" s="274">
        <f t="shared" si="8"/>
        <v>0</v>
      </c>
      <c r="AD46" s="280">
        <f t="shared" si="9"/>
        <v>0</v>
      </c>
      <c r="AE46" s="281">
        <f t="shared" si="10"/>
        <v>0.26250000000000001</v>
      </c>
      <c r="AF46" s="281">
        <f t="shared" si="4"/>
        <v>0.30499999999999999</v>
      </c>
      <c r="AG46" s="282">
        <f t="shared" si="5"/>
        <v>0</v>
      </c>
      <c r="AH46" s="282">
        <f t="shared" si="6"/>
        <v>0</v>
      </c>
    </row>
    <row r="47" spans="1:34" x14ac:dyDescent="0.2">
      <c r="A47" s="272">
        <v>44</v>
      </c>
      <c r="B47" s="347"/>
      <c r="C47" s="347"/>
      <c r="D47" s="348"/>
      <c r="E47" s="349"/>
      <c r="F47" s="349"/>
      <c r="G47" s="350"/>
      <c r="H47" s="252"/>
      <c r="I47" s="351"/>
      <c r="J47" s="253"/>
      <c r="K47" s="253"/>
      <c r="L47" s="267"/>
      <c r="M47" s="352"/>
      <c r="N47" s="353"/>
      <c r="O47" s="254">
        <f t="shared" si="13"/>
        <v>0</v>
      </c>
      <c r="P47" s="273">
        <f t="shared" si="3"/>
        <v>0</v>
      </c>
      <c r="Q47" s="274">
        <f t="shared" si="12"/>
        <v>0</v>
      </c>
      <c r="R47" s="274">
        <f t="shared" si="14"/>
        <v>0</v>
      </c>
      <c r="S47" s="275">
        <f>'DADOS ENTRADA'!$C$17</f>
        <v>1.6500000000000001E-2</v>
      </c>
      <c r="T47" s="275">
        <f>'DADOS ENTRADA'!$C$19</f>
        <v>7.5999999999999998E-2</v>
      </c>
      <c r="U47" s="275">
        <f>IF(AND('DADOS ENTRADA'!$C$11="x",K47=4%),4%,IF('DADOS ENTRADA'!$C$11&lt;&gt;"x",'DADOS ENTRADA'!$C$15,12%))</f>
        <v>0.17</v>
      </c>
      <c r="V47" s="276">
        <f>IF('DADOS ENTRADA'!$C$5="X",X47*0.34,0)</f>
        <v>0</v>
      </c>
      <c r="W47" s="277">
        <f>'DADOS ENTRADA'!$C$21</f>
        <v>0.125</v>
      </c>
      <c r="X47" s="278">
        <f>'DADOS ENTRADA'!$C$23</f>
        <v>0.18</v>
      </c>
      <c r="Y47" s="276">
        <f>'DADOS ENTRADA'!$C$25</f>
        <v>0</v>
      </c>
      <c r="Z47" s="276">
        <f>'DADOS ENTRADA'!$D$28</f>
        <v>0</v>
      </c>
      <c r="AA47" s="279">
        <f t="shared" si="7"/>
        <v>0.5675</v>
      </c>
      <c r="AB47" s="279">
        <f t="shared" si="11"/>
        <v>0.4325</v>
      </c>
      <c r="AC47" s="274">
        <f t="shared" si="8"/>
        <v>0</v>
      </c>
      <c r="AD47" s="280">
        <f t="shared" si="9"/>
        <v>0</v>
      </c>
      <c r="AE47" s="281">
        <f t="shared" si="10"/>
        <v>0.26250000000000001</v>
      </c>
      <c r="AF47" s="281">
        <f t="shared" si="4"/>
        <v>0.30499999999999999</v>
      </c>
      <c r="AG47" s="282">
        <f t="shared" si="5"/>
        <v>0</v>
      </c>
      <c r="AH47" s="282">
        <f t="shared" si="6"/>
        <v>0</v>
      </c>
    </row>
    <row r="48" spans="1:34" x14ac:dyDescent="0.2">
      <c r="A48" s="272">
        <v>45</v>
      </c>
      <c r="B48" s="347"/>
      <c r="C48" s="347"/>
      <c r="D48" s="348"/>
      <c r="E48" s="349"/>
      <c r="F48" s="349"/>
      <c r="G48" s="350"/>
      <c r="H48" s="252"/>
      <c r="I48" s="351"/>
      <c r="J48" s="253"/>
      <c r="K48" s="253"/>
      <c r="L48" s="267"/>
      <c r="M48" s="352"/>
      <c r="N48" s="353"/>
      <c r="O48" s="254">
        <f t="shared" si="13"/>
        <v>0</v>
      </c>
      <c r="P48" s="273">
        <f t="shared" si="3"/>
        <v>0</v>
      </c>
      <c r="Q48" s="274">
        <f t="shared" si="12"/>
        <v>0</v>
      </c>
      <c r="R48" s="274">
        <f t="shared" si="14"/>
        <v>0</v>
      </c>
      <c r="S48" s="275">
        <f>'DADOS ENTRADA'!$C$17</f>
        <v>1.6500000000000001E-2</v>
      </c>
      <c r="T48" s="275">
        <f>'DADOS ENTRADA'!$C$19</f>
        <v>7.5999999999999998E-2</v>
      </c>
      <c r="U48" s="275">
        <f>IF(AND('DADOS ENTRADA'!$C$11="x",K48=4%),4%,IF('DADOS ENTRADA'!$C$11&lt;&gt;"x",'DADOS ENTRADA'!$C$15,12%))</f>
        <v>0.17</v>
      </c>
      <c r="V48" s="276">
        <f>IF('DADOS ENTRADA'!$C$5="X",X48*0.34,0)</f>
        <v>0</v>
      </c>
      <c r="W48" s="277">
        <f>'DADOS ENTRADA'!$C$21</f>
        <v>0.125</v>
      </c>
      <c r="X48" s="278">
        <f>'DADOS ENTRADA'!$C$23</f>
        <v>0.18</v>
      </c>
      <c r="Y48" s="276">
        <f>'DADOS ENTRADA'!$C$25</f>
        <v>0</v>
      </c>
      <c r="Z48" s="276">
        <f>'DADOS ENTRADA'!$D$28</f>
        <v>0</v>
      </c>
      <c r="AA48" s="279">
        <f t="shared" si="7"/>
        <v>0.5675</v>
      </c>
      <c r="AB48" s="279">
        <f t="shared" si="11"/>
        <v>0.4325</v>
      </c>
      <c r="AC48" s="274">
        <f t="shared" si="8"/>
        <v>0</v>
      </c>
      <c r="AD48" s="280">
        <f t="shared" si="9"/>
        <v>0</v>
      </c>
      <c r="AE48" s="281">
        <f t="shared" si="10"/>
        <v>0.26250000000000001</v>
      </c>
      <c r="AF48" s="281">
        <f t="shared" si="4"/>
        <v>0.30499999999999999</v>
      </c>
      <c r="AG48" s="282">
        <f t="shared" si="5"/>
        <v>0</v>
      </c>
      <c r="AH48" s="282">
        <f t="shared" si="6"/>
        <v>0</v>
      </c>
    </row>
    <row r="49" spans="1:34" x14ac:dyDescent="0.2">
      <c r="A49" s="272">
        <v>46</v>
      </c>
      <c r="B49" s="347"/>
      <c r="C49" s="347"/>
      <c r="D49" s="348"/>
      <c r="E49" s="349"/>
      <c r="F49" s="349"/>
      <c r="G49" s="350"/>
      <c r="H49" s="252"/>
      <c r="I49" s="351"/>
      <c r="J49" s="253"/>
      <c r="K49" s="253"/>
      <c r="L49" s="267"/>
      <c r="M49" s="352"/>
      <c r="N49" s="353"/>
      <c r="O49" s="254">
        <f t="shared" si="13"/>
        <v>0</v>
      </c>
      <c r="P49" s="273">
        <f t="shared" si="3"/>
        <v>0</v>
      </c>
      <c r="Q49" s="274">
        <f t="shared" si="12"/>
        <v>0</v>
      </c>
      <c r="R49" s="274">
        <f t="shared" si="14"/>
        <v>0</v>
      </c>
      <c r="S49" s="275">
        <f>'DADOS ENTRADA'!$C$17</f>
        <v>1.6500000000000001E-2</v>
      </c>
      <c r="T49" s="275">
        <f>'DADOS ENTRADA'!$C$19</f>
        <v>7.5999999999999998E-2</v>
      </c>
      <c r="U49" s="275">
        <f>IF(AND('DADOS ENTRADA'!$C$11="x",K49=4%),4%,IF('DADOS ENTRADA'!$C$11&lt;&gt;"x",'DADOS ENTRADA'!$C$15,12%))</f>
        <v>0.17</v>
      </c>
      <c r="V49" s="276">
        <f>IF('DADOS ENTRADA'!$C$5="X",X49*0.34,0)</f>
        <v>0</v>
      </c>
      <c r="W49" s="277">
        <f>'DADOS ENTRADA'!$C$21</f>
        <v>0.125</v>
      </c>
      <c r="X49" s="278">
        <f>'DADOS ENTRADA'!$C$23</f>
        <v>0.18</v>
      </c>
      <c r="Y49" s="276">
        <f>'DADOS ENTRADA'!$C$25</f>
        <v>0</v>
      </c>
      <c r="Z49" s="276">
        <f>'DADOS ENTRADA'!$D$28</f>
        <v>0</v>
      </c>
      <c r="AA49" s="279">
        <f t="shared" si="7"/>
        <v>0.5675</v>
      </c>
      <c r="AB49" s="279">
        <f t="shared" si="11"/>
        <v>0.4325</v>
      </c>
      <c r="AC49" s="274">
        <f t="shared" si="8"/>
        <v>0</v>
      </c>
      <c r="AD49" s="280">
        <f t="shared" si="9"/>
        <v>0</v>
      </c>
      <c r="AE49" s="281">
        <f t="shared" si="10"/>
        <v>0.26250000000000001</v>
      </c>
      <c r="AF49" s="281">
        <f t="shared" si="4"/>
        <v>0.30499999999999999</v>
      </c>
      <c r="AG49" s="282">
        <f t="shared" si="5"/>
        <v>0</v>
      </c>
      <c r="AH49" s="282">
        <f t="shared" si="6"/>
        <v>0</v>
      </c>
    </row>
    <row r="50" spans="1:34" x14ac:dyDescent="0.2">
      <c r="A50" s="272">
        <v>47</v>
      </c>
      <c r="B50" s="347"/>
      <c r="C50" s="347"/>
      <c r="D50" s="348"/>
      <c r="E50" s="349"/>
      <c r="F50" s="349"/>
      <c r="G50" s="350"/>
      <c r="H50" s="252"/>
      <c r="I50" s="351"/>
      <c r="J50" s="253"/>
      <c r="K50" s="253"/>
      <c r="L50" s="267"/>
      <c r="M50" s="352"/>
      <c r="N50" s="353"/>
      <c r="O50" s="254">
        <f t="shared" si="13"/>
        <v>0</v>
      </c>
      <c r="P50" s="273">
        <f t="shared" si="3"/>
        <v>0</v>
      </c>
      <c r="Q50" s="274">
        <f t="shared" si="12"/>
        <v>0</v>
      </c>
      <c r="R50" s="274">
        <f t="shared" si="14"/>
        <v>0</v>
      </c>
      <c r="S50" s="275">
        <f>'DADOS ENTRADA'!$C$17</f>
        <v>1.6500000000000001E-2</v>
      </c>
      <c r="T50" s="275">
        <f>'DADOS ENTRADA'!$C$19</f>
        <v>7.5999999999999998E-2</v>
      </c>
      <c r="U50" s="275">
        <f>IF(AND('DADOS ENTRADA'!$C$11="x",K50=4%),4%,IF('DADOS ENTRADA'!$C$11&lt;&gt;"x",'DADOS ENTRADA'!$C$15,12%))</f>
        <v>0.17</v>
      </c>
      <c r="V50" s="276">
        <f>IF('DADOS ENTRADA'!$C$5="X",X50*0.34,0)</f>
        <v>0</v>
      </c>
      <c r="W50" s="277">
        <f>'DADOS ENTRADA'!$C$21</f>
        <v>0.125</v>
      </c>
      <c r="X50" s="278">
        <f>'DADOS ENTRADA'!$C$23</f>
        <v>0.18</v>
      </c>
      <c r="Y50" s="276">
        <f>'DADOS ENTRADA'!$C$25</f>
        <v>0</v>
      </c>
      <c r="Z50" s="276">
        <f>'DADOS ENTRADA'!$D$28</f>
        <v>0</v>
      </c>
      <c r="AA50" s="279">
        <f t="shared" si="7"/>
        <v>0.5675</v>
      </c>
      <c r="AB50" s="279">
        <f t="shared" si="11"/>
        <v>0.4325</v>
      </c>
      <c r="AC50" s="274">
        <f t="shared" si="8"/>
        <v>0</v>
      </c>
      <c r="AD50" s="280">
        <f t="shared" si="9"/>
        <v>0</v>
      </c>
      <c r="AE50" s="281">
        <f t="shared" si="10"/>
        <v>0.26250000000000001</v>
      </c>
      <c r="AF50" s="281">
        <f t="shared" si="4"/>
        <v>0.30499999999999999</v>
      </c>
      <c r="AG50" s="282">
        <f t="shared" si="5"/>
        <v>0</v>
      </c>
      <c r="AH50" s="282">
        <f t="shared" si="6"/>
        <v>0</v>
      </c>
    </row>
    <row r="51" spans="1:34" x14ac:dyDescent="0.2">
      <c r="A51" s="272">
        <v>48</v>
      </c>
      <c r="B51" s="347"/>
      <c r="C51" s="347"/>
      <c r="D51" s="348"/>
      <c r="E51" s="349"/>
      <c r="F51" s="349"/>
      <c r="G51" s="350"/>
      <c r="H51" s="252"/>
      <c r="I51" s="351"/>
      <c r="J51" s="253"/>
      <c r="K51" s="253"/>
      <c r="L51" s="267"/>
      <c r="M51" s="352"/>
      <c r="N51" s="353"/>
      <c r="O51" s="254">
        <f t="shared" si="13"/>
        <v>0</v>
      </c>
      <c r="P51" s="273">
        <f t="shared" si="3"/>
        <v>0</v>
      </c>
      <c r="Q51" s="274">
        <f t="shared" si="12"/>
        <v>0</v>
      </c>
      <c r="R51" s="274">
        <f t="shared" si="14"/>
        <v>0</v>
      </c>
      <c r="S51" s="275">
        <f>'DADOS ENTRADA'!$C$17</f>
        <v>1.6500000000000001E-2</v>
      </c>
      <c r="T51" s="275">
        <f>'DADOS ENTRADA'!$C$19</f>
        <v>7.5999999999999998E-2</v>
      </c>
      <c r="U51" s="275">
        <f>IF(AND('DADOS ENTRADA'!$C$11="x",K51=4%),4%,IF('DADOS ENTRADA'!$C$11&lt;&gt;"x",'DADOS ENTRADA'!$C$15,12%))</f>
        <v>0.17</v>
      </c>
      <c r="V51" s="276">
        <f>IF('DADOS ENTRADA'!$C$5="X",X51*0.34,0)</f>
        <v>0</v>
      </c>
      <c r="W51" s="277">
        <f>'DADOS ENTRADA'!$C$21</f>
        <v>0.125</v>
      </c>
      <c r="X51" s="278">
        <f>'DADOS ENTRADA'!$C$23</f>
        <v>0.18</v>
      </c>
      <c r="Y51" s="276">
        <f>'DADOS ENTRADA'!$C$25</f>
        <v>0</v>
      </c>
      <c r="Z51" s="276">
        <f>'DADOS ENTRADA'!$D$28</f>
        <v>0</v>
      </c>
      <c r="AA51" s="279">
        <f t="shared" si="7"/>
        <v>0.5675</v>
      </c>
      <c r="AB51" s="279">
        <f t="shared" si="11"/>
        <v>0.4325</v>
      </c>
      <c r="AC51" s="274">
        <f t="shared" si="8"/>
        <v>0</v>
      </c>
      <c r="AD51" s="280">
        <f t="shared" si="9"/>
        <v>0</v>
      </c>
      <c r="AE51" s="281">
        <f t="shared" si="10"/>
        <v>0.26250000000000001</v>
      </c>
      <c r="AF51" s="281">
        <f t="shared" si="4"/>
        <v>0.30499999999999999</v>
      </c>
      <c r="AG51" s="282">
        <f t="shared" si="5"/>
        <v>0</v>
      </c>
      <c r="AH51" s="282">
        <f t="shared" si="6"/>
        <v>0</v>
      </c>
    </row>
    <row r="52" spans="1:34" x14ac:dyDescent="0.2">
      <c r="A52" s="272">
        <v>49</v>
      </c>
      <c r="B52" s="347"/>
      <c r="C52" s="347"/>
      <c r="D52" s="348"/>
      <c r="E52" s="349"/>
      <c r="F52" s="349"/>
      <c r="G52" s="350"/>
      <c r="H52" s="252"/>
      <c r="I52" s="351"/>
      <c r="J52" s="253"/>
      <c r="K52" s="253"/>
      <c r="L52" s="267"/>
      <c r="M52" s="352"/>
      <c r="N52" s="353"/>
      <c r="O52" s="254">
        <f t="shared" si="13"/>
        <v>0</v>
      </c>
      <c r="P52" s="273">
        <f t="shared" si="3"/>
        <v>0</v>
      </c>
      <c r="Q52" s="274">
        <f t="shared" si="12"/>
        <v>0</v>
      </c>
      <c r="R52" s="274">
        <f t="shared" si="14"/>
        <v>0</v>
      </c>
      <c r="S52" s="275">
        <f>'DADOS ENTRADA'!$C$17</f>
        <v>1.6500000000000001E-2</v>
      </c>
      <c r="T52" s="275">
        <f>'DADOS ENTRADA'!$C$19</f>
        <v>7.5999999999999998E-2</v>
      </c>
      <c r="U52" s="275">
        <f>IF(AND('DADOS ENTRADA'!$C$11="x",K52=4%),4%,IF('DADOS ENTRADA'!$C$11&lt;&gt;"x",'DADOS ENTRADA'!$C$15,12%))</f>
        <v>0.17</v>
      </c>
      <c r="V52" s="276">
        <f>IF('DADOS ENTRADA'!$C$5="X",X52*0.34,0)</f>
        <v>0</v>
      </c>
      <c r="W52" s="277">
        <f>'DADOS ENTRADA'!$C$21</f>
        <v>0.125</v>
      </c>
      <c r="X52" s="278">
        <f>'DADOS ENTRADA'!$C$23</f>
        <v>0.18</v>
      </c>
      <c r="Y52" s="276">
        <f>'DADOS ENTRADA'!$C$25</f>
        <v>0</v>
      </c>
      <c r="Z52" s="276">
        <f>'DADOS ENTRADA'!$D$28</f>
        <v>0</v>
      </c>
      <c r="AA52" s="279">
        <f t="shared" si="7"/>
        <v>0.5675</v>
      </c>
      <c r="AB52" s="279">
        <f t="shared" si="11"/>
        <v>0.4325</v>
      </c>
      <c r="AC52" s="274">
        <f t="shared" si="8"/>
        <v>0</v>
      </c>
      <c r="AD52" s="280">
        <f t="shared" si="9"/>
        <v>0</v>
      </c>
      <c r="AE52" s="281">
        <f t="shared" si="10"/>
        <v>0.26250000000000001</v>
      </c>
      <c r="AF52" s="281">
        <f t="shared" si="4"/>
        <v>0.30499999999999999</v>
      </c>
      <c r="AG52" s="282">
        <f t="shared" si="5"/>
        <v>0</v>
      </c>
      <c r="AH52" s="282">
        <f t="shared" si="6"/>
        <v>0</v>
      </c>
    </row>
    <row r="53" spans="1:34" x14ac:dyDescent="0.2">
      <c r="A53" s="272">
        <v>50</v>
      </c>
      <c r="B53" s="347"/>
      <c r="C53" s="347"/>
      <c r="D53" s="348"/>
      <c r="E53" s="349"/>
      <c r="F53" s="349"/>
      <c r="G53" s="350"/>
      <c r="H53" s="252"/>
      <c r="I53" s="351"/>
      <c r="J53" s="253"/>
      <c r="K53" s="253"/>
      <c r="L53" s="267"/>
      <c r="M53" s="352"/>
      <c r="N53" s="353"/>
      <c r="O53" s="254">
        <f t="shared" si="13"/>
        <v>0</v>
      </c>
      <c r="P53" s="273">
        <f t="shared" si="3"/>
        <v>0</v>
      </c>
      <c r="Q53" s="274">
        <f t="shared" si="12"/>
        <v>0</v>
      </c>
      <c r="R53" s="274">
        <f t="shared" si="14"/>
        <v>0</v>
      </c>
      <c r="S53" s="275">
        <f>'DADOS ENTRADA'!$C$17</f>
        <v>1.6500000000000001E-2</v>
      </c>
      <c r="T53" s="275">
        <f>'DADOS ENTRADA'!$C$19</f>
        <v>7.5999999999999998E-2</v>
      </c>
      <c r="U53" s="275">
        <f>IF(AND('DADOS ENTRADA'!$C$11="x",K53=4%),4%,IF('DADOS ENTRADA'!$C$11&lt;&gt;"x",'DADOS ENTRADA'!$C$15,12%))</f>
        <v>0.17</v>
      </c>
      <c r="V53" s="276">
        <f>IF('DADOS ENTRADA'!$C$5="X",X53*0.34,0)</f>
        <v>0</v>
      </c>
      <c r="W53" s="277">
        <f>'DADOS ENTRADA'!$C$21</f>
        <v>0.125</v>
      </c>
      <c r="X53" s="278">
        <f>'DADOS ENTRADA'!$C$23</f>
        <v>0.18</v>
      </c>
      <c r="Y53" s="276">
        <f>'DADOS ENTRADA'!$C$25</f>
        <v>0</v>
      </c>
      <c r="Z53" s="276">
        <f>'DADOS ENTRADA'!$D$28</f>
        <v>0</v>
      </c>
      <c r="AA53" s="279">
        <f t="shared" si="7"/>
        <v>0.5675</v>
      </c>
      <c r="AB53" s="279">
        <f t="shared" si="11"/>
        <v>0.4325</v>
      </c>
      <c r="AC53" s="274">
        <f t="shared" si="8"/>
        <v>0</v>
      </c>
      <c r="AD53" s="280">
        <f t="shared" si="9"/>
        <v>0</v>
      </c>
      <c r="AE53" s="281">
        <f t="shared" si="10"/>
        <v>0.26250000000000001</v>
      </c>
      <c r="AF53" s="281">
        <f t="shared" si="4"/>
        <v>0.30499999999999999</v>
      </c>
      <c r="AG53" s="282">
        <f t="shared" si="5"/>
        <v>0</v>
      </c>
      <c r="AH53" s="282">
        <f t="shared" si="6"/>
        <v>0</v>
      </c>
    </row>
    <row r="54" spans="1:34" x14ac:dyDescent="0.2">
      <c r="A54" s="272">
        <v>51</v>
      </c>
      <c r="B54" s="347"/>
      <c r="C54" s="347"/>
      <c r="D54" s="348"/>
      <c r="E54" s="349"/>
      <c r="F54" s="349"/>
      <c r="G54" s="350"/>
      <c r="H54" s="252"/>
      <c r="I54" s="351"/>
      <c r="J54" s="253"/>
      <c r="K54" s="253"/>
      <c r="L54" s="267"/>
      <c r="M54" s="352"/>
      <c r="N54" s="353"/>
      <c r="O54" s="254">
        <f t="shared" si="13"/>
        <v>0</v>
      </c>
      <c r="P54" s="273">
        <f t="shared" si="3"/>
        <v>0</v>
      </c>
      <c r="Q54" s="274">
        <f t="shared" si="12"/>
        <v>0</v>
      </c>
      <c r="R54" s="274">
        <f t="shared" si="14"/>
        <v>0</v>
      </c>
      <c r="S54" s="275">
        <f>'DADOS ENTRADA'!$C$17</f>
        <v>1.6500000000000001E-2</v>
      </c>
      <c r="T54" s="275">
        <f>'DADOS ENTRADA'!$C$19</f>
        <v>7.5999999999999998E-2</v>
      </c>
      <c r="U54" s="275">
        <f>IF(AND('DADOS ENTRADA'!$C$11="x",K54=4%),4%,IF('DADOS ENTRADA'!$C$11&lt;&gt;"x",'DADOS ENTRADA'!$C$15,12%))</f>
        <v>0.17</v>
      </c>
      <c r="V54" s="276">
        <f>IF('DADOS ENTRADA'!$C$5="X",X54*0.34,0)</f>
        <v>0</v>
      </c>
      <c r="W54" s="277">
        <f>'DADOS ENTRADA'!$C$21</f>
        <v>0.125</v>
      </c>
      <c r="X54" s="278">
        <f>'DADOS ENTRADA'!$C$23</f>
        <v>0.18</v>
      </c>
      <c r="Y54" s="276">
        <f>'DADOS ENTRADA'!$C$25</f>
        <v>0</v>
      </c>
      <c r="Z54" s="276">
        <f>'DADOS ENTRADA'!$D$28</f>
        <v>0</v>
      </c>
      <c r="AA54" s="279">
        <f>SUM(S54:Z54)</f>
        <v>0.5675</v>
      </c>
      <c r="AB54" s="279">
        <f>(1-AA54)</f>
        <v>0.4325</v>
      </c>
      <c r="AC54" s="274">
        <f>Q54/AB54</f>
        <v>0</v>
      </c>
      <c r="AD54" s="280">
        <f>R54/AB54</f>
        <v>0</v>
      </c>
      <c r="AE54" s="281">
        <f>SUM(S54:V54)</f>
        <v>0.26250000000000001</v>
      </c>
      <c r="AF54" s="281">
        <f t="shared" si="4"/>
        <v>0.30499999999999999</v>
      </c>
      <c r="AG54" s="282">
        <f t="shared" si="5"/>
        <v>0</v>
      </c>
      <c r="AH54" s="282">
        <f t="shared" si="6"/>
        <v>0</v>
      </c>
    </row>
    <row r="55" spans="1:34" x14ac:dyDescent="0.2">
      <c r="A55" s="272">
        <v>52</v>
      </c>
      <c r="B55" s="347"/>
      <c r="C55" s="347"/>
      <c r="D55" s="348"/>
      <c r="E55" s="349"/>
      <c r="F55" s="349"/>
      <c r="G55" s="350"/>
      <c r="H55" s="252"/>
      <c r="I55" s="351"/>
      <c r="J55" s="253"/>
      <c r="K55" s="253"/>
      <c r="L55" s="267"/>
      <c r="M55" s="352"/>
      <c r="N55" s="353"/>
      <c r="O55" s="254">
        <f t="shared" si="13"/>
        <v>0</v>
      </c>
      <c r="P55" s="273">
        <f t="shared" si="3"/>
        <v>0</v>
      </c>
      <c r="Q55" s="274">
        <f t="shared" si="12"/>
        <v>0</v>
      </c>
      <c r="R55" s="274">
        <f t="shared" si="14"/>
        <v>0</v>
      </c>
      <c r="S55" s="275">
        <f>'DADOS ENTRADA'!$C$17</f>
        <v>1.6500000000000001E-2</v>
      </c>
      <c r="T55" s="275">
        <f>'DADOS ENTRADA'!$C$19</f>
        <v>7.5999999999999998E-2</v>
      </c>
      <c r="U55" s="275">
        <f>IF(AND('DADOS ENTRADA'!$C$11="x",K55=4%),4%,IF('DADOS ENTRADA'!$C$11&lt;&gt;"x",'DADOS ENTRADA'!$C$15,12%))</f>
        <v>0.17</v>
      </c>
      <c r="V55" s="276">
        <f>IF('DADOS ENTRADA'!$C$5="X",X55*0.34,0)</f>
        <v>0</v>
      </c>
      <c r="W55" s="277">
        <f>'DADOS ENTRADA'!$C$21</f>
        <v>0.125</v>
      </c>
      <c r="X55" s="278">
        <f>'DADOS ENTRADA'!$C$23</f>
        <v>0.18</v>
      </c>
      <c r="Y55" s="276">
        <f>'DADOS ENTRADA'!$C$25</f>
        <v>0</v>
      </c>
      <c r="Z55" s="276">
        <f>'DADOS ENTRADA'!$D$28</f>
        <v>0</v>
      </c>
      <c r="AA55" s="279">
        <f t="shared" si="7"/>
        <v>0.5675</v>
      </c>
      <c r="AB55" s="279">
        <f t="shared" si="11"/>
        <v>0.4325</v>
      </c>
      <c r="AC55" s="274">
        <f t="shared" si="8"/>
        <v>0</v>
      </c>
      <c r="AD55" s="280">
        <f t="shared" si="9"/>
        <v>0</v>
      </c>
      <c r="AE55" s="281">
        <f t="shared" si="10"/>
        <v>0.26250000000000001</v>
      </c>
      <c r="AF55" s="281">
        <f t="shared" si="4"/>
        <v>0.30499999999999999</v>
      </c>
      <c r="AG55" s="282">
        <f t="shared" si="5"/>
        <v>0</v>
      </c>
      <c r="AH55" s="282">
        <f t="shared" si="6"/>
        <v>0</v>
      </c>
    </row>
    <row r="56" spans="1:34" x14ac:dyDescent="0.2">
      <c r="A56" s="272">
        <v>53</v>
      </c>
      <c r="B56" s="347"/>
      <c r="C56" s="347"/>
      <c r="D56" s="348"/>
      <c r="E56" s="349"/>
      <c r="F56" s="349"/>
      <c r="G56" s="350"/>
      <c r="H56" s="252"/>
      <c r="I56" s="351"/>
      <c r="J56" s="253"/>
      <c r="K56" s="253"/>
      <c r="L56" s="267"/>
      <c r="M56" s="352"/>
      <c r="N56" s="353"/>
      <c r="O56" s="254">
        <f t="shared" si="13"/>
        <v>0</v>
      </c>
      <c r="P56" s="273">
        <f t="shared" si="3"/>
        <v>0</v>
      </c>
      <c r="Q56" s="274">
        <f t="shared" si="12"/>
        <v>0</v>
      </c>
      <c r="R56" s="274">
        <f t="shared" si="14"/>
        <v>0</v>
      </c>
      <c r="S56" s="275">
        <f>'DADOS ENTRADA'!$C$17</f>
        <v>1.6500000000000001E-2</v>
      </c>
      <c r="T56" s="275">
        <f>'DADOS ENTRADA'!$C$19</f>
        <v>7.5999999999999998E-2</v>
      </c>
      <c r="U56" s="275">
        <f>IF(AND('DADOS ENTRADA'!$C$11="x",K56=4%),4%,IF('DADOS ENTRADA'!$C$11&lt;&gt;"x",'DADOS ENTRADA'!$C$15,12%))</f>
        <v>0.17</v>
      </c>
      <c r="V56" s="276">
        <f>IF('DADOS ENTRADA'!$C$5="X",X56*0.34,0)</f>
        <v>0</v>
      </c>
      <c r="W56" s="277">
        <f>'DADOS ENTRADA'!$C$21</f>
        <v>0.125</v>
      </c>
      <c r="X56" s="278">
        <f>'DADOS ENTRADA'!$C$23</f>
        <v>0.18</v>
      </c>
      <c r="Y56" s="276">
        <f>'DADOS ENTRADA'!$C$25</f>
        <v>0</v>
      </c>
      <c r="Z56" s="276">
        <f>'DADOS ENTRADA'!$D$28</f>
        <v>0</v>
      </c>
      <c r="AA56" s="279">
        <f t="shared" si="7"/>
        <v>0.5675</v>
      </c>
      <c r="AB56" s="279">
        <f t="shared" si="11"/>
        <v>0.4325</v>
      </c>
      <c r="AC56" s="274">
        <f t="shared" si="8"/>
        <v>0</v>
      </c>
      <c r="AD56" s="280">
        <f t="shared" si="9"/>
        <v>0</v>
      </c>
      <c r="AE56" s="281">
        <f t="shared" si="10"/>
        <v>0.26250000000000001</v>
      </c>
      <c r="AF56" s="281">
        <f t="shared" si="4"/>
        <v>0.30499999999999999</v>
      </c>
      <c r="AG56" s="282">
        <f t="shared" si="5"/>
        <v>0</v>
      </c>
      <c r="AH56" s="282">
        <f t="shared" si="6"/>
        <v>0</v>
      </c>
    </row>
    <row r="57" spans="1:34" x14ac:dyDescent="0.2">
      <c r="A57" s="272">
        <v>54</v>
      </c>
      <c r="B57" s="347"/>
      <c r="C57" s="347"/>
      <c r="D57" s="348"/>
      <c r="E57" s="349"/>
      <c r="F57" s="349"/>
      <c r="G57" s="350"/>
      <c r="H57" s="252"/>
      <c r="I57" s="351"/>
      <c r="J57" s="253"/>
      <c r="K57" s="253"/>
      <c r="L57" s="267"/>
      <c r="M57" s="352"/>
      <c r="N57" s="353"/>
      <c r="O57" s="254">
        <f t="shared" si="13"/>
        <v>0</v>
      </c>
      <c r="P57" s="273">
        <f t="shared" si="3"/>
        <v>0</v>
      </c>
      <c r="Q57" s="274">
        <f t="shared" si="12"/>
        <v>0</v>
      </c>
      <c r="R57" s="274">
        <f t="shared" si="14"/>
        <v>0</v>
      </c>
      <c r="S57" s="275">
        <f>'DADOS ENTRADA'!$C$17</f>
        <v>1.6500000000000001E-2</v>
      </c>
      <c r="T57" s="275">
        <f>'DADOS ENTRADA'!$C$19</f>
        <v>7.5999999999999998E-2</v>
      </c>
      <c r="U57" s="275">
        <f>IF(AND('DADOS ENTRADA'!$C$11="x",K57=4%),4%,IF('DADOS ENTRADA'!$C$11&lt;&gt;"x",'DADOS ENTRADA'!$C$15,12%))</f>
        <v>0.17</v>
      </c>
      <c r="V57" s="276">
        <f>IF('DADOS ENTRADA'!$C$5="X",X57*0.34,0)</f>
        <v>0</v>
      </c>
      <c r="W57" s="277">
        <f>'DADOS ENTRADA'!$C$21</f>
        <v>0.125</v>
      </c>
      <c r="X57" s="278">
        <f>'DADOS ENTRADA'!$C$23</f>
        <v>0.18</v>
      </c>
      <c r="Y57" s="276">
        <f>'DADOS ENTRADA'!$C$25</f>
        <v>0</v>
      </c>
      <c r="Z57" s="276">
        <f>'DADOS ENTRADA'!$D$28</f>
        <v>0</v>
      </c>
      <c r="AA57" s="279">
        <f t="shared" si="7"/>
        <v>0.5675</v>
      </c>
      <c r="AB57" s="279">
        <f t="shared" si="11"/>
        <v>0.4325</v>
      </c>
      <c r="AC57" s="274">
        <f t="shared" si="8"/>
        <v>0</v>
      </c>
      <c r="AD57" s="280">
        <f t="shared" si="9"/>
        <v>0</v>
      </c>
      <c r="AE57" s="281">
        <f t="shared" si="10"/>
        <v>0.26250000000000001</v>
      </c>
      <c r="AF57" s="281">
        <f t="shared" si="4"/>
        <v>0.30499999999999999</v>
      </c>
      <c r="AG57" s="282">
        <f t="shared" si="5"/>
        <v>0</v>
      </c>
      <c r="AH57" s="282">
        <f t="shared" si="6"/>
        <v>0</v>
      </c>
    </row>
    <row r="58" spans="1:34" x14ac:dyDescent="0.2">
      <c r="A58" s="272">
        <v>55</v>
      </c>
      <c r="B58" s="347"/>
      <c r="C58" s="347"/>
      <c r="D58" s="348"/>
      <c r="E58" s="349"/>
      <c r="F58" s="349"/>
      <c r="G58" s="350"/>
      <c r="H58" s="252"/>
      <c r="I58" s="351"/>
      <c r="J58" s="253"/>
      <c r="K58" s="253"/>
      <c r="L58" s="267"/>
      <c r="M58" s="352"/>
      <c r="N58" s="353"/>
      <c r="O58" s="254">
        <f t="shared" si="13"/>
        <v>0</v>
      </c>
      <c r="P58" s="273">
        <f t="shared" si="3"/>
        <v>0</v>
      </c>
      <c r="Q58" s="274">
        <f t="shared" si="12"/>
        <v>0</v>
      </c>
      <c r="R58" s="274">
        <f t="shared" si="14"/>
        <v>0</v>
      </c>
      <c r="S58" s="275">
        <f>'DADOS ENTRADA'!$C$17</f>
        <v>1.6500000000000001E-2</v>
      </c>
      <c r="T58" s="275">
        <f>'DADOS ENTRADA'!$C$19</f>
        <v>7.5999999999999998E-2</v>
      </c>
      <c r="U58" s="275">
        <f>IF(AND('DADOS ENTRADA'!$C$11="x",K58=4%),4%,IF('DADOS ENTRADA'!$C$11&lt;&gt;"x",'DADOS ENTRADA'!$C$15,12%))</f>
        <v>0.17</v>
      </c>
      <c r="V58" s="276">
        <f>IF('DADOS ENTRADA'!$C$5="X",X58*0.34,0)</f>
        <v>0</v>
      </c>
      <c r="W58" s="277">
        <f>'DADOS ENTRADA'!$C$21</f>
        <v>0.125</v>
      </c>
      <c r="X58" s="278">
        <f>'DADOS ENTRADA'!$C$23</f>
        <v>0.18</v>
      </c>
      <c r="Y58" s="276">
        <f>'DADOS ENTRADA'!$C$25</f>
        <v>0</v>
      </c>
      <c r="Z58" s="276">
        <f>'DADOS ENTRADA'!$D$28</f>
        <v>0</v>
      </c>
      <c r="AA58" s="279">
        <f t="shared" si="7"/>
        <v>0.5675</v>
      </c>
      <c r="AB58" s="279">
        <f t="shared" si="11"/>
        <v>0.4325</v>
      </c>
      <c r="AC58" s="274">
        <f t="shared" si="8"/>
        <v>0</v>
      </c>
      <c r="AD58" s="280">
        <f t="shared" si="9"/>
        <v>0</v>
      </c>
      <c r="AE58" s="281">
        <f t="shared" si="10"/>
        <v>0.26250000000000001</v>
      </c>
      <c r="AF58" s="281">
        <f t="shared" si="4"/>
        <v>0.30499999999999999</v>
      </c>
      <c r="AG58" s="282">
        <f t="shared" si="5"/>
        <v>0</v>
      </c>
      <c r="AH58" s="282">
        <f t="shared" si="6"/>
        <v>0</v>
      </c>
    </row>
    <row r="59" spans="1:34" x14ac:dyDescent="0.2">
      <c r="A59" s="272">
        <v>56</v>
      </c>
      <c r="B59" s="347"/>
      <c r="C59" s="347"/>
      <c r="D59" s="348"/>
      <c r="E59" s="349"/>
      <c r="F59" s="349"/>
      <c r="G59" s="350"/>
      <c r="H59" s="252"/>
      <c r="I59" s="351"/>
      <c r="J59" s="253"/>
      <c r="K59" s="253"/>
      <c r="L59" s="267"/>
      <c r="M59" s="352"/>
      <c r="N59" s="353"/>
      <c r="O59" s="254">
        <f t="shared" si="13"/>
        <v>0</v>
      </c>
      <c r="P59" s="273">
        <f t="shared" si="3"/>
        <v>0</v>
      </c>
      <c r="Q59" s="274">
        <f t="shared" si="12"/>
        <v>0</v>
      </c>
      <c r="R59" s="274">
        <f t="shared" si="14"/>
        <v>0</v>
      </c>
      <c r="S59" s="275">
        <f>'DADOS ENTRADA'!$C$17</f>
        <v>1.6500000000000001E-2</v>
      </c>
      <c r="T59" s="275">
        <f>'DADOS ENTRADA'!$C$19</f>
        <v>7.5999999999999998E-2</v>
      </c>
      <c r="U59" s="275">
        <f>IF(AND('DADOS ENTRADA'!$C$11="x",K59=4%),4%,IF('DADOS ENTRADA'!$C$11&lt;&gt;"x",'DADOS ENTRADA'!$C$15,12%))</f>
        <v>0.17</v>
      </c>
      <c r="V59" s="276">
        <f>IF('DADOS ENTRADA'!$C$5="X",X59*0.34,0)</f>
        <v>0</v>
      </c>
      <c r="W59" s="277">
        <f>'DADOS ENTRADA'!$C$21</f>
        <v>0.125</v>
      </c>
      <c r="X59" s="278">
        <f>'DADOS ENTRADA'!$C$23</f>
        <v>0.18</v>
      </c>
      <c r="Y59" s="276">
        <f>'DADOS ENTRADA'!$C$25</f>
        <v>0</v>
      </c>
      <c r="Z59" s="276">
        <f>'DADOS ENTRADA'!$D$28</f>
        <v>0</v>
      </c>
      <c r="AA59" s="279">
        <f t="shared" si="7"/>
        <v>0.5675</v>
      </c>
      <c r="AB59" s="279">
        <f t="shared" si="11"/>
        <v>0.4325</v>
      </c>
      <c r="AC59" s="274">
        <f t="shared" si="8"/>
        <v>0</v>
      </c>
      <c r="AD59" s="280">
        <f t="shared" si="9"/>
        <v>0</v>
      </c>
      <c r="AE59" s="281">
        <f t="shared" si="10"/>
        <v>0.26250000000000001</v>
      </c>
      <c r="AF59" s="281">
        <f t="shared" si="4"/>
        <v>0.30499999999999999</v>
      </c>
      <c r="AG59" s="282">
        <f t="shared" si="5"/>
        <v>0</v>
      </c>
      <c r="AH59" s="282">
        <f t="shared" si="6"/>
        <v>0</v>
      </c>
    </row>
    <row r="60" spans="1:34" x14ac:dyDescent="0.2">
      <c r="A60" s="272">
        <v>57</v>
      </c>
      <c r="B60" s="347"/>
      <c r="C60" s="347"/>
      <c r="D60" s="348"/>
      <c r="E60" s="349"/>
      <c r="F60" s="349"/>
      <c r="G60" s="350"/>
      <c r="H60" s="252"/>
      <c r="I60" s="351"/>
      <c r="J60" s="253"/>
      <c r="K60" s="253"/>
      <c r="L60" s="267"/>
      <c r="M60" s="352"/>
      <c r="N60" s="353"/>
      <c r="O60" s="254">
        <f t="shared" si="13"/>
        <v>0</v>
      </c>
      <c r="P60" s="273">
        <f t="shared" si="3"/>
        <v>0</v>
      </c>
      <c r="Q60" s="274">
        <f t="shared" si="12"/>
        <v>0</v>
      </c>
      <c r="R60" s="274">
        <f t="shared" si="14"/>
        <v>0</v>
      </c>
      <c r="S60" s="275">
        <f>'DADOS ENTRADA'!$C$17</f>
        <v>1.6500000000000001E-2</v>
      </c>
      <c r="T60" s="275">
        <f>'DADOS ENTRADA'!$C$19</f>
        <v>7.5999999999999998E-2</v>
      </c>
      <c r="U60" s="275">
        <f>IF(AND('DADOS ENTRADA'!$C$11="x",K60=4%),4%,IF('DADOS ENTRADA'!$C$11&lt;&gt;"x",'DADOS ENTRADA'!$C$15,12%))</f>
        <v>0.17</v>
      </c>
      <c r="V60" s="276">
        <f>IF('DADOS ENTRADA'!$C$5="X",X60*0.34,0)</f>
        <v>0</v>
      </c>
      <c r="W60" s="277">
        <f>'DADOS ENTRADA'!$C$21</f>
        <v>0.125</v>
      </c>
      <c r="X60" s="278">
        <f>'DADOS ENTRADA'!$C$23</f>
        <v>0.18</v>
      </c>
      <c r="Y60" s="276">
        <f>'DADOS ENTRADA'!$C$25</f>
        <v>0</v>
      </c>
      <c r="Z60" s="276">
        <f>'DADOS ENTRADA'!$D$28</f>
        <v>0</v>
      </c>
      <c r="AA60" s="279">
        <f t="shared" si="7"/>
        <v>0.5675</v>
      </c>
      <c r="AB60" s="279">
        <f t="shared" si="11"/>
        <v>0.4325</v>
      </c>
      <c r="AC60" s="274">
        <f t="shared" si="8"/>
        <v>0</v>
      </c>
      <c r="AD60" s="280">
        <f t="shared" si="9"/>
        <v>0</v>
      </c>
      <c r="AE60" s="281">
        <f t="shared" si="10"/>
        <v>0.26250000000000001</v>
      </c>
      <c r="AF60" s="281">
        <f t="shared" si="4"/>
        <v>0.30499999999999999</v>
      </c>
      <c r="AG60" s="282">
        <f t="shared" si="5"/>
        <v>0</v>
      </c>
      <c r="AH60" s="282">
        <f t="shared" si="6"/>
        <v>0</v>
      </c>
    </row>
    <row r="61" spans="1:34" x14ac:dyDescent="0.2">
      <c r="A61" s="272">
        <v>58</v>
      </c>
      <c r="B61" s="347"/>
      <c r="C61" s="347"/>
      <c r="D61" s="348"/>
      <c r="E61" s="349"/>
      <c r="F61" s="349"/>
      <c r="G61" s="350"/>
      <c r="H61" s="252"/>
      <c r="I61" s="351"/>
      <c r="J61" s="253"/>
      <c r="K61" s="253"/>
      <c r="L61" s="267"/>
      <c r="M61" s="352"/>
      <c r="N61" s="353"/>
      <c r="O61" s="254">
        <f t="shared" si="13"/>
        <v>0</v>
      </c>
      <c r="P61" s="273">
        <f t="shared" si="3"/>
        <v>0</v>
      </c>
      <c r="Q61" s="274">
        <f t="shared" si="12"/>
        <v>0</v>
      </c>
      <c r="R61" s="274">
        <f t="shared" si="14"/>
        <v>0</v>
      </c>
      <c r="S61" s="275">
        <f>'DADOS ENTRADA'!$C$17</f>
        <v>1.6500000000000001E-2</v>
      </c>
      <c r="T61" s="275">
        <f>'DADOS ENTRADA'!$C$19</f>
        <v>7.5999999999999998E-2</v>
      </c>
      <c r="U61" s="275">
        <f>IF(AND('DADOS ENTRADA'!$C$11="x",K61=4%),4%,IF('DADOS ENTRADA'!$C$11&lt;&gt;"x",'DADOS ENTRADA'!$C$15,12%))</f>
        <v>0.17</v>
      </c>
      <c r="V61" s="276">
        <f>IF('DADOS ENTRADA'!$C$5="X",X61*0.34,0)</f>
        <v>0</v>
      </c>
      <c r="W61" s="277">
        <f>'DADOS ENTRADA'!$C$21</f>
        <v>0.125</v>
      </c>
      <c r="X61" s="278">
        <f>'DADOS ENTRADA'!$C$23</f>
        <v>0.18</v>
      </c>
      <c r="Y61" s="276">
        <f>'DADOS ENTRADA'!$C$25</f>
        <v>0</v>
      </c>
      <c r="Z61" s="276">
        <f>'DADOS ENTRADA'!$D$28</f>
        <v>0</v>
      </c>
      <c r="AA61" s="279">
        <f t="shared" si="7"/>
        <v>0.5675</v>
      </c>
      <c r="AB61" s="279">
        <f t="shared" si="11"/>
        <v>0.4325</v>
      </c>
      <c r="AC61" s="274">
        <f t="shared" si="8"/>
        <v>0</v>
      </c>
      <c r="AD61" s="280">
        <f t="shared" si="9"/>
        <v>0</v>
      </c>
      <c r="AE61" s="281">
        <f t="shared" si="10"/>
        <v>0.26250000000000001</v>
      </c>
      <c r="AF61" s="281">
        <f t="shared" si="4"/>
        <v>0.30499999999999999</v>
      </c>
      <c r="AG61" s="282">
        <f t="shared" si="5"/>
        <v>0</v>
      </c>
      <c r="AH61" s="282">
        <f t="shared" si="6"/>
        <v>0</v>
      </c>
    </row>
    <row r="62" spans="1:34" x14ac:dyDescent="0.2">
      <c r="A62" s="272">
        <v>59</v>
      </c>
      <c r="B62" s="347"/>
      <c r="C62" s="347"/>
      <c r="D62" s="348"/>
      <c r="E62" s="349"/>
      <c r="F62" s="349"/>
      <c r="G62" s="350"/>
      <c r="H62" s="252"/>
      <c r="I62" s="351"/>
      <c r="J62" s="253"/>
      <c r="K62" s="253"/>
      <c r="L62" s="267"/>
      <c r="M62" s="352"/>
      <c r="N62" s="353"/>
      <c r="O62" s="254">
        <f t="shared" si="13"/>
        <v>0</v>
      </c>
      <c r="P62" s="273">
        <f t="shared" si="3"/>
        <v>0</v>
      </c>
      <c r="Q62" s="274">
        <f t="shared" si="12"/>
        <v>0</v>
      </c>
      <c r="R62" s="274">
        <f t="shared" si="14"/>
        <v>0</v>
      </c>
      <c r="S62" s="275">
        <f>'DADOS ENTRADA'!$C$17</f>
        <v>1.6500000000000001E-2</v>
      </c>
      <c r="T62" s="275">
        <f>'DADOS ENTRADA'!$C$19</f>
        <v>7.5999999999999998E-2</v>
      </c>
      <c r="U62" s="275">
        <f>IF(AND('DADOS ENTRADA'!$C$11="x",K62=4%),4%,IF('DADOS ENTRADA'!$C$11&lt;&gt;"x",'DADOS ENTRADA'!$C$15,12%))</f>
        <v>0.17</v>
      </c>
      <c r="V62" s="276">
        <f>IF('DADOS ENTRADA'!$C$5="X",X62*0.34,0)</f>
        <v>0</v>
      </c>
      <c r="W62" s="277">
        <f>'DADOS ENTRADA'!$C$21</f>
        <v>0.125</v>
      </c>
      <c r="X62" s="278">
        <f>'DADOS ENTRADA'!$C$23</f>
        <v>0.18</v>
      </c>
      <c r="Y62" s="276">
        <f>'DADOS ENTRADA'!$C$25</f>
        <v>0</v>
      </c>
      <c r="Z62" s="276">
        <f>'DADOS ENTRADA'!$D$28</f>
        <v>0</v>
      </c>
      <c r="AA62" s="279">
        <f t="shared" si="7"/>
        <v>0.5675</v>
      </c>
      <c r="AB62" s="279">
        <f t="shared" si="11"/>
        <v>0.4325</v>
      </c>
      <c r="AC62" s="274">
        <f t="shared" si="8"/>
        <v>0</v>
      </c>
      <c r="AD62" s="280">
        <f t="shared" si="9"/>
        <v>0</v>
      </c>
      <c r="AE62" s="281">
        <f t="shared" si="10"/>
        <v>0.26250000000000001</v>
      </c>
      <c r="AF62" s="281">
        <f t="shared" si="4"/>
        <v>0.30499999999999999</v>
      </c>
      <c r="AG62" s="282">
        <f t="shared" si="5"/>
        <v>0</v>
      </c>
      <c r="AH62" s="282">
        <f t="shared" si="6"/>
        <v>0</v>
      </c>
    </row>
    <row r="63" spans="1:34" x14ac:dyDescent="0.2">
      <c r="A63" s="272">
        <v>60</v>
      </c>
      <c r="B63" s="347"/>
      <c r="C63" s="347"/>
      <c r="D63" s="348"/>
      <c r="E63" s="349"/>
      <c r="F63" s="349"/>
      <c r="G63" s="350"/>
      <c r="H63" s="252"/>
      <c r="I63" s="351"/>
      <c r="J63" s="253"/>
      <c r="K63" s="253"/>
      <c r="L63" s="267"/>
      <c r="M63" s="352"/>
      <c r="N63" s="353"/>
      <c r="O63" s="254">
        <f t="shared" si="13"/>
        <v>0</v>
      </c>
      <c r="P63" s="273">
        <f t="shared" si="3"/>
        <v>0</v>
      </c>
      <c r="Q63" s="274">
        <f t="shared" si="12"/>
        <v>0</v>
      </c>
      <c r="R63" s="274">
        <f t="shared" si="14"/>
        <v>0</v>
      </c>
      <c r="S63" s="275">
        <f>'DADOS ENTRADA'!$C$17</f>
        <v>1.6500000000000001E-2</v>
      </c>
      <c r="T63" s="275">
        <f>'DADOS ENTRADA'!$C$19</f>
        <v>7.5999999999999998E-2</v>
      </c>
      <c r="U63" s="275">
        <f>IF(AND('DADOS ENTRADA'!$C$11="x",K63=4%),4%,IF('DADOS ENTRADA'!$C$11&lt;&gt;"x",'DADOS ENTRADA'!$C$15,12%))</f>
        <v>0.17</v>
      </c>
      <c r="V63" s="276">
        <f>IF('DADOS ENTRADA'!$C$5="X",X63*0.34,0)</f>
        <v>0</v>
      </c>
      <c r="W63" s="277">
        <f>'DADOS ENTRADA'!$C$21</f>
        <v>0.125</v>
      </c>
      <c r="X63" s="278">
        <f>'DADOS ENTRADA'!$C$23</f>
        <v>0.18</v>
      </c>
      <c r="Y63" s="276">
        <f>'DADOS ENTRADA'!$C$25</f>
        <v>0</v>
      </c>
      <c r="Z63" s="276">
        <f>'DADOS ENTRADA'!$D$28</f>
        <v>0</v>
      </c>
      <c r="AA63" s="279">
        <f t="shared" si="7"/>
        <v>0.5675</v>
      </c>
      <c r="AB63" s="279">
        <f t="shared" si="11"/>
        <v>0.4325</v>
      </c>
      <c r="AC63" s="274">
        <f t="shared" si="8"/>
        <v>0</v>
      </c>
      <c r="AD63" s="280">
        <f t="shared" si="9"/>
        <v>0</v>
      </c>
      <c r="AE63" s="281">
        <f t="shared" si="10"/>
        <v>0.26250000000000001</v>
      </c>
      <c r="AF63" s="281">
        <f t="shared" si="4"/>
        <v>0.30499999999999999</v>
      </c>
      <c r="AG63" s="282">
        <f t="shared" si="5"/>
        <v>0</v>
      </c>
      <c r="AH63" s="282">
        <f t="shared" si="6"/>
        <v>0</v>
      </c>
    </row>
    <row r="64" spans="1:34" x14ac:dyDescent="0.2">
      <c r="A64" s="272">
        <v>61</v>
      </c>
      <c r="B64" s="347"/>
      <c r="C64" s="347"/>
      <c r="D64" s="348"/>
      <c r="E64" s="349"/>
      <c r="F64" s="349"/>
      <c r="G64" s="350"/>
      <c r="H64" s="252"/>
      <c r="I64" s="351"/>
      <c r="J64" s="253"/>
      <c r="K64" s="253"/>
      <c r="L64" s="267"/>
      <c r="M64" s="352"/>
      <c r="N64" s="353"/>
      <c r="O64" s="254">
        <f t="shared" si="13"/>
        <v>0</v>
      </c>
      <c r="P64" s="273">
        <f t="shared" si="3"/>
        <v>0</v>
      </c>
      <c r="Q64" s="274">
        <f t="shared" si="12"/>
        <v>0</v>
      </c>
      <c r="R64" s="274">
        <f t="shared" si="14"/>
        <v>0</v>
      </c>
      <c r="S64" s="275">
        <f>'DADOS ENTRADA'!$C$17</f>
        <v>1.6500000000000001E-2</v>
      </c>
      <c r="T64" s="275">
        <f>'DADOS ENTRADA'!$C$19</f>
        <v>7.5999999999999998E-2</v>
      </c>
      <c r="U64" s="275">
        <f>IF(AND('DADOS ENTRADA'!$C$11="x",K64=4%),4%,IF('DADOS ENTRADA'!$C$11&lt;&gt;"x",'DADOS ENTRADA'!$C$15,12%))</f>
        <v>0.17</v>
      </c>
      <c r="V64" s="276">
        <f>IF('DADOS ENTRADA'!$C$5="X",X64*0.34,0)</f>
        <v>0</v>
      </c>
      <c r="W64" s="277">
        <f>'DADOS ENTRADA'!$C$21</f>
        <v>0.125</v>
      </c>
      <c r="X64" s="278">
        <f>'DADOS ENTRADA'!$C$23</f>
        <v>0.18</v>
      </c>
      <c r="Y64" s="276">
        <f>'DADOS ENTRADA'!$C$25</f>
        <v>0</v>
      </c>
      <c r="Z64" s="276">
        <f>'DADOS ENTRADA'!$D$28</f>
        <v>0</v>
      </c>
      <c r="AA64" s="279">
        <f t="shared" si="7"/>
        <v>0.5675</v>
      </c>
      <c r="AB64" s="279">
        <f t="shared" si="11"/>
        <v>0.4325</v>
      </c>
      <c r="AC64" s="274">
        <f t="shared" si="8"/>
        <v>0</v>
      </c>
      <c r="AD64" s="280">
        <f t="shared" si="9"/>
        <v>0</v>
      </c>
      <c r="AE64" s="281">
        <f t="shared" si="10"/>
        <v>0.26250000000000001</v>
      </c>
      <c r="AF64" s="281">
        <f t="shared" si="4"/>
        <v>0.30499999999999999</v>
      </c>
      <c r="AG64" s="282">
        <f t="shared" si="5"/>
        <v>0</v>
      </c>
      <c r="AH64" s="282">
        <f t="shared" si="6"/>
        <v>0</v>
      </c>
    </row>
    <row r="65" spans="1:34" x14ac:dyDescent="0.2">
      <c r="A65" s="272">
        <v>62</v>
      </c>
      <c r="B65" s="347"/>
      <c r="C65" s="347"/>
      <c r="D65" s="348"/>
      <c r="E65" s="349"/>
      <c r="F65" s="349"/>
      <c r="G65" s="350"/>
      <c r="H65" s="252"/>
      <c r="I65" s="351"/>
      <c r="J65" s="253"/>
      <c r="K65" s="253"/>
      <c r="L65" s="267"/>
      <c r="M65" s="352"/>
      <c r="N65" s="353"/>
      <c r="O65" s="254">
        <f t="shared" si="13"/>
        <v>0</v>
      </c>
      <c r="P65" s="273">
        <f t="shared" si="3"/>
        <v>0</v>
      </c>
      <c r="Q65" s="274">
        <f t="shared" si="12"/>
        <v>0</v>
      </c>
      <c r="R65" s="274">
        <f t="shared" si="14"/>
        <v>0</v>
      </c>
      <c r="S65" s="275">
        <f>'DADOS ENTRADA'!$C$17</f>
        <v>1.6500000000000001E-2</v>
      </c>
      <c r="T65" s="275">
        <f>'DADOS ENTRADA'!$C$19</f>
        <v>7.5999999999999998E-2</v>
      </c>
      <c r="U65" s="275">
        <f>IF(AND('DADOS ENTRADA'!$C$11="x",K65=4%),4%,IF('DADOS ENTRADA'!$C$11&lt;&gt;"x",'DADOS ENTRADA'!$C$15,12%))</f>
        <v>0.17</v>
      </c>
      <c r="V65" s="276">
        <f>IF('DADOS ENTRADA'!$C$5="X",X65*0.34,0)</f>
        <v>0</v>
      </c>
      <c r="W65" s="277">
        <f>'DADOS ENTRADA'!$C$21</f>
        <v>0.125</v>
      </c>
      <c r="X65" s="278">
        <f>'DADOS ENTRADA'!$C$23</f>
        <v>0.18</v>
      </c>
      <c r="Y65" s="276">
        <f>'DADOS ENTRADA'!$C$25</f>
        <v>0</v>
      </c>
      <c r="Z65" s="276">
        <f>'DADOS ENTRADA'!$D$28</f>
        <v>0</v>
      </c>
      <c r="AA65" s="279">
        <f t="shared" si="7"/>
        <v>0.5675</v>
      </c>
      <c r="AB65" s="279">
        <f t="shared" si="11"/>
        <v>0.4325</v>
      </c>
      <c r="AC65" s="274">
        <f t="shared" si="8"/>
        <v>0</v>
      </c>
      <c r="AD65" s="280">
        <f t="shared" si="9"/>
        <v>0</v>
      </c>
      <c r="AE65" s="281">
        <f t="shared" si="10"/>
        <v>0.26250000000000001</v>
      </c>
      <c r="AF65" s="281">
        <f t="shared" si="4"/>
        <v>0.30499999999999999</v>
      </c>
      <c r="AG65" s="282">
        <f t="shared" si="5"/>
        <v>0</v>
      </c>
      <c r="AH65" s="282">
        <f t="shared" si="6"/>
        <v>0</v>
      </c>
    </row>
    <row r="66" spans="1:34" x14ac:dyDescent="0.2">
      <c r="A66" s="272">
        <v>63</v>
      </c>
      <c r="B66" s="347"/>
      <c r="C66" s="347"/>
      <c r="D66" s="348"/>
      <c r="E66" s="349"/>
      <c r="F66" s="349"/>
      <c r="G66" s="350"/>
      <c r="H66" s="252"/>
      <c r="I66" s="351"/>
      <c r="J66" s="253"/>
      <c r="K66" s="253"/>
      <c r="L66" s="267"/>
      <c r="M66" s="352"/>
      <c r="N66" s="353"/>
      <c r="O66" s="254">
        <f t="shared" si="13"/>
        <v>0</v>
      </c>
      <c r="P66" s="273">
        <f t="shared" si="3"/>
        <v>0</v>
      </c>
      <c r="Q66" s="274">
        <f t="shared" ref="Q66:Q97" si="15">I66*(1-M66)-O66</f>
        <v>0</v>
      </c>
      <c r="R66" s="274">
        <f t="shared" si="14"/>
        <v>0</v>
      </c>
      <c r="S66" s="275">
        <f>'DADOS ENTRADA'!$C$17</f>
        <v>1.6500000000000001E-2</v>
      </c>
      <c r="T66" s="275">
        <f>'DADOS ENTRADA'!$C$19</f>
        <v>7.5999999999999998E-2</v>
      </c>
      <c r="U66" s="275">
        <f>IF(AND('DADOS ENTRADA'!$C$11="x",K66=4%),4%,IF('DADOS ENTRADA'!$C$11&lt;&gt;"x",'DADOS ENTRADA'!$C$15,12%))</f>
        <v>0.17</v>
      </c>
      <c r="V66" s="276">
        <f>IF('DADOS ENTRADA'!$C$5="X",X66*0.34,0)</f>
        <v>0</v>
      </c>
      <c r="W66" s="277">
        <f>'DADOS ENTRADA'!$C$21</f>
        <v>0.125</v>
      </c>
      <c r="X66" s="278">
        <f>'DADOS ENTRADA'!$C$23</f>
        <v>0.18</v>
      </c>
      <c r="Y66" s="276">
        <f>'DADOS ENTRADA'!$C$25</f>
        <v>0</v>
      </c>
      <c r="Z66" s="276">
        <f>'DADOS ENTRADA'!$D$28</f>
        <v>0</v>
      </c>
      <c r="AA66" s="279">
        <f t="shared" si="7"/>
        <v>0.5675</v>
      </c>
      <c r="AB66" s="279">
        <f t="shared" si="11"/>
        <v>0.4325</v>
      </c>
      <c r="AC66" s="274">
        <f t="shared" si="8"/>
        <v>0</v>
      </c>
      <c r="AD66" s="280">
        <f t="shared" si="9"/>
        <v>0</v>
      </c>
      <c r="AE66" s="281">
        <f t="shared" si="10"/>
        <v>0.26250000000000001</v>
      </c>
      <c r="AF66" s="281">
        <f t="shared" si="4"/>
        <v>0.30499999999999999</v>
      </c>
      <c r="AG66" s="282">
        <f t="shared" si="5"/>
        <v>0</v>
      </c>
      <c r="AH66" s="282">
        <f t="shared" si="6"/>
        <v>0</v>
      </c>
    </row>
    <row r="67" spans="1:34" x14ac:dyDescent="0.2">
      <c r="A67" s="272">
        <v>64</v>
      </c>
      <c r="B67" s="347"/>
      <c r="C67" s="347"/>
      <c r="D67" s="348"/>
      <c r="E67" s="349"/>
      <c r="F67" s="349"/>
      <c r="G67" s="350"/>
      <c r="H67" s="252"/>
      <c r="I67" s="351"/>
      <c r="J67" s="253"/>
      <c r="K67" s="253"/>
      <c r="L67" s="267"/>
      <c r="M67" s="352"/>
      <c r="N67" s="353"/>
      <c r="O67" s="254">
        <f t="shared" ref="O67:O103" si="16">((I67*(1-M67)-(I67*(1-M67)*K67))*J67)+(I67*(1-M67)*K67)</f>
        <v>0</v>
      </c>
      <c r="P67" s="273">
        <f t="shared" si="3"/>
        <v>0</v>
      </c>
      <c r="Q67" s="274">
        <f t="shared" si="15"/>
        <v>0</v>
      </c>
      <c r="R67" s="274">
        <f t="shared" si="14"/>
        <v>0</v>
      </c>
      <c r="S67" s="275">
        <f>'DADOS ENTRADA'!$C$17</f>
        <v>1.6500000000000001E-2</v>
      </c>
      <c r="T67" s="275">
        <f>'DADOS ENTRADA'!$C$19</f>
        <v>7.5999999999999998E-2</v>
      </c>
      <c r="U67" s="275">
        <f>IF(AND('DADOS ENTRADA'!$C$11="x",K67=4%),4%,IF('DADOS ENTRADA'!$C$11&lt;&gt;"x",'DADOS ENTRADA'!$C$15,12%))</f>
        <v>0.17</v>
      </c>
      <c r="V67" s="276">
        <f>IF('DADOS ENTRADA'!$C$5="X",X67*0.34,0)</f>
        <v>0</v>
      </c>
      <c r="W67" s="277">
        <f>'DADOS ENTRADA'!$C$21</f>
        <v>0.125</v>
      </c>
      <c r="X67" s="278">
        <f>'DADOS ENTRADA'!$C$23</f>
        <v>0.18</v>
      </c>
      <c r="Y67" s="276">
        <f>'DADOS ENTRADA'!$C$25</f>
        <v>0</v>
      </c>
      <c r="Z67" s="276">
        <f>'DADOS ENTRADA'!$D$28</f>
        <v>0</v>
      </c>
      <c r="AA67" s="279">
        <f t="shared" si="7"/>
        <v>0.5675</v>
      </c>
      <c r="AB67" s="279">
        <f t="shared" si="11"/>
        <v>0.4325</v>
      </c>
      <c r="AC67" s="274">
        <f t="shared" si="8"/>
        <v>0</v>
      </c>
      <c r="AD67" s="280">
        <f t="shared" si="9"/>
        <v>0</v>
      </c>
      <c r="AE67" s="281">
        <f t="shared" si="10"/>
        <v>0.26250000000000001</v>
      </c>
      <c r="AF67" s="281">
        <f t="shared" si="4"/>
        <v>0.30499999999999999</v>
      </c>
      <c r="AG67" s="282">
        <f t="shared" si="5"/>
        <v>0</v>
      </c>
      <c r="AH67" s="282">
        <f t="shared" si="6"/>
        <v>0</v>
      </c>
    </row>
    <row r="68" spans="1:34" x14ac:dyDescent="0.2">
      <c r="A68" s="272">
        <v>65</v>
      </c>
      <c r="B68" s="347"/>
      <c r="C68" s="347"/>
      <c r="D68" s="348"/>
      <c r="E68" s="349"/>
      <c r="F68" s="349"/>
      <c r="G68" s="350"/>
      <c r="H68" s="252"/>
      <c r="I68" s="351"/>
      <c r="J68" s="253"/>
      <c r="K68" s="253"/>
      <c r="L68" s="267"/>
      <c r="M68" s="352"/>
      <c r="N68" s="353"/>
      <c r="O68" s="254">
        <f t="shared" si="16"/>
        <v>0</v>
      </c>
      <c r="P68" s="273">
        <f t="shared" si="3"/>
        <v>0</v>
      </c>
      <c r="Q68" s="274">
        <f t="shared" si="15"/>
        <v>0</v>
      </c>
      <c r="R68" s="274">
        <f t="shared" ref="R68:R99" si="17">Q68*H68</f>
        <v>0</v>
      </c>
      <c r="S68" s="275">
        <f>'DADOS ENTRADA'!$C$17</f>
        <v>1.6500000000000001E-2</v>
      </c>
      <c r="T68" s="275">
        <f>'DADOS ENTRADA'!$C$19</f>
        <v>7.5999999999999998E-2</v>
      </c>
      <c r="U68" s="275">
        <f>IF(AND('DADOS ENTRADA'!$C$11="x",K68=4%),4%,IF('DADOS ENTRADA'!$C$11&lt;&gt;"x",'DADOS ENTRADA'!$C$15,12%))</f>
        <v>0.17</v>
      </c>
      <c r="V68" s="276">
        <f>IF('DADOS ENTRADA'!$C$5="X",X68*0.34,0)</f>
        <v>0</v>
      </c>
      <c r="W68" s="277">
        <f>'DADOS ENTRADA'!$C$21</f>
        <v>0.125</v>
      </c>
      <c r="X68" s="278">
        <f>'DADOS ENTRADA'!$C$23</f>
        <v>0.18</v>
      </c>
      <c r="Y68" s="276">
        <f>'DADOS ENTRADA'!$C$25</f>
        <v>0</v>
      </c>
      <c r="Z68" s="276">
        <f>'DADOS ENTRADA'!$D$28</f>
        <v>0</v>
      </c>
      <c r="AA68" s="279">
        <f t="shared" si="7"/>
        <v>0.5675</v>
      </c>
      <c r="AB68" s="279">
        <f t="shared" si="11"/>
        <v>0.4325</v>
      </c>
      <c r="AC68" s="274">
        <f t="shared" si="8"/>
        <v>0</v>
      </c>
      <c r="AD68" s="280">
        <f t="shared" si="9"/>
        <v>0</v>
      </c>
      <c r="AE68" s="281">
        <f t="shared" si="10"/>
        <v>0.26250000000000001</v>
      </c>
      <c r="AF68" s="281">
        <f t="shared" si="4"/>
        <v>0.30499999999999999</v>
      </c>
      <c r="AG68" s="282">
        <f t="shared" si="5"/>
        <v>0</v>
      </c>
      <c r="AH68" s="282">
        <f t="shared" si="6"/>
        <v>0</v>
      </c>
    </row>
    <row r="69" spans="1:34" x14ac:dyDescent="0.2">
      <c r="A69" s="272">
        <v>66</v>
      </c>
      <c r="B69" s="347"/>
      <c r="C69" s="347"/>
      <c r="D69" s="348"/>
      <c r="E69" s="349"/>
      <c r="F69" s="349"/>
      <c r="G69" s="350"/>
      <c r="H69" s="252"/>
      <c r="I69" s="351"/>
      <c r="J69" s="253"/>
      <c r="K69" s="253"/>
      <c r="L69" s="267"/>
      <c r="M69" s="352"/>
      <c r="N69" s="353"/>
      <c r="O69" s="254">
        <f t="shared" si="16"/>
        <v>0</v>
      </c>
      <c r="P69" s="273">
        <f t="shared" ref="P69:P103" si="18">((I69*(1-M69)*L69)+I69*(1-M69))*H69</f>
        <v>0</v>
      </c>
      <c r="Q69" s="274">
        <f t="shared" si="15"/>
        <v>0</v>
      </c>
      <c r="R69" s="274">
        <f t="shared" si="17"/>
        <v>0</v>
      </c>
      <c r="S69" s="275">
        <f>'DADOS ENTRADA'!$C$17</f>
        <v>1.6500000000000001E-2</v>
      </c>
      <c r="T69" s="275">
        <f>'DADOS ENTRADA'!$C$19</f>
        <v>7.5999999999999998E-2</v>
      </c>
      <c r="U69" s="275">
        <f>IF(AND('DADOS ENTRADA'!$C$11="x",K69=4%),4%,IF('DADOS ENTRADA'!$C$11&lt;&gt;"x",'DADOS ENTRADA'!$C$15,12%))</f>
        <v>0.17</v>
      </c>
      <c r="V69" s="276">
        <f>IF('DADOS ENTRADA'!$C$5="X",X69*0.34,0)</f>
        <v>0</v>
      </c>
      <c r="W69" s="277">
        <f>'DADOS ENTRADA'!$C$21</f>
        <v>0.125</v>
      </c>
      <c r="X69" s="278">
        <f>'DADOS ENTRADA'!$C$23</f>
        <v>0.18</v>
      </c>
      <c r="Y69" s="276">
        <f>'DADOS ENTRADA'!$C$25</f>
        <v>0</v>
      </c>
      <c r="Z69" s="276">
        <f>'DADOS ENTRADA'!$D$28</f>
        <v>0</v>
      </c>
      <c r="AA69" s="279">
        <f t="shared" si="7"/>
        <v>0.5675</v>
      </c>
      <c r="AB69" s="279">
        <f t="shared" si="11"/>
        <v>0.4325</v>
      </c>
      <c r="AC69" s="274">
        <f t="shared" si="8"/>
        <v>0</v>
      </c>
      <c r="AD69" s="280">
        <f t="shared" si="9"/>
        <v>0</v>
      </c>
      <c r="AE69" s="281">
        <f t="shared" si="10"/>
        <v>0.26250000000000001</v>
      </c>
      <c r="AF69" s="281">
        <f t="shared" ref="AF69:AF103" si="19">W69+X69</f>
        <v>0.30499999999999999</v>
      </c>
      <c r="AG69" s="282">
        <f t="shared" ref="AG69:AG103" si="20">AD69*AE69</f>
        <v>0</v>
      </c>
      <c r="AH69" s="282">
        <f t="shared" ref="AH69:AH109" si="21">AD69*AF69</f>
        <v>0</v>
      </c>
    </row>
    <row r="70" spans="1:34" x14ac:dyDescent="0.2">
      <c r="A70" s="272">
        <v>67</v>
      </c>
      <c r="B70" s="347"/>
      <c r="C70" s="347"/>
      <c r="D70" s="348"/>
      <c r="E70" s="349"/>
      <c r="F70" s="349"/>
      <c r="G70" s="350"/>
      <c r="H70" s="252"/>
      <c r="I70" s="351"/>
      <c r="J70" s="253"/>
      <c r="K70" s="253"/>
      <c r="L70" s="267"/>
      <c r="M70" s="352"/>
      <c r="N70" s="353"/>
      <c r="O70" s="254">
        <f t="shared" si="16"/>
        <v>0</v>
      </c>
      <c r="P70" s="273">
        <f t="shared" si="18"/>
        <v>0</v>
      </c>
      <c r="Q70" s="274">
        <f t="shared" si="15"/>
        <v>0</v>
      </c>
      <c r="R70" s="274">
        <f t="shared" si="17"/>
        <v>0</v>
      </c>
      <c r="S70" s="275">
        <f>'DADOS ENTRADA'!$C$17</f>
        <v>1.6500000000000001E-2</v>
      </c>
      <c r="T70" s="275">
        <f>'DADOS ENTRADA'!$C$19</f>
        <v>7.5999999999999998E-2</v>
      </c>
      <c r="U70" s="275">
        <f>IF(AND('DADOS ENTRADA'!$C$11="x",K70=4%),4%,IF('DADOS ENTRADA'!$C$11&lt;&gt;"x",'DADOS ENTRADA'!$C$15,12%))</f>
        <v>0.17</v>
      </c>
      <c r="V70" s="276">
        <f>IF('DADOS ENTRADA'!$C$5="X",X70*0.34,0)</f>
        <v>0</v>
      </c>
      <c r="W70" s="277">
        <f>'DADOS ENTRADA'!$C$21</f>
        <v>0.125</v>
      </c>
      <c r="X70" s="278">
        <f>'DADOS ENTRADA'!$C$23</f>
        <v>0.18</v>
      </c>
      <c r="Y70" s="276">
        <f>'DADOS ENTRADA'!$C$25</f>
        <v>0</v>
      </c>
      <c r="Z70" s="276">
        <f>'DADOS ENTRADA'!$D$28</f>
        <v>0</v>
      </c>
      <c r="AA70" s="279">
        <f>SUM(S70:Z70)</f>
        <v>0.5675</v>
      </c>
      <c r="AB70" s="279">
        <f>(1-AA70)</f>
        <v>0.4325</v>
      </c>
      <c r="AC70" s="274">
        <f>Q70/AB70</f>
        <v>0</v>
      </c>
      <c r="AD70" s="280">
        <f>R70/AB70</f>
        <v>0</v>
      </c>
      <c r="AE70" s="281">
        <f>SUM(S70:V70)</f>
        <v>0.26250000000000001</v>
      </c>
      <c r="AF70" s="281">
        <f t="shared" si="19"/>
        <v>0.30499999999999999</v>
      </c>
      <c r="AG70" s="282">
        <f t="shared" si="20"/>
        <v>0</v>
      </c>
      <c r="AH70" s="282">
        <f t="shared" si="21"/>
        <v>0</v>
      </c>
    </row>
    <row r="71" spans="1:34" x14ac:dyDescent="0.2">
      <c r="A71" s="272">
        <v>68</v>
      </c>
      <c r="B71" s="347"/>
      <c r="C71" s="347"/>
      <c r="D71" s="348"/>
      <c r="E71" s="349"/>
      <c r="F71" s="349"/>
      <c r="G71" s="350"/>
      <c r="H71" s="252"/>
      <c r="I71" s="351"/>
      <c r="J71" s="253"/>
      <c r="K71" s="253"/>
      <c r="L71" s="267"/>
      <c r="M71" s="352"/>
      <c r="N71" s="353"/>
      <c r="O71" s="254">
        <f t="shared" si="16"/>
        <v>0</v>
      </c>
      <c r="P71" s="273">
        <f t="shared" si="18"/>
        <v>0</v>
      </c>
      <c r="Q71" s="274">
        <f t="shared" si="15"/>
        <v>0</v>
      </c>
      <c r="R71" s="274">
        <f t="shared" si="17"/>
        <v>0</v>
      </c>
      <c r="S71" s="275">
        <f>'DADOS ENTRADA'!$C$17</f>
        <v>1.6500000000000001E-2</v>
      </c>
      <c r="T71" s="275">
        <f>'DADOS ENTRADA'!$C$19</f>
        <v>7.5999999999999998E-2</v>
      </c>
      <c r="U71" s="275">
        <f>IF(AND('DADOS ENTRADA'!$C$11="x",K71=4%),4%,IF('DADOS ENTRADA'!$C$11&lt;&gt;"x",'DADOS ENTRADA'!$C$15,12%))</f>
        <v>0.17</v>
      </c>
      <c r="V71" s="276">
        <f>IF('DADOS ENTRADA'!$C$5="X",X71*0.34,0)</f>
        <v>0</v>
      </c>
      <c r="W71" s="277">
        <f>'DADOS ENTRADA'!$C$21</f>
        <v>0.125</v>
      </c>
      <c r="X71" s="278">
        <f>'DADOS ENTRADA'!$C$23</f>
        <v>0.18</v>
      </c>
      <c r="Y71" s="276">
        <f>'DADOS ENTRADA'!$C$25</f>
        <v>0</v>
      </c>
      <c r="Z71" s="276">
        <f>'DADOS ENTRADA'!$D$28</f>
        <v>0</v>
      </c>
      <c r="AA71" s="279">
        <f>SUM(S71:Z71)</f>
        <v>0.5675</v>
      </c>
      <c r="AB71" s="279">
        <f>(1-AA71)</f>
        <v>0.4325</v>
      </c>
      <c r="AC71" s="274">
        <f>Q71/AB71</f>
        <v>0</v>
      </c>
      <c r="AD71" s="280">
        <f>R71/AB71</f>
        <v>0</v>
      </c>
      <c r="AE71" s="281">
        <f>SUM(S71:V71)</f>
        <v>0.26250000000000001</v>
      </c>
      <c r="AF71" s="281">
        <f t="shared" si="19"/>
        <v>0.30499999999999999</v>
      </c>
      <c r="AG71" s="282">
        <f t="shared" si="20"/>
        <v>0</v>
      </c>
      <c r="AH71" s="282">
        <f t="shared" si="21"/>
        <v>0</v>
      </c>
    </row>
    <row r="72" spans="1:34" x14ac:dyDescent="0.2">
      <c r="A72" s="272">
        <v>69</v>
      </c>
      <c r="B72" s="347"/>
      <c r="C72" s="347"/>
      <c r="D72" s="348"/>
      <c r="E72" s="349"/>
      <c r="F72" s="349"/>
      <c r="G72" s="350"/>
      <c r="H72" s="252"/>
      <c r="I72" s="351"/>
      <c r="J72" s="253"/>
      <c r="K72" s="253"/>
      <c r="L72" s="267"/>
      <c r="M72" s="352"/>
      <c r="N72" s="353"/>
      <c r="O72" s="254">
        <f t="shared" si="16"/>
        <v>0</v>
      </c>
      <c r="P72" s="273">
        <f t="shared" si="18"/>
        <v>0</v>
      </c>
      <c r="Q72" s="274">
        <f t="shared" si="15"/>
        <v>0</v>
      </c>
      <c r="R72" s="274">
        <f t="shared" si="17"/>
        <v>0</v>
      </c>
      <c r="S72" s="275">
        <f>'DADOS ENTRADA'!$C$17</f>
        <v>1.6500000000000001E-2</v>
      </c>
      <c r="T72" s="275">
        <f>'DADOS ENTRADA'!$C$19</f>
        <v>7.5999999999999998E-2</v>
      </c>
      <c r="U72" s="275">
        <f>IF(AND('DADOS ENTRADA'!$C$11="x",K72=4%),4%,IF('DADOS ENTRADA'!$C$11&lt;&gt;"x",'DADOS ENTRADA'!$C$15,12%))</f>
        <v>0.17</v>
      </c>
      <c r="V72" s="276">
        <f>IF('DADOS ENTRADA'!$C$5="X",X72*0.34,0)</f>
        <v>0</v>
      </c>
      <c r="W72" s="277">
        <f>'DADOS ENTRADA'!$C$21</f>
        <v>0.125</v>
      </c>
      <c r="X72" s="278">
        <f>'DADOS ENTRADA'!$C$23</f>
        <v>0.18</v>
      </c>
      <c r="Y72" s="276">
        <f>'DADOS ENTRADA'!$C$25</f>
        <v>0</v>
      </c>
      <c r="Z72" s="276">
        <f>'DADOS ENTRADA'!$D$28</f>
        <v>0</v>
      </c>
      <c r="AA72" s="279">
        <f>SUM(S72:Z72)</f>
        <v>0.5675</v>
      </c>
      <c r="AB72" s="279">
        <f>(1-AA72)</f>
        <v>0.4325</v>
      </c>
      <c r="AC72" s="274">
        <f>Q72/AB72</f>
        <v>0</v>
      </c>
      <c r="AD72" s="280">
        <f>R72/AB72</f>
        <v>0</v>
      </c>
      <c r="AE72" s="281">
        <f>SUM(S72:V72)</f>
        <v>0.26250000000000001</v>
      </c>
      <c r="AF72" s="281">
        <f t="shared" si="19"/>
        <v>0.30499999999999999</v>
      </c>
      <c r="AG72" s="282">
        <f t="shared" si="20"/>
        <v>0</v>
      </c>
      <c r="AH72" s="282">
        <f t="shared" si="21"/>
        <v>0</v>
      </c>
    </row>
    <row r="73" spans="1:34" x14ac:dyDescent="0.2">
      <c r="A73" s="272">
        <v>70</v>
      </c>
      <c r="B73" s="347"/>
      <c r="C73" s="347"/>
      <c r="D73" s="348"/>
      <c r="E73" s="349"/>
      <c r="F73" s="349"/>
      <c r="G73" s="350"/>
      <c r="H73" s="252"/>
      <c r="I73" s="351"/>
      <c r="J73" s="253"/>
      <c r="K73" s="253"/>
      <c r="L73" s="267"/>
      <c r="M73" s="352"/>
      <c r="N73" s="353"/>
      <c r="O73" s="254">
        <f t="shared" si="16"/>
        <v>0</v>
      </c>
      <c r="P73" s="273">
        <f t="shared" si="18"/>
        <v>0</v>
      </c>
      <c r="Q73" s="274">
        <f t="shared" si="15"/>
        <v>0</v>
      </c>
      <c r="R73" s="274">
        <f t="shared" si="17"/>
        <v>0</v>
      </c>
      <c r="S73" s="275">
        <f>'DADOS ENTRADA'!$C$17</f>
        <v>1.6500000000000001E-2</v>
      </c>
      <c r="T73" s="275">
        <f>'DADOS ENTRADA'!$C$19</f>
        <v>7.5999999999999998E-2</v>
      </c>
      <c r="U73" s="275">
        <f>IF(AND('DADOS ENTRADA'!$C$11="x",K73=4%),4%,IF('DADOS ENTRADA'!$C$11&lt;&gt;"x",'DADOS ENTRADA'!$C$15,12%))</f>
        <v>0.17</v>
      </c>
      <c r="V73" s="276">
        <f>IF('DADOS ENTRADA'!$C$5="X",X73*0.34,0)</f>
        <v>0</v>
      </c>
      <c r="W73" s="277">
        <f>'DADOS ENTRADA'!$C$21</f>
        <v>0.125</v>
      </c>
      <c r="X73" s="278">
        <f>'DADOS ENTRADA'!$C$23</f>
        <v>0.18</v>
      </c>
      <c r="Y73" s="276">
        <f>'DADOS ENTRADA'!$C$25</f>
        <v>0</v>
      </c>
      <c r="Z73" s="276">
        <f>'DADOS ENTRADA'!$D$28</f>
        <v>0</v>
      </c>
      <c r="AA73" s="279">
        <f t="shared" si="7"/>
        <v>0.5675</v>
      </c>
      <c r="AB73" s="279">
        <f t="shared" si="11"/>
        <v>0.4325</v>
      </c>
      <c r="AC73" s="274">
        <f t="shared" si="8"/>
        <v>0</v>
      </c>
      <c r="AD73" s="280">
        <f t="shared" si="9"/>
        <v>0</v>
      </c>
      <c r="AE73" s="281">
        <f t="shared" si="10"/>
        <v>0.26250000000000001</v>
      </c>
      <c r="AF73" s="281">
        <f t="shared" si="19"/>
        <v>0.30499999999999999</v>
      </c>
      <c r="AG73" s="282">
        <f t="shared" si="20"/>
        <v>0</v>
      </c>
      <c r="AH73" s="282">
        <f t="shared" si="21"/>
        <v>0</v>
      </c>
    </row>
    <row r="74" spans="1:34" x14ac:dyDescent="0.2">
      <c r="A74" s="272">
        <v>71</v>
      </c>
      <c r="B74" s="347"/>
      <c r="C74" s="347"/>
      <c r="D74" s="348"/>
      <c r="E74" s="349"/>
      <c r="F74" s="349"/>
      <c r="G74" s="350"/>
      <c r="H74" s="252"/>
      <c r="I74" s="351"/>
      <c r="J74" s="253"/>
      <c r="K74" s="253"/>
      <c r="L74" s="267"/>
      <c r="M74" s="352"/>
      <c r="N74" s="353"/>
      <c r="O74" s="254">
        <f t="shared" si="16"/>
        <v>0</v>
      </c>
      <c r="P74" s="273">
        <f t="shared" si="18"/>
        <v>0</v>
      </c>
      <c r="Q74" s="274">
        <f t="shared" si="15"/>
        <v>0</v>
      </c>
      <c r="R74" s="274">
        <f t="shared" si="17"/>
        <v>0</v>
      </c>
      <c r="S74" s="275">
        <f>'DADOS ENTRADA'!$C$17</f>
        <v>1.6500000000000001E-2</v>
      </c>
      <c r="T74" s="275">
        <f>'DADOS ENTRADA'!$C$19</f>
        <v>7.5999999999999998E-2</v>
      </c>
      <c r="U74" s="275">
        <f>IF(AND('DADOS ENTRADA'!$C$11="x",K74=4%),4%,IF('DADOS ENTRADA'!$C$11&lt;&gt;"x",'DADOS ENTRADA'!$C$15,12%))</f>
        <v>0.17</v>
      </c>
      <c r="V74" s="276">
        <f>IF('DADOS ENTRADA'!$C$5="X",X74*0.34,0)</f>
        <v>0</v>
      </c>
      <c r="W74" s="277">
        <f>'DADOS ENTRADA'!$C$21</f>
        <v>0.125</v>
      </c>
      <c r="X74" s="278">
        <f>'DADOS ENTRADA'!$C$23</f>
        <v>0.18</v>
      </c>
      <c r="Y74" s="276">
        <f>'DADOS ENTRADA'!$C$25</f>
        <v>0</v>
      </c>
      <c r="Z74" s="276">
        <f>'DADOS ENTRADA'!$D$28</f>
        <v>0</v>
      </c>
      <c r="AA74" s="279">
        <f t="shared" si="7"/>
        <v>0.5675</v>
      </c>
      <c r="AB74" s="279">
        <f t="shared" si="11"/>
        <v>0.4325</v>
      </c>
      <c r="AC74" s="274">
        <f t="shared" si="8"/>
        <v>0</v>
      </c>
      <c r="AD74" s="280">
        <f t="shared" si="9"/>
        <v>0</v>
      </c>
      <c r="AE74" s="281">
        <f t="shared" si="10"/>
        <v>0.26250000000000001</v>
      </c>
      <c r="AF74" s="281">
        <f t="shared" si="19"/>
        <v>0.30499999999999999</v>
      </c>
      <c r="AG74" s="282">
        <f t="shared" si="20"/>
        <v>0</v>
      </c>
      <c r="AH74" s="282">
        <f t="shared" si="21"/>
        <v>0</v>
      </c>
    </row>
    <row r="75" spans="1:34" x14ac:dyDescent="0.2">
      <c r="A75" s="272">
        <v>72</v>
      </c>
      <c r="B75" s="347"/>
      <c r="C75" s="347"/>
      <c r="D75" s="348"/>
      <c r="E75" s="349"/>
      <c r="F75" s="349"/>
      <c r="G75" s="350"/>
      <c r="H75" s="252"/>
      <c r="I75" s="351"/>
      <c r="J75" s="253"/>
      <c r="K75" s="253"/>
      <c r="L75" s="267"/>
      <c r="M75" s="352"/>
      <c r="N75" s="353"/>
      <c r="O75" s="254">
        <f t="shared" si="16"/>
        <v>0</v>
      </c>
      <c r="P75" s="273">
        <f t="shared" si="18"/>
        <v>0</v>
      </c>
      <c r="Q75" s="274">
        <f t="shared" si="15"/>
        <v>0</v>
      </c>
      <c r="R75" s="274">
        <f t="shared" si="17"/>
        <v>0</v>
      </c>
      <c r="S75" s="275">
        <f>'DADOS ENTRADA'!$C$17</f>
        <v>1.6500000000000001E-2</v>
      </c>
      <c r="T75" s="275">
        <f>'DADOS ENTRADA'!$C$19</f>
        <v>7.5999999999999998E-2</v>
      </c>
      <c r="U75" s="275">
        <f>IF(AND('DADOS ENTRADA'!$C$11="x",K75=4%),4%,IF('DADOS ENTRADA'!$C$11&lt;&gt;"x",'DADOS ENTRADA'!$C$15,12%))</f>
        <v>0.17</v>
      </c>
      <c r="V75" s="276">
        <f>IF('DADOS ENTRADA'!$C$5="X",X75*0.34,0)</f>
        <v>0</v>
      </c>
      <c r="W75" s="277">
        <f>'DADOS ENTRADA'!$C$21</f>
        <v>0.125</v>
      </c>
      <c r="X75" s="278">
        <f>'DADOS ENTRADA'!$C$23</f>
        <v>0.18</v>
      </c>
      <c r="Y75" s="276">
        <f>'DADOS ENTRADA'!$C$25</f>
        <v>0</v>
      </c>
      <c r="Z75" s="276">
        <f>'DADOS ENTRADA'!$D$28</f>
        <v>0</v>
      </c>
      <c r="AA75" s="279">
        <f t="shared" si="7"/>
        <v>0.5675</v>
      </c>
      <c r="AB75" s="279">
        <f t="shared" si="11"/>
        <v>0.4325</v>
      </c>
      <c r="AC75" s="274">
        <f t="shared" si="8"/>
        <v>0</v>
      </c>
      <c r="AD75" s="280">
        <f t="shared" si="9"/>
        <v>0</v>
      </c>
      <c r="AE75" s="281">
        <f t="shared" si="10"/>
        <v>0.26250000000000001</v>
      </c>
      <c r="AF75" s="281">
        <f t="shared" si="19"/>
        <v>0.30499999999999999</v>
      </c>
      <c r="AG75" s="282">
        <f t="shared" si="20"/>
        <v>0</v>
      </c>
      <c r="AH75" s="282">
        <f t="shared" si="21"/>
        <v>0</v>
      </c>
    </row>
    <row r="76" spans="1:34" x14ac:dyDescent="0.2">
      <c r="A76" s="272">
        <v>73</v>
      </c>
      <c r="B76" s="347"/>
      <c r="C76" s="347"/>
      <c r="D76" s="348"/>
      <c r="E76" s="349"/>
      <c r="F76" s="349"/>
      <c r="G76" s="350"/>
      <c r="H76" s="252"/>
      <c r="I76" s="351"/>
      <c r="J76" s="253"/>
      <c r="K76" s="253"/>
      <c r="L76" s="267"/>
      <c r="M76" s="352"/>
      <c r="N76" s="353"/>
      <c r="O76" s="254">
        <f t="shared" si="16"/>
        <v>0</v>
      </c>
      <c r="P76" s="273">
        <f t="shared" si="18"/>
        <v>0</v>
      </c>
      <c r="Q76" s="274">
        <f t="shared" si="15"/>
        <v>0</v>
      </c>
      <c r="R76" s="274">
        <f t="shared" si="17"/>
        <v>0</v>
      </c>
      <c r="S76" s="275">
        <f>'DADOS ENTRADA'!$C$17</f>
        <v>1.6500000000000001E-2</v>
      </c>
      <c r="T76" s="275">
        <f>'DADOS ENTRADA'!$C$19</f>
        <v>7.5999999999999998E-2</v>
      </c>
      <c r="U76" s="275">
        <f>IF(AND('DADOS ENTRADA'!$C$11="x",K76=4%),4%,IF('DADOS ENTRADA'!$C$11&lt;&gt;"x",'DADOS ENTRADA'!$C$15,12%))</f>
        <v>0.17</v>
      </c>
      <c r="V76" s="276">
        <f>IF('DADOS ENTRADA'!$C$5="X",X76*0.34,0)</f>
        <v>0</v>
      </c>
      <c r="W76" s="277">
        <f>'DADOS ENTRADA'!$C$21</f>
        <v>0.125</v>
      </c>
      <c r="X76" s="278">
        <f>'DADOS ENTRADA'!$C$23</f>
        <v>0.18</v>
      </c>
      <c r="Y76" s="276">
        <f>'DADOS ENTRADA'!$C$25</f>
        <v>0</v>
      </c>
      <c r="Z76" s="276">
        <f>'DADOS ENTRADA'!$D$28</f>
        <v>0</v>
      </c>
      <c r="AA76" s="279">
        <f t="shared" si="7"/>
        <v>0.5675</v>
      </c>
      <c r="AB76" s="279">
        <f t="shared" si="11"/>
        <v>0.4325</v>
      </c>
      <c r="AC76" s="274">
        <f t="shared" si="8"/>
        <v>0</v>
      </c>
      <c r="AD76" s="280">
        <f t="shared" si="9"/>
        <v>0</v>
      </c>
      <c r="AE76" s="281">
        <f t="shared" si="10"/>
        <v>0.26250000000000001</v>
      </c>
      <c r="AF76" s="281">
        <f t="shared" si="19"/>
        <v>0.30499999999999999</v>
      </c>
      <c r="AG76" s="282">
        <f t="shared" si="20"/>
        <v>0</v>
      </c>
      <c r="AH76" s="282">
        <f t="shared" si="21"/>
        <v>0</v>
      </c>
    </row>
    <row r="77" spans="1:34" x14ac:dyDescent="0.2">
      <c r="A77" s="272">
        <v>74</v>
      </c>
      <c r="B77" s="347"/>
      <c r="C77" s="347"/>
      <c r="D77" s="348"/>
      <c r="E77" s="349"/>
      <c r="F77" s="349"/>
      <c r="G77" s="350"/>
      <c r="H77" s="252"/>
      <c r="I77" s="351"/>
      <c r="J77" s="253"/>
      <c r="K77" s="253"/>
      <c r="L77" s="267"/>
      <c r="M77" s="352"/>
      <c r="N77" s="353"/>
      <c r="O77" s="254">
        <f t="shared" si="16"/>
        <v>0</v>
      </c>
      <c r="P77" s="273">
        <f t="shared" si="18"/>
        <v>0</v>
      </c>
      <c r="Q77" s="274">
        <f t="shared" si="15"/>
        <v>0</v>
      </c>
      <c r="R77" s="274">
        <f t="shared" si="17"/>
        <v>0</v>
      </c>
      <c r="S77" s="275">
        <f>'DADOS ENTRADA'!$C$17</f>
        <v>1.6500000000000001E-2</v>
      </c>
      <c r="T77" s="275">
        <f>'DADOS ENTRADA'!$C$19</f>
        <v>7.5999999999999998E-2</v>
      </c>
      <c r="U77" s="275">
        <f>IF(AND('DADOS ENTRADA'!$C$11="x",K77=4%),4%,IF('DADOS ENTRADA'!$C$11&lt;&gt;"x",'DADOS ENTRADA'!$C$15,12%))</f>
        <v>0.17</v>
      </c>
      <c r="V77" s="276">
        <f>IF('DADOS ENTRADA'!$C$5="X",X77*0.34,0)</f>
        <v>0</v>
      </c>
      <c r="W77" s="277">
        <f>'DADOS ENTRADA'!$C$21</f>
        <v>0.125</v>
      </c>
      <c r="X77" s="278">
        <f>'DADOS ENTRADA'!$C$23</f>
        <v>0.18</v>
      </c>
      <c r="Y77" s="276">
        <f>'DADOS ENTRADA'!$C$25</f>
        <v>0</v>
      </c>
      <c r="Z77" s="276">
        <f>'DADOS ENTRADA'!$D$28</f>
        <v>0</v>
      </c>
      <c r="AA77" s="279">
        <f t="shared" si="7"/>
        <v>0.5675</v>
      </c>
      <c r="AB77" s="279">
        <f t="shared" si="11"/>
        <v>0.4325</v>
      </c>
      <c r="AC77" s="274">
        <f t="shared" si="8"/>
        <v>0</v>
      </c>
      <c r="AD77" s="280">
        <f t="shared" si="9"/>
        <v>0</v>
      </c>
      <c r="AE77" s="281">
        <f t="shared" si="10"/>
        <v>0.26250000000000001</v>
      </c>
      <c r="AF77" s="281">
        <f t="shared" si="19"/>
        <v>0.30499999999999999</v>
      </c>
      <c r="AG77" s="282">
        <f t="shared" si="20"/>
        <v>0</v>
      </c>
      <c r="AH77" s="282">
        <f t="shared" si="21"/>
        <v>0</v>
      </c>
    </row>
    <row r="78" spans="1:34" x14ac:dyDescent="0.2">
      <c r="A78" s="272">
        <v>75</v>
      </c>
      <c r="B78" s="347"/>
      <c r="C78" s="347"/>
      <c r="D78" s="348"/>
      <c r="E78" s="349"/>
      <c r="F78" s="349"/>
      <c r="G78" s="350"/>
      <c r="H78" s="252"/>
      <c r="I78" s="351"/>
      <c r="J78" s="253"/>
      <c r="K78" s="253"/>
      <c r="L78" s="267"/>
      <c r="M78" s="352"/>
      <c r="N78" s="353"/>
      <c r="O78" s="254">
        <f t="shared" si="16"/>
        <v>0</v>
      </c>
      <c r="P78" s="273">
        <f t="shared" si="18"/>
        <v>0</v>
      </c>
      <c r="Q78" s="274">
        <f t="shared" si="15"/>
        <v>0</v>
      </c>
      <c r="R78" s="274">
        <f t="shared" si="17"/>
        <v>0</v>
      </c>
      <c r="S78" s="275">
        <f>'DADOS ENTRADA'!$C$17</f>
        <v>1.6500000000000001E-2</v>
      </c>
      <c r="T78" s="275">
        <f>'DADOS ENTRADA'!$C$19</f>
        <v>7.5999999999999998E-2</v>
      </c>
      <c r="U78" s="275">
        <f>IF(AND('DADOS ENTRADA'!$C$11="x",K78=4%),4%,IF('DADOS ENTRADA'!$C$11&lt;&gt;"x",'DADOS ENTRADA'!$C$15,12%))</f>
        <v>0.17</v>
      </c>
      <c r="V78" s="276">
        <f>IF('DADOS ENTRADA'!$C$5="X",X78*0.34,0)</f>
        <v>0</v>
      </c>
      <c r="W78" s="277">
        <f>'DADOS ENTRADA'!$C$21</f>
        <v>0.125</v>
      </c>
      <c r="X78" s="278">
        <f>'DADOS ENTRADA'!$C$23</f>
        <v>0.18</v>
      </c>
      <c r="Y78" s="276">
        <f>'DADOS ENTRADA'!$C$25</f>
        <v>0</v>
      </c>
      <c r="Z78" s="276">
        <f>'DADOS ENTRADA'!$D$28</f>
        <v>0</v>
      </c>
      <c r="AA78" s="279">
        <f t="shared" ref="AA78:AA102" si="22">SUM(S78:Z78)</f>
        <v>0.5675</v>
      </c>
      <c r="AB78" s="279">
        <f t="shared" si="11"/>
        <v>0.4325</v>
      </c>
      <c r="AC78" s="274">
        <f t="shared" ref="AC78:AC102" si="23">Q78/AB78</f>
        <v>0</v>
      </c>
      <c r="AD78" s="280">
        <f t="shared" ref="AD78:AD102" si="24">R78/AB78</f>
        <v>0</v>
      </c>
      <c r="AE78" s="281">
        <f t="shared" ref="AE78:AE109" si="25">SUM(S78:V78)</f>
        <v>0.26250000000000001</v>
      </c>
      <c r="AF78" s="281">
        <f t="shared" si="19"/>
        <v>0.30499999999999999</v>
      </c>
      <c r="AG78" s="282">
        <f t="shared" si="20"/>
        <v>0</v>
      </c>
      <c r="AH78" s="282">
        <f t="shared" si="21"/>
        <v>0</v>
      </c>
    </row>
    <row r="79" spans="1:34" x14ac:dyDescent="0.2">
      <c r="A79" s="272">
        <v>76</v>
      </c>
      <c r="B79" s="347"/>
      <c r="C79" s="347"/>
      <c r="D79" s="348"/>
      <c r="E79" s="349"/>
      <c r="F79" s="349"/>
      <c r="G79" s="350"/>
      <c r="H79" s="252"/>
      <c r="I79" s="351"/>
      <c r="J79" s="253"/>
      <c r="K79" s="253"/>
      <c r="L79" s="267"/>
      <c r="M79" s="352"/>
      <c r="N79" s="353"/>
      <c r="O79" s="254">
        <f t="shared" si="16"/>
        <v>0</v>
      </c>
      <c r="P79" s="273">
        <f t="shared" si="18"/>
        <v>0</v>
      </c>
      <c r="Q79" s="274">
        <f t="shared" si="15"/>
        <v>0</v>
      </c>
      <c r="R79" s="274">
        <f t="shared" si="17"/>
        <v>0</v>
      </c>
      <c r="S79" s="275">
        <f>'DADOS ENTRADA'!$C$17</f>
        <v>1.6500000000000001E-2</v>
      </c>
      <c r="T79" s="275">
        <f>'DADOS ENTRADA'!$C$19</f>
        <v>7.5999999999999998E-2</v>
      </c>
      <c r="U79" s="275">
        <f>IF(AND('DADOS ENTRADA'!$C$11="x",K79=4%),4%,IF('DADOS ENTRADA'!$C$11&lt;&gt;"x",'DADOS ENTRADA'!$C$15,12%))</f>
        <v>0.17</v>
      </c>
      <c r="V79" s="276">
        <f>IF('DADOS ENTRADA'!$C$5="X",X79*0.34,0)</f>
        <v>0</v>
      </c>
      <c r="W79" s="277">
        <f>'DADOS ENTRADA'!$C$21</f>
        <v>0.125</v>
      </c>
      <c r="X79" s="278">
        <f>'DADOS ENTRADA'!$C$23</f>
        <v>0.18</v>
      </c>
      <c r="Y79" s="276">
        <f>'DADOS ENTRADA'!$C$25</f>
        <v>0</v>
      </c>
      <c r="Z79" s="276">
        <f>'DADOS ENTRADA'!$D$28</f>
        <v>0</v>
      </c>
      <c r="AA79" s="279">
        <f t="shared" si="22"/>
        <v>0.5675</v>
      </c>
      <c r="AB79" s="279">
        <f t="shared" ref="AB79:AB102" si="26">(1-AA79)</f>
        <v>0.4325</v>
      </c>
      <c r="AC79" s="274">
        <f t="shared" si="23"/>
        <v>0</v>
      </c>
      <c r="AD79" s="280">
        <f t="shared" si="24"/>
        <v>0</v>
      </c>
      <c r="AE79" s="281">
        <f t="shared" si="25"/>
        <v>0.26250000000000001</v>
      </c>
      <c r="AF79" s="281">
        <f t="shared" si="19"/>
        <v>0.30499999999999999</v>
      </c>
      <c r="AG79" s="282">
        <f t="shared" si="20"/>
        <v>0</v>
      </c>
      <c r="AH79" s="282">
        <f t="shared" si="21"/>
        <v>0</v>
      </c>
    </row>
    <row r="80" spans="1:34" x14ac:dyDescent="0.2">
      <c r="A80" s="272">
        <v>77</v>
      </c>
      <c r="B80" s="347"/>
      <c r="C80" s="347"/>
      <c r="D80" s="348"/>
      <c r="E80" s="349"/>
      <c r="F80" s="349"/>
      <c r="G80" s="350"/>
      <c r="H80" s="252"/>
      <c r="I80" s="351"/>
      <c r="J80" s="253"/>
      <c r="K80" s="253"/>
      <c r="L80" s="267"/>
      <c r="M80" s="352"/>
      <c r="N80" s="353"/>
      <c r="O80" s="254">
        <f t="shared" si="16"/>
        <v>0</v>
      </c>
      <c r="P80" s="273">
        <f t="shared" si="18"/>
        <v>0</v>
      </c>
      <c r="Q80" s="274">
        <f t="shared" si="15"/>
        <v>0</v>
      </c>
      <c r="R80" s="274">
        <f t="shared" si="17"/>
        <v>0</v>
      </c>
      <c r="S80" s="275">
        <f>'DADOS ENTRADA'!$C$17</f>
        <v>1.6500000000000001E-2</v>
      </c>
      <c r="T80" s="275">
        <f>'DADOS ENTRADA'!$C$19</f>
        <v>7.5999999999999998E-2</v>
      </c>
      <c r="U80" s="275">
        <f>IF(AND('DADOS ENTRADA'!$C$11="x",K80=4%),4%,IF('DADOS ENTRADA'!$C$11&lt;&gt;"x",'DADOS ENTRADA'!$C$15,12%))</f>
        <v>0.17</v>
      </c>
      <c r="V80" s="276">
        <f>IF('DADOS ENTRADA'!$C$5="X",X80*0.34,0)</f>
        <v>0</v>
      </c>
      <c r="W80" s="277">
        <f>'DADOS ENTRADA'!$C$21</f>
        <v>0.125</v>
      </c>
      <c r="X80" s="278">
        <f>'DADOS ENTRADA'!$C$23</f>
        <v>0.18</v>
      </c>
      <c r="Y80" s="276">
        <f>'DADOS ENTRADA'!$C$25</f>
        <v>0</v>
      </c>
      <c r="Z80" s="276">
        <f>'DADOS ENTRADA'!$D$28</f>
        <v>0</v>
      </c>
      <c r="AA80" s="279">
        <f t="shared" si="22"/>
        <v>0.5675</v>
      </c>
      <c r="AB80" s="279">
        <f t="shared" si="26"/>
        <v>0.4325</v>
      </c>
      <c r="AC80" s="274">
        <f t="shared" si="23"/>
        <v>0</v>
      </c>
      <c r="AD80" s="280">
        <f t="shared" si="24"/>
        <v>0</v>
      </c>
      <c r="AE80" s="281">
        <f t="shared" si="25"/>
        <v>0.26250000000000001</v>
      </c>
      <c r="AF80" s="281">
        <f t="shared" si="19"/>
        <v>0.30499999999999999</v>
      </c>
      <c r="AG80" s="282">
        <f t="shared" si="20"/>
        <v>0</v>
      </c>
      <c r="AH80" s="282">
        <f t="shared" si="21"/>
        <v>0</v>
      </c>
    </row>
    <row r="81" spans="1:34" x14ac:dyDescent="0.2">
      <c r="A81" s="272">
        <v>78</v>
      </c>
      <c r="B81" s="347"/>
      <c r="C81" s="347"/>
      <c r="D81" s="348"/>
      <c r="E81" s="349"/>
      <c r="F81" s="349"/>
      <c r="G81" s="350"/>
      <c r="H81" s="252"/>
      <c r="I81" s="351"/>
      <c r="J81" s="253"/>
      <c r="K81" s="253"/>
      <c r="L81" s="267"/>
      <c r="M81" s="352"/>
      <c r="N81" s="353"/>
      <c r="O81" s="254">
        <f t="shared" si="16"/>
        <v>0</v>
      </c>
      <c r="P81" s="273">
        <f t="shared" si="18"/>
        <v>0</v>
      </c>
      <c r="Q81" s="274">
        <f t="shared" si="15"/>
        <v>0</v>
      </c>
      <c r="R81" s="274">
        <f t="shared" si="17"/>
        <v>0</v>
      </c>
      <c r="S81" s="275">
        <f>'DADOS ENTRADA'!$C$17</f>
        <v>1.6500000000000001E-2</v>
      </c>
      <c r="T81" s="275">
        <f>'DADOS ENTRADA'!$C$19</f>
        <v>7.5999999999999998E-2</v>
      </c>
      <c r="U81" s="275">
        <f>IF(AND('DADOS ENTRADA'!$C$11="x",K81=4%),4%,IF('DADOS ENTRADA'!$C$11&lt;&gt;"x",'DADOS ENTRADA'!$C$15,12%))</f>
        <v>0.17</v>
      </c>
      <c r="V81" s="276">
        <f>IF('DADOS ENTRADA'!$C$5="X",X81*0.34,0)</f>
        <v>0</v>
      </c>
      <c r="W81" s="277">
        <f>'DADOS ENTRADA'!$C$21</f>
        <v>0.125</v>
      </c>
      <c r="X81" s="278">
        <f>'DADOS ENTRADA'!$C$23</f>
        <v>0.18</v>
      </c>
      <c r="Y81" s="276">
        <f>'DADOS ENTRADA'!$C$25</f>
        <v>0</v>
      </c>
      <c r="Z81" s="276">
        <f>'DADOS ENTRADA'!$D$28</f>
        <v>0</v>
      </c>
      <c r="AA81" s="279">
        <f t="shared" si="22"/>
        <v>0.5675</v>
      </c>
      <c r="AB81" s="279">
        <f t="shared" si="26"/>
        <v>0.4325</v>
      </c>
      <c r="AC81" s="274">
        <f t="shared" si="23"/>
        <v>0</v>
      </c>
      <c r="AD81" s="280">
        <f t="shared" si="24"/>
        <v>0</v>
      </c>
      <c r="AE81" s="281">
        <f t="shared" si="25"/>
        <v>0.26250000000000001</v>
      </c>
      <c r="AF81" s="281">
        <f t="shared" si="19"/>
        <v>0.30499999999999999</v>
      </c>
      <c r="AG81" s="282">
        <f t="shared" si="20"/>
        <v>0</v>
      </c>
      <c r="AH81" s="282">
        <f t="shared" si="21"/>
        <v>0</v>
      </c>
    </row>
    <row r="82" spans="1:34" x14ac:dyDescent="0.2">
      <c r="A82" s="272">
        <v>79</v>
      </c>
      <c r="B82" s="347"/>
      <c r="C82" s="347"/>
      <c r="D82" s="348"/>
      <c r="E82" s="349"/>
      <c r="F82" s="349"/>
      <c r="G82" s="350"/>
      <c r="H82" s="252"/>
      <c r="I82" s="351"/>
      <c r="J82" s="253"/>
      <c r="K82" s="253"/>
      <c r="L82" s="267"/>
      <c r="M82" s="352"/>
      <c r="N82" s="353"/>
      <c r="O82" s="254">
        <f t="shared" si="16"/>
        <v>0</v>
      </c>
      <c r="P82" s="273">
        <f t="shared" si="18"/>
        <v>0</v>
      </c>
      <c r="Q82" s="274">
        <f t="shared" si="15"/>
        <v>0</v>
      </c>
      <c r="R82" s="274">
        <f t="shared" si="17"/>
        <v>0</v>
      </c>
      <c r="S82" s="275">
        <f>'DADOS ENTRADA'!$C$17</f>
        <v>1.6500000000000001E-2</v>
      </c>
      <c r="T82" s="275">
        <f>'DADOS ENTRADA'!$C$19</f>
        <v>7.5999999999999998E-2</v>
      </c>
      <c r="U82" s="275">
        <f>IF(AND('DADOS ENTRADA'!$C$11="x",K82=4%),4%,IF('DADOS ENTRADA'!$C$11&lt;&gt;"x",'DADOS ENTRADA'!$C$15,12%))</f>
        <v>0.17</v>
      </c>
      <c r="V82" s="276">
        <f>IF('DADOS ENTRADA'!$C$5="X",X82*0.34,0)</f>
        <v>0</v>
      </c>
      <c r="W82" s="277">
        <f>'DADOS ENTRADA'!$C$21</f>
        <v>0.125</v>
      </c>
      <c r="X82" s="278">
        <f>'DADOS ENTRADA'!$C$23</f>
        <v>0.18</v>
      </c>
      <c r="Y82" s="276">
        <f>'DADOS ENTRADA'!$C$25</f>
        <v>0</v>
      </c>
      <c r="Z82" s="276">
        <f>'DADOS ENTRADA'!$D$28</f>
        <v>0</v>
      </c>
      <c r="AA82" s="279">
        <f t="shared" si="22"/>
        <v>0.5675</v>
      </c>
      <c r="AB82" s="279">
        <f t="shared" si="26"/>
        <v>0.4325</v>
      </c>
      <c r="AC82" s="274">
        <f t="shared" si="23"/>
        <v>0</v>
      </c>
      <c r="AD82" s="280">
        <f t="shared" si="24"/>
        <v>0</v>
      </c>
      <c r="AE82" s="281">
        <f t="shared" si="25"/>
        <v>0.26250000000000001</v>
      </c>
      <c r="AF82" s="281">
        <f t="shared" si="19"/>
        <v>0.30499999999999999</v>
      </c>
      <c r="AG82" s="282">
        <f t="shared" si="20"/>
        <v>0</v>
      </c>
      <c r="AH82" s="282">
        <f t="shared" si="21"/>
        <v>0</v>
      </c>
    </row>
    <row r="83" spans="1:34" x14ac:dyDescent="0.2">
      <c r="A83" s="272">
        <v>80</v>
      </c>
      <c r="B83" s="347"/>
      <c r="C83" s="347"/>
      <c r="D83" s="348"/>
      <c r="E83" s="349"/>
      <c r="F83" s="349"/>
      <c r="G83" s="350"/>
      <c r="H83" s="252"/>
      <c r="I83" s="351"/>
      <c r="J83" s="253"/>
      <c r="K83" s="253"/>
      <c r="L83" s="267"/>
      <c r="M83" s="352"/>
      <c r="N83" s="353"/>
      <c r="O83" s="254">
        <f t="shared" si="16"/>
        <v>0</v>
      </c>
      <c r="P83" s="273">
        <f t="shared" si="18"/>
        <v>0</v>
      </c>
      <c r="Q83" s="274">
        <f t="shared" si="15"/>
        <v>0</v>
      </c>
      <c r="R83" s="274">
        <f t="shared" si="17"/>
        <v>0</v>
      </c>
      <c r="S83" s="275">
        <f>'DADOS ENTRADA'!$C$17</f>
        <v>1.6500000000000001E-2</v>
      </c>
      <c r="T83" s="275">
        <f>'DADOS ENTRADA'!$C$19</f>
        <v>7.5999999999999998E-2</v>
      </c>
      <c r="U83" s="275">
        <f>IF(AND('DADOS ENTRADA'!$C$11="x",K83=4%),4%,IF('DADOS ENTRADA'!$C$11&lt;&gt;"x",'DADOS ENTRADA'!$C$15,12%))</f>
        <v>0.17</v>
      </c>
      <c r="V83" s="276">
        <f>IF('DADOS ENTRADA'!$C$5="X",X83*0.34,0)</f>
        <v>0</v>
      </c>
      <c r="W83" s="277">
        <f>'DADOS ENTRADA'!$C$21</f>
        <v>0.125</v>
      </c>
      <c r="X83" s="278">
        <f>'DADOS ENTRADA'!$C$23</f>
        <v>0.18</v>
      </c>
      <c r="Y83" s="276">
        <f>'DADOS ENTRADA'!$C$25</f>
        <v>0</v>
      </c>
      <c r="Z83" s="276">
        <f>'DADOS ENTRADA'!$D$28</f>
        <v>0</v>
      </c>
      <c r="AA83" s="279">
        <f t="shared" si="22"/>
        <v>0.5675</v>
      </c>
      <c r="AB83" s="279">
        <f t="shared" si="26"/>
        <v>0.4325</v>
      </c>
      <c r="AC83" s="274">
        <f t="shared" si="23"/>
        <v>0</v>
      </c>
      <c r="AD83" s="280">
        <f t="shared" si="24"/>
        <v>0</v>
      </c>
      <c r="AE83" s="281">
        <f t="shared" si="25"/>
        <v>0.26250000000000001</v>
      </c>
      <c r="AF83" s="281">
        <f t="shared" si="19"/>
        <v>0.30499999999999999</v>
      </c>
      <c r="AG83" s="282">
        <f t="shared" si="20"/>
        <v>0</v>
      </c>
      <c r="AH83" s="282">
        <f t="shared" si="21"/>
        <v>0</v>
      </c>
    </row>
    <row r="84" spans="1:34" x14ac:dyDescent="0.2">
      <c r="A84" s="272">
        <v>81</v>
      </c>
      <c r="B84" s="347"/>
      <c r="C84" s="347"/>
      <c r="D84" s="348"/>
      <c r="E84" s="349"/>
      <c r="F84" s="349"/>
      <c r="G84" s="350"/>
      <c r="H84" s="252"/>
      <c r="I84" s="351"/>
      <c r="J84" s="253"/>
      <c r="K84" s="253"/>
      <c r="L84" s="267"/>
      <c r="M84" s="352"/>
      <c r="N84" s="353"/>
      <c r="O84" s="254">
        <f t="shared" si="16"/>
        <v>0</v>
      </c>
      <c r="P84" s="273">
        <f t="shared" si="18"/>
        <v>0</v>
      </c>
      <c r="Q84" s="274">
        <f t="shared" si="15"/>
        <v>0</v>
      </c>
      <c r="R84" s="274">
        <f t="shared" si="17"/>
        <v>0</v>
      </c>
      <c r="S84" s="275">
        <f>'DADOS ENTRADA'!$C$17</f>
        <v>1.6500000000000001E-2</v>
      </c>
      <c r="T84" s="275">
        <f>'DADOS ENTRADA'!$C$19</f>
        <v>7.5999999999999998E-2</v>
      </c>
      <c r="U84" s="275">
        <f>IF(AND('DADOS ENTRADA'!$C$11="x",K84=4%),4%,IF('DADOS ENTRADA'!$C$11&lt;&gt;"x",'DADOS ENTRADA'!$C$15,12%))</f>
        <v>0.17</v>
      </c>
      <c r="V84" s="276">
        <f>IF('DADOS ENTRADA'!$C$5="X",X84*0.34,0)</f>
        <v>0</v>
      </c>
      <c r="W84" s="277">
        <f>'DADOS ENTRADA'!$C$21</f>
        <v>0.125</v>
      </c>
      <c r="X84" s="278">
        <f>'DADOS ENTRADA'!$C$23</f>
        <v>0.18</v>
      </c>
      <c r="Y84" s="276">
        <f>'DADOS ENTRADA'!$C$25</f>
        <v>0</v>
      </c>
      <c r="Z84" s="276">
        <f>'DADOS ENTRADA'!$D$28</f>
        <v>0</v>
      </c>
      <c r="AA84" s="279">
        <f t="shared" si="22"/>
        <v>0.5675</v>
      </c>
      <c r="AB84" s="279">
        <f t="shared" si="26"/>
        <v>0.4325</v>
      </c>
      <c r="AC84" s="274">
        <f t="shared" si="23"/>
        <v>0</v>
      </c>
      <c r="AD84" s="280">
        <f t="shared" si="24"/>
        <v>0</v>
      </c>
      <c r="AE84" s="281">
        <f t="shared" si="25"/>
        <v>0.26250000000000001</v>
      </c>
      <c r="AF84" s="281">
        <f t="shared" si="19"/>
        <v>0.30499999999999999</v>
      </c>
      <c r="AG84" s="282">
        <f t="shared" si="20"/>
        <v>0</v>
      </c>
      <c r="AH84" s="282">
        <f t="shared" si="21"/>
        <v>0</v>
      </c>
    </row>
    <row r="85" spans="1:34" x14ac:dyDescent="0.2">
      <c r="A85" s="272">
        <v>82</v>
      </c>
      <c r="B85" s="347"/>
      <c r="C85" s="347"/>
      <c r="D85" s="348"/>
      <c r="E85" s="349"/>
      <c r="F85" s="349"/>
      <c r="G85" s="350"/>
      <c r="H85" s="252"/>
      <c r="I85" s="351"/>
      <c r="J85" s="253"/>
      <c r="K85" s="253"/>
      <c r="L85" s="267"/>
      <c r="M85" s="352"/>
      <c r="N85" s="353"/>
      <c r="O85" s="254">
        <f t="shared" si="16"/>
        <v>0</v>
      </c>
      <c r="P85" s="273">
        <f t="shared" si="18"/>
        <v>0</v>
      </c>
      <c r="Q85" s="274">
        <f t="shared" si="15"/>
        <v>0</v>
      </c>
      <c r="R85" s="274">
        <f t="shared" si="17"/>
        <v>0</v>
      </c>
      <c r="S85" s="275">
        <f>'DADOS ENTRADA'!$C$17</f>
        <v>1.6500000000000001E-2</v>
      </c>
      <c r="T85" s="275">
        <f>'DADOS ENTRADA'!$C$19</f>
        <v>7.5999999999999998E-2</v>
      </c>
      <c r="U85" s="275">
        <f>IF(AND('DADOS ENTRADA'!$C$11="x",K85=4%),4%,IF('DADOS ENTRADA'!$C$11&lt;&gt;"x",'DADOS ENTRADA'!$C$15,12%))</f>
        <v>0.17</v>
      </c>
      <c r="V85" s="276">
        <f>IF('DADOS ENTRADA'!$C$5="X",X85*0.34,0)</f>
        <v>0</v>
      </c>
      <c r="W85" s="277">
        <f>'DADOS ENTRADA'!$C$21</f>
        <v>0.125</v>
      </c>
      <c r="X85" s="278">
        <f>'DADOS ENTRADA'!$C$23</f>
        <v>0.18</v>
      </c>
      <c r="Y85" s="276">
        <f>'DADOS ENTRADA'!$C$25</f>
        <v>0</v>
      </c>
      <c r="Z85" s="276">
        <f>'DADOS ENTRADA'!$D$28</f>
        <v>0</v>
      </c>
      <c r="AA85" s="279">
        <f t="shared" si="22"/>
        <v>0.5675</v>
      </c>
      <c r="AB85" s="279">
        <f t="shared" si="26"/>
        <v>0.4325</v>
      </c>
      <c r="AC85" s="274">
        <f t="shared" si="23"/>
        <v>0</v>
      </c>
      <c r="AD85" s="280">
        <f t="shared" si="24"/>
        <v>0</v>
      </c>
      <c r="AE85" s="281">
        <f t="shared" si="25"/>
        <v>0.26250000000000001</v>
      </c>
      <c r="AF85" s="281">
        <f t="shared" si="19"/>
        <v>0.30499999999999999</v>
      </c>
      <c r="AG85" s="282">
        <f t="shared" si="20"/>
        <v>0</v>
      </c>
      <c r="AH85" s="282">
        <f t="shared" si="21"/>
        <v>0</v>
      </c>
    </row>
    <row r="86" spans="1:34" x14ac:dyDescent="0.2">
      <c r="A86" s="272">
        <v>83</v>
      </c>
      <c r="B86" s="347"/>
      <c r="C86" s="347"/>
      <c r="D86" s="348"/>
      <c r="E86" s="349"/>
      <c r="F86" s="349"/>
      <c r="G86" s="350"/>
      <c r="H86" s="252"/>
      <c r="I86" s="351"/>
      <c r="J86" s="253"/>
      <c r="K86" s="253"/>
      <c r="L86" s="267"/>
      <c r="M86" s="352"/>
      <c r="N86" s="353"/>
      <c r="O86" s="254">
        <f t="shared" si="16"/>
        <v>0</v>
      </c>
      <c r="P86" s="273">
        <f t="shared" si="18"/>
        <v>0</v>
      </c>
      <c r="Q86" s="274">
        <f t="shared" si="15"/>
        <v>0</v>
      </c>
      <c r="R86" s="274">
        <f t="shared" si="17"/>
        <v>0</v>
      </c>
      <c r="S86" s="275">
        <f>'DADOS ENTRADA'!$C$17</f>
        <v>1.6500000000000001E-2</v>
      </c>
      <c r="T86" s="275">
        <f>'DADOS ENTRADA'!$C$19</f>
        <v>7.5999999999999998E-2</v>
      </c>
      <c r="U86" s="275">
        <f>IF(AND('DADOS ENTRADA'!$C$11="x",K86=4%),4%,IF('DADOS ENTRADA'!$C$11&lt;&gt;"x",'DADOS ENTRADA'!$C$15,12%))</f>
        <v>0.17</v>
      </c>
      <c r="V86" s="276">
        <f>IF('DADOS ENTRADA'!$C$5="X",X86*0.34,0)</f>
        <v>0</v>
      </c>
      <c r="W86" s="277">
        <f>'DADOS ENTRADA'!$C$21</f>
        <v>0.125</v>
      </c>
      <c r="X86" s="278">
        <f>'DADOS ENTRADA'!$C$23</f>
        <v>0.18</v>
      </c>
      <c r="Y86" s="276">
        <f>'DADOS ENTRADA'!$C$25</f>
        <v>0</v>
      </c>
      <c r="Z86" s="276">
        <f>'DADOS ENTRADA'!$D$28</f>
        <v>0</v>
      </c>
      <c r="AA86" s="279">
        <f t="shared" si="22"/>
        <v>0.5675</v>
      </c>
      <c r="AB86" s="279">
        <f t="shared" si="26"/>
        <v>0.4325</v>
      </c>
      <c r="AC86" s="274">
        <f t="shared" si="23"/>
        <v>0</v>
      </c>
      <c r="AD86" s="280">
        <f t="shared" si="24"/>
        <v>0</v>
      </c>
      <c r="AE86" s="281">
        <f t="shared" si="25"/>
        <v>0.26250000000000001</v>
      </c>
      <c r="AF86" s="281">
        <f t="shared" si="19"/>
        <v>0.30499999999999999</v>
      </c>
      <c r="AG86" s="282">
        <f t="shared" si="20"/>
        <v>0</v>
      </c>
      <c r="AH86" s="282">
        <f t="shared" si="21"/>
        <v>0</v>
      </c>
    </row>
    <row r="87" spans="1:34" x14ac:dyDescent="0.2">
      <c r="A87" s="272">
        <v>84</v>
      </c>
      <c r="B87" s="347"/>
      <c r="C87" s="347"/>
      <c r="D87" s="348"/>
      <c r="E87" s="349"/>
      <c r="F87" s="349"/>
      <c r="G87" s="350"/>
      <c r="H87" s="252"/>
      <c r="I87" s="351"/>
      <c r="J87" s="253"/>
      <c r="K87" s="253"/>
      <c r="L87" s="267"/>
      <c r="M87" s="352"/>
      <c r="N87" s="353"/>
      <c r="O87" s="254">
        <f t="shared" si="16"/>
        <v>0</v>
      </c>
      <c r="P87" s="273">
        <f t="shared" si="18"/>
        <v>0</v>
      </c>
      <c r="Q87" s="274">
        <f t="shared" si="15"/>
        <v>0</v>
      </c>
      <c r="R87" s="274">
        <f t="shared" si="17"/>
        <v>0</v>
      </c>
      <c r="S87" s="275">
        <f>'DADOS ENTRADA'!$C$17</f>
        <v>1.6500000000000001E-2</v>
      </c>
      <c r="T87" s="275">
        <f>'DADOS ENTRADA'!$C$19</f>
        <v>7.5999999999999998E-2</v>
      </c>
      <c r="U87" s="275">
        <f>IF(AND('DADOS ENTRADA'!$C$11="x",K87=4%),4%,IF('DADOS ENTRADA'!$C$11&lt;&gt;"x",'DADOS ENTRADA'!$C$15,12%))</f>
        <v>0.17</v>
      </c>
      <c r="V87" s="276">
        <f>IF('DADOS ENTRADA'!$C$5="X",X87*0.34,0)</f>
        <v>0</v>
      </c>
      <c r="W87" s="277">
        <f>'DADOS ENTRADA'!$C$21</f>
        <v>0.125</v>
      </c>
      <c r="X87" s="278">
        <f>'DADOS ENTRADA'!$C$23</f>
        <v>0.18</v>
      </c>
      <c r="Y87" s="276">
        <f>'DADOS ENTRADA'!$C$25</f>
        <v>0</v>
      </c>
      <c r="Z87" s="276">
        <f>'DADOS ENTRADA'!$D$28</f>
        <v>0</v>
      </c>
      <c r="AA87" s="279">
        <f t="shared" si="22"/>
        <v>0.5675</v>
      </c>
      <c r="AB87" s="279">
        <f t="shared" si="26"/>
        <v>0.4325</v>
      </c>
      <c r="AC87" s="274">
        <f t="shared" si="23"/>
        <v>0</v>
      </c>
      <c r="AD87" s="280">
        <f t="shared" si="24"/>
        <v>0</v>
      </c>
      <c r="AE87" s="281">
        <f t="shared" si="25"/>
        <v>0.26250000000000001</v>
      </c>
      <c r="AF87" s="281">
        <f t="shared" si="19"/>
        <v>0.30499999999999999</v>
      </c>
      <c r="AG87" s="282">
        <f t="shared" si="20"/>
        <v>0</v>
      </c>
      <c r="AH87" s="282">
        <f t="shared" si="21"/>
        <v>0</v>
      </c>
    </row>
    <row r="88" spans="1:34" x14ac:dyDescent="0.2">
      <c r="A88" s="272">
        <v>85</v>
      </c>
      <c r="B88" s="347"/>
      <c r="C88" s="347"/>
      <c r="D88" s="348"/>
      <c r="E88" s="349"/>
      <c r="F88" s="349"/>
      <c r="G88" s="350"/>
      <c r="H88" s="252"/>
      <c r="I88" s="351"/>
      <c r="J88" s="253"/>
      <c r="K88" s="253"/>
      <c r="L88" s="267"/>
      <c r="M88" s="352"/>
      <c r="N88" s="353"/>
      <c r="O88" s="254">
        <f t="shared" si="16"/>
        <v>0</v>
      </c>
      <c r="P88" s="273">
        <f t="shared" si="18"/>
        <v>0</v>
      </c>
      <c r="Q88" s="274">
        <f t="shared" si="15"/>
        <v>0</v>
      </c>
      <c r="R88" s="274">
        <f t="shared" si="17"/>
        <v>0</v>
      </c>
      <c r="S88" s="275">
        <f>'DADOS ENTRADA'!$C$17</f>
        <v>1.6500000000000001E-2</v>
      </c>
      <c r="T88" s="275">
        <f>'DADOS ENTRADA'!$C$19</f>
        <v>7.5999999999999998E-2</v>
      </c>
      <c r="U88" s="275">
        <f>IF(AND('DADOS ENTRADA'!$C$11="x",K88=4%),4%,IF('DADOS ENTRADA'!$C$11&lt;&gt;"x",'DADOS ENTRADA'!$C$15,12%))</f>
        <v>0.17</v>
      </c>
      <c r="V88" s="276">
        <f>IF('DADOS ENTRADA'!$C$5="X",X88*0.34,0)</f>
        <v>0</v>
      </c>
      <c r="W88" s="277">
        <f>'DADOS ENTRADA'!$C$21</f>
        <v>0.125</v>
      </c>
      <c r="X88" s="278">
        <f>'DADOS ENTRADA'!$C$23</f>
        <v>0.18</v>
      </c>
      <c r="Y88" s="276">
        <f>'DADOS ENTRADA'!$C$25</f>
        <v>0</v>
      </c>
      <c r="Z88" s="276">
        <f>'DADOS ENTRADA'!$D$28</f>
        <v>0</v>
      </c>
      <c r="AA88" s="279">
        <f>SUM(S88:Z88)</f>
        <v>0.5675</v>
      </c>
      <c r="AB88" s="279">
        <f>(1-AA88)</f>
        <v>0.4325</v>
      </c>
      <c r="AC88" s="274">
        <f>Q88/AB88</f>
        <v>0</v>
      </c>
      <c r="AD88" s="280">
        <f>R88/AB88</f>
        <v>0</v>
      </c>
      <c r="AE88" s="281">
        <f>SUM(S88:V88)</f>
        <v>0.26250000000000001</v>
      </c>
      <c r="AF88" s="281">
        <f t="shared" si="19"/>
        <v>0.30499999999999999</v>
      </c>
      <c r="AG88" s="282">
        <f t="shared" si="20"/>
        <v>0</v>
      </c>
      <c r="AH88" s="282">
        <f t="shared" si="21"/>
        <v>0</v>
      </c>
    </row>
    <row r="89" spans="1:34" x14ac:dyDescent="0.2">
      <c r="A89" s="272">
        <v>86</v>
      </c>
      <c r="B89" s="347"/>
      <c r="C89" s="347"/>
      <c r="D89" s="348"/>
      <c r="E89" s="349"/>
      <c r="F89" s="349"/>
      <c r="G89" s="350"/>
      <c r="H89" s="252"/>
      <c r="I89" s="351"/>
      <c r="J89" s="253"/>
      <c r="K89" s="253"/>
      <c r="L89" s="267"/>
      <c r="M89" s="352"/>
      <c r="N89" s="353"/>
      <c r="O89" s="254">
        <f t="shared" si="16"/>
        <v>0</v>
      </c>
      <c r="P89" s="273">
        <f t="shared" si="18"/>
        <v>0</v>
      </c>
      <c r="Q89" s="274">
        <f t="shared" si="15"/>
        <v>0</v>
      </c>
      <c r="R89" s="274">
        <f t="shared" si="17"/>
        <v>0</v>
      </c>
      <c r="S89" s="275">
        <f>'DADOS ENTRADA'!$C$17</f>
        <v>1.6500000000000001E-2</v>
      </c>
      <c r="T89" s="275">
        <f>'DADOS ENTRADA'!$C$19</f>
        <v>7.5999999999999998E-2</v>
      </c>
      <c r="U89" s="275">
        <f>IF(AND('DADOS ENTRADA'!$C$11="x",K89=4%),4%,IF('DADOS ENTRADA'!$C$11&lt;&gt;"x",'DADOS ENTRADA'!$C$15,12%))</f>
        <v>0.17</v>
      </c>
      <c r="V89" s="276">
        <f>IF('DADOS ENTRADA'!$C$5="X",X89*0.34,0)</f>
        <v>0</v>
      </c>
      <c r="W89" s="277">
        <f>'DADOS ENTRADA'!$C$21</f>
        <v>0.125</v>
      </c>
      <c r="X89" s="278">
        <f>'DADOS ENTRADA'!$C$23</f>
        <v>0.18</v>
      </c>
      <c r="Y89" s="276">
        <f>'DADOS ENTRADA'!$C$25</f>
        <v>0</v>
      </c>
      <c r="Z89" s="276">
        <f>'DADOS ENTRADA'!$D$28</f>
        <v>0</v>
      </c>
      <c r="AA89" s="279">
        <f>SUM(S89:Z89)</f>
        <v>0.5675</v>
      </c>
      <c r="AB89" s="279">
        <f>(1-AA89)</f>
        <v>0.4325</v>
      </c>
      <c r="AC89" s="274">
        <f>Q89/AB89</f>
        <v>0</v>
      </c>
      <c r="AD89" s="280">
        <f>R89/AB89</f>
        <v>0</v>
      </c>
      <c r="AE89" s="281">
        <f>SUM(S89:V89)</f>
        <v>0.26250000000000001</v>
      </c>
      <c r="AF89" s="281">
        <f t="shared" si="19"/>
        <v>0.30499999999999999</v>
      </c>
      <c r="AG89" s="282">
        <f t="shared" si="20"/>
        <v>0</v>
      </c>
      <c r="AH89" s="282">
        <f t="shared" si="21"/>
        <v>0</v>
      </c>
    </row>
    <row r="90" spans="1:34" x14ac:dyDescent="0.2">
      <c r="A90" s="272">
        <v>87</v>
      </c>
      <c r="B90" s="347"/>
      <c r="C90" s="347"/>
      <c r="D90" s="348"/>
      <c r="E90" s="349"/>
      <c r="F90" s="349"/>
      <c r="G90" s="350"/>
      <c r="H90" s="252"/>
      <c r="I90" s="351"/>
      <c r="J90" s="253"/>
      <c r="K90" s="253"/>
      <c r="L90" s="267"/>
      <c r="M90" s="352"/>
      <c r="N90" s="353"/>
      <c r="O90" s="254">
        <f t="shared" si="16"/>
        <v>0</v>
      </c>
      <c r="P90" s="273">
        <f t="shared" si="18"/>
        <v>0</v>
      </c>
      <c r="Q90" s="274">
        <f t="shared" si="15"/>
        <v>0</v>
      </c>
      <c r="R90" s="274">
        <f t="shared" si="17"/>
        <v>0</v>
      </c>
      <c r="S90" s="275">
        <f>'DADOS ENTRADA'!$C$17</f>
        <v>1.6500000000000001E-2</v>
      </c>
      <c r="T90" s="275">
        <f>'DADOS ENTRADA'!$C$19</f>
        <v>7.5999999999999998E-2</v>
      </c>
      <c r="U90" s="275">
        <f>IF(AND('DADOS ENTRADA'!$C$11="x",K90=4%),4%,IF('DADOS ENTRADA'!$C$11&lt;&gt;"x",'DADOS ENTRADA'!$C$15,12%))</f>
        <v>0.17</v>
      </c>
      <c r="V90" s="276">
        <f>IF('DADOS ENTRADA'!$C$5="X",X90*0.34,0)</f>
        <v>0</v>
      </c>
      <c r="W90" s="277">
        <f>'DADOS ENTRADA'!$C$21</f>
        <v>0.125</v>
      </c>
      <c r="X90" s="278">
        <f>'DADOS ENTRADA'!$C$23</f>
        <v>0.18</v>
      </c>
      <c r="Y90" s="276">
        <f>'DADOS ENTRADA'!$C$25</f>
        <v>0</v>
      </c>
      <c r="Z90" s="276">
        <f>'DADOS ENTRADA'!$D$28</f>
        <v>0</v>
      </c>
      <c r="AA90" s="279">
        <f t="shared" si="22"/>
        <v>0.5675</v>
      </c>
      <c r="AB90" s="279">
        <f t="shared" si="26"/>
        <v>0.4325</v>
      </c>
      <c r="AC90" s="274">
        <f t="shared" si="23"/>
        <v>0</v>
      </c>
      <c r="AD90" s="280">
        <f t="shared" si="24"/>
        <v>0</v>
      </c>
      <c r="AE90" s="281">
        <f t="shared" si="25"/>
        <v>0.26250000000000001</v>
      </c>
      <c r="AF90" s="281">
        <f t="shared" si="19"/>
        <v>0.30499999999999999</v>
      </c>
      <c r="AG90" s="282">
        <f t="shared" si="20"/>
        <v>0</v>
      </c>
      <c r="AH90" s="282">
        <f t="shared" si="21"/>
        <v>0</v>
      </c>
    </row>
    <row r="91" spans="1:34" x14ac:dyDescent="0.2">
      <c r="A91" s="272">
        <v>88</v>
      </c>
      <c r="B91" s="347"/>
      <c r="C91" s="347"/>
      <c r="D91" s="348"/>
      <c r="E91" s="349"/>
      <c r="F91" s="349"/>
      <c r="G91" s="350"/>
      <c r="H91" s="252"/>
      <c r="I91" s="351"/>
      <c r="J91" s="253"/>
      <c r="K91" s="253"/>
      <c r="L91" s="267"/>
      <c r="M91" s="352"/>
      <c r="N91" s="353"/>
      <c r="O91" s="254">
        <f t="shared" si="16"/>
        <v>0</v>
      </c>
      <c r="P91" s="273">
        <f t="shared" si="18"/>
        <v>0</v>
      </c>
      <c r="Q91" s="274">
        <f t="shared" si="15"/>
        <v>0</v>
      </c>
      <c r="R91" s="274">
        <f t="shared" si="17"/>
        <v>0</v>
      </c>
      <c r="S91" s="275">
        <f>'DADOS ENTRADA'!$C$17</f>
        <v>1.6500000000000001E-2</v>
      </c>
      <c r="T91" s="275">
        <f>'DADOS ENTRADA'!$C$19</f>
        <v>7.5999999999999998E-2</v>
      </c>
      <c r="U91" s="275">
        <f>IF(AND('DADOS ENTRADA'!$C$11="x",K91=4%),4%,IF('DADOS ENTRADA'!$C$11&lt;&gt;"x",'DADOS ENTRADA'!$C$15,12%))</f>
        <v>0.17</v>
      </c>
      <c r="V91" s="276">
        <f>IF('DADOS ENTRADA'!$C$5="X",X91*0.34,0)</f>
        <v>0</v>
      </c>
      <c r="W91" s="277">
        <f>'DADOS ENTRADA'!$C$21</f>
        <v>0.125</v>
      </c>
      <c r="X91" s="278">
        <f>'DADOS ENTRADA'!$C$23</f>
        <v>0.18</v>
      </c>
      <c r="Y91" s="276">
        <f>'DADOS ENTRADA'!$C$25</f>
        <v>0</v>
      </c>
      <c r="Z91" s="276">
        <f>'DADOS ENTRADA'!$D$28</f>
        <v>0</v>
      </c>
      <c r="AA91" s="279">
        <f t="shared" si="22"/>
        <v>0.5675</v>
      </c>
      <c r="AB91" s="279">
        <f t="shared" si="26"/>
        <v>0.4325</v>
      </c>
      <c r="AC91" s="274">
        <f t="shared" si="23"/>
        <v>0</v>
      </c>
      <c r="AD91" s="280">
        <f t="shared" si="24"/>
        <v>0</v>
      </c>
      <c r="AE91" s="281">
        <f t="shared" si="25"/>
        <v>0.26250000000000001</v>
      </c>
      <c r="AF91" s="281">
        <f t="shared" si="19"/>
        <v>0.30499999999999999</v>
      </c>
      <c r="AG91" s="282">
        <f t="shared" si="20"/>
        <v>0</v>
      </c>
      <c r="AH91" s="282">
        <f t="shared" si="21"/>
        <v>0</v>
      </c>
    </row>
    <row r="92" spans="1:34" x14ac:dyDescent="0.2">
      <c r="A92" s="272">
        <v>89</v>
      </c>
      <c r="B92" s="347"/>
      <c r="C92" s="347"/>
      <c r="D92" s="348"/>
      <c r="E92" s="349"/>
      <c r="F92" s="349"/>
      <c r="G92" s="350"/>
      <c r="H92" s="252"/>
      <c r="I92" s="351"/>
      <c r="J92" s="253"/>
      <c r="K92" s="253"/>
      <c r="L92" s="267"/>
      <c r="M92" s="352"/>
      <c r="N92" s="353"/>
      <c r="O92" s="254">
        <f t="shared" si="16"/>
        <v>0</v>
      </c>
      <c r="P92" s="273">
        <f t="shared" si="18"/>
        <v>0</v>
      </c>
      <c r="Q92" s="274">
        <f t="shared" si="15"/>
        <v>0</v>
      </c>
      <c r="R92" s="274">
        <f t="shared" si="17"/>
        <v>0</v>
      </c>
      <c r="S92" s="275">
        <f>'DADOS ENTRADA'!$C$17</f>
        <v>1.6500000000000001E-2</v>
      </c>
      <c r="T92" s="275">
        <f>'DADOS ENTRADA'!$C$19</f>
        <v>7.5999999999999998E-2</v>
      </c>
      <c r="U92" s="275">
        <f>IF(AND('DADOS ENTRADA'!$C$11="x",K92=4%),4%,IF('DADOS ENTRADA'!$C$11&lt;&gt;"x",'DADOS ENTRADA'!$C$15,12%))</f>
        <v>0.17</v>
      </c>
      <c r="V92" s="276">
        <f>IF('DADOS ENTRADA'!$C$5="X",X92*0.34,0)</f>
        <v>0</v>
      </c>
      <c r="W92" s="277">
        <f>'DADOS ENTRADA'!$C$21</f>
        <v>0.125</v>
      </c>
      <c r="X92" s="278">
        <f>'DADOS ENTRADA'!$C$23</f>
        <v>0.18</v>
      </c>
      <c r="Y92" s="276">
        <f>'DADOS ENTRADA'!$C$25</f>
        <v>0</v>
      </c>
      <c r="Z92" s="276">
        <f>'DADOS ENTRADA'!$D$28</f>
        <v>0</v>
      </c>
      <c r="AA92" s="279">
        <f t="shared" si="22"/>
        <v>0.5675</v>
      </c>
      <c r="AB92" s="279">
        <f t="shared" si="26"/>
        <v>0.4325</v>
      </c>
      <c r="AC92" s="274">
        <f t="shared" si="23"/>
        <v>0</v>
      </c>
      <c r="AD92" s="280">
        <f t="shared" si="24"/>
        <v>0</v>
      </c>
      <c r="AE92" s="281">
        <f t="shared" si="25"/>
        <v>0.26250000000000001</v>
      </c>
      <c r="AF92" s="281">
        <f t="shared" si="19"/>
        <v>0.30499999999999999</v>
      </c>
      <c r="AG92" s="282">
        <f t="shared" si="20"/>
        <v>0</v>
      </c>
      <c r="AH92" s="282">
        <f t="shared" si="21"/>
        <v>0</v>
      </c>
    </row>
    <row r="93" spans="1:34" x14ac:dyDescent="0.2">
      <c r="A93" s="272">
        <v>90</v>
      </c>
      <c r="B93" s="347"/>
      <c r="C93" s="347"/>
      <c r="D93" s="348"/>
      <c r="E93" s="349"/>
      <c r="F93" s="349"/>
      <c r="G93" s="350"/>
      <c r="H93" s="252"/>
      <c r="I93" s="351"/>
      <c r="J93" s="253"/>
      <c r="K93" s="253"/>
      <c r="L93" s="267"/>
      <c r="M93" s="352"/>
      <c r="N93" s="353"/>
      <c r="O93" s="254">
        <f t="shared" si="16"/>
        <v>0</v>
      </c>
      <c r="P93" s="273">
        <f t="shared" si="18"/>
        <v>0</v>
      </c>
      <c r="Q93" s="274">
        <f t="shared" si="15"/>
        <v>0</v>
      </c>
      <c r="R93" s="274">
        <f t="shared" si="17"/>
        <v>0</v>
      </c>
      <c r="S93" s="275">
        <f>'DADOS ENTRADA'!$C$17</f>
        <v>1.6500000000000001E-2</v>
      </c>
      <c r="T93" s="275">
        <f>'DADOS ENTRADA'!$C$19</f>
        <v>7.5999999999999998E-2</v>
      </c>
      <c r="U93" s="275">
        <f>IF(AND('DADOS ENTRADA'!$C$11="x",K93=4%),4%,IF('DADOS ENTRADA'!$C$11&lt;&gt;"x",'DADOS ENTRADA'!$C$15,12%))</f>
        <v>0.17</v>
      </c>
      <c r="V93" s="276">
        <f>IF('DADOS ENTRADA'!$C$5="X",X93*0.34,0)</f>
        <v>0</v>
      </c>
      <c r="W93" s="277">
        <f>'DADOS ENTRADA'!$C$21</f>
        <v>0.125</v>
      </c>
      <c r="X93" s="278">
        <f>'DADOS ENTRADA'!$C$23</f>
        <v>0.18</v>
      </c>
      <c r="Y93" s="276">
        <f>'DADOS ENTRADA'!$C$25</f>
        <v>0</v>
      </c>
      <c r="Z93" s="276">
        <f>'DADOS ENTRADA'!$D$28</f>
        <v>0</v>
      </c>
      <c r="AA93" s="279">
        <f t="shared" si="22"/>
        <v>0.5675</v>
      </c>
      <c r="AB93" s="279">
        <f t="shared" si="26"/>
        <v>0.4325</v>
      </c>
      <c r="AC93" s="274">
        <f t="shared" si="23"/>
        <v>0</v>
      </c>
      <c r="AD93" s="280">
        <f t="shared" si="24"/>
        <v>0</v>
      </c>
      <c r="AE93" s="281">
        <f t="shared" si="25"/>
        <v>0.26250000000000001</v>
      </c>
      <c r="AF93" s="281">
        <f t="shared" si="19"/>
        <v>0.30499999999999999</v>
      </c>
      <c r="AG93" s="282">
        <f t="shared" si="20"/>
        <v>0</v>
      </c>
      <c r="AH93" s="282">
        <f t="shared" si="21"/>
        <v>0</v>
      </c>
    </row>
    <row r="94" spans="1:34" x14ac:dyDescent="0.2">
      <c r="A94" s="272">
        <v>91</v>
      </c>
      <c r="B94" s="347"/>
      <c r="C94" s="347"/>
      <c r="D94" s="348"/>
      <c r="E94" s="349"/>
      <c r="F94" s="349"/>
      <c r="G94" s="350"/>
      <c r="H94" s="252"/>
      <c r="I94" s="351"/>
      <c r="J94" s="253"/>
      <c r="K94" s="253"/>
      <c r="L94" s="267"/>
      <c r="M94" s="352"/>
      <c r="N94" s="353"/>
      <c r="O94" s="254">
        <f t="shared" si="16"/>
        <v>0</v>
      </c>
      <c r="P94" s="273">
        <f t="shared" si="18"/>
        <v>0</v>
      </c>
      <c r="Q94" s="274">
        <f t="shared" si="15"/>
        <v>0</v>
      </c>
      <c r="R94" s="274">
        <f t="shared" si="17"/>
        <v>0</v>
      </c>
      <c r="S94" s="275">
        <f>'DADOS ENTRADA'!$C$17</f>
        <v>1.6500000000000001E-2</v>
      </c>
      <c r="T94" s="275">
        <f>'DADOS ENTRADA'!$C$19</f>
        <v>7.5999999999999998E-2</v>
      </c>
      <c r="U94" s="275">
        <f>IF(AND('DADOS ENTRADA'!$C$11="x",K94=4%),4%,IF('DADOS ENTRADA'!$C$11&lt;&gt;"x",'DADOS ENTRADA'!$C$15,12%))</f>
        <v>0.17</v>
      </c>
      <c r="V94" s="276">
        <f>IF('DADOS ENTRADA'!$C$5="X",X94*0.34,0)</f>
        <v>0</v>
      </c>
      <c r="W94" s="277">
        <f>'DADOS ENTRADA'!$C$21</f>
        <v>0.125</v>
      </c>
      <c r="X94" s="278">
        <f>'DADOS ENTRADA'!$C$23</f>
        <v>0.18</v>
      </c>
      <c r="Y94" s="276">
        <f>'DADOS ENTRADA'!$C$25</f>
        <v>0</v>
      </c>
      <c r="Z94" s="276">
        <f>'DADOS ENTRADA'!$D$28</f>
        <v>0</v>
      </c>
      <c r="AA94" s="279">
        <f t="shared" si="22"/>
        <v>0.5675</v>
      </c>
      <c r="AB94" s="279">
        <f t="shared" si="26"/>
        <v>0.4325</v>
      </c>
      <c r="AC94" s="274">
        <f t="shared" si="23"/>
        <v>0</v>
      </c>
      <c r="AD94" s="280">
        <f t="shared" si="24"/>
        <v>0</v>
      </c>
      <c r="AE94" s="281">
        <f t="shared" si="25"/>
        <v>0.26250000000000001</v>
      </c>
      <c r="AF94" s="281">
        <f t="shared" si="19"/>
        <v>0.30499999999999999</v>
      </c>
      <c r="AG94" s="282">
        <f t="shared" si="20"/>
        <v>0</v>
      </c>
      <c r="AH94" s="282">
        <f t="shared" si="21"/>
        <v>0</v>
      </c>
    </row>
    <row r="95" spans="1:34" x14ac:dyDescent="0.2">
      <c r="A95" s="272">
        <v>92</v>
      </c>
      <c r="B95" s="347"/>
      <c r="C95" s="347"/>
      <c r="D95" s="348"/>
      <c r="E95" s="349"/>
      <c r="F95" s="349"/>
      <c r="G95" s="350"/>
      <c r="H95" s="252"/>
      <c r="I95" s="351"/>
      <c r="J95" s="253"/>
      <c r="K95" s="253"/>
      <c r="L95" s="267"/>
      <c r="M95" s="352"/>
      <c r="N95" s="353"/>
      <c r="O95" s="254">
        <f t="shared" si="16"/>
        <v>0</v>
      </c>
      <c r="P95" s="273">
        <f t="shared" si="18"/>
        <v>0</v>
      </c>
      <c r="Q95" s="274">
        <f t="shared" si="15"/>
        <v>0</v>
      </c>
      <c r="R95" s="274">
        <f t="shared" si="17"/>
        <v>0</v>
      </c>
      <c r="S95" s="275">
        <f>'DADOS ENTRADA'!$C$17</f>
        <v>1.6500000000000001E-2</v>
      </c>
      <c r="T95" s="275">
        <f>'DADOS ENTRADA'!$C$19</f>
        <v>7.5999999999999998E-2</v>
      </c>
      <c r="U95" s="275">
        <f>IF(AND('DADOS ENTRADA'!$C$11="x",K95=4%),4%,IF('DADOS ENTRADA'!$C$11&lt;&gt;"x",'DADOS ENTRADA'!$C$15,12%))</f>
        <v>0.17</v>
      </c>
      <c r="V95" s="276">
        <f>IF('DADOS ENTRADA'!$C$5="X",X95*0.34,0)</f>
        <v>0</v>
      </c>
      <c r="W95" s="277">
        <f>'DADOS ENTRADA'!$C$21</f>
        <v>0.125</v>
      </c>
      <c r="X95" s="278">
        <f>'DADOS ENTRADA'!$C$23</f>
        <v>0.18</v>
      </c>
      <c r="Y95" s="276">
        <f>'DADOS ENTRADA'!$C$25</f>
        <v>0</v>
      </c>
      <c r="Z95" s="276">
        <f>'DADOS ENTRADA'!$D$28</f>
        <v>0</v>
      </c>
      <c r="AA95" s="279">
        <f t="shared" si="22"/>
        <v>0.5675</v>
      </c>
      <c r="AB95" s="279">
        <f t="shared" si="26"/>
        <v>0.4325</v>
      </c>
      <c r="AC95" s="274">
        <f t="shared" si="23"/>
        <v>0</v>
      </c>
      <c r="AD95" s="280">
        <f t="shared" si="24"/>
        <v>0</v>
      </c>
      <c r="AE95" s="281">
        <f t="shared" si="25"/>
        <v>0.26250000000000001</v>
      </c>
      <c r="AF95" s="281">
        <f t="shared" si="19"/>
        <v>0.30499999999999999</v>
      </c>
      <c r="AG95" s="282">
        <f t="shared" si="20"/>
        <v>0</v>
      </c>
      <c r="AH95" s="282">
        <f t="shared" si="21"/>
        <v>0</v>
      </c>
    </row>
    <row r="96" spans="1:34" x14ac:dyDescent="0.2">
      <c r="A96" s="272">
        <v>93</v>
      </c>
      <c r="B96" s="347"/>
      <c r="C96" s="347"/>
      <c r="D96" s="348"/>
      <c r="E96" s="349"/>
      <c r="F96" s="349"/>
      <c r="G96" s="350"/>
      <c r="H96" s="252"/>
      <c r="I96" s="351"/>
      <c r="J96" s="253"/>
      <c r="K96" s="253"/>
      <c r="L96" s="267"/>
      <c r="M96" s="352"/>
      <c r="N96" s="353"/>
      <c r="O96" s="254">
        <f t="shared" si="16"/>
        <v>0</v>
      </c>
      <c r="P96" s="273">
        <f t="shared" si="18"/>
        <v>0</v>
      </c>
      <c r="Q96" s="274">
        <f t="shared" si="15"/>
        <v>0</v>
      </c>
      <c r="R96" s="274">
        <f t="shared" si="17"/>
        <v>0</v>
      </c>
      <c r="S96" s="275">
        <f>'DADOS ENTRADA'!$C$17</f>
        <v>1.6500000000000001E-2</v>
      </c>
      <c r="T96" s="275">
        <f>'DADOS ENTRADA'!$C$19</f>
        <v>7.5999999999999998E-2</v>
      </c>
      <c r="U96" s="275">
        <f>IF(AND('DADOS ENTRADA'!$C$11="x",K96=4%),4%,IF('DADOS ENTRADA'!$C$11&lt;&gt;"x",'DADOS ENTRADA'!$C$15,12%))</f>
        <v>0.17</v>
      </c>
      <c r="V96" s="276">
        <f>IF('DADOS ENTRADA'!$C$5="X",X96*0.34,0)</f>
        <v>0</v>
      </c>
      <c r="W96" s="277">
        <f>'DADOS ENTRADA'!$C$21</f>
        <v>0.125</v>
      </c>
      <c r="X96" s="278">
        <f>'DADOS ENTRADA'!$C$23</f>
        <v>0.18</v>
      </c>
      <c r="Y96" s="276">
        <f>'DADOS ENTRADA'!$C$25</f>
        <v>0</v>
      </c>
      <c r="Z96" s="276">
        <f>'DADOS ENTRADA'!$D$28</f>
        <v>0</v>
      </c>
      <c r="AA96" s="279">
        <f t="shared" si="22"/>
        <v>0.5675</v>
      </c>
      <c r="AB96" s="279">
        <f t="shared" si="26"/>
        <v>0.4325</v>
      </c>
      <c r="AC96" s="274">
        <f t="shared" si="23"/>
        <v>0</v>
      </c>
      <c r="AD96" s="280">
        <f t="shared" si="24"/>
        <v>0</v>
      </c>
      <c r="AE96" s="281">
        <f t="shared" si="25"/>
        <v>0.26250000000000001</v>
      </c>
      <c r="AF96" s="281">
        <f t="shared" si="19"/>
        <v>0.30499999999999999</v>
      </c>
      <c r="AG96" s="282">
        <f t="shared" si="20"/>
        <v>0</v>
      </c>
      <c r="AH96" s="282">
        <f t="shared" si="21"/>
        <v>0</v>
      </c>
    </row>
    <row r="97" spans="1:37" x14ac:dyDescent="0.2">
      <c r="A97" s="272">
        <v>94</v>
      </c>
      <c r="B97" s="347"/>
      <c r="C97" s="347"/>
      <c r="D97" s="348"/>
      <c r="E97" s="349"/>
      <c r="F97" s="349"/>
      <c r="G97" s="350"/>
      <c r="H97" s="252"/>
      <c r="I97" s="351"/>
      <c r="J97" s="253"/>
      <c r="K97" s="253"/>
      <c r="L97" s="267"/>
      <c r="M97" s="352"/>
      <c r="N97" s="353"/>
      <c r="O97" s="254">
        <f t="shared" si="16"/>
        <v>0</v>
      </c>
      <c r="P97" s="273">
        <f t="shared" si="18"/>
        <v>0</v>
      </c>
      <c r="Q97" s="274">
        <f t="shared" si="15"/>
        <v>0</v>
      </c>
      <c r="R97" s="274">
        <f t="shared" si="17"/>
        <v>0</v>
      </c>
      <c r="S97" s="275">
        <f>'DADOS ENTRADA'!$C$17</f>
        <v>1.6500000000000001E-2</v>
      </c>
      <c r="T97" s="275">
        <f>'DADOS ENTRADA'!$C$19</f>
        <v>7.5999999999999998E-2</v>
      </c>
      <c r="U97" s="275">
        <f>IF(AND('DADOS ENTRADA'!$C$11="x",K97=4%),4%,IF('DADOS ENTRADA'!$C$11&lt;&gt;"x",'DADOS ENTRADA'!$C$15,12%))</f>
        <v>0.17</v>
      </c>
      <c r="V97" s="276">
        <f>IF('DADOS ENTRADA'!$C$5="X",X97*0.34,0)</f>
        <v>0</v>
      </c>
      <c r="W97" s="277">
        <f>'DADOS ENTRADA'!$C$21</f>
        <v>0.125</v>
      </c>
      <c r="X97" s="278">
        <f>'DADOS ENTRADA'!$C$23</f>
        <v>0.18</v>
      </c>
      <c r="Y97" s="276">
        <f>'DADOS ENTRADA'!$C$25</f>
        <v>0</v>
      </c>
      <c r="Z97" s="276">
        <f>'DADOS ENTRADA'!$D$28</f>
        <v>0</v>
      </c>
      <c r="AA97" s="279">
        <f t="shared" si="22"/>
        <v>0.5675</v>
      </c>
      <c r="AB97" s="279">
        <f t="shared" si="26"/>
        <v>0.4325</v>
      </c>
      <c r="AC97" s="274">
        <f t="shared" si="23"/>
        <v>0</v>
      </c>
      <c r="AD97" s="280">
        <f t="shared" si="24"/>
        <v>0</v>
      </c>
      <c r="AE97" s="281">
        <f t="shared" si="25"/>
        <v>0.26250000000000001</v>
      </c>
      <c r="AF97" s="281">
        <f t="shared" si="19"/>
        <v>0.30499999999999999</v>
      </c>
      <c r="AG97" s="282">
        <f t="shared" si="20"/>
        <v>0</v>
      </c>
      <c r="AH97" s="282">
        <f t="shared" si="21"/>
        <v>0</v>
      </c>
    </row>
    <row r="98" spans="1:37" x14ac:dyDescent="0.2">
      <c r="A98" s="272">
        <v>95</v>
      </c>
      <c r="B98" s="347"/>
      <c r="C98" s="347"/>
      <c r="D98" s="348"/>
      <c r="E98" s="349"/>
      <c r="F98" s="349"/>
      <c r="G98" s="350"/>
      <c r="H98" s="252"/>
      <c r="I98" s="351"/>
      <c r="J98" s="253"/>
      <c r="K98" s="253"/>
      <c r="L98" s="267"/>
      <c r="M98" s="352"/>
      <c r="N98" s="353"/>
      <c r="O98" s="254">
        <f t="shared" si="16"/>
        <v>0</v>
      </c>
      <c r="P98" s="273">
        <f t="shared" si="18"/>
        <v>0</v>
      </c>
      <c r="Q98" s="274">
        <f t="shared" ref="Q98:Q103" si="27">I98*(1-M98)-O98</f>
        <v>0</v>
      </c>
      <c r="R98" s="274">
        <f t="shared" si="17"/>
        <v>0</v>
      </c>
      <c r="S98" s="275">
        <f>'DADOS ENTRADA'!$C$17</f>
        <v>1.6500000000000001E-2</v>
      </c>
      <c r="T98" s="275">
        <f>'DADOS ENTRADA'!$C$19</f>
        <v>7.5999999999999998E-2</v>
      </c>
      <c r="U98" s="275">
        <f>IF(AND('DADOS ENTRADA'!$C$11="x",K98=4%),4%,IF('DADOS ENTRADA'!$C$11&lt;&gt;"x",'DADOS ENTRADA'!$C$15,12%))</f>
        <v>0.17</v>
      </c>
      <c r="V98" s="276">
        <f>IF('DADOS ENTRADA'!$C$5="X",X98*0.34,0)</f>
        <v>0</v>
      </c>
      <c r="W98" s="277">
        <f>'DADOS ENTRADA'!$C$21</f>
        <v>0.125</v>
      </c>
      <c r="X98" s="278">
        <f>'DADOS ENTRADA'!$C$23</f>
        <v>0.18</v>
      </c>
      <c r="Y98" s="276">
        <f>'DADOS ENTRADA'!$C$25</f>
        <v>0</v>
      </c>
      <c r="Z98" s="276">
        <f>'DADOS ENTRADA'!$D$28</f>
        <v>0</v>
      </c>
      <c r="AA98" s="279">
        <f t="shared" si="22"/>
        <v>0.5675</v>
      </c>
      <c r="AB98" s="279">
        <f t="shared" si="26"/>
        <v>0.4325</v>
      </c>
      <c r="AC98" s="274">
        <f t="shared" si="23"/>
        <v>0</v>
      </c>
      <c r="AD98" s="280">
        <f t="shared" si="24"/>
        <v>0</v>
      </c>
      <c r="AE98" s="281">
        <f t="shared" si="25"/>
        <v>0.26250000000000001</v>
      </c>
      <c r="AF98" s="281">
        <f t="shared" si="19"/>
        <v>0.30499999999999999</v>
      </c>
      <c r="AG98" s="282">
        <f t="shared" si="20"/>
        <v>0</v>
      </c>
      <c r="AH98" s="282">
        <f t="shared" si="21"/>
        <v>0</v>
      </c>
    </row>
    <row r="99" spans="1:37" x14ac:dyDescent="0.2">
      <c r="A99" s="272">
        <v>96</v>
      </c>
      <c r="B99" s="347"/>
      <c r="C99" s="347"/>
      <c r="D99" s="348"/>
      <c r="E99" s="349"/>
      <c r="F99" s="349"/>
      <c r="G99" s="350"/>
      <c r="H99" s="252"/>
      <c r="I99" s="351"/>
      <c r="J99" s="253"/>
      <c r="K99" s="253"/>
      <c r="L99" s="267"/>
      <c r="M99" s="352"/>
      <c r="N99" s="353"/>
      <c r="O99" s="254">
        <f t="shared" si="16"/>
        <v>0</v>
      </c>
      <c r="P99" s="273">
        <f t="shared" si="18"/>
        <v>0</v>
      </c>
      <c r="Q99" s="274">
        <f t="shared" si="27"/>
        <v>0</v>
      </c>
      <c r="R99" s="274">
        <f t="shared" si="17"/>
        <v>0</v>
      </c>
      <c r="S99" s="275">
        <f>'DADOS ENTRADA'!$C$17</f>
        <v>1.6500000000000001E-2</v>
      </c>
      <c r="T99" s="275">
        <f>'DADOS ENTRADA'!$C$19</f>
        <v>7.5999999999999998E-2</v>
      </c>
      <c r="U99" s="275">
        <f>IF(AND('DADOS ENTRADA'!$C$11="x",K99=4%),4%,IF('DADOS ENTRADA'!$C$11&lt;&gt;"x",'DADOS ENTRADA'!$C$15,12%))</f>
        <v>0.17</v>
      </c>
      <c r="V99" s="276">
        <f>IF('DADOS ENTRADA'!$C$5="X",X99*0.34,0)</f>
        <v>0</v>
      </c>
      <c r="W99" s="277">
        <f>'DADOS ENTRADA'!$C$21</f>
        <v>0.125</v>
      </c>
      <c r="X99" s="278">
        <f>'DADOS ENTRADA'!$C$23</f>
        <v>0.18</v>
      </c>
      <c r="Y99" s="276">
        <f>'DADOS ENTRADA'!$C$25</f>
        <v>0</v>
      </c>
      <c r="Z99" s="276">
        <f>'DADOS ENTRADA'!$D$28</f>
        <v>0</v>
      </c>
      <c r="AA99" s="279">
        <f t="shared" si="22"/>
        <v>0.5675</v>
      </c>
      <c r="AB99" s="279">
        <f t="shared" si="26"/>
        <v>0.4325</v>
      </c>
      <c r="AC99" s="274">
        <f t="shared" si="23"/>
        <v>0</v>
      </c>
      <c r="AD99" s="280">
        <f t="shared" si="24"/>
        <v>0</v>
      </c>
      <c r="AE99" s="281">
        <f t="shared" si="25"/>
        <v>0.26250000000000001</v>
      </c>
      <c r="AF99" s="281">
        <f t="shared" si="19"/>
        <v>0.30499999999999999</v>
      </c>
      <c r="AG99" s="282">
        <f t="shared" si="20"/>
        <v>0</v>
      </c>
      <c r="AH99" s="282">
        <f t="shared" si="21"/>
        <v>0</v>
      </c>
    </row>
    <row r="100" spans="1:37" x14ac:dyDescent="0.2">
      <c r="A100" s="272">
        <v>97</v>
      </c>
      <c r="B100" s="347"/>
      <c r="C100" s="347"/>
      <c r="D100" s="348"/>
      <c r="E100" s="349"/>
      <c r="F100" s="349"/>
      <c r="G100" s="350"/>
      <c r="H100" s="252"/>
      <c r="I100" s="351"/>
      <c r="J100" s="253"/>
      <c r="K100" s="253"/>
      <c r="L100" s="267"/>
      <c r="M100" s="352"/>
      <c r="N100" s="353"/>
      <c r="O100" s="254">
        <f t="shared" si="16"/>
        <v>0</v>
      </c>
      <c r="P100" s="273">
        <f t="shared" si="18"/>
        <v>0</v>
      </c>
      <c r="Q100" s="274">
        <f t="shared" si="27"/>
        <v>0</v>
      </c>
      <c r="R100" s="274">
        <f t="shared" ref="R100:R103" si="28">Q100*H100</f>
        <v>0</v>
      </c>
      <c r="S100" s="275">
        <f>'DADOS ENTRADA'!$C$17</f>
        <v>1.6500000000000001E-2</v>
      </c>
      <c r="T100" s="275">
        <f>'DADOS ENTRADA'!$C$19</f>
        <v>7.5999999999999998E-2</v>
      </c>
      <c r="U100" s="275">
        <f>IF(AND('DADOS ENTRADA'!$C$11="x",K100=4%),4%,IF('DADOS ENTRADA'!$C$11&lt;&gt;"x",'DADOS ENTRADA'!$C$15,12%))</f>
        <v>0.17</v>
      </c>
      <c r="V100" s="276">
        <f>IF('DADOS ENTRADA'!$C$5="X",X100*0.34,0)</f>
        <v>0</v>
      </c>
      <c r="W100" s="277">
        <f>'DADOS ENTRADA'!$C$21</f>
        <v>0.125</v>
      </c>
      <c r="X100" s="278">
        <f>'DADOS ENTRADA'!$C$23</f>
        <v>0.18</v>
      </c>
      <c r="Y100" s="276">
        <f>'DADOS ENTRADA'!$C$25</f>
        <v>0</v>
      </c>
      <c r="Z100" s="276">
        <f>'DADOS ENTRADA'!$D$28</f>
        <v>0</v>
      </c>
      <c r="AA100" s="279">
        <f t="shared" si="22"/>
        <v>0.5675</v>
      </c>
      <c r="AB100" s="279">
        <f t="shared" si="26"/>
        <v>0.4325</v>
      </c>
      <c r="AC100" s="274">
        <f t="shared" si="23"/>
        <v>0</v>
      </c>
      <c r="AD100" s="280">
        <f t="shared" si="24"/>
        <v>0</v>
      </c>
      <c r="AE100" s="281">
        <f t="shared" si="25"/>
        <v>0.26250000000000001</v>
      </c>
      <c r="AF100" s="281">
        <f t="shared" si="19"/>
        <v>0.30499999999999999</v>
      </c>
      <c r="AG100" s="282">
        <f t="shared" si="20"/>
        <v>0</v>
      </c>
      <c r="AH100" s="282">
        <f t="shared" si="21"/>
        <v>0</v>
      </c>
    </row>
    <row r="101" spans="1:37" x14ac:dyDescent="0.2">
      <c r="A101" s="272">
        <v>98</v>
      </c>
      <c r="B101" s="347"/>
      <c r="C101" s="347"/>
      <c r="D101" s="348"/>
      <c r="E101" s="349"/>
      <c r="F101" s="349"/>
      <c r="G101" s="350"/>
      <c r="H101" s="252"/>
      <c r="I101" s="351"/>
      <c r="J101" s="253"/>
      <c r="K101" s="253"/>
      <c r="L101" s="267"/>
      <c r="M101" s="352"/>
      <c r="N101" s="353"/>
      <c r="O101" s="254">
        <f t="shared" si="16"/>
        <v>0</v>
      </c>
      <c r="P101" s="273">
        <f t="shared" si="18"/>
        <v>0</v>
      </c>
      <c r="Q101" s="274">
        <f t="shared" si="27"/>
        <v>0</v>
      </c>
      <c r="R101" s="274">
        <f t="shared" si="28"/>
        <v>0</v>
      </c>
      <c r="S101" s="275">
        <f>'DADOS ENTRADA'!$C$17</f>
        <v>1.6500000000000001E-2</v>
      </c>
      <c r="T101" s="275">
        <f>'DADOS ENTRADA'!$C$19</f>
        <v>7.5999999999999998E-2</v>
      </c>
      <c r="U101" s="275">
        <f>IF(AND('DADOS ENTRADA'!$C$11="x",K101=4%),4%,IF('DADOS ENTRADA'!$C$11&lt;&gt;"x",'DADOS ENTRADA'!$C$15,12%))</f>
        <v>0.17</v>
      </c>
      <c r="V101" s="276">
        <f>IF('DADOS ENTRADA'!$C$5="X",X101*0.34,0)</f>
        <v>0</v>
      </c>
      <c r="W101" s="277">
        <f>'DADOS ENTRADA'!$C$21</f>
        <v>0.125</v>
      </c>
      <c r="X101" s="278">
        <f>'DADOS ENTRADA'!$C$23</f>
        <v>0.18</v>
      </c>
      <c r="Y101" s="276">
        <f>'DADOS ENTRADA'!$C$25</f>
        <v>0</v>
      </c>
      <c r="Z101" s="276">
        <f>'DADOS ENTRADA'!$D$28</f>
        <v>0</v>
      </c>
      <c r="AA101" s="279">
        <f t="shared" si="22"/>
        <v>0.5675</v>
      </c>
      <c r="AB101" s="279">
        <f t="shared" si="26"/>
        <v>0.4325</v>
      </c>
      <c r="AC101" s="274">
        <f t="shared" si="23"/>
        <v>0</v>
      </c>
      <c r="AD101" s="280">
        <f t="shared" si="24"/>
        <v>0</v>
      </c>
      <c r="AE101" s="281">
        <f t="shared" si="25"/>
        <v>0.26250000000000001</v>
      </c>
      <c r="AF101" s="281">
        <f t="shared" si="19"/>
        <v>0.30499999999999999</v>
      </c>
      <c r="AG101" s="282">
        <f t="shared" si="20"/>
        <v>0</v>
      </c>
      <c r="AH101" s="282">
        <f t="shared" si="21"/>
        <v>0</v>
      </c>
    </row>
    <row r="102" spans="1:37" x14ac:dyDescent="0.2">
      <c r="A102" s="272">
        <v>99</v>
      </c>
      <c r="B102" s="347"/>
      <c r="C102" s="347"/>
      <c r="D102" s="348"/>
      <c r="E102" s="349"/>
      <c r="F102" s="349"/>
      <c r="G102" s="350"/>
      <c r="H102" s="252"/>
      <c r="I102" s="351"/>
      <c r="J102" s="253"/>
      <c r="K102" s="253"/>
      <c r="L102" s="267"/>
      <c r="M102" s="352"/>
      <c r="N102" s="353"/>
      <c r="O102" s="254">
        <f t="shared" si="16"/>
        <v>0</v>
      </c>
      <c r="P102" s="273">
        <f t="shared" si="18"/>
        <v>0</v>
      </c>
      <c r="Q102" s="274">
        <f t="shared" si="27"/>
        <v>0</v>
      </c>
      <c r="R102" s="274">
        <f t="shared" si="28"/>
        <v>0</v>
      </c>
      <c r="S102" s="275">
        <f>'DADOS ENTRADA'!$C$17</f>
        <v>1.6500000000000001E-2</v>
      </c>
      <c r="T102" s="275">
        <f>'DADOS ENTRADA'!$C$19</f>
        <v>7.5999999999999998E-2</v>
      </c>
      <c r="U102" s="275">
        <f>IF(AND('DADOS ENTRADA'!$C$11="x",K102=4%),4%,IF('DADOS ENTRADA'!$C$11&lt;&gt;"x",'DADOS ENTRADA'!$C$15,12%))</f>
        <v>0.17</v>
      </c>
      <c r="V102" s="276">
        <f>IF('DADOS ENTRADA'!$C$5="X",X102*0.34,0)</f>
        <v>0</v>
      </c>
      <c r="W102" s="277">
        <f>'DADOS ENTRADA'!$C$21</f>
        <v>0.125</v>
      </c>
      <c r="X102" s="278">
        <f>'DADOS ENTRADA'!$C$23</f>
        <v>0.18</v>
      </c>
      <c r="Y102" s="276">
        <f>'DADOS ENTRADA'!$C$25</f>
        <v>0</v>
      </c>
      <c r="Z102" s="276">
        <f>'DADOS ENTRADA'!$D$28</f>
        <v>0</v>
      </c>
      <c r="AA102" s="279">
        <f t="shared" si="22"/>
        <v>0.5675</v>
      </c>
      <c r="AB102" s="279">
        <f t="shared" si="26"/>
        <v>0.4325</v>
      </c>
      <c r="AC102" s="274">
        <f t="shared" si="23"/>
        <v>0</v>
      </c>
      <c r="AD102" s="280">
        <f t="shared" si="24"/>
        <v>0</v>
      </c>
      <c r="AE102" s="281">
        <f t="shared" si="25"/>
        <v>0.26250000000000001</v>
      </c>
      <c r="AF102" s="281">
        <f t="shared" si="19"/>
        <v>0.30499999999999999</v>
      </c>
      <c r="AG102" s="282">
        <f t="shared" si="20"/>
        <v>0</v>
      </c>
      <c r="AH102" s="282">
        <f t="shared" si="21"/>
        <v>0</v>
      </c>
    </row>
    <row r="103" spans="1:37" x14ac:dyDescent="0.2">
      <c r="A103" s="272">
        <v>100</v>
      </c>
      <c r="B103" s="347"/>
      <c r="C103" s="347"/>
      <c r="D103" s="348"/>
      <c r="E103" s="349"/>
      <c r="F103" s="349"/>
      <c r="G103" s="350"/>
      <c r="H103" s="252"/>
      <c r="I103" s="351"/>
      <c r="J103" s="253"/>
      <c r="K103" s="253"/>
      <c r="L103" s="267"/>
      <c r="M103" s="352"/>
      <c r="N103" s="353"/>
      <c r="O103" s="254">
        <f t="shared" si="16"/>
        <v>0</v>
      </c>
      <c r="P103" s="273">
        <f t="shared" si="18"/>
        <v>0</v>
      </c>
      <c r="Q103" s="274">
        <f t="shared" si="27"/>
        <v>0</v>
      </c>
      <c r="R103" s="274">
        <f t="shared" si="28"/>
        <v>0</v>
      </c>
      <c r="S103" s="275">
        <f>'DADOS ENTRADA'!$C$17</f>
        <v>1.6500000000000001E-2</v>
      </c>
      <c r="T103" s="275">
        <f>'DADOS ENTRADA'!$C$19</f>
        <v>7.5999999999999998E-2</v>
      </c>
      <c r="U103" s="275">
        <f>IF(AND('DADOS ENTRADA'!$C$11="x",K103=4%),4%,IF('DADOS ENTRADA'!$C$11&lt;&gt;"x",'DADOS ENTRADA'!$C$15,12%))</f>
        <v>0.17</v>
      </c>
      <c r="V103" s="276">
        <f>IF('DADOS ENTRADA'!$C$5="X",X103*0.34,0)</f>
        <v>0</v>
      </c>
      <c r="W103" s="277">
        <f>'DADOS ENTRADA'!$C$21</f>
        <v>0.125</v>
      </c>
      <c r="X103" s="278">
        <f>'DADOS ENTRADA'!$C$23</f>
        <v>0.18</v>
      </c>
      <c r="Y103" s="276">
        <f>'DADOS ENTRADA'!$C$25</f>
        <v>0</v>
      </c>
      <c r="Z103" s="276">
        <f>'DADOS ENTRADA'!$D$28</f>
        <v>0</v>
      </c>
      <c r="AA103" s="279">
        <f>SUM(S103:Z103)</f>
        <v>0.5675</v>
      </c>
      <c r="AB103" s="279">
        <f>(1-AA103)</f>
        <v>0.4325</v>
      </c>
      <c r="AC103" s="274">
        <f>Q103/AB103</f>
        <v>0</v>
      </c>
      <c r="AD103" s="280">
        <f>R103/AB103</f>
        <v>0</v>
      </c>
      <c r="AE103" s="281">
        <f t="shared" si="25"/>
        <v>0.26250000000000001</v>
      </c>
      <c r="AF103" s="281">
        <f t="shared" si="19"/>
        <v>0.30499999999999999</v>
      </c>
      <c r="AG103" s="282">
        <f t="shared" si="20"/>
        <v>0</v>
      </c>
      <c r="AH103" s="282">
        <f t="shared" si="21"/>
        <v>0</v>
      </c>
    </row>
    <row r="104" spans="1:37" s="271" customFormat="1" ht="15" x14ac:dyDescent="0.25">
      <c r="A104" s="326"/>
      <c r="B104" s="327" t="s">
        <v>98</v>
      </c>
      <c r="C104" s="328"/>
      <c r="D104" s="328"/>
      <c r="E104" s="328"/>
      <c r="F104" s="328"/>
      <c r="G104" s="329"/>
      <c r="H104" s="330"/>
      <c r="I104" s="331"/>
      <c r="J104" s="332"/>
      <c r="K104" s="333"/>
      <c r="L104" s="333"/>
      <c r="M104" s="333"/>
      <c r="N104" s="333"/>
      <c r="O104" s="333"/>
      <c r="P104" s="333"/>
      <c r="Q104" s="334"/>
      <c r="R104" s="335">
        <f>SUM(R4:R103)</f>
        <v>0</v>
      </c>
      <c r="S104" s="336"/>
      <c r="T104" s="336"/>
      <c r="U104" s="336"/>
      <c r="V104" s="337"/>
      <c r="W104" s="337"/>
      <c r="X104" s="338"/>
      <c r="Y104" s="337"/>
      <c r="Z104" s="337"/>
      <c r="AA104" s="339"/>
      <c r="AB104" s="339"/>
      <c r="AC104" s="334"/>
      <c r="AD104" s="340">
        <f>SUM(AD4:AD103)</f>
        <v>0</v>
      </c>
      <c r="AE104" s="508"/>
      <c r="AF104" s="508"/>
      <c r="AG104" s="341"/>
      <c r="AH104" s="341"/>
    </row>
    <row r="105" spans="1:37" x14ac:dyDescent="0.2">
      <c r="A105" s="284"/>
      <c r="B105" s="285" t="str">
        <f>'DADOS ENTRADA'!B34</f>
        <v>VALOR HORA  ENGENHARIA</v>
      </c>
      <c r="C105" s="286"/>
      <c r="D105" s="286" t="s">
        <v>21</v>
      </c>
      <c r="E105" s="286"/>
      <c r="F105" s="286"/>
      <c r="G105" s="286" t="s">
        <v>18</v>
      </c>
      <c r="H105" s="255"/>
      <c r="I105" s="287">
        <f>IF('DADOS ENTRADA'!$C$7="X",'DADOS ENTRADA'!C34,0)</f>
        <v>55.22</v>
      </c>
      <c r="J105" s="288">
        <v>0</v>
      </c>
      <c r="K105" s="289">
        <v>0</v>
      </c>
      <c r="L105" s="289"/>
      <c r="M105" s="289"/>
      <c r="N105" s="289"/>
      <c r="O105" s="289"/>
      <c r="P105" s="289"/>
      <c r="Q105" s="274">
        <f>I105-((I105*K105)+(I105*J105))</f>
        <v>55.22</v>
      </c>
      <c r="R105" s="274">
        <f>Q105*H105</f>
        <v>0</v>
      </c>
      <c r="S105" s="275">
        <f>'DADOS ENTRADA'!$C$17</f>
        <v>1.6500000000000001E-2</v>
      </c>
      <c r="T105" s="275">
        <f>'DADOS ENTRADA'!$C$19</f>
        <v>7.5999999999999998E-2</v>
      </c>
      <c r="U105" s="275">
        <f>IF(AND('DADOS ENTRADA'!$C$11="x",'30'!K105=4%),4%,IF('DADOS ENTRADA'!$C$11&lt;&gt;"x",'DADOS ENTRADA'!$C$15,12%))</f>
        <v>0.17</v>
      </c>
      <c r="V105" s="276">
        <f>IF('DADOS ENTRADA'!$C$5="X",X105*0.34,0)</f>
        <v>0</v>
      </c>
      <c r="W105" s="290">
        <f>'DADOS ENTRADA'!$C$21</f>
        <v>0.125</v>
      </c>
      <c r="X105" s="291">
        <f>'DADOS ENTRADA'!$C$23</f>
        <v>0.18</v>
      </c>
      <c r="Y105" s="276">
        <f>'DADOS ENTRADA'!$C$25</f>
        <v>0</v>
      </c>
      <c r="Z105" s="276">
        <f>'DADOS ENTRADA'!$D$28</f>
        <v>0</v>
      </c>
      <c r="AA105" s="279">
        <f>SUM(S105:Z105)</f>
        <v>0.5675</v>
      </c>
      <c r="AB105" s="279">
        <f>(1-AA105)</f>
        <v>0.4325</v>
      </c>
      <c r="AC105" s="274">
        <f>Q105/AB105</f>
        <v>127.67630057803468</v>
      </c>
      <c r="AD105" s="280">
        <f>R105/AB105</f>
        <v>0</v>
      </c>
      <c r="AE105" s="281">
        <f t="shared" si="25"/>
        <v>0.26250000000000001</v>
      </c>
      <c r="AF105" s="281">
        <f>W105+X105</f>
        <v>0.30499999999999999</v>
      </c>
      <c r="AG105" s="282">
        <f>AD105*AE105</f>
        <v>0</v>
      </c>
      <c r="AH105" s="282">
        <f t="shared" si="21"/>
        <v>0</v>
      </c>
    </row>
    <row r="106" spans="1:37" x14ac:dyDescent="0.2">
      <c r="A106" s="284"/>
      <c r="B106" s="285" t="str">
        <f>'DADOS ENTRADA'!B36</f>
        <v>VALOR HORA MONTAGEM</v>
      </c>
      <c r="C106" s="286"/>
      <c r="D106" s="286" t="s">
        <v>21</v>
      </c>
      <c r="E106" s="286"/>
      <c r="F106" s="286"/>
      <c r="G106" s="286" t="s">
        <v>18</v>
      </c>
      <c r="H106" s="255"/>
      <c r="I106" s="287">
        <f>IF('DADOS ENTRADA'!$C$7="X",'DADOS ENTRADA'!C36,0)</f>
        <v>33.25</v>
      </c>
      <c r="J106" s="288">
        <v>0</v>
      </c>
      <c r="K106" s="289">
        <v>0</v>
      </c>
      <c r="L106" s="289"/>
      <c r="M106" s="289"/>
      <c r="N106" s="289"/>
      <c r="O106" s="289"/>
      <c r="P106" s="289"/>
      <c r="Q106" s="274">
        <f>I106-((I106*K106)+(I106*J106))</f>
        <v>33.25</v>
      </c>
      <c r="R106" s="274">
        <f>Q106*H106</f>
        <v>0</v>
      </c>
      <c r="S106" s="275">
        <f>'DADOS ENTRADA'!$C$17</f>
        <v>1.6500000000000001E-2</v>
      </c>
      <c r="T106" s="275">
        <f>'DADOS ENTRADA'!$C$19</f>
        <v>7.5999999999999998E-2</v>
      </c>
      <c r="U106" s="275">
        <f>IF(AND('DADOS ENTRADA'!$C$11="x",'30'!K106=4%),4%,IF('DADOS ENTRADA'!$C$11&lt;&gt;"x",'DADOS ENTRADA'!$C$15,12%))</f>
        <v>0.17</v>
      </c>
      <c r="V106" s="276">
        <f>IF('DADOS ENTRADA'!$C$5="X",X106*0.34,0)</f>
        <v>0</v>
      </c>
      <c r="W106" s="290">
        <f>'DADOS ENTRADA'!$C$21</f>
        <v>0.125</v>
      </c>
      <c r="X106" s="291">
        <f>'DADOS ENTRADA'!$C$23</f>
        <v>0.18</v>
      </c>
      <c r="Y106" s="276">
        <f>'DADOS ENTRADA'!$C$25</f>
        <v>0</v>
      </c>
      <c r="Z106" s="276">
        <f>'DADOS ENTRADA'!$D$28</f>
        <v>0</v>
      </c>
      <c r="AA106" s="279">
        <f>SUM(S106:Z106)</f>
        <v>0.5675</v>
      </c>
      <c r="AB106" s="279">
        <f>(1-AA106)</f>
        <v>0.4325</v>
      </c>
      <c r="AC106" s="274">
        <f>Q106/AB106</f>
        <v>76.878612716763001</v>
      </c>
      <c r="AD106" s="280">
        <f>R106/AB106</f>
        <v>0</v>
      </c>
      <c r="AE106" s="281">
        <f t="shared" si="25"/>
        <v>0.26250000000000001</v>
      </c>
      <c r="AF106" s="281">
        <f>W106+X106</f>
        <v>0.30499999999999999</v>
      </c>
      <c r="AG106" s="282">
        <f>AD106*AE106</f>
        <v>0</v>
      </c>
      <c r="AH106" s="282">
        <f t="shared" si="21"/>
        <v>0</v>
      </c>
    </row>
    <row r="107" spans="1:37" x14ac:dyDescent="0.2">
      <c r="A107" s="284"/>
      <c r="B107" s="285" t="str">
        <f>'DADOS ENTRADA'!B38</f>
        <v>VALOR HORA FIAÇÃO</v>
      </c>
      <c r="C107" s="286"/>
      <c r="D107" s="286" t="s">
        <v>21</v>
      </c>
      <c r="E107" s="286"/>
      <c r="F107" s="286"/>
      <c r="G107" s="286" t="s">
        <v>18</v>
      </c>
      <c r="H107" s="255"/>
      <c r="I107" s="287">
        <f>IF('DADOS ENTRADA'!$C$7="X",'DADOS ENTRADA'!C38,0)</f>
        <v>27.5</v>
      </c>
      <c r="J107" s="288">
        <v>0</v>
      </c>
      <c r="K107" s="289">
        <v>0</v>
      </c>
      <c r="L107" s="289"/>
      <c r="M107" s="289"/>
      <c r="N107" s="289"/>
      <c r="O107" s="289"/>
      <c r="P107" s="289"/>
      <c r="Q107" s="274">
        <f>I107-((I107*K107)+(I107*J107))</f>
        <v>27.5</v>
      </c>
      <c r="R107" s="274">
        <f>Q107*H107</f>
        <v>0</v>
      </c>
      <c r="S107" s="275">
        <f>'DADOS ENTRADA'!$C$17</f>
        <v>1.6500000000000001E-2</v>
      </c>
      <c r="T107" s="275">
        <f>'DADOS ENTRADA'!$C$19</f>
        <v>7.5999999999999998E-2</v>
      </c>
      <c r="U107" s="275">
        <f>IF(AND('DADOS ENTRADA'!$C$11="x",'30'!K107=4%),4%,IF('DADOS ENTRADA'!$C$11&lt;&gt;"x",'DADOS ENTRADA'!$C$15,12%))</f>
        <v>0.17</v>
      </c>
      <c r="V107" s="276">
        <f>IF('DADOS ENTRADA'!$C$5="X",X107*0.34,0)</f>
        <v>0</v>
      </c>
      <c r="W107" s="290">
        <f>'DADOS ENTRADA'!$C$21</f>
        <v>0.125</v>
      </c>
      <c r="X107" s="291">
        <f>'DADOS ENTRADA'!$C$23</f>
        <v>0.18</v>
      </c>
      <c r="Y107" s="276">
        <f>'DADOS ENTRADA'!$C$25</f>
        <v>0</v>
      </c>
      <c r="Z107" s="276">
        <f>'DADOS ENTRADA'!$D$28</f>
        <v>0</v>
      </c>
      <c r="AA107" s="279">
        <f>SUM(S107:Z107)</f>
        <v>0.5675</v>
      </c>
      <c r="AB107" s="279">
        <f>(1-AA107)</f>
        <v>0.4325</v>
      </c>
      <c r="AC107" s="274">
        <f>Q107/AB107</f>
        <v>63.583815028901732</v>
      </c>
      <c r="AD107" s="280">
        <f>R107/AB107</f>
        <v>0</v>
      </c>
      <c r="AE107" s="281">
        <f t="shared" si="25"/>
        <v>0.26250000000000001</v>
      </c>
      <c r="AF107" s="281">
        <f>W107+X107</f>
        <v>0.30499999999999999</v>
      </c>
      <c r="AG107" s="282">
        <f>AD107*AE107</f>
        <v>0</v>
      </c>
      <c r="AH107" s="282">
        <f t="shared" si="21"/>
        <v>0</v>
      </c>
    </row>
    <row r="108" spans="1:37" ht="13.5" thickBot="1" x14ac:dyDescent="0.25">
      <c r="A108" s="284"/>
      <c r="B108" s="285" t="str">
        <f>'DADOS ENTRADA'!B40</f>
        <v>VALOR HORA TESTE</v>
      </c>
      <c r="C108" s="286"/>
      <c r="D108" s="286" t="s">
        <v>21</v>
      </c>
      <c r="E108" s="286"/>
      <c r="F108" s="286"/>
      <c r="G108" s="286" t="s">
        <v>18</v>
      </c>
      <c r="H108" s="255"/>
      <c r="I108" s="287">
        <f>IF('DADOS ENTRADA'!$C$9="X",'DADOS ENTRADA'!C40,0)</f>
        <v>45.56</v>
      </c>
      <c r="J108" s="288">
        <v>0</v>
      </c>
      <c r="K108" s="289">
        <v>0</v>
      </c>
      <c r="L108" s="289"/>
      <c r="M108" s="289"/>
      <c r="N108" s="289"/>
      <c r="O108" s="289"/>
      <c r="P108" s="289"/>
      <c r="Q108" s="274">
        <f>I108-((I108*K108)+(I108*J108))</f>
        <v>45.56</v>
      </c>
      <c r="R108" s="274">
        <f>Q108*H108</f>
        <v>0</v>
      </c>
      <c r="S108" s="275">
        <f>'DADOS ENTRADA'!$C$17</f>
        <v>1.6500000000000001E-2</v>
      </c>
      <c r="T108" s="275">
        <f>'DADOS ENTRADA'!$C$19</f>
        <v>7.5999999999999998E-2</v>
      </c>
      <c r="U108" s="275">
        <f>IF(AND('DADOS ENTRADA'!$C$11="x",'30'!K108=4%),4%,IF('DADOS ENTRADA'!$C$11&lt;&gt;"x",'DADOS ENTRADA'!$C$15,12%))</f>
        <v>0.17</v>
      </c>
      <c r="V108" s="276">
        <f>IF('DADOS ENTRADA'!$C$5="X",X108*0.34,0)</f>
        <v>0</v>
      </c>
      <c r="W108" s="290">
        <f>'DADOS ENTRADA'!$C$21</f>
        <v>0.125</v>
      </c>
      <c r="X108" s="291">
        <f>'DADOS ENTRADA'!$C$23</f>
        <v>0.18</v>
      </c>
      <c r="Y108" s="276">
        <f>'DADOS ENTRADA'!$C$25</f>
        <v>0</v>
      </c>
      <c r="Z108" s="276">
        <f>'DADOS ENTRADA'!$D$28</f>
        <v>0</v>
      </c>
      <c r="AA108" s="279">
        <f>SUM(S108:Z108)</f>
        <v>0.5675</v>
      </c>
      <c r="AB108" s="279">
        <f>(1-AA108)</f>
        <v>0.4325</v>
      </c>
      <c r="AC108" s="274">
        <f>Q108/AB108</f>
        <v>105.34104046242776</v>
      </c>
      <c r="AD108" s="280">
        <f>R108/AB108</f>
        <v>0</v>
      </c>
      <c r="AE108" s="281">
        <f t="shared" si="25"/>
        <v>0.26250000000000001</v>
      </c>
      <c r="AF108" s="281">
        <f>W108+X108</f>
        <v>0.30499999999999999</v>
      </c>
      <c r="AG108" s="282">
        <f>AD108*AE108</f>
        <v>0</v>
      </c>
      <c r="AH108" s="282">
        <f t="shared" si="21"/>
        <v>0</v>
      </c>
    </row>
    <row r="109" spans="1:37" x14ac:dyDescent="0.2">
      <c r="A109" s="284"/>
      <c r="B109" s="285" t="str">
        <f>'DADOS ENTRADA'!B42</f>
        <v>VALOR HORA TAF</v>
      </c>
      <c r="C109" s="286"/>
      <c r="D109" s="286" t="s">
        <v>21</v>
      </c>
      <c r="E109" s="286"/>
      <c r="F109" s="286"/>
      <c r="G109" s="286" t="s">
        <v>18</v>
      </c>
      <c r="H109" s="286"/>
      <c r="I109" s="287">
        <f>IF('DADOS ENTRADA'!$C$9="X",'DADOS ENTRADA'!C42,0)</f>
        <v>38.630000000000003</v>
      </c>
      <c r="J109" s="288"/>
      <c r="K109" s="289"/>
      <c r="L109" s="289"/>
      <c r="M109" s="289"/>
      <c r="N109" s="289"/>
      <c r="O109" s="289"/>
      <c r="P109" s="289"/>
      <c r="Q109" s="274">
        <f>I109-((I109*K109)+(I109*J109))</f>
        <v>38.630000000000003</v>
      </c>
      <c r="R109" s="274">
        <f>Q109*H109</f>
        <v>0</v>
      </c>
      <c r="S109" s="275">
        <f>'DADOS ENTRADA'!$C$17</f>
        <v>1.6500000000000001E-2</v>
      </c>
      <c r="T109" s="275">
        <f>'DADOS ENTRADA'!$C$19</f>
        <v>7.5999999999999998E-2</v>
      </c>
      <c r="U109" s="275">
        <f>IF(AND('DADOS ENTRADA'!$C$11="x",'30'!K109=4%),4%,IF('DADOS ENTRADA'!$C$11&lt;&gt;"x",'DADOS ENTRADA'!$C$15,12%))</f>
        <v>0.17</v>
      </c>
      <c r="V109" s="276">
        <f>IF('DADOS ENTRADA'!$C$5="X",X109*0.34,0)</f>
        <v>0</v>
      </c>
      <c r="W109" s="290">
        <f>'DADOS ENTRADA'!$C$21</f>
        <v>0.125</v>
      </c>
      <c r="X109" s="291">
        <f>'DADOS ENTRADA'!$C$23</f>
        <v>0.18</v>
      </c>
      <c r="Y109" s="276">
        <f>'DADOS ENTRADA'!$C$25</f>
        <v>0</v>
      </c>
      <c r="Z109" s="276">
        <f>'DADOS ENTRADA'!$D$28</f>
        <v>0</v>
      </c>
      <c r="AA109" s="279">
        <f>SUM(S109:Z109)</f>
        <v>0.5675</v>
      </c>
      <c r="AB109" s="279">
        <f>(1-AA109)</f>
        <v>0.4325</v>
      </c>
      <c r="AC109" s="274">
        <f>Q109/AB109</f>
        <v>89.317919075144516</v>
      </c>
      <c r="AD109" s="280">
        <f>R109/AB109</f>
        <v>0</v>
      </c>
      <c r="AE109" s="281">
        <f t="shared" si="25"/>
        <v>0.26250000000000001</v>
      </c>
      <c r="AF109" s="281">
        <f>W109+X109</f>
        <v>0.30499999999999999</v>
      </c>
      <c r="AG109" s="282">
        <f>AD109*AE109</f>
        <v>0</v>
      </c>
      <c r="AH109" s="282">
        <f t="shared" si="21"/>
        <v>0</v>
      </c>
      <c r="AJ109" s="491" t="s">
        <v>278</v>
      </c>
      <c r="AK109" s="492"/>
    </row>
    <row r="110" spans="1:37" x14ac:dyDescent="0.2">
      <c r="A110" s="283"/>
      <c r="B110" s="256"/>
      <c r="C110" s="256"/>
      <c r="D110" s="256"/>
      <c r="E110" s="256"/>
      <c r="F110" s="256"/>
      <c r="G110" s="256"/>
      <c r="H110" s="256"/>
      <c r="I110" s="257"/>
      <c r="J110" s="256"/>
      <c r="K110" s="256"/>
      <c r="L110" s="256"/>
      <c r="M110" s="256"/>
      <c r="N110" s="256"/>
      <c r="O110" s="256"/>
      <c r="P110" s="256"/>
      <c r="Q110" s="257">
        <f>R105+R106+R107+R108+R109</f>
        <v>0</v>
      </c>
      <c r="R110" s="257">
        <f>R108</f>
        <v>0</v>
      </c>
      <c r="S110" s="256"/>
      <c r="T110" s="256"/>
      <c r="U110" s="256"/>
      <c r="V110" s="256"/>
      <c r="W110" s="256"/>
      <c r="X110" s="256"/>
      <c r="Y110" s="256"/>
      <c r="Z110" s="256"/>
      <c r="AA110" s="256"/>
      <c r="AB110" s="256"/>
      <c r="AC110" s="256"/>
      <c r="AD110" s="258">
        <f>SUM(AD105:AD109)</f>
        <v>0</v>
      </c>
      <c r="AE110" s="509"/>
      <c r="AF110" s="509"/>
      <c r="AG110" s="282"/>
      <c r="AH110" s="282"/>
      <c r="AJ110" s="495" t="s">
        <v>279</v>
      </c>
      <c r="AK110" s="496"/>
    </row>
    <row r="111" spans="1:37" x14ac:dyDescent="0.2">
      <c r="B111" s="292"/>
      <c r="C111" s="292"/>
      <c r="D111" s="292"/>
      <c r="E111" s="292"/>
      <c r="F111" s="292"/>
      <c r="G111" s="292"/>
      <c r="H111" s="293">
        <f>SUM(H105:H109)</f>
        <v>0</v>
      </c>
      <c r="I111" s="510"/>
      <c r="J111" s="510"/>
      <c r="K111" s="510"/>
      <c r="L111" s="292"/>
      <c r="M111" s="292"/>
      <c r="N111" s="292"/>
      <c r="O111" s="292"/>
      <c r="P111" s="292"/>
      <c r="Q111" s="259" t="s">
        <v>20</v>
      </c>
      <c r="R111" s="260">
        <f>R104+Q110</f>
        <v>0</v>
      </c>
      <c r="S111" s="294"/>
      <c r="T111" s="294"/>
      <c r="U111" s="294"/>
      <c r="V111" s="294"/>
      <c r="W111" s="294"/>
      <c r="X111" s="294"/>
      <c r="Y111" s="294"/>
      <c r="Z111" s="294"/>
      <c r="AA111" s="292"/>
      <c r="AB111" s="292"/>
      <c r="AC111" s="260" t="s">
        <v>65</v>
      </c>
      <c r="AD111" s="260">
        <f>SUM(AD110,AD104)</f>
        <v>0</v>
      </c>
      <c r="AE111" s="509" t="s">
        <v>76</v>
      </c>
      <c r="AF111" s="509"/>
      <c r="AG111" s="282">
        <f>AK115</f>
        <v>0</v>
      </c>
      <c r="AH111" s="282">
        <f>SUM(AH110,AH104)</f>
        <v>0</v>
      </c>
      <c r="AJ111" s="295" t="s">
        <v>211</v>
      </c>
      <c r="AK111" s="296">
        <f>AD111-AK112</f>
        <v>0</v>
      </c>
    </row>
    <row r="112" spans="1:37" ht="13.5" thickBot="1" x14ac:dyDescent="0.25">
      <c r="D112" s="31"/>
      <c r="F112" s="31"/>
      <c r="H112" s="31"/>
      <c r="AE112" s="509" t="s">
        <v>74</v>
      </c>
      <c r="AF112" s="509"/>
      <c r="AG112" s="297">
        <f>SUM(R4:R103)</f>
        <v>0</v>
      </c>
      <c r="AH112" s="298"/>
      <c r="AJ112" s="295" t="s">
        <v>15</v>
      </c>
      <c r="AK112" s="296">
        <f>$AD$111*'DADOS ENTRADA'!$C$15</f>
        <v>0</v>
      </c>
    </row>
    <row r="113" spans="2:37" x14ac:dyDescent="0.2">
      <c r="B113" s="299" t="s">
        <v>22</v>
      </c>
      <c r="C113" s="513" t="s">
        <v>97</v>
      </c>
      <c r="D113" s="514"/>
      <c r="E113" s="514"/>
      <c r="F113" s="514"/>
      <c r="G113" s="515"/>
      <c r="H113" s="300">
        <f>H105*VALORES!$B$34</f>
        <v>0</v>
      </c>
      <c r="AC113" s="301" t="s">
        <v>137</v>
      </c>
      <c r="AD113" s="302">
        <f>AD105+AD106+AD107+AD108</f>
        <v>0</v>
      </c>
      <c r="AE113" s="509" t="s">
        <v>88</v>
      </c>
      <c r="AF113" s="509"/>
      <c r="AG113" s="303">
        <f>SUM(R105:R109)</f>
        <v>0</v>
      </c>
      <c r="AH113" s="298"/>
      <c r="AJ113" s="295" t="s">
        <v>16</v>
      </c>
      <c r="AK113" s="304">
        <f>AK111*'DADOS ENTRADA'!C17</f>
        <v>0</v>
      </c>
    </row>
    <row r="114" spans="2:37" ht="13.5" thickBot="1" x14ac:dyDescent="0.25">
      <c r="B114" s="299" t="s">
        <v>23</v>
      </c>
      <c r="C114" s="513" t="s">
        <v>97</v>
      </c>
      <c r="D114" s="514"/>
      <c r="E114" s="514"/>
      <c r="F114" s="514"/>
      <c r="G114" s="515"/>
      <c r="H114" s="300">
        <f>H106*VALORES!$B$34</f>
        <v>0</v>
      </c>
      <c r="Q114" s="261" t="s">
        <v>89</v>
      </c>
      <c r="R114" s="262">
        <f>$AD$110</f>
        <v>0</v>
      </c>
      <c r="AC114" s="305" t="s">
        <v>19</v>
      </c>
      <c r="AD114" s="306">
        <f>AD109</f>
        <v>0</v>
      </c>
      <c r="AE114" s="500" t="s">
        <v>75</v>
      </c>
      <c r="AF114" s="500"/>
      <c r="AG114" s="307">
        <f>SUM(AE111:AE113)</f>
        <v>0</v>
      </c>
      <c r="AH114" s="298"/>
      <c r="AJ114" s="295" t="s">
        <v>17</v>
      </c>
      <c r="AK114" s="296">
        <f>AK111*'DADOS ENTRADA'!C19</f>
        <v>0</v>
      </c>
    </row>
    <row r="115" spans="2:37" x14ac:dyDescent="0.2">
      <c r="B115" s="299" t="s">
        <v>208</v>
      </c>
      <c r="C115" s="513" t="s">
        <v>97</v>
      </c>
      <c r="D115" s="514"/>
      <c r="E115" s="514"/>
      <c r="F115" s="514"/>
      <c r="G115" s="515"/>
      <c r="H115" s="300">
        <f>H107*VALORES!$B$34</f>
        <v>0</v>
      </c>
      <c r="Q115" s="263" t="s">
        <v>90</v>
      </c>
      <c r="R115" s="264">
        <f>SUMIF($K$4:$K$103,"0%",$AD$4:$AD$103)</f>
        <v>0</v>
      </c>
      <c r="AD115" s="308"/>
      <c r="AE115" s="512"/>
      <c r="AF115" s="512"/>
      <c r="AG115" s="309"/>
      <c r="AJ115" s="295" t="s">
        <v>212</v>
      </c>
      <c r="AK115" s="296">
        <f>AK112+AK113+AK114</f>
        <v>0</v>
      </c>
    </row>
    <row r="116" spans="2:37" x14ac:dyDescent="0.2">
      <c r="B116" s="299" t="s">
        <v>24</v>
      </c>
      <c r="C116" s="513" t="s">
        <v>97</v>
      </c>
      <c r="D116" s="514"/>
      <c r="E116" s="514"/>
      <c r="F116" s="514"/>
      <c r="G116" s="515"/>
      <c r="H116" s="300">
        <f>H108*VALORES!$B$34</f>
        <v>0</v>
      </c>
      <c r="Q116" s="263" t="s">
        <v>91</v>
      </c>
      <c r="R116" s="264">
        <f>SUMIF($K$4:$K$103,"4%",$AD$4:$AD$103)</f>
        <v>0</v>
      </c>
      <c r="AE116" s="511"/>
      <c r="AF116" s="511"/>
      <c r="AG116" s="310"/>
      <c r="AJ116" s="493" t="s">
        <v>280</v>
      </c>
      <c r="AK116" s="494"/>
    </row>
    <row r="117" spans="2:37" x14ac:dyDescent="0.2">
      <c r="B117" s="311" t="s">
        <v>19</v>
      </c>
      <c r="C117" s="513" t="s">
        <v>97</v>
      </c>
      <c r="D117" s="514"/>
      <c r="E117" s="514"/>
      <c r="F117" s="514"/>
      <c r="G117" s="515"/>
      <c r="H117" s="300">
        <f>H109*VALORES!$B$34</f>
        <v>0</v>
      </c>
      <c r="Q117" s="263" t="s">
        <v>92</v>
      </c>
      <c r="R117" s="264">
        <f>SUMIF($K$4:$K$103,"12%",$AD$4:$AD$103)</f>
        <v>0</v>
      </c>
      <c r="AJ117" s="295" t="s">
        <v>211</v>
      </c>
      <c r="AK117" s="296">
        <f>$AD$111-$AK$119</f>
        <v>0</v>
      </c>
    </row>
    <row r="118" spans="2:37" x14ac:dyDescent="0.2">
      <c r="C118" s="30"/>
      <c r="D118" s="31"/>
      <c r="G118" s="31"/>
      <c r="H118" s="31"/>
      <c r="Q118" s="263" t="s">
        <v>93</v>
      </c>
      <c r="R118" s="264">
        <f>SUMIF($K$4:$K$103,"17%",$AD$4:$AD$103)</f>
        <v>0</v>
      </c>
      <c r="AJ118" s="295" t="s">
        <v>275</v>
      </c>
      <c r="AK118" s="296">
        <f>$AD$111+($AD$111*VALORES!$M34)</f>
        <v>0</v>
      </c>
    </row>
    <row r="119" spans="2:37" x14ac:dyDescent="0.2">
      <c r="C119" s="30"/>
      <c r="D119" s="31"/>
      <c r="G119" s="31"/>
      <c r="H119" s="31"/>
      <c r="Q119" s="265" t="s">
        <v>94</v>
      </c>
      <c r="R119" s="266">
        <f>SUM(R114:R118)</f>
        <v>0</v>
      </c>
      <c r="AJ119" s="295" t="s">
        <v>15</v>
      </c>
      <c r="AK119" s="296">
        <f>$AK$118*'DADOS ENTRADA'!$C$15</f>
        <v>0</v>
      </c>
    </row>
    <row r="120" spans="2:37" x14ac:dyDescent="0.2">
      <c r="C120" s="30"/>
      <c r="D120" s="31"/>
      <c r="E120" s="30"/>
      <c r="F120" s="31"/>
      <c r="AJ120" s="295" t="s">
        <v>16</v>
      </c>
      <c r="AK120" s="304">
        <f>$AK$117*'DADOS ENTRADA'!$C$17</f>
        <v>0</v>
      </c>
    </row>
    <row r="121" spans="2:37" x14ac:dyDescent="0.2">
      <c r="C121" s="30"/>
      <c r="D121" s="31"/>
      <c r="E121" s="30"/>
      <c r="AJ121" s="295" t="s">
        <v>17</v>
      </c>
      <c r="AK121" s="296">
        <f>$AK$117*'DADOS ENTRADA'!$C$19</f>
        <v>0</v>
      </c>
    </row>
    <row r="122" spans="2:37" ht="13.5" thickBot="1" x14ac:dyDescent="0.25">
      <c r="C122" s="30"/>
      <c r="D122" s="31"/>
      <c r="E122" s="30"/>
      <c r="F122" s="31"/>
      <c r="AJ122" s="312" t="s">
        <v>212</v>
      </c>
      <c r="AK122" s="313">
        <f>SUM($AK$119:$AK$121)</f>
        <v>0</v>
      </c>
    </row>
    <row r="123" spans="2:37" x14ac:dyDescent="0.2">
      <c r="C123" s="30"/>
      <c r="D123" s="31"/>
      <c r="E123" s="30"/>
      <c r="F123" s="31"/>
    </row>
    <row r="124" spans="2:37" x14ac:dyDescent="0.2">
      <c r="C124" s="30"/>
      <c r="D124" s="31"/>
      <c r="E124" s="30"/>
      <c r="F124" s="31"/>
    </row>
    <row r="125" spans="2:37" x14ac:dyDescent="0.2">
      <c r="C125" s="30"/>
      <c r="D125" s="31"/>
      <c r="E125" s="30"/>
      <c r="F125" s="31"/>
    </row>
    <row r="126" spans="2:37" x14ac:dyDescent="0.2">
      <c r="C126" s="30"/>
      <c r="D126" s="31"/>
      <c r="E126" s="30"/>
      <c r="F126" s="31"/>
    </row>
    <row r="127" spans="2:37" x14ac:dyDescent="0.2">
      <c r="C127" s="30"/>
      <c r="D127" s="31"/>
      <c r="E127" s="30"/>
      <c r="F127" s="31"/>
    </row>
    <row r="128" spans="2:37" x14ac:dyDescent="0.2">
      <c r="C128" s="30"/>
      <c r="D128" s="31"/>
      <c r="E128" s="30"/>
      <c r="F128" s="31"/>
    </row>
    <row r="129" spans="3:6" x14ac:dyDescent="0.2">
      <c r="C129" s="30"/>
      <c r="D129" s="31"/>
      <c r="E129" s="30"/>
      <c r="F129" s="31"/>
    </row>
    <row r="130" spans="3:6" x14ac:dyDescent="0.2">
      <c r="C130" s="30"/>
      <c r="D130" s="31"/>
      <c r="E130" s="30"/>
      <c r="F130" s="31"/>
    </row>
    <row r="131" spans="3:6" x14ac:dyDescent="0.2">
      <c r="C131" s="30"/>
      <c r="D131" s="31"/>
      <c r="E131" s="30"/>
      <c r="F131" s="31"/>
    </row>
    <row r="132" spans="3:6" x14ac:dyDescent="0.2">
      <c r="C132" s="30"/>
      <c r="D132" s="31"/>
      <c r="E132" s="30"/>
      <c r="F132" s="31"/>
    </row>
    <row r="133" spans="3:6" x14ac:dyDescent="0.2">
      <c r="C133" s="30"/>
      <c r="D133" s="31"/>
      <c r="E133" s="30"/>
      <c r="F133" s="31"/>
    </row>
    <row r="134" spans="3:6" x14ac:dyDescent="0.2">
      <c r="C134" s="30"/>
      <c r="D134" s="31"/>
      <c r="E134" s="30"/>
      <c r="F134" s="31"/>
    </row>
    <row r="135" spans="3:6" x14ac:dyDescent="0.2">
      <c r="C135" s="30"/>
      <c r="D135" s="31"/>
      <c r="E135" s="30"/>
      <c r="F135" s="31"/>
    </row>
    <row r="136" spans="3:6" x14ac:dyDescent="0.2">
      <c r="C136" s="30"/>
      <c r="D136" s="31"/>
      <c r="E136" s="30"/>
      <c r="F136" s="31"/>
    </row>
    <row r="137" spans="3:6" x14ac:dyDescent="0.2">
      <c r="C137" s="30"/>
      <c r="D137" s="31"/>
      <c r="E137" s="30"/>
      <c r="F137" s="31"/>
    </row>
    <row r="138" spans="3:6" x14ac:dyDescent="0.2">
      <c r="C138" s="30"/>
      <c r="D138" s="31"/>
      <c r="E138" s="30"/>
      <c r="F138" s="31"/>
    </row>
    <row r="139" spans="3:6" x14ac:dyDescent="0.2">
      <c r="C139" s="30"/>
      <c r="D139" s="31"/>
      <c r="E139" s="30"/>
      <c r="F139" s="31"/>
    </row>
    <row r="140" spans="3:6" x14ac:dyDescent="0.2">
      <c r="C140" s="30"/>
      <c r="D140" s="31"/>
      <c r="E140" s="30"/>
      <c r="F140" s="31"/>
    </row>
    <row r="141" spans="3:6" x14ac:dyDescent="0.2">
      <c r="C141" s="30"/>
      <c r="D141" s="31"/>
      <c r="E141" s="30"/>
      <c r="F141" s="31"/>
    </row>
    <row r="142" spans="3:6" x14ac:dyDescent="0.2">
      <c r="C142" s="30"/>
      <c r="D142" s="31"/>
      <c r="E142" s="30"/>
      <c r="F142" s="31"/>
    </row>
    <row r="143" spans="3:6" x14ac:dyDescent="0.2">
      <c r="C143" s="30"/>
      <c r="D143" s="31"/>
      <c r="E143" s="30"/>
      <c r="F143" s="31"/>
    </row>
    <row r="144" spans="3:6" x14ac:dyDescent="0.2">
      <c r="C144" s="30"/>
      <c r="D144" s="31"/>
      <c r="E144" s="30"/>
      <c r="F144" s="31"/>
    </row>
    <row r="145" spans="3:6" x14ac:dyDescent="0.2">
      <c r="C145" s="30"/>
      <c r="D145" s="31"/>
      <c r="E145" s="30"/>
      <c r="F145" s="31"/>
    </row>
    <row r="146" spans="3:6" x14ac:dyDescent="0.2">
      <c r="C146" s="30"/>
      <c r="D146" s="31"/>
      <c r="E146" s="30"/>
      <c r="F146" s="31"/>
    </row>
    <row r="147" spans="3:6" x14ac:dyDescent="0.2">
      <c r="C147" s="30"/>
      <c r="D147" s="31"/>
      <c r="E147" s="30"/>
      <c r="F147" s="31"/>
    </row>
    <row r="148" spans="3:6" x14ac:dyDescent="0.2">
      <c r="C148" s="30"/>
      <c r="D148" s="31"/>
      <c r="E148" s="30"/>
      <c r="F148" s="31"/>
    </row>
    <row r="149" spans="3:6" x14ac:dyDescent="0.2">
      <c r="C149" s="30"/>
      <c r="D149" s="31"/>
      <c r="E149" s="30"/>
      <c r="F149" s="31"/>
    </row>
    <row r="150" spans="3:6" x14ac:dyDescent="0.2">
      <c r="C150" s="30"/>
      <c r="D150" s="31"/>
      <c r="E150" s="30"/>
      <c r="F150" s="31"/>
    </row>
    <row r="151" spans="3:6" x14ac:dyDescent="0.2">
      <c r="C151" s="30"/>
      <c r="D151" s="31"/>
      <c r="E151" s="30"/>
      <c r="F151" s="31"/>
    </row>
    <row r="152" spans="3:6" x14ac:dyDescent="0.2">
      <c r="C152" s="30"/>
      <c r="D152" s="31"/>
      <c r="E152" s="30"/>
      <c r="F152" s="31"/>
    </row>
    <row r="153" spans="3:6" x14ac:dyDescent="0.2">
      <c r="C153" s="30"/>
      <c r="D153" s="31"/>
      <c r="E153" s="30"/>
      <c r="F153" s="31"/>
    </row>
  </sheetData>
  <mergeCells count="19">
    <mergeCell ref="AE112:AF112"/>
    <mergeCell ref="AE113:AF113"/>
    <mergeCell ref="AJ109:AK109"/>
    <mergeCell ref="AJ116:AK116"/>
    <mergeCell ref="AJ110:AK110"/>
    <mergeCell ref="AE115:AF115"/>
    <mergeCell ref="AE116:AF116"/>
    <mergeCell ref="AE114:AF114"/>
    <mergeCell ref="A1:B1"/>
    <mergeCell ref="I111:K111"/>
    <mergeCell ref="C1:P1"/>
    <mergeCell ref="AE104:AF104"/>
    <mergeCell ref="AE110:AF110"/>
    <mergeCell ref="AE111:AF111"/>
    <mergeCell ref="C113:G113"/>
    <mergeCell ref="C114:G114"/>
    <mergeCell ref="C115:G115"/>
    <mergeCell ref="C116:G116"/>
    <mergeCell ref="C117:G117"/>
  </mergeCells>
  <conditionalFormatting sqref="B4:B103">
    <cfRule type="duplicateValues" dxfId="2" priority="3"/>
  </conditionalFormatting>
  <conditionalFormatting sqref="H4:H103">
    <cfRule type="expression" dxfId="1" priority="2">
      <formula>AND($H4="",$I4&lt;&gt;"")</formula>
    </cfRule>
  </conditionalFormatting>
  <conditionalFormatting sqref="A1:P1">
    <cfRule type="expression" dxfId="0" priority="1">
      <formula>$A$104&lt;&gt;""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39</vt:i4>
      </vt:variant>
    </vt:vector>
  </HeadingPairs>
  <TitlesOfParts>
    <vt:vector size="39" baseType="lpstr">
      <vt:lpstr>DADOS ENTRADA</vt:lpstr>
      <vt:lpstr>VALORES</vt:lpstr>
      <vt:lpstr>DD ASE</vt:lpstr>
      <vt:lpstr>ANÁLISE</vt:lpstr>
      <vt:lpstr>Materiais</vt:lpstr>
      <vt:lpstr>Lista de Materiais</vt:lpstr>
      <vt:lpstr>TAF</vt:lpstr>
      <vt:lpstr>S.PROP</vt:lpstr>
      <vt:lpstr>Pedido</vt:lpstr>
      <vt:lpstr>1</vt:lpstr>
      <vt:lpstr>3</vt:lpstr>
      <vt:lpstr>2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Andre Luis Henchenski - External</cp:lastModifiedBy>
  <cp:lastPrinted>2019-02-06T17:45:47Z</cp:lastPrinted>
  <dcterms:created xsi:type="dcterms:W3CDTF">2010-03-16T19:22:09Z</dcterms:created>
  <dcterms:modified xsi:type="dcterms:W3CDTF">2025-03-28T18:12:23Z</dcterms:modified>
</cp:coreProperties>
</file>