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<sst xmlns="http://schemas.openxmlformats.org/spreadsheetml/2006/main" count="41" uniqueCount="41">
  <si>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Organon &amp; Co.  Comparable Company Analysis BY Anmeng Hao</t>
  </si>
  <si>
    <t>Market Data</t>
  </si>
  <si>
    <t xml:space="preserve">Financial Data </t>
  </si>
  <si>
    <t>Enterprise Value Ratios</t>
  </si>
  <si>
    <t>Equity Value Ratios</t>
  </si>
  <si>
    <t>Company</t>
  </si>
  <si>
    <t>Share Price</t>
  </si>
  <si>
    <t>Market Cap (M)</t>
  </si>
  <si>
    <t>Enterprise Value (M)</t>
  </si>
  <si>
    <t>EPS</t>
  </si>
  <si>
    <t>Shares Outstanding (M)</t>
  </si>
  <si>
    <t>Sales (M)</t>
  </si>
  <si>
    <t>EBITDA (M)</t>
  </si>
  <si>
    <t>EBIT (M)</t>
  </si>
  <si>
    <t>Cash (M)</t>
  </si>
  <si>
    <t>Debt (M)</t>
  </si>
  <si>
    <t>Net Debt (M)</t>
  </si>
  <si>
    <t>EV/EBITDA</t>
  </si>
  <si>
    <t>EV/Sales</t>
  </si>
  <si>
    <t>EV/EBIT</t>
  </si>
  <si>
    <t>P/E</t>
  </si>
  <si>
    <t>Organon &amp; Co.</t>
  </si>
  <si>
    <t>Viatris Inc.</t>
  </si>
  <si>
    <t>CRISPR Therapeutics AG</t>
  </si>
  <si>
    <t>Intellia Therapeutics, Inc.</t>
  </si>
  <si>
    <t>Jazz Pharmaceuticals plc</t>
  </si>
  <si>
    <t>DaVita Inc.</t>
  </si>
  <si>
    <t>Average Multiple</t>
  </si>
  <si>
    <t>Median Multiple</t>
  </si>
  <si>
    <t>Enterprise Value (Avg)</t>
  </si>
  <si>
    <t>Enterprise Value (Median)</t>
  </si>
  <si>
    <t>Equity Value (Avg)</t>
  </si>
  <si>
    <t>Equity Value (Median)</t>
  </si>
  <si>
    <t>Target PPS (Avg)</t>
  </si>
  <si>
    <t>Target PPS (Median)</t>
  </si>
  <si>
    <t>Directions:</t>
  </si>
  <si>
    <t>Fill information into cells this color</t>
  </si>
  <si>
    <t>Use your information to CALCULATE these cells</t>
  </si>
  <si>
    <t>Do not fill out cells this color</t>
  </si>
  <si>
    <r>
      <rPr>
        <sz val="12"/>
        <color theme="1"/>
        <rFont val="等线"/>
        <charset val="134"/>
        <scheme val="minor"/>
      </rPr>
      <t xml:space="preserve">1. Your GOAL is to find a </t>
    </r>
    <r>
      <rPr>
        <b/>
        <sz val="12"/>
        <color theme="1"/>
        <rFont val="等线"/>
        <charset val="134"/>
        <scheme val="minor"/>
      </rPr>
      <t xml:space="preserve">range of target share prices for your company </t>
    </r>
    <r>
      <rPr>
        <sz val="12"/>
        <color theme="1"/>
        <rFont val="等线"/>
        <charset val="134"/>
        <scheme val="minor"/>
      </rPr>
      <t>based on how competitor companies are priced (which will be in cells M17:P17 and cells M18:P18)</t>
    </r>
  </si>
  <si>
    <t>2. Feel free to highlight (fill cell color), or bold, your final results however you think best displays your key takeaways!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</si>
</sst>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b/>
      <sz val="16"/>
      <color theme="0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13" borderId="1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6" borderId="11" applyNumberFormat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1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4" borderId="4" xfId="0" applyFill="1" applyBorder="1"/>
    <xf numFmtId="0" fontId="0" fillId="2" borderId="4" xfId="0" applyFill="1" applyBorder="1"/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4" borderId="0" xfId="0" applyFill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wrapText="1"/>
    </xf>
    <xf numFmtId="0" fontId="0" fillId="2" borderId="0" xfId="0" applyFill="1"/>
    <xf numFmtId="0" fontId="4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2BFAB"/>
      <color rgb="00F2D2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showGridLines="0" tabSelected="1" zoomScale="103" zoomScaleNormal="103" workbookViewId="0">
      <selection activeCell="A2" sqref="A2"/>
    </sheetView>
  </sheetViews>
  <sheetFormatPr defaultColWidth="11" defaultRowHeight="17.6"/>
  <cols>
    <col min="1" max="1" width="23.375" customWidth="1"/>
    <col min="2" max="5" width="14.875" customWidth="1"/>
    <col min="6" max="6" width="15.875" customWidth="1"/>
    <col min="7" max="12" width="13.875" customWidth="1"/>
    <col min="13" max="15" width="14.875" customWidth="1"/>
    <col min="16" max="16" width="16.125" customWidth="1"/>
  </cols>
  <sheetData>
    <row r="1" ht="55" customHeight="1" spans="1:1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 t="s">
        <v>3</v>
      </c>
      <c r="N1" s="2"/>
      <c r="O1" s="2"/>
      <c r="P1" s="2" t="s">
        <v>4</v>
      </c>
    </row>
    <row r="2" ht="39" customHeight="1" spans="1:16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</row>
    <row r="3" spans="1:16">
      <c r="A3" t="s">
        <v>21</v>
      </c>
      <c r="B3" s="4">
        <v>17.87</v>
      </c>
      <c r="C3" s="4">
        <v>4560</v>
      </c>
      <c r="D3" s="4">
        <v>12640</v>
      </c>
      <c r="E3" s="4">
        <v>3.99</v>
      </c>
      <c r="F3" s="16">
        <f>C3/B3</f>
        <v>255.17627308338</v>
      </c>
      <c r="G3" s="4">
        <v>6263</v>
      </c>
      <c r="H3" s="4">
        <v>1436</v>
      </c>
      <c r="I3" s="4">
        <v>1200</v>
      </c>
      <c r="J3" s="4">
        <v>693</v>
      </c>
      <c r="K3" s="4">
        <v>8760</v>
      </c>
      <c r="L3" s="16">
        <f>K3-J3</f>
        <v>8067</v>
      </c>
      <c r="M3" s="16">
        <f>D3/H3</f>
        <v>8.80222841225627</v>
      </c>
      <c r="N3" s="16">
        <f>D3/G3</f>
        <v>2.01820213954974</v>
      </c>
      <c r="O3" s="16">
        <f>D3/I3</f>
        <v>10.5333333333333</v>
      </c>
      <c r="P3" s="16">
        <f>B3/E3</f>
        <v>4.47869674185464</v>
      </c>
    </row>
    <row r="4" spans="1:16">
      <c r="A4" t="s">
        <v>22</v>
      </c>
      <c r="B4" s="5">
        <v>11.77</v>
      </c>
      <c r="C4" s="4">
        <v>13970</v>
      </c>
      <c r="D4" s="4">
        <v>31300</v>
      </c>
      <c r="E4" s="4">
        <v>0.13</v>
      </c>
      <c r="F4" s="16">
        <f t="shared" ref="F4:F8" si="0">C4/B4</f>
        <v>1186.91588785047</v>
      </c>
      <c r="G4" s="4">
        <v>15427</v>
      </c>
      <c r="H4" s="4">
        <v>3517</v>
      </c>
      <c r="I4" s="4">
        <v>776</v>
      </c>
      <c r="J4" s="4">
        <v>991.9</v>
      </c>
      <c r="K4" s="4">
        <v>18132</v>
      </c>
      <c r="L4" s="16">
        <f t="shared" ref="L4:L8" si="1">K4-J4</f>
        <v>17140.1</v>
      </c>
      <c r="M4" s="16">
        <f t="shared" ref="M4:M8" si="2">D4/H4</f>
        <v>8.89963036678988</v>
      </c>
      <c r="N4" s="16">
        <f t="shared" ref="N4:N8" si="3">D4/G4</f>
        <v>2.02891035198029</v>
      </c>
      <c r="O4" s="16">
        <f t="shared" ref="O4:O8" si="4">D4/I4</f>
        <v>40.3350515463918</v>
      </c>
      <c r="P4" s="16">
        <f t="shared" ref="P4:P8" si="5">B4/E4</f>
        <v>90.5384615384615</v>
      </c>
    </row>
    <row r="5" spans="1:16">
      <c r="A5" t="s">
        <v>23</v>
      </c>
      <c r="B5" s="4">
        <v>10.88</v>
      </c>
      <c r="C5" s="4">
        <v>5059</v>
      </c>
      <c r="D5" s="4">
        <v>31150</v>
      </c>
      <c r="E5" s="4">
        <v>-1.94</v>
      </c>
      <c r="F5" s="16">
        <f t="shared" si="0"/>
        <v>464.981617647059</v>
      </c>
      <c r="G5" s="4">
        <v>371.21</v>
      </c>
      <c r="H5" s="4">
        <v>-130.89</v>
      </c>
      <c r="I5" s="4">
        <v>-150.72</v>
      </c>
      <c r="J5" s="4">
        <v>401.07</v>
      </c>
      <c r="K5" s="4">
        <v>238.63</v>
      </c>
      <c r="L5" s="16">
        <f t="shared" si="1"/>
        <v>-162.44</v>
      </c>
      <c r="M5" s="16">
        <f t="shared" si="2"/>
        <v>-237.986095194438</v>
      </c>
      <c r="N5" s="16">
        <f t="shared" si="3"/>
        <v>83.9147652272299</v>
      </c>
      <c r="O5" s="16">
        <f t="shared" si="4"/>
        <v>-206.674628450106</v>
      </c>
      <c r="P5" s="16">
        <f t="shared" si="5"/>
        <v>-5.60824742268041</v>
      </c>
    </row>
    <row r="6" spans="1:16">
      <c r="A6" t="s">
        <v>24</v>
      </c>
      <c r="B6" s="4">
        <v>25.08</v>
      </c>
      <c r="C6" s="4">
        <v>2411</v>
      </c>
      <c r="D6" s="4">
        <v>1600</v>
      </c>
      <c r="E6" s="4">
        <v>-5.24</v>
      </c>
      <c r="F6" s="16">
        <f t="shared" si="0"/>
        <v>96.1323763955343</v>
      </c>
      <c r="G6" s="4">
        <v>36.28</v>
      </c>
      <c r="H6" s="4">
        <v>-472.22</v>
      </c>
      <c r="I6" s="4">
        <v>-481.19</v>
      </c>
      <c r="J6" s="4">
        <v>226.75</v>
      </c>
      <c r="K6" s="4">
        <v>115.35</v>
      </c>
      <c r="L6" s="16">
        <f t="shared" si="1"/>
        <v>-111.4</v>
      </c>
      <c r="M6" s="16">
        <f t="shared" si="2"/>
        <v>-3.38825123882936</v>
      </c>
      <c r="N6" s="16">
        <f t="shared" si="3"/>
        <v>44.1014332965821</v>
      </c>
      <c r="O6" s="16">
        <f t="shared" si="4"/>
        <v>-3.32508988133585</v>
      </c>
      <c r="P6" s="16">
        <f t="shared" si="5"/>
        <v>-4.78625954198473</v>
      </c>
    </row>
    <row r="7" spans="1:16">
      <c r="A7" t="s">
        <v>25</v>
      </c>
      <c r="B7" s="4">
        <v>116.2</v>
      </c>
      <c r="C7" s="4">
        <v>7246</v>
      </c>
      <c r="D7" s="4">
        <v>11340</v>
      </c>
      <c r="E7" s="4">
        <v>6.1</v>
      </c>
      <c r="F7" s="16">
        <f t="shared" si="0"/>
        <v>62.3580034423408</v>
      </c>
      <c r="G7" s="4">
        <v>3834</v>
      </c>
      <c r="H7" s="4">
        <v>1223</v>
      </c>
      <c r="I7" s="4">
        <v>584.36</v>
      </c>
      <c r="J7" s="4">
        <v>1506</v>
      </c>
      <c r="K7" s="4">
        <v>5772</v>
      </c>
      <c r="L7" s="16">
        <f t="shared" si="1"/>
        <v>4266</v>
      </c>
      <c r="M7" s="16">
        <f t="shared" si="2"/>
        <v>9.27228127555192</v>
      </c>
      <c r="N7" s="16">
        <f t="shared" si="3"/>
        <v>2.95774647887324</v>
      </c>
      <c r="O7" s="16">
        <f t="shared" si="4"/>
        <v>19.4058457115477</v>
      </c>
      <c r="P7" s="16">
        <f t="shared" si="5"/>
        <v>19.0491803278689</v>
      </c>
    </row>
    <row r="8" spans="1:16">
      <c r="A8" t="s">
        <v>26</v>
      </c>
      <c r="B8" s="4">
        <v>133.88</v>
      </c>
      <c r="C8" s="4">
        <v>11690</v>
      </c>
      <c r="D8" s="4">
        <v>22330</v>
      </c>
      <c r="E8" s="4">
        <v>7.42</v>
      </c>
      <c r="F8" s="16">
        <f t="shared" si="0"/>
        <v>87.317000298775</v>
      </c>
      <c r="G8" s="4">
        <v>572.54</v>
      </c>
      <c r="H8" s="4">
        <v>144.56</v>
      </c>
      <c r="I8" s="4">
        <v>96.94</v>
      </c>
      <c r="J8" s="4">
        <v>310.13</v>
      </c>
      <c r="K8" s="4">
        <v>169.09</v>
      </c>
      <c r="L8" s="16">
        <f t="shared" si="1"/>
        <v>-141.04</v>
      </c>
      <c r="M8" s="16">
        <f t="shared" si="2"/>
        <v>154.468732706143</v>
      </c>
      <c r="N8" s="16">
        <f t="shared" si="3"/>
        <v>39.001641806686</v>
      </c>
      <c r="O8" s="16">
        <f t="shared" si="4"/>
        <v>230.348669279967</v>
      </c>
      <c r="P8" s="16">
        <f t="shared" si="5"/>
        <v>18.0431266846361</v>
      </c>
    </row>
    <row r="11" spans="1:16">
      <c r="A11" s="6" t="s">
        <v>27</v>
      </c>
      <c r="M11" s="16">
        <f>AVERAGE(M4:M8)</f>
        <v>-13.7467404169566</v>
      </c>
      <c r="N11" s="16">
        <f t="shared" ref="N11:P11" si="6">AVERAGE(N4:N8)</f>
        <v>34.4008994322703</v>
      </c>
      <c r="O11" s="16">
        <f t="shared" si="6"/>
        <v>16.0179696412929</v>
      </c>
      <c r="P11" s="16">
        <f t="shared" si="6"/>
        <v>23.4472523172603</v>
      </c>
    </row>
    <row r="12" spans="1:16">
      <c r="A12" s="6" t="s">
        <v>28</v>
      </c>
      <c r="M12" s="16">
        <f>MEDIAN(M4:M8)</f>
        <v>8.89963036678988</v>
      </c>
      <c r="N12" s="16">
        <f t="shared" ref="N12:P12" si="7">MEDIAN(N4:N8)</f>
        <v>39.001641806686</v>
      </c>
      <c r="O12" s="16">
        <f t="shared" si="7"/>
        <v>19.4058457115477</v>
      </c>
      <c r="P12" s="16">
        <f t="shared" si="7"/>
        <v>18.0431266846361</v>
      </c>
    </row>
    <row r="13" spans="1:16">
      <c r="A13" s="6" t="s">
        <v>29</v>
      </c>
      <c r="M13" s="16">
        <f>M11*H3</f>
        <v>-19740.3192387496</v>
      </c>
      <c r="N13" s="16">
        <f>N11*G3</f>
        <v>215452.833144309</v>
      </c>
      <c r="O13" s="16">
        <f>O11*I3</f>
        <v>19221.5635695515</v>
      </c>
      <c r="P13" s="21"/>
    </row>
    <row r="14" spans="1:16">
      <c r="A14" s="6" t="s">
        <v>30</v>
      </c>
      <c r="M14" s="16">
        <f>M12*H3</f>
        <v>12779.8692067103</v>
      </c>
      <c r="N14" s="16">
        <f>N12*G3</f>
        <v>244267.282635274</v>
      </c>
      <c r="O14" s="16">
        <f>O12*I3</f>
        <v>23287.0148538572</v>
      </c>
      <c r="P14" s="21"/>
    </row>
    <row r="15" spans="1:16">
      <c r="A15" s="6" t="s">
        <v>31</v>
      </c>
      <c r="M15" s="16">
        <f>M13-$L$3</f>
        <v>-27807.3192387496</v>
      </c>
      <c r="N15" s="16">
        <f t="shared" ref="N15:O15" si="8">N13-$L$3</f>
        <v>207385.833144309</v>
      </c>
      <c r="O15" s="16">
        <f t="shared" si="8"/>
        <v>11154.5635695515</v>
      </c>
      <c r="P15" s="21"/>
    </row>
    <row r="16" spans="1:16">
      <c r="A16" s="6" t="s">
        <v>32</v>
      </c>
      <c r="M16" s="16">
        <f>M14-$L$3</f>
        <v>4712.86920671027</v>
      </c>
      <c r="N16" s="16">
        <f t="shared" ref="N16:O16" si="9">N14-$L$3</f>
        <v>236200.282635274</v>
      </c>
      <c r="O16" s="16">
        <f t="shared" si="9"/>
        <v>15220.0148538572</v>
      </c>
      <c r="P16" s="21"/>
    </row>
    <row r="17" spans="1:16">
      <c r="A17" s="6" t="s">
        <v>33</v>
      </c>
      <c r="M17" s="22">
        <f>M15/$F$3</f>
        <v>-108.972981315012</v>
      </c>
      <c r="N17" s="22">
        <f t="shared" ref="N17:O17" si="10">N15/$F$3</f>
        <v>812.715973308948</v>
      </c>
      <c r="O17" s="22">
        <f t="shared" si="10"/>
        <v>43.7131690762905</v>
      </c>
      <c r="P17" s="22">
        <f>P11*$E$3</f>
        <v>93.5545367458685</v>
      </c>
    </row>
    <row r="18" spans="1:16">
      <c r="A18" s="6" t="s">
        <v>34</v>
      </c>
      <c r="M18" s="22">
        <f>M16/$F$3</f>
        <v>18.4690729657703</v>
      </c>
      <c r="N18" s="22">
        <f t="shared" ref="N18:O18" si="11">N16/$F$3</f>
        <v>925.635756730779</v>
      </c>
      <c r="O18" s="22">
        <f t="shared" si="11"/>
        <v>59.6451020698308</v>
      </c>
      <c r="P18" s="22">
        <f>P12*$E$3</f>
        <v>71.9920754716981</v>
      </c>
    </row>
    <row r="20" spans="2:5">
      <c r="B20" s="7" t="s">
        <v>35</v>
      </c>
      <c r="C20" s="8"/>
      <c r="D20" s="8"/>
      <c r="E20" s="17"/>
    </row>
    <row r="21" spans="2:5">
      <c r="B21" s="9"/>
      <c r="C21" t="s">
        <v>36</v>
      </c>
      <c r="E21" s="18"/>
    </row>
    <row r="22" spans="2:5">
      <c r="B22" s="10"/>
      <c r="C22" t="s">
        <v>37</v>
      </c>
      <c r="E22" s="18"/>
    </row>
    <row r="23" ht="51" customHeight="1" spans="2:5">
      <c r="B23" s="11"/>
      <c r="C23" t="s">
        <v>38</v>
      </c>
      <c r="E23" s="18"/>
    </row>
    <row r="24" ht="51.95" customHeight="1" spans="2:5">
      <c r="B24" s="12" t="s">
        <v>39</v>
      </c>
      <c r="C24" s="13"/>
      <c r="D24" s="13"/>
      <c r="E24" s="19"/>
    </row>
    <row r="25" ht="32.1" customHeight="1" spans="2:5">
      <c r="B25" s="14" t="s">
        <v>40</v>
      </c>
      <c r="C25" s="15"/>
      <c r="D25" s="15"/>
      <c r="E25" s="20"/>
    </row>
  </sheetData>
  <mergeCells count="5">
    <mergeCell ref="B1:F1"/>
    <mergeCell ref="G1:L1"/>
    <mergeCell ref="M1:O1"/>
    <mergeCell ref="B24:E24"/>
    <mergeCell ref="B25:E25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00B6517-70B0-433A-AEB8-FE5B511F1CB6}">
  <ds:schemaRefs/>
</ds:datastoreItem>
</file>

<file path=customXml/itemProps2.xml><?xml version="1.0" encoding="utf-8"?>
<ds:datastoreItem xmlns:ds="http://schemas.openxmlformats.org/officeDocument/2006/customXml" ds:itemID="{619E5058-C8C7-4582-9AAC-E6732635B3EC}">
  <ds:schemaRefs/>
</ds:datastoreItem>
</file>

<file path=customXml/itemProps3.xml><?xml version="1.0" encoding="utf-8"?>
<ds:datastoreItem xmlns:ds="http://schemas.openxmlformats.org/officeDocument/2006/customXml" ds:itemID="{69BD0933-770F-45C4-97B8-E228745DB2E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Parker Blaisdell (pbf7ejq)</dc:creator>
  <cp:lastModifiedBy>DI. aNHj</cp:lastModifiedBy>
  <dcterms:created xsi:type="dcterms:W3CDTF">2022-03-16T23:17:00Z</dcterms:created>
  <dcterms:modified xsi:type="dcterms:W3CDTF">2024-09-27T14:34:30Z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0x0101002FCDC2FAF7D69949A698DCF01F210AC5</vt:lpwstr>
  </property>
  <property fmtid="{D5CDD505-2E9C-101B-9397-08002B2CF9AE}" pid="3" name="KSOProductBuildVer">
    <vt:lpwstr>2052-5.5.1.7991</vt:lpwstr>
  </property>
  <property fmtid="{D5CDD505-2E9C-101B-9397-08002B2CF9AE}" pid="4" name="ICV">
    <vt:lpwstr>08639098AC69199954461066B1959AFA_43</vt:lpwstr>
  </property>
</Properties>
</file>