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nadmitrieva/Desktop/Jupyter/Diploma/Novec d=3mm/"/>
    </mc:Choice>
  </mc:AlternateContent>
  <xr:revisionPtr revIDLastSave="0" documentId="13_ncr:1_{D572E1F2-DECF-CF4A-86B7-193B67E7BCFB}" xr6:coauthVersionLast="47" xr6:coauthVersionMax="47" xr10:uidLastSave="{00000000-0000-0000-0000-000000000000}"/>
  <bookViews>
    <workbookView xWindow="0" yWindow="740" windowWidth="29400" windowHeight="1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M2" i="1"/>
  <c r="R4" i="1"/>
  <c r="R5" i="1"/>
  <c r="R6" i="1"/>
  <c r="R2" i="1"/>
  <c r="Q2" i="1"/>
  <c r="O3" i="1"/>
  <c r="O4" i="1"/>
  <c r="O5" i="1"/>
  <c r="P5" i="1" s="1"/>
  <c r="O6" i="1"/>
  <c r="P6" i="1" s="1"/>
  <c r="O2" i="1"/>
  <c r="P2" i="1" s="1"/>
  <c r="M3" i="1"/>
  <c r="M4" i="1"/>
  <c r="M5" i="1"/>
  <c r="M6" i="1"/>
  <c r="N2" i="1"/>
  <c r="L3" i="1"/>
  <c r="L4" i="1"/>
  <c r="L5" i="1"/>
  <c r="L6" i="1"/>
  <c r="L2" i="1"/>
  <c r="K2" i="1"/>
  <c r="H6" i="1"/>
  <c r="H3" i="1"/>
  <c r="H4" i="1"/>
  <c r="H5" i="1"/>
  <c r="K5" i="1" s="1"/>
  <c r="H2" i="1"/>
  <c r="K6" i="1"/>
  <c r="P4" i="1"/>
  <c r="K4" i="1"/>
  <c r="P3" i="1"/>
  <c r="K3" i="1"/>
  <c r="N3" i="1" s="1"/>
  <c r="N4" i="1" l="1"/>
  <c r="N5" i="1"/>
  <c r="N6" i="1"/>
</calcChain>
</file>

<file path=xl/sharedStrings.xml><?xml version="1.0" encoding="utf-8"?>
<sst xmlns="http://schemas.openxmlformats.org/spreadsheetml/2006/main" count="25" uniqueCount="25">
  <si>
    <t>Замер</t>
  </si>
  <si>
    <t>D0, mkm</t>
  </si>
  <si>
    <t>U, V</t>
  </si>
  <si>
    <t>I, A</t>
  </si>
  <si>
    <t>P, W</t>
  </si>
  <si>
    <t>q, W/m2</t>
  </si>
  <si>
    <t>ΔT</t>
  </si>
  <si>
    <t>regstat1</t>
  </si>
  <si>
    <t>regstat2</t>
  </si>
  <si>
    <t>regstat3</t>
  </si>
  <si>
    <t>regstat6</t>
  </si>
  <si>
    <t>regstat9</t>
  </si>
  <si>
    <t>Ja</t>
  </si>
  <si>
    <t>Pr</t>
  </si>
  <si>
    <t>Ar</t>
  </si>
  <si>
    <t>K</t>
  </si>
  <si>
    <t>D0 mkm theory</t>
  </si>
  <si>
    <t>D0 mkm theory - D0</t>
  </si>
  <si>
    <t>(D0 mkm theory - D0)^2</t>
  </si>
  <si>
    <t>D0 mkm - D0 mean</t>
  </si>
  <si>
    <t>(D0 mkm - D0 mean)^2</t>
  </si>
  <si>
    <t>R^2</t>
  </si>
  <si>
    <t>sigma</t>
  </si>
  <si>
    <t>ro'</t>
  </si>
  <si>
    <t>отклонения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</si>
</sst>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zoomScale="118" workbookViewId="0">
      <selection activeCell="R10" sqref="R10"/>
    </sheetView>
  </sheetViews>
  <sheetFormatPr baseColWidth="10" defaultColWidth="8.83203125" defaultRowHeight="15" x14ac:dyDescent="0.2"/>
  <cols>
    <col min="11" max="11" width="10.83203125" bestFit="1" customWidth="1"/>
    <col min="12" max="12" width="10.83203125" customWidth="1"/>
  </cols>
  <sheetData>
    <row r="1" spans="1:18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3" t="s">
        <v>17</v>
      </c>
      <c r="N1" s="3" t="s">
        <v>18</v>
      </c>
      <c r="O1" s="4" t="s">
        <v>19</v>
      </c>
      <c r="P1" s="5" t="s">
        <v>20</v>
      </c>
      <c r="Q1" s="5" t="s">
        <v>21</v>
      </c>
      <c r="R1" s="7" t="s">
        <v>24</v>
      </c>
    </row>
    <row r="2" spans="1:18" x14ac:dyDescent="0.2">
      <c r="A2" s="1" t="s">
        <v>7</v>
      </c>
      <c r="B2">
        <v>389</v>
      </c>
      <c r="C2">
        <v>1.5229999999999999</v>
      </c>
      <c r="D2">
        <v>14.4</v>
      </c>
      <c r="E2">
        <v>21.9312</v>
      </c>
      <c r="F2">
        <v>7760.5095540000002</v>
      </c>
      <c r="G2">
        <v>4.8960496881937354</v>
      </c>
      <c r="H2">
        <f>1.734*G2</f>
        <v>8.4897501593279365</v>
      </c>
      <c r="I2">
        <v>6.2590000000000003</v>
      </c>
      <c r="J2">
        <v>212175.7</v>
      </c>
      <c r="K2">
        <f>((H2/$I$2)^2)/$J$2</f>
        <v>8.6713012200494143E-6</v>
      </c>
      <c r="L2" s="6">
        <f>0.25*SQRT(1+100000*K2)*0.00098641563*1000000</f>
        <v>336.96690306999074</v>
      </c>
      <c r="M2">
        <f>B2-L2</f>
        <v>52.033096930009265</v>
      </c>
      <c r="N2">
        <f>M2^2</f>
        <v>2707.4431761277397</v>
      </c>
      <c r="O2">
        <f>B2-523.2</f>
        <v>-134.20000000000005</v>
      </c>
      <c r="P2">
        <f>O2^2</f>
        <v>18009.640000000014</v>
      </c>
      <c r="Q2">
        <f>1-SUM(N2:N6)/SUM(P2:P6)</f>
        <v>-1.9186361180214146</v>
      </c>
      <c r="R2">
        <f>M2/L2</f>
        <v>0.15441604637118195</v>
      </c>
    </row>
    <row r="3" spans="1:18" x14ac:dyDescent="0.2">
      <c r="A3" s="1" t="s">
        <v>8</v>
      </c>
      <c r="B3">
        <v>478</v>
      </c>
      <c r="C3">
        <v>1.95</v>
      </c>
      <c r="D3">
        <v>23</v>
      </c>
      <c r="E3">
        <v>44.85</v>
      </c>
      <c r="F3">
        <v>15870.48832</v>
      </c>
      <c r="G3">
        <v>6.0681433567468588</v>
      </c>
      <c r="H3">
        <f t="shared" ref="H3:H5" si="0">1.734*G3</f>
        <v>10.522160580599053</v>
      </c>
      <c r="K3">
        <f t="shared" ref="K3:K6" si="1">((H3/$I$2)^2)/$J$2</f>
        <v>1.3320002426685007E-5</v>
      </c>
      <c r="L3" s="6">
        <f t="shared" ref="L3:L6" si="2">0.25*SQRT(1+100000*K3)*0.00098641563*1000000</f>
        <v>376.5860683755468</v>
      </c>
      <c r="M3">
        <f t="shared" ref="M3:M6" si="3">B3-L3</f>
        <v>101.4139316244532</v>
      </c>
      <c r="N3">
        <f t="shared" ref="N3:N6" si="4">M3^2</f>
        <v>10284.785527529268</v>
      </c>
      <c r="O3">
        <f t="shared" ref="O3:O6" si="5">B3-523.2</f>
        <v>-45.200000000000045</v>
      </c>
      <c r="P3">
        <f t="shared" ref="P3:P6" si="6">O3^2</f>
        <v>2043.0400000000041</v>
      </c>
      <c r="R3">
        <f>M3/L3</f>
        <v>0.26929815025265125</v>
      </c>
    </row>
    <row r="4" spans="1:18" x14ac:dyDescent="0.2">
      <c r="A4" s="1" t="s">
        <v>9</v>
      </c>
      <c r="B4">
        <v>560</v>
      </c>
      <c r="C4">
        <v>2.5550000000000002</v>
      </c>
      <c r="D4">
        <v>37</v>
      </c>
      <c r="E4">
        <v>94.534999999999997</v>
      </c>
      <c r="F4">
        <v>33451.875440000003</v>
      </c>
      <c r="G4">
        <v>7.5893553267795788</v>
      </c>
      <c r="H4">
        <f t="shared" si="0"/>
        <v>13.15994213663579</v>
      </c>
      <c r="I4" t="s">
        <v>22</v>
      </c>
      <c r="J4" t="s">
        <v>23</v>
      </c>
      <c r="K4">
        <f t="shared" si="1"/>
        <v>2.0835427354391508E-5</v>
      </c>
      <c r="L4" s="6">
        <f t="shared" si="2"/>
        <v>433.03693451553136</v>
      </c>
      <c r="M4">
        <f t="shared" si="3"/>
        <v>126.96306548446864</v>
      </c>
      <c r="N4">
        <f t="shared" si="4"/>
        <v>16119.619997213473</v>
      </c>
      <c r="O4">
        <f t="shared" si="5"/>
        <v>36.799999999999955</v>
      </c>
      <c r="P4">
        <f t="shared" si="6"/>
        <v>1354.2399999999966</v>
      </c>
      <c r="R4">
        <f t="shared" ref="R3:R6" si="7">M4/L4</f>
        <v>0.29319223226654118</v>
      </c>
    </row>
    <row r="5" spans="1:18" x14ac:dyDescent="0.2">
      <c r="A5" s="1" t="s">
        <v>10</v>
      </c>
      <c r="B5">
        <v>542</v>
      </c>
      <c r="C5">
        <v>2.2400000000000002</v>
      </c>
      <c r="D5">
        <v>23.3</v>
      </c>
      <c r="E5">
        <v>52.192</v>
      </c>
      <c r="F5">
        <v>18468.506720000001</v>
      </c>
      <c r="G5">
        <v>6.3505052560813473</v>
      </c>
      <c r="H5">
        <f t="shared" si="0"/>
        <v>11.011776114045055</v>
      </c>
      <c r="I5">
        <v>1.3599999999999999E-2</v>
      </c>
      <c r="K5">
        <f t="shared" si="1"/>
        <v>1.4588451609248029E-5</v>
      </c>
      <c r="L5" s="6">
        <f t="shared" si="2"/>
        <v>386.6923178789433</v>
      </c>
      <c r="M5">
        <f t="shared" si="3"/>
        <v>155.3076821210567</v>
      </c>
      <c r="N5">
        <f t="shared" si="4"/>
        <v>24120.476125815196</v>
      </c>
      <c r="O5">
        <f t="shared" si="5"/>
        <v>18.799999999999955</v>
      </c>
      <c r="P5">
        <f t="shared" si="6"/>
        <v>353.43999999999829</v>
      </c>
      <c r="R5">
        <f t="shared" si="7"/>
        <v>0.40163115464237603</v>
      </c>
    </row>
    <row r="6" spans="1:18" x14ac:dyDescent="0.2">
      <c r="A6" s="1" t="s">
        <v>11</v>
      </c>
      <c r="B6">
        <v>647</v>
      </c>
      <c r="C6">
        <v>2.2669999999999999</v>
      </c>
      <c r="D6">
        <v>32.6</v>
      </c>
      <c r="E6">
        <v>73.904200000000003</v>
      </c>
      <c r="F6">
        <v>26151.52159</v>
      </c>
      <c r="G6">
        <v>7.0490052513635746</v>
      </c>
      <c r="H6">
        <f>1.734*G6</f>
        <v>12.222975105864439</v>
      </c>
      <c r="K6">
        <f t="shared" si="1"/>
        <v>1.7974147766777388E-5</v>
      </c>
      <c r="L6" s="6">
        <f t="shared" si="2"/>
        <v>412.45672221282717</v>
      </c>
      <c r="M6">
        <f t="shared" si="3"/>
        <v>234.54327778717283</v>
      </c>
      <c r="N6">
        <f t="shared" si="4"/>
        <v>55010.549155150919</v>
      </c>
      <c r="O6">
        <f t="shared" si="5"/>
        <v>123.79999999999995</v>
      </c>
      <c r="P6">
        <f t="shared" si="6"/>
        <v>15326.43999999999</v>
      </c>
      <c r="R6">
        <f t="shared" si="7"/>
        <v>0.56864942466896873</v>
      </c>
    </row>
    <row r="7" spans="1:18" x14ac:dyDescent="0.2">
      <c r="L7" s="6"/>
    </row>
    <row r="8" spans="1:18" x14ac:dyDescent="0.2">
      <c r="L8" s="6"/>
    </row>
    <row r="9" spans="1:18" x14ac:dyDescent="0.2">
      <c r="L9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2024-05-24T14:00:11Z</dcterms:created>
  <dcterms:modified xsi:type="dcterms:W3CDTF">2024-05-24T14:16:20Z</dcterms:modified>
</cp:coreProperties>
</file>