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kag\primap\ndc_quantifications\infos\"/>
    </mc:Choice>
  </mc:AlternateContent>
  <bookViews>
    <workbookView xWindow="0" yWindow="0" windowWidth="1920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M27" i="1"/>
  <c r="K27" i="1"/>
  <c r="I27" i="1"/>
  <c r="G27" i="1"/>
  <c r="O26" i="1"/>
  <c r="M26" i="1"/>
  <c r="K26" i="1"/>
  <c r="I26" i="1"/>
  <c r="G26" i="1"/>
  <c r="O17" i="1"/>
  <c r="M17" i="1"/>
  <c r="K17" i="1"/>
  <c r="I17" i="1"/>
  <c r="G17" i="1"/>
  <c r="O16" i="1"/>
  <c r="M16" i="1"/>
  <c r="K16" i="1"/>
  <c r="I16" i="1"/>
  <c r="G16" i="1"/>
  <c r="O13" i="1"/>
  <c r="M13" i="1"/>
  <c r="K13" i="1"/>
  <c r="I13" i="1"/>
  <c r="G13" i="1"/>
  <c r="C11" i="1"/>
  <c r="I25" i="1" l="1"/>
  <c r="O24" i="1"/>
  <c r="O25" i="1" s="1"/>
  <c r="M24" i="1"/>
  <c r="M25" i="1" s="1"/>
  <c r="K24" i="1"/>
  <c r="K25" i="1" s="1"/>
  <c r="I24" i="1"/>
  <c r="G24" i="1"/>
  <c r="G25" i="1" s="1"/>
  <c r="C23" i="1"/>
  <c r="O8" i="1"/>
  <c r="M8" i="1"/>
  <c r="K8" i="1"/>
  <c r="I8" i="1"/>
  <c r="G8" i="1"/>
  <c r="K21" i="1" l="1"/>
  <c r="K14" i="1"/>
  <c r="K34" i="1"/>
  <c r="K33" i="1"/>
  <c r="M34" i="1"/>
  <c r="M33" i="1"/>
  <c r="M21" i="1"/>
  <c r="M14" i="1"/>
  <c r="O34" i="1"/>
  <c r="O33" i="1"/>
  <c r="G21" i="1"/>
  <c r="G14" i="1"/>
  <c r="I34" i="1"/>
  <c r="I33" i="1"/>
  <c r="I21" i="1"/>
  <c r="I37" i="1" s="1"/>
  <c r="I38" i="1" s="1"/>
  <c r="I14" i="1"/>
  <c r="G33" i="1"/>
  <c r="G34" i="1"/>
  <c r="C10" i="1"/>
  <c r="O21" i="1"/>
  <c r="O30" i="1" s="1"/>
  <c r="O14" i="1"/>
  <c r="C3" i="1"/>
  <c r="G37" i="1" l="1"/>
  <c r="G38" i="1" s="1"/>
  <c r="G30" i="1"/>
  <c r="G31" i="1" s="1"/>
  <c r="I30" i="1"/>
  <c r="I31" i="1" s="1"/>
  <c r="I41" i="1" s="1"/>
  <c r="K30" i="1"/>
  <c r="K37" i="1"/>
  <c r="K38" i="1" s="1"/>
  <c r="G41" i="1"/>
  <c r="I40" i="1"/>
  <c r="G40" i="1"/>
  <c r="M30" i="1"/>
  <c r="M37" i="1"/>
  <c r="M38" i="1" s="1"/>
  <c r="O31" i="1"/>
  <c r="K31" i="1"/>
  <c r="O37" i="1"/>
  <c r="O38" i="1" s="1"/>
  <c r="K41" i="1" l="1"/>
  <c r="K40" i="1"/>
  <c r="O41" i="1"/>
  <c r="M40" i="1"/>
  <c r="O40" i="1"/>
  <c r="M31" i="1"/>
  <c r="M41" i="1" s="1"/>
</calcChain>
</file>

<file path=xl/sharedStrings.xml><?xml version="1.0" encoding="utf-8"?>
<sst xmlns="http://schemas.openxmlformats.org/spreadsheetml/2006/main" count="43" uniqueCount="36">
  <si>
    <t>SSP1</t>
  </si>
  <si>
    <t>inclLU</t>
  </si>
  <si>
    <t>ndc_level</t>
  </si>
  <si>
    <t>emi_lu_2005</t>
  </si>
  <si>
    <t>emi_lu_2030</t>
  </si>
  <si>
    <t>emi_exclLU_2005</t>
  </si>
  <si>
    <t>emi_exclLU_2030</t>
  </si>
  <si>
    <t>pccov_2005</t>
  </si>
  <si>
    <t>pccov_2030</t>
  </si>
  <si>
    <t>gdp_2005</t>
  </si>
  <si>
    <t>gdp_2030</t>
  </si>
  <si>
    <t>intensity growth</t>
  </si>
  <si>
    <t>emi_cov_2005</t>
  </si>
  <si>
    <t>emi_ncov_2030</t>
  </si>
  <si>
    <t>tar_emi_inclLU</t>
  </si>
  <si>
    <t>bl_onlyLU_refyr &lt; 0</t>
  </si>
  <si>
    <t>tar_emi_exclLU</t>
  </si>
  <si>
    <t>SSP2</t>
  </si>
  <si>
    <t>type_calc</t>
  </si>
  <si>
    <t>type_orig</t>
  </si>
  <si>
    <t>SSP5</t>
  </si>
  <si>
    <t>estimated coverage</t>
  </si>
  <si>
    <t>100% coverage</t>
  </si>
  <si>
    <t>SSP3</t>
  </si>
  <si>
    <t>SSP4</t>
  </si>
  <si>
    <t>100% &gt; estimated coverage?</t>
  </si>
  <si>
    <t>emissions growth</t>
  </si>
  <si>
    <t>emi/gdp_2005</t>
  </si>
  <si>
    <t>emi/gdp_2030</t>
  </si>
  <si>
    <t>emi/gdp growth</t>
  </si>
  <si>
    <t>emissions growth cov</t>
  </si>
  <si>
    <t>emissions growth ncov</t>
  </si>
  <si>
    <t>emi_ncov_2005</t>
  </si>
  <si>
    <t>emi_cov_2030</t>
  </si>
  <si>
    <t>emi cov/gdp growth</t>
  </si>
  <si>
    <t>emi ncov/gdp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</si>
</sst>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Open Sans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4" borderId="0" xfId="0" applyFont="1" applyFill="1"/>
    <xf numFmtId="2" fontId="0" fillId="0" borderId="0" xfId="0" applyNumberForma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11" fontId="1" fillId="0" borderId="0" xfId="0" applyNumberFormat="1" applyFont="1"/>
    <xf numFmtId="11" fontId="1" fillId="2" borderId="0" xfId="0" applyNumberFormat="1" applyFont="1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11" fontId="1" fillId="0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 applyFill="1"/>
    <xf numFmtId="2" fontId="0" fillId="3" borderId="0" xfId="0" applyNumberFormat="1" applyFont="1" applyFill="1"/>
    <xf numFmtId="2" fontId="2" fillId="0" borderId="0" xfId="0" applyNumberFormat="1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O27" sqref="O27"/>
    </sheetView>
  </sheetViews>
  <sheetFormatPr defaultRowHeight="15" x14ac:dyDescent="0.25"/>
  <cols>
    <col min="1" max="1" width="9.42578125" bestFit="1" customWidth="1"/>
    <col min="2" max="2" width="16.28515625" bestFit="1" customWidth="1"/>
    <col min="3" max="3" width="10.85546875" style="3" bestFit="1" customWidth="1"/>
    <col min="4" max="4" width="4.7109375" style="9" customWidth="1"/>
    <col min="5" max="5" width="21.5703125" bestFit="1" customWidth="1"/>
    <col min="6" max="6" width="4.7109375" style="9" customWidth="1"/>
    <col min="7" max="7" width="10.85546875" style="3" bestFit="1" customWidth="1"/>
    <col min="8" max="8" width="4.7109375" style="9" customWidth="1"/>
    <col min="9" max="9" width="10.85546875" style="3" bestFit="1" customWidth="1"/>
    <col min="10" max="10" width="4.7109375" style="9" customWidth="1"/>
    <col min="11" max="11" width="10.85546875" style="3" bestFit="1" customWidth="1"/>
    <col min="12" max="12" width="4.7109375" style="9" customWidth="1"/>
    <col min="13" max="13" width="10.85546875" style="3" bestFit="1" customWidth="1"/>
    <col min="14" max="14" width="4.7109375" style="9" customWidth="1"/>
    <col min="15" max="15" width="10.85546875" style="3" bestFit="1" customWidth="1"/>
    <col min="16" max="16" width="8.5703125" style="3" customWidth="1"/>
  </cols>
  <sheetData>
    <row r="1" spans="2:15" x14ac:dyDescent="0.25">
      <c r="G1" t="s">
        <v>0</v>
      </c>
      <c r="I1" t="s">
        <v>17</v>
      </c>
      <c r="K1" t="s">
        <v>23</v>
      </c>
      <c r="M1" t="s">
        <v>24</v>
      </c>
      <c r="O1" t="s">
        <v>20</v>
      </c>
    </row>
    <row r="2" spans="2:15" x14ac:dyDescent="0.25">
      <c r="B2" t="s">
        <v>1</v>
      </c>
      <c r="C2" s="3">
        <v>-60</v>
      </c>
    </row>
    <row r="3" spans="2:15" x14ac:dyDescent="0.25">
      <c r="B3" t="s">
        <v>2</v>
      </c>
      <c r="C3" s="3">
        <f>(1+$C$2/100)</f>
        <v>0.4</v>
      </c>
    </row>
    <row r="4" spans="2:15" ht="18" x14ac:dyDescent="0.35">
      <c r="B4" t="s">
        <v>3</v>
      </c>
      <c r="C4" s="4">
        <v>-420.69540000000001</v>
      </c>
      <c r="D4" s="13"/>
      <c r="E4" s="1"/>
      <c r="F4" s="13"/>
      <c r="G4" s="4"/>
      <c r="H4" s="13"/>
      <c r="I4" s="4"/>
      <c r="J4" s="13"/>
      <c r="K4" s="4"/>
      <c r="L4" s="13"/>
      <c r="M4" s="4"/>
      <c r="N4" s="13"/>
      <c r="O4" s="4"/>
    </row>
    <row r="5" spans="2:15" ht="18" x14ac:dyDescent="0.35">
      <c r="B5" t="s">
        <v>4</v>
      </c>
      <c r="C5" s="14">
        <v>-553.35265714285697</v>
      </c>
      <c r="G5" s="4"/>
      <c r="O5" s="4"/>
    </row>
    <row r="6" spans="2:15" ht="18" x14ac:dyDescent="0.35">
      <c r="B6" t="s">
        <v>5</v>
      </c>
      <c r="C6" s="4">
        <v>7808.0065999999997</v>
      </c>
      <c r="D6" s="13"/>
      <c r="E6" s="1"/>
      <c r="F6" s="13"/>
      <c r="G6" s="4"/>
      <c r="H6" s="13"/>
      <c r="I6" s="4"/>
      <c r="J6" s="13"/>
      <c r="K6" s="4"/>
      <c r="L6" s="13"/>
      <c r="M6" s="4"/>
      <c r="N6" s="13"/>
      <c r="O6" s="4"/>
    </row>
    <row r="7" spans="2:15" ht="18" x14ac:dyDescent="0.35">
      <c r="E7" t="s">
        <v>6</v>
      </c>
      <c r="G7" s="5">
        <v>16775.4375</v>
      </c>
      <c r="I7" s="5">
        <v>16532.542700000002</v>
      </c>
      <c r="K7" s="5">
        <v>17717.025900000001</v>
      </c>
      <c r="M7" s="5">
        <v>18913.605800000001</v>
      </c>
      <c r="O7" s="5">
        <v>19360.0975</v>
      </c>
    </row>
    <row r="8" spans="2:15" x14ac:dyDescent="0.25">
      <c r="E8" t="s">
        <v>26</v>
      </c>
      <c r="G8" s="16">
        <f>G7/$C$6</f>
        <v>2.1484917161827193</v>
      </c>
      <c r="H8" s="15"/>
      <c r="I8" s="16">
        <f>I7/$C$6</f>
        <v>2.1173832896094122</v>
      </c>
      <c r="J8" s="15"/>
      <c r="K8" s="16">
        <f>K7/$C$6</f>
        <v>2.2690843908866576</v>
      </c>
      <c r="L8" s="15"/>
      <c r="M8" s="16">
        <f>M7/$C$6</f>
        <v>2.4223347608338344</v>
      </c>
      <c r="N8" s="15"/>
      <c r="O8" s="16">
        <f>O7/$C$6</f>
        <v>2.4795185880093902</v>
      </c>
    </row>
    <row r="9" spans="2:15" ht="18" x14ac:dyDescent="0.35">
      <c r="B9" t="s">
        <v>7</v>
      </c>
      <c r="C9" s="6">
        <v>0.77973318776345601</v>
      </c>
      <c r="G9" s="4"/>
      <c r="O9" s="4"/>
    </row>
    <row r="10" spans="2:15" ht="18" x14ac:dyDescent="0.35">
      <c r="B10" t="s">
        <v>12</v>
      </c>
      <c r="C10" s="3">
        <f>$C$6*$C$9</f>
        <v>6088.1618762961034</v>
      </c>
      <c r="G10" s="4"/>
      <c r="O10" s="4"/>
    </row>
    <row r="11" spans="2:15" ht="18" x14ac:dyDescent="0.35">
      <c r="B11" t="s">
        <v>32</v>
      </c>
      <c r="C11" s="3">
        <f>C6*(1-C9)</f>
        <v>1719.8447237038961</v>
      </c>
      <c r="G11" s="4"/>
      <c r="O11" s="4"/>
    </row>
    <row r="12" spans="2:15" ht="18" x14ac:dyDescent="0.35">
      <c r="E12" t="s">
        <v>8</v>
      </c>
      <c r="G12" s="5">
        <v>0.79796883985887102</v>
      </c>
      <c r="I12" s="5">
        <v>0.791523133341128</v>
      </c>
      <c r="K12" s="5">
        <v>0.80974119363905195</v>
      </c>
      <c r="M12" s="5">
        <v>0.79950124581744197</v>
      </c>
      <c r="O12" s="5">
        <v>0.81862149196304401</v>
      </c>
    </row>
    <row r="13" spans="2:15" x14ac:dyDescent="0.25">
      <c r="E13" t="s">
        <v>33</v>
      </c>
      <c r="G13" s="16">
        <f>G7*G12</f>
        <v>13386.276399999999</v>
      </c>
      <c r="I13" s="16">
        <f>I7*I12</f>
        <v>13085.889999999994</v>
      </c>
      <c r="K13" s="16">
        <f>K7*K12</f>
        <v>14346.205699999999</v>
      </c>
      <c r="M13" s="16">
        <f>M7*M12</f>
        <v>15121.451399999998</v>
      </c>
      <c r="O13" s="16">
        <f>O7*O12</f>
        <v>15848.591899999998</v>
      </c>
    </row>
    <row r="14" spans="2:15" x14ac:dyDescent="0.25">
      <c r="E14" t="s">
        <v>13</v>
      </c>
      <c r="G14" s="3">
        <f>G7*(1-G12)</f>
        <v>3389.1611000000003</v>
      </c>
      <c r="I14" s="3">
        <f>I7*(1-I12)</f>
        <v>3446.6527000000078</v>
      </c>
      <c r="K14" s="3">
        <f>K7*(1-K12)</f>
        <v>3370.8202000000015</v>
      </c>
      <c r="M14" s="3">
        <f>M7*(1-M12)</f>
        <v>3792.154400000004</v>
      </c>
      <c r="O14" s="3">
        <f>O7*(1-O12)</f>
        <v>3511.5056000000013</v>
      </c>
    </row>
    <row r="16" spans="2:15" x14ac:dyDescent="0.25">
      <c r="E16" t="s">
        <v>30</v>
      </c>
      <c r="G16" s="3">
        <f>G13/$C$10</f>
        <v>2.1987385802139512</v>
      </c>
      <c r="I16" s="3">
        <f>I13/$C$10</f>
        <v>2.1493991562460142</v>
      </c>
      <c r="K16" s="3">
        <f>K13/$C$10</f>
        <v>2.3564100284284653</v>
      </c>
      <c r="M16" s="3">
        <f>M13/$C$10</f>
        <v>2.4837466064879896</v>
      </c>
      <c r="O16" s="3">
        <f>O13/$C$10</f>
        <v>2.6031817520663418</v>
      </c>
    </row>
    <row r="17" spans="1:16" x14ac:dyDescent="0.25">
      <c r="E17" t="s">
        <v>31</v>
      </c>
      <c r="G17" s="3">
        <f>G14/$C$11</f>
        <v>1.9706204015331263</v>
      </c>
      <c r="I17" s="3">
        <f>I14/$C$11</f>
        <v>2.0040487681801991</v>
      </c>
      <c r="K17" s="3">
        <f>K14/$C$11</f>
        <v>1.959956124841624</v>
      </c>
      <c r="M17" s="3">
        <f>M14/$C$11</f>
        <v>2.2049399854151575</v>
      </c>
      <c r="O17" s="3">
        <f>O14/$C$11</f>
        <v>2.0417573468129984</v>
      </c>
    </row>
    <row r="19" spans="1:16" ht="18" x14ac:dyDescent="0.35">
      <c r="B19" t="s">
        <v>9</v>
      </c>
      <c r="C19" s="7">
        <v>8456687000000</v>
      </c>
      <c r="D19" s="13"/>
      <c r="E19" s="1"/>
      <c r="F19" s="13"/>
      <c r="G19" s="4"/>
      <c r="H19" s="13"/>
      <c r="I19" s="4"/>
      <c r="J19" s="13"/>
      <c r="K19" s="4"/>
      <c r="L19" s="13"/>
      <c r="M19" s="4"/>
      <c r="N19" s="13"/>
      <c r="O19" s="4"/>
    </row>
    <row r="20" spans="1:16" ht="18" x14ac:dyDescent="0.35">
      <c r="E20" t="s">
        <v>10</v>
      </c>
      <c r="G20" s="8">
        <v>41697262863163.602</v>
      </c>
      <c r="I20" s="8">
        <v>35921455428235.703</v>
      </c>
      <c r="K20" s="8">
        <v>33402740259393.199</v>
      </c>
      <c r="M20" s="8">
        <v>36362813048294.797</v>
      </c>
      <c r="O20" s="8">
        <v>46195396599893.398</v>
      </c>
    </row>
    <row r="21" spans="1:16" x14ac:dyDescent="0.25">
      <c r="E21" t="s">
        <v>11</v>
      </c>
      <c r="G21" s="3">
        <f>G20/$C$19</f>
        <v>4.9306853692425419</v>
      </c>
      <c r="I21" s="3">
        <f>I20/$C$19</f>
        <v>4.2476983514035345</v>
      </c>
      <c r="K21" s="3">
        <f>K20/$C$19</f>
        <v>3.9498612470099932</v>
      </c>
      <c r="M21" s="3">
        <f>M20/$C$19</f>
        <v>4.2998887209961536</v>
      </c>
      <c r="O21" s="3">
        <f>O20/$C$19</f>
        <v>5.462587961443222</v>
      </c>
    </row>
    <row r="23" spans="1:16" x14ac:dyDescent="0.25">
      <c r="B23" t="s">
        <v>27</v>
      </c>
      <c r="C23" s="17">
        <f>C6/C19</f>
        <v>9.2329379105552801E-10</v>
      </c>
    </row>
    <row r="24" spans="1:16" x14ac:dyDescent="0.25">
      <c r="E24" t="s">
        <v>28</v>
      </c>
      <c r="G24" s="17">
        <f>G7/G20</f>
        <v>4.0231507653275336E-10</v>
      </c>
      <c r="I24" s="17">
        <f>I7/I20</f>
        <v>4.6024144909798839E-10</v>
      </c>
      <c r="K24" s="17">
        <f>K7/K20</f>
        <v>5.3040636074813621E-10</v>
      </c>
      <c r="M24" s="17">
        <f>M7/M20</f>
        <v>5.201359359871345E-10</v>
      </c>
      <c r="O24" s="17">
        <f>O7/O20</f>
        <v>4.1909148800434102E-10</v>
      </c>
    </row>
    <row r="25" spans="1:16" x14ac:dyDescent="0.25">
      <c r="E25" t="s">
        <v>29</v>
      </c>
      <c r="G25" s="3">
        <f>G24/$C$23</f>
        <v>0.4357389602640116</v>
      </c>
      <c r="I25" s="3">
        <f>I24/$C$23</f>
        <v>0.49847779066274356</v>
      </c>
      <c r="K25" s="3">
        <f>K24/$C$23</f>
        <v>0.57447192419843418</v>
      </c>
      <c r="M25" s="3">
        <f>M24/$C$23</f>
        <v>0.5633482441081995</v>
      </c>
      <c r="O25" s="3">
        <f>O24/$C$23</f>
        <v>0.45390913711791259</v>
      </c>
    </row>
    <row r="26" spans="1:16" x14ac:dyDescent="0.25">
      <c r="E26" t="s">
        <v>34</v>
      </c>
      <c r="G26" s="17">
        <f>(G13/G20)/($C$10/$C$19)</f>
        <v>0.44592960522884145</v>
      </c>
      <c r="I26" s="17">
        <f>(I13/I20)/($C$10/$C$19)</f>
        <v>0.5060150176473347</v>
      </c>
      <c r="K26" s="17">
        <f>(K13/K20)/($C$10/$C$19)</f>
        <v>0.59658045715206942</v>
      </c>
      <c r="M26" s="17">
        <f>(M13/M20)/($C$10/$C$19)</f>
        <v>0.57763043828552407</v>
      </c>
      <c r="O26" s="17">
        <f>(O13/O20)/($C$10/$C$19)</f>
        <v>0.47654733808232869</v>
      </c>
    </row>
    <row r="27" spans="1:16" x14ac:dyDescent="0.25">
      <c r="E27" t="s">
        <v>35</v>
      </c>
      <c r="G27" s="3">
        <f>(G14/G20)/($C$11/$C$19)</f>
        <v>0.3996646011578418</v>
      </c>
      <c r="I27" s="3">
        <f>(I14/I20)/($C$11/$C$19)</f>
        <v>0.47179639475058693</v>
      </c>
      <c r="K27" s="3">
        <f>(K14/K20)/($C$11/$C$19)</f>
        <v>0.49620885450730495</v>
      </c>
      <c r="M27" s="3">
        <f>(M14/M20)/($C$11/$C$19)</f>
        <v>0.51279001120390388</v>
      </c>
      <c r="O27" s="3">
        <f>(O14/O20)/($C$11/$C$19)</f>
        <v>0.37377106990759817</v>
      </c>
    </row>
    <row r="28" spans="1:16" s="10" customFormat="1" ht="18" x14ac:dyDescent="0.35">
      <c r="C28" s="11"/>
      <c r="D28" s="9"/>
      <c r="F28" s="9"/>
      <c r="G28" s="12"/>
      <c r="H28" s="9"/>
      <c r="I28" s="12"/>
      <c r="J28" s="9"/>
      <c r="K28" s="12"/>
      <c r="L28" s="9"/>
      <c r="M28" s="12"/>
      <c r="N28" s="9"/>
      <c r="O28" s="12"/>
      <c r="P28" s="11"/>
    </row>
    <row r="29" spans="1:16" x14ac:dyDescent="0.25">
      <c r="A29" t="s">
        <v>21</v>
      </c>
    </row>
    <row r="30" spans="1:16" x14ac:dyDescent="0.25">
      <c r="A30" t="s">
        <v>18</v>
      </c>
      <c r="B30" t="s">
        <v>15</v>
      </c>
      <c r="E30" t="s">
        <v>14</v>
      </c>
      <c r="G30" s="3">
        <f>G21*$C$3*$C$10 + $C$4 + G14</f>
        <v>14975.989975613367</v>
      </c>
      <c r="I30" s="3">
        <f>I21*$C$3*$C$10 + $C$4 + I14</f>
        <v>13370.227366008332</v>
      </c>
      <c r="K30" s="3">
        <f>K21*$C$3*$C$10 + $C$4 + K14</f>
        <v>12569.082664282254</v>
      </c>
      <c r="M30" s="3">
        <f>M21*$C$3*$C$10 + $C$4 + M14</f>
        <v>13842.826433393762</v>
      </c>
      <c r="O30" s="3">
        <f>O21*$C$3*$C$10 + $C$4 + O14</f>
        <v>16393.65810910907</v>
      </c>
    </row>
    <row r="31" spans="1:16" x14ac:dyDescent="0.25">
      <c r="E31" t="s">
        <v>16</v>
      </c>
      <c r="G31" s="3">
        <f>G30-$C$5</f>
        <v>15529.342632756225</v>
      </c>
      <c r="I31" s="3">
        <f>I30-$C$5</f>
        <v>13923.580023151189</v>
      </c>
      <c r="K31" s="3">
        <f>K30-$C$5</f>
        <v>13122.435321425111</v>
      </c>
      <c r="M31" s="3">
        <f>M30-$C$5</f>
        <v>14396.17909053662</v>
      </c>
      <c r="O31" s="3">
        <f>O30-$C$5</f>
        <v>16947.010766251926</v>
      </c>
    </row>
    <row r="33" spans="1:15" ht="18" x14ac:dyDescent="0.35">
      <c r="B33" t="s">
        <v>7</v>
      </c>
      <c r="C33" s="6">
        <v>1</v>
      </c>
      <c r="D33" s="13"/>
      <c r="E33" t="s">
        <v>12</v>
      </c>
      <c r="F33" s="13"/>
      <c r="G33" s="3">
        <f>$C$6*$C$33</f>
        <v>7808.0065999999997</v>
      </c>
      <c r="H33" s="13"/>
      <c r="I33" s="3">
        <f>$C$6*$C$33</f>
        <v>7808.0065999999997</v>
      </c>
      <c r="J33" s="13"/>
      <c r="K33" s="3">
        <f>$C$6*$C$33</f>
        <v>7808.0065999999997</v>
      </c>
      <c r="L33" s="13"/>
      <c r="M33" s="3">
        <f>$C$6*$C$33</f>
        <v>7808.0065999999997</v>
      </c>
      <c r="N33" s="13"/>
      <c r="O33" s="3">
        <f>$C$6*$C$33</f>
        <v>7808.0065999999997</v>
      </c>
    </row>
    <row r="34" spans="1:15" ht="18" x14ac:dyDescent="0.35">
      <c r="B34" t="s">
        <v>8</v>
      </c>
      <c r="C34" s="6">
        <v>1</v>
      </c>
      <c r="D34" s="13"/>
      <c r="E34" t="s">
        <v>13</v>
      </c>
      <c r="F34" s="13"/>
      <c r="G34" s="3">
        <f>G7*(1-$C$34)</f>
        <v>0</v>
      </c>
      <c r="H34" s="13"/>
      <c r="I34" s="3">
        <f>I7*(1-$C$34)</f>
        <v>0</v>
      </c>
      <c r="J34" s="13"/>
      <c r="K34" s="3">
        <f>K7*(1-$C$34)</f>
        <v>0</v>
      </c>
      <c r="L34" s="13"/>
      <c r="M34" s="3">
        <f>M7*(1-$C$34)</f>
        <v>0</v>
      </c>
      <c r="N34" s="13"/>
      <c r="O34" s="3">
        <f>O7*(1-$C$34)</f>
        <v>0</v>
      </c>
    </row>
    <row r="35" spans="1:15" ht="18" x14ac:dyDescent="0.35">
      <c r="C35" s="6"/>
      <c r="D35" s="13"/>
      <c r="F35" s="13"/>
      <c r="H35" s="13"/>
      <c r="J35" s="13"/>
      <c r="L35" s="13"/>
      <c r="N35" s="13"/>
    </row>
    <row r="36" spans="1:15" ht="18" x14ac:dyDescent="0.35">
      <c r="A36" t="s">
        <v>22</v>
      </c>
      <c r="C36" s="6"/>
      <c r="D36" s="13"/>
      <c r="E36" s="2"/>
      <c r="F36" s="13"/>
      <c r="H36" s="13"/>
      <c r="J36" s="13"/>
      <c r="L36" s="13"/>
      <c r="N36" s="13"/>
    </row>
    <row r="37" spans="1:15" ht="18" x14ac:dyDescent="0.35">
      <c r="A37" t="s">
        <v>19</v>
      </c>
      <c r="B37" t="s">
        <v>15</v>
      </c>
      <c r="C37" s="6"/>
      <c r="D37" s="13"/>
      <c r="E37" t="s">
        <v>14</v>
      </c>
      <c r="F37" s="13"/>
      <c r="G37" s="3">
        <f>G21*$C$3*G33 + $C$4 + G34</f>
        <v>14978.834162227682</v>
      </c>
      <c r="H37" s="13"/>
      <c r="I37" s="3">
        <f>I21*$C$3*I33 + $C$4 + I34</f>
        <v>12845.727305027167</v>
      </c>
      <c r="J37" s="13"/>
      <c r="K37" s="3">
        <f>K21*$C$3*K33 + $C$4 + K34</f>
        <v>11915.521674295303</v>
      </c>
      <c r="L37" s="13"/>
      <c r="M37" s="3">
        <f>M21*$C$3*M33 + $C$4 + M34</f>
        <v>13008.72840512141</v>
      </c>
      <c r="N37" s="13"/>
      <c r="O37" s="3">
        <f>O21*$C$3*O33 + $C$4 + O34</f>
        <v>16640.073742411689</v>
      </c>
    </row>
    <row r="38" spans="1:15" ht="18" x14ac:dyDescent="0.35">
      <c r="C38" s="6"/>
      <c r="D38" s="13"/>
      <c r="E38" t="s">
        <v>16</v>
      </c>
      <c r="F38" s="13"/>
      <c r="G38" s="3">
        <f>G37-$C$5</f>
        <v>15532.18681937054</v>
      </c>
      <c r="H38" s="13"/>
      <c r="I38" s="3">
        <f>I37-$C$5</f>
        <v>13399.079962170024</v>
      </c>
      <c r="J38" s="13"/>
      <c r="K38" s="3">
        <f>K37-$C$5</f>
        <v>12468.874331438161</v>
      </c>
      <c r="L38" s="13"/>
      <c r="M38" s="3">
        <f>M37-$C$5</f>
        <v>13562.081062264268</v>
      </c>
      <c r="N38" s="13"/>
      <c r="O38" s="3">
        <f>O37-$C$5</f>
        <v>17193.426399554544</v>
      </c>
    </row>
    <row r="40" spans="1:15" x14ac:dyDescent="0.25">
      <c r="A40" t="s">
        <v>25</v>
      </c>
      <c r="G40" s="3" t="str">
        <f>IF(G37&gt;G30, "Yes", "No")</f>
        <v>Yes</v>
      </c>
      <c r="I40" s="3" t="str">
        <f>IF(I37&gt;I30, "Yes", "No")</f>
        <v>No</v>
      </c>
      <c r="K40" s="3" t="str">
        <f>IF(K37&gt;K30, "Yes", "No")</f>
        <v>No</v>
      </c>
      <c r="M40" s="3" t="str">
        <f>IF(M37&gt;M30, "Yes", "No")</f>
        <v>No</v>
      </c>
      <c r="O40" s="3" t="str">
        <f>IF(O37&gt;O30, "Yes", "No")</f>
        <v>Yes</v>
      </c>
    </row>
    <row r="41" spans="1:15" x14ac:dyDescent="0.25">
      <c r="G41" s="3" t="str">
        <f>IF(G38&gt;G31, "Yes", "No")</f>
        <v>Yes</v>
      </c>
      <c r="I41" s="3" t="str">
        <f>IF(I38&gt;I31, "Yes", "No")</f>
        <v>No</v>
      </c>
      <c r="K41" s="3" t="str">
        <f>IF(K38&gt;K31, "Yes", "No")</f>
        <v>No</v>
      </c>
      <c r="M41" s="3" t="str">
        <f>IF(M38&gt;M31, "Yes", "No")</f>
        <v>No</v>
      </c>
      <c r="O41" s="3" t="str">
        <f>IF(O38&gt;O31, "Yes", "No")</f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Guenther</dc:creator>
  <cp:lastModifiedBy>Annika Guenther</cp:lastModifiedBy>
  <dcterms:created xsi:type="dcterms:W3CDTF">2020-08-26T17:02:31Z</dcterms:created>
  <dcterms:modified xsi:type="dcterms:W3CDTF">2020-08-26T18:31:13Z</dcterms:modified>
</cp:coreProperties>
</file>