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ine\Downloads\"/>
    </mc:Choice>
  </mc:AlternateContent>
  <bookViews>
    <workbookView xWindow="-120" yWindow="-120" windowWidth="20730" windowHeight="11160"/>
  </bookViews>
  <sheets>
    <sheet name="24 сентябр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E12" i="1"/>
  <c r="C13" i="1"/>
  <c r="D13" i="1" s="1"/>
  <c r="E13" i="1" l="1"/>
  <c r="F13" i="1"/>
  <c r="F12" i="1"/>
  <c r="C14" i="1"/>
  <c r="G13" i="1"/>
  <c r="G12" i="1"/>
  <c r="C15" i="1" l="1"/>
  <c r="E14" i="1"/>
  <c r="D14" i="1"/>
  <c r="F14" i="1" l="1"/>
  <c r="G14" i="1"/>
  <c r="C16" i="1"/>
  <c r="E15" i="1"/>
  <c r="D15" i="1"/>
  <c r="F15" i="1" l="1"/>
  <c r="G15" i="1"/>
  <c r="C17" i="1"/>
  <c r="E16" i="1"/>
  <c r="D16" i="1"/>
  <c r="F16" i="1" l="1"/>
  <c r="G16" i="1"/>
  <c r="C18" i="1"/>
  <c r="E17" i="1"/>
  <c r="D17" i="1"/>
  <c r="C19" i="1" l="1"/>
  <c r="E18" i="1"/>
  <c r="D18" i="1"/>
  <c r="F17" i="1"/>
  <c r="G17" i="1"/>
  <c r="F18" i="1" l="1"/>
  <c r="G18" i="1"/>
  <c r="C20" i="1"/>
  <c r="D19" i="1"/>
  <c r="E19" i="1"/>
  <c r="F19" i="1" l="1"/>
  <c r="G19" i="1"/>
  <c r="C21" i="1"/>
  <c r="D20" i="1"/>
  <c r="E20" i="1"/>
  <c r="F20" i="1" l="1"/>
  <c r="G20" i="1"/>
  <c r="C22" i="1"/>
  <c r="D21" i="1"/>
  <c r="E21" i="1"/>
  <c r="F21" i="1" l="1"/>
  <c r="G21" i="1"/>
  <c r="C23" i="1"/>
  <c r="E22" i="1"/>
  <c r="D22" i="1"/>
  <c r="F22" i="1" l="1"/>
  <c r="G22" i="1"/>
  <c r="C24" i="1"/>
  <c r="D23" i="1"/>
  <c r="E23" i="1"/>
  <c r="F23" i="1" l="1"/>
  <c r="G23" i="1"/>
  <c r="C25" i="1"/>
  <c r="E24" i="1"/>
  <c r="D24" i="1"/>
  <c r="F24" i="1" l="1"/>
  <c r="G24" i="1"/>
  <c r="C26" i="1"/>
  <c r="D25" i="1"/>
  <c r="E25" i="1"/>
  <c r="F25" i="1" l="1"/>
  <c r="G25" i="1"/>
  <c r="C27" i="1"/>
  <c r="E26" i="1"/>
  <c r="D26" i="1"/>
  <c r="F26" i="1" l="1"/>
  <c r="G26" i="1"/>
  <c r="C28" i="1"/>
  <c r="E27" i="1"/>
  <c r="D27" i="1"/>
  <c r="F27" i="1" l="1"/>
  <c r="G27" i="1"/>
  <c r="C29" i="1"/>
  <c r="D28" i="1"/>
  <c r="E28" i="1"/>
  <c r="C30" i="1" l="1"/>
  <c r="D29" i="1"/>
  <c r="E29" i="1"/>
  <c r="F28" i="1"/>
  <c r="G28" i="1"/>
  <c r="F29" i="1" l="1"/>
  <c r="G29" i="1"/>
  <c r="C31" i="1"/>
  <c r="D30" i="1"/>
  <c r="E30" i="1"/>
  <c r="F30" i="1" l="1"/>
  <c r="G30" i="1"/>
  <c r="C32" i="1"/>
  <c r="D31" i="1"/>
  <c r="E31" i="1"/>
  <c r="F31" i="1" l="1"/>
  <c r="G31" i="1"/>
  <c r="C33" i="1"/>
  <c r="D32" i="1"/>
  <c r="E32" i="1"/>
  <c r="F32" i="1" l="1"/>
  <c r="G32" i="1"/>
  <c r="C34" i="1"/>
  <c r="D33" i="1"/>
  <c r="E33" i="1"/>
  <c r="F33" i="1" l="1"/>
  <c r="G33" i="1"/>
  <c r="C35" i="1"/>
  <c r="E34" i="1"/>
  <c r="D34" i="1"/>
  <c r="F34" i="1" l="1"/>
  <c r="G34" i="1"/>
  <c r="C36" i="1"/>
  <c r="E35" i="1"/>
  <c r="D35" i="1"/>
  <c r="F35" i="1" l="1"/>
  <c r="G35" i="1"/>
  <c r="C37" i="1"/>
  <c r="E36" i="1"/>
  <c r="D36" i="1"/>
  <c r="F36" i="1" l="1"/>
  <c r="G36" i="1"/>
  <c r="C38" i="1"/>
  <c r="D37" i="1"/>
  <c r="E37" i="1"/>
  <c r="F37" i="1" l="1"/>
  <c r="G37" i="1"/>
  <c r="E38" i="1"/>
  <c r="C39" i="1"/>
  <c r="D38" i="1"/>
  <c r="F38" i="1" l="1"/>
  <c r="G38" i="1"/>
  <c r="C40" i="1"/>
  <c r="E39" i="1"/>
  <c r="D39" i="1"/>
  <c r="F39" i="1" l="1"/>
  <c r="G39" i="1"/>
  <c r="C41" i="1"/>
  <c r="E40" i="1"/>
  <c r="D40" i="1"/>
  <c r="C42" i="1" l="1"/>
  <c r="E41" i="1"/>
  <c r="D41" i="1"/>
  <c r="F40" i="1"/>
  <c r="G40" i="1"/>
  <c r="D42" i="1" l="1"/>
  <c r="F41" i="1"/>
  <c r="G41" i="1"/>
  <c r="C43" i="1"/>
  <c r="E42" i="1"/>
  <c r="F42" i="1" l="1"/>
  <c r="G42" i="1"/>
  <c r="C44" i="1"/>
  <c r="E43" i="1"/>
  <c r="D43" i="1"/>
  <c r="F43" i="1" l="1"/>
  <c r="G43" i="1"/>
  <c r="C45" i="1"/>
  <c r="E44" i="1"/>
  <c r="D44" i="1"/>
  <c r="C46" i="1" l="1"/>
  <c r="D45" i="1"/>
  <c r="E45" i="1"/>
  <c r="F44" i="1"/>
  <c r="G44" i="1"/>
  <c r="F45" i="1" l="1"/>
  <c r="G45" i="1"/>
  <c r="C47" i="1"/>
  <c r="E46" i="1"/>
  <c r="D46" i="1"/>
  <c r="F46" i="1" l="1"/>
  <c r="G46" i="1"/>
  <c r="C48" i="1"/>
  <c r="E47" i="1"/>
  <c r="D47" i="1"/>
  <c r="F47" i="1" l="1"/>
  <c r="G47" i="1"/>
  <c r="C49" i="1"/>
  <c r="E48" i="1"/>
  <c r="D48" i="1"/>
  <c r="F48" i="1" l="1"/>
  <c r="G48" i="1"/>
  <c r="C50" i="1"/>
  <c r="E49" i="1"/>
  <c r="D49" i="1"/>
  <c r="F49" i="1" l="1"/>
  <c r="G49" i="1"/>
  <c r="C51" i="1"/>
  <c r="E50" i="1"/>
  <c r="D50" i="1"/>
  <c r="F50" i="1" l="1"/>
  <c r="G50" i="1"/>
  <c r="C52" i="1"/>
  <c r="D51" i="1"/>
  <c r="E51" i="1"/>
  <c r="F51" i="1" l="1"/>
  <c r="G51" i="1"/>
  <c r="C53" i="1"/>
  <c r="D52" i="1"/>
  <c r="E52" i="1"/>
  <c r="F52" i="1" l="1"/>
  <c r="G52" i="1"/>
  <c r="C54" i="1"/>
  <c r="D53" i="1"/>
  <c r="E53" i="1"/>
  <c r="F53" i="1" l="1"/>
  <c r="G53" i="1"/>
  <c r="C55" i="1"/>
  <c r="E54" i="1"/>
  <c r="D54" i="1"/>
  <c r="F54" i="1" l="1"/>
  <c r="G54" i="1"/>
  <c r="C56" i="1"/>
  <c r="E55" i="1"/>
  <c r="D55" i="1"/>
  <c r="F55" i="1" l="1"/>
  <c r="G55" i="1"/>
  <c r="C57" i="1"/>
  <c r="E56" i="1"/>
  <c r="D56" i="1"/>
  <c r="F56" i="1" l="1"/>
  <c r="G56" i="1"/>
  <c r="C58" i="1"/>
  <c r="E57" i="1"/>
  <c r="D57" i="1"/>
  <c r="C59" i="1" l="1"/>
  <c r="E58" i="1"/>
  <c r="D58" i="1"/>
  <c r="F57" i="1"/>
  <c r="G57" i="1"/>
  <c r="F58" i="1" l="1"/>
  <c r="G58" i="1"/>
  <c r="C60" i="1"/>
  <c r="D59" i="1"/>
  <c r="E59" i="1"/>
  <c r="F59" i="1" l="1"/>
  <c r="G59" i="1"/>
  <c r="C61" i="1"/>
  <c r="E60" i="1"/>
  <c r="D60" i="1"/>
  <c r="F60" i="1" l="1"/>
  <c r="G60" i="1"/>
  <c r="D61" i="1"/>
  <c r="E61" i="1"/>
  <c r="E63" i="1" s="1"/>
  <c r="E64" i="1" s="1"/>
  <c r="C63" i="1"/>
  <c r="C64" i="1" s="1"/>
  <c r="K12" i="1" l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F61" i="1"/>
  <c r="F63" i="1" s="1"/>
  <c r="F64" i="1" s="1"/>
  <c r="G61" i="1"/>
  <c r="G63" i="1" s="1"/>
  <c r="G64" i="1" s="1"/>
  <c r="D63" i="1"/>
  <c r="D64" i="1" s="1"/>
  <c r="K63" i="1" l="1"/>
  <c r="K64" i="1" s="1"/>
  <c r="L55" i="1"/>
  <c r="L56" i="1"/>
  <c r="L57" i="1"/>
  <c r="L58" i="1"/>
  <c r="L59" i="1"/>
  <c r="L60" i="1"/>
  <c r="L61" i="1"/>
  <c r="L42" i="1"/>
  <c r="L40" i="1"/>
  <c r="L41" i="1"/>
  <c r="L43" i="1"/>
  <c r="L44" i="1"/>
  <c r="L45" i="1"/>
  <c r="L46" i="1"/>
  <c r="L47" i="1"/>
  <c r="L48" i="1"/>
  <c r="L49" i="1"/>
  <c r="L50" i="1"/>
  <c r="L51" i="1"/>
  <c r="L52" i="1"/>
  <c r="L53" i="1"/>
  <c r="L54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D69" i="1"/>
  <c r="L63" i="1" l="1"/>
  <c r="D70" i="1"/>
  <c r="H48" i="1" s="1"/>
  <c r="I48" i="1" s="1"/>
  <c r="J48" i="1" s="1"/>
  <c r="H47" i="1" l="1"/>
  <c r="I47" i="1" s="1"/>
  <c r="J47" i="1" s="1"/>
  <c r="H21" i="1"/>
  <c r="I21" i="1" s="1"/>
  <c r="J21" i="1" s="1"/>
  <c r="H46" i="1"/>
  <c r="I46" i="1" s="1"/>
  <c r="J46" i="1" s="1"/>
  <c r="H41" i="1"/>
  <c r="I41" i="1" s="1"/>
  <c r="J41" i="1" s="1"/>
  <c r="H61" i="1"/>
  <c r="I61" i="1" s="1"/>
  <c r="J61" i="1" s="1"/>
  <c r="H50" i="1"/>
  <c r="I50" i="1" s="1"/>
  <c r="J50" i="1" s="1"/>
  <c r="H58" i="1"/>
  <c r="I58" i="1" s="1"/>
  <c r="J58" i="1" s="1"/>
  <c r="H28" i="1"/>
  <c r="I28" i="1" s="1"/>
  <c r="J28" i="1" s="1"/>
  <c r="H36" i="1"/>
  <c r="I36" i="1" s="1"/>
  <c r="J36" i="1" s="1"/>
  <c r="H55" i="1"/>
  <c r="I55" i="1" s="1"/>
  <c r="J55" i="1" s="1"/>
  <c r="H43" i="1"/>
  <c r="I43" i="1" s="1"/>
  <c r="J43" i="1" s="1"/>
  <c r="H60" i="1"/>
  <c r="I60" i="1" s="1"/>
  <c r="J60" i="1" s="1"/>
  <c r="H16" i="1"/>
  <c r="I16" i="1" s="1"/>
  <c r="J16" i="1" s="1"/>
  <c r="H19" i="1"/>
  <c r="I19" i="1" s="1"/>
  <c r="J19" i="1" s="1"/>
  <c r="H20" i="1"/>
  <c r="I20" i="1" s="1"/>
  <c r="J20" i="1" s="1"/>
  <c r="H15" i="1"/>
  <c r="I15" i="1" s="1"/>
  <c r="J15" i="1" s="1"/>
  <c r="H24" i="1"/>
  <c r="I24" i="1" s="1"/>
  <c r="J24" i="1" s="1"/>
  <c r="H13" i="1"/>
  <c r="I13" i="1" s="1"/>
  <c r="J13" i="1" s="1"/>
  <c r="H33" i="1"/>
  <c r="I33" i="1" s="1"/>
  <c r="J33" i="1" s="1"/>
  <c r="H31" i="1"/>
  <c r="I31" i="1" s="1"/>
  <c r="J31" i="1" s="1"/>
  <c r="H38" i="1"/>
  <c r="I38" i="1" s="1"/>
  <c r="J38" i="1" s="1"/>
  <c r="H37" i="1"/>
  <c r="I37" i="1" s="1"/>
  <c r="J37" i="1" s="1"/>
  <c r="H45" i="1"/>
  <c r="I45" i="1" s="1"/>
  <c r="J45" i="1" s="1"/>
  <c r="H42" i="1"/>
  <c r="I42" i="1" s="1"/>
  <c r="J42" i="1" s="1"/>
  <c r="H27" i="1"/>
  <c r="I27" i="1" s="1"/>
  <c r="J27" i="1" s="1"/>
  <c r="H26" i="1"/>
  <c r="I26" i="1" s="1"/>
  <c r="J26" i="1" s="1"/>
  <c r="H59" i="1"/>
  <c r="I59" i="1" s="1"/>
  <c r="J59" i="1" s="1"/>
  <c r="H32" i="1"/>
  <c r="I32" i="1" s="1"/>
  <c r="J32" i="1" s="1"/>
  <c r="H12" i="1"/>
  <c r="I12" i="1" s="1"/>
  <c r="H53" i="1"/>
  <c r="I53" i="1" s="1"/>
  <c r="J53" i="1" s="1"/>
  <c r="H57" i="1"/>
  <c r="I57" i="1" s="1"/>
  <c r="J57" i="1" s="1"/>
  <c r="H14" i="1"/>
  <c r="I14" i="1" s="1"/>
  <c r="J14" i="1" s="1"/>
  <c r="H40" i="1"/>
  <c r="I40" i="1" s="1"/>
  <c r="J40" i="1" s="1"/>
  <c r="H44" i="1"/>
  <c r="I44" i="1" s="1"/>
  <c r="J44" i="1" s="1"/>
  <c r="H52" i="1"/>
  <c r="I52" i="1" s="1"/>
  <c r="J52" i="1" s="1"/>
  <c r="H25" i="1"/>
  <c r="I25" i="1" s="1"/>
  <c r="J25" i="1" s="1"/>
  <c r="H35" i="1"/>
  <c r="I35" i="1" s="1"/>
  <c r="J35" i="1" s="1"/>
  <c r="H18" i="1"/>
  <c r="I18" i="1" s="1"/>
  <c r="J18" i="1" s="1"/>
  <c r="H30" i="1"/>
  <c r="I30" i="1" s="1"/>
  <c r="J30" i="1" s="1"/>
  <c r="H54" i="1"/>
  <c r="I54" i="1" s="1"/>
  <c r="J54" i="1" s="1"/>
  <c r="H17" i="1"/>
  <c r="I17" i="1" s="1"/>
  <c r="J17" i="1" s="1"/>
  <c r="H23" i="1"/>
  <c r="I23" i="1" s="1"/>
  <c r="J23" i="1" s="1"/>
  <c r="H22" i="1"/>
  <c r="I22" i="1" s="1"/>
  <c r="J22" i="1" s="1"/>
  <c r="H49" i="1"/>
  <c r="I49" i="1" s="1"/>
  <c r="J49" i="1" s="1"/>
  <c r="H56" i="1"/>
  <c r="I56" i="1" s="1"/>
  <c r="J56" i="1" s="1"/>
  <c r="H39" i="1"/>
  <c r="I39" i="1" s="1"/>
  <c r="J39" i="1" s="1"/>
  <c r="H29" i="1"/>
  <c r="I29" i="1" s="1"/>
  <c r="J29" i="1" s="1"/>
  <c r="H34" i="1"/>
  <c r="I34" i="1" s="1"/>
  <c r="J34" i="1" s="1"/>
  <c r="H51" i="1"/>
  <c r="I51" i="1" s="1"/>
  <c r="J51" i="1" s="1"/>
  <c r="H63" i="1" l="1"/>
  <c r="H64" i="1" s="1"/>
  <c r="I63" i="1"/>
  <c r="I64" i="1" s="1"/>
  <c r="J12" i="1"/>
  <c r="J63" i="1" s="1"/>
  <c r="J65" i="1" s="1"/>
  <c r="I66" i="1" s="1"/>
  <c r="D71" i="1" l="1"/>
  <c r="C67" i="1"/>
  <c r="J64" i="1"/>
  <c r="D72" i="1" l="1"/>
  <c r="D74" i="1"/>
  <c r="D77" i="1" s="1"/>
  <c r="C66" i="1"/>
  <c r="L66" i="1" s="1"/>
  <c r="C68" i="1" s="1"/>
</calcChain>
</file>

<file path=xl/sharedStrings.xml><?xml version="1.0" encoding="utf-8"?>
<sst xmlns="http://schemas.openxmlformats.org/spreadsheetml/2006/main" count="29" uniqueCount="28">
  <si>
    <t>в таблице</t>
  </si>
  <si>
    <t>Цель: Изучение понятий и алгоритмов рассчета параметров парной линейной регрессионной модели</t>
  </si>
  <si>
    <t xml:space="preserve">Модель: </t>
  </si>
  <si>
    <t>где a и b - коэффициенты модели регрессии выборки, а ε - ошибка</t>
  </si>
  <si>
    <t>Лабораторная №1 по теме: "Генерация двумерных выборок. Оценка коэффициентов модели парной линейной регрессии"</t>
  </si>
  <si>
    <t>детерминированные величины, линейно не связанные между собой</t>
  </si>
  <si>
    <t>математиеская функция</t>
  </si>
  <si>
    <t>ошибка регрессии</t>
  </si>
  <si>
    <t>общая сумма квадратов</t>
  </si>
  <si>
    <t>объясненная регрессией сумма квадратов</t>
  </si>
  <si>
    <t>сумма квадратов остатков</t>
  </si>
  <si>
    <t>коэффициент детерминации</t>
  </si>
  <si>
    <t>оценка дисперсии</t>
  </si>
  <si>
    <t>стандартная ошибка</t>
  </si>
  <si>
    <t>Наблюдаемое значение</t>
  </si>
  <si>
    <t>Критическое значение</t>
  </si>
  <si>
    <t>квадрат величины x</t>
  </si>
  <si>
    <t>произведение величин х и у</t>
  </si>
  <si>
    <t>квадрат величины у</t>
  </si>
  <si>
    <t>эмпирическое уравнение регрессии</t>
  </si>
  <si>
    <t>квадрат величины    ε</t>
  </si>
  <si>
    <t>квадрат разности детерминированной и средней величин</t>
  </si>
  <si>
    <t>дисперсия оценки параметра b</t>
  </si>
  <si>
    <t>дисперсия оценки параметра а</t>
  </si>
  <si>
    <t xml:space="preserve">Исходная модель является теоретической. Нам нужно найти эмпирическую модель и ее оценки. </t>
  </si>
  <si>
    <t>Вывод: в ходе выполнения лабораторной работы были изучены понятия и способа расчета параметров парной регрессии.</t>
  </si>
  <si>
    <t>стандартная ошибка регресии</t>
  </si>
  <si>
    <t>оценка параметра регресии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</si>
</sst>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6" xfId="0" applyFont="1" applyFill="1" applyBorder="1"/>
    <xf numFmtId="0" fontId="1" fillId="0" borderId="9" xfId="0" applyFont="1" applyBorder="1"/>
    <xf numFmtId="0" fontId="1" fillId="3" borderId="9" xfId="0" applyFont="1" applyFill="1" applyBorder="1"/>
    <xf numFmtId="0" fontId="0" fillId="0" borderId="9" xfId="0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2" xfId="0" applyBorder="1"/>
    <xf numFmtId="0" fontId="0" fillId="0" borderId="13" xfId="0" applyBorder="1"/>
    <xf numFmtId="0" fontId="0" fillId="3" borderId="14" xfId="0" applyFill="1" applyBorder="1"/>
    <xf numFmtId="0" fontId="1" fillId="0" borderId="15" xfId="0" applyFont="1" applyBorder="1"/>
    <xf numFmtId="0" fontId="1" fillId="0" borderId="3" xfId="0" applyFont="1" applyBorder="1"/>
    <xf numFmtId="0" fontId="0" fillId="0" borderId="18" xfId="0" applyBorder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Border="1"/>
    <xf numFmtId="0" fontId="1" fillId="0" borderId="0" xfId="0" applyFont="1" applyAlignment="1">
      <alignment horizontal="center" vertical="distributed" wrapText="1"/>
    </xf>
    <xf numFmtId="0" fontId="0" fillId="0" borderId="23" xfId="0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6" xfId="0" applyBorder="1"/>
    <xf numFmtId="0" fontId="1" fillId="3" borderId="7" xfId="0" applyFont="1" applyFill="1" applyBorder="1"/>
    <xf numFmtId="0" fontId="2" fillId="0" borderId="0" xfId="0" applyFont="1"/>
    <xf numFmtId="0" fontId="2" fillId="5" borderId="0" xfId="0" applyFont="1" applyFill="1"/>
    <xf numFmtId="0" fontId="2" fillId="3" borderId="20" xfId="0" applyFont="1" applyFill="1" applyBorder="1"/>
    <xf numFmtId="0" fontId="2" fillId="3" borderId="22" xfId="0" applyFont="1" applyFill="1" applyBorder="1"/>
    <xf numFmtId="0" fontId="2" fillId="0" borderId="14" xfId="0" applyFont="1" applyBorder="1"/>
    <xf numFmtId="0" fontId="2" fillId="3" borderId="21" xfId="0" applyFont="1" applyFill="1" applyBorder="1"/>
    <xf numFmtId="0" fontId="2" fillId="3" borderId="5" xfId="0" applyFont="1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distributed" wrapText="1"/>
    </xf>
    <xf numFmtId="0" fontId="3" fillId="0" borderId="0" xfId="0" applyFont="1" applyAlignment="1">
      <alignment horizontal="center" vertical="distributed" wrapText="1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justify"/>
    </xf>
    <xf numFmtId="0" fontId="3" fillId="6" borderId="1" xfId="0" applyFont="1" applyFill="1" applyBorder="1" applyAlignment="1">
      <alignment horizontal="center" vertical="justify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72598</xdr:colOff>
      <xdr:row>4</xdr:row>
      <xdr:rowOff>68037</xdr:rowOff>
    </xdr:from>
    <xdr:to>
      <xdr:col>2</xdr:col>
      <xdr:colOff>1537607</xdr:colOff>
      <xdr:row>5</xdr:row>
      <xdr:rowOff>199653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28B31A1-7066-441B-85AA-09A8967EF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1169" y="1034144"/>
          <a:ext cx="3165902" cy="390152"/>
        </a:xfrm>
        <a:prstGeom prst="rect">
          <a:avLst/>
        </a:prstGeom>
      </xdr:spPr>
    </xdr:pic>
    <xdr:clientData/>
  </xdr:twoCellAnchor>
  <xdr:twoCellAnchor editAs="oneCell">
    <xdr:from>
      <xdr:col>2</xdr:col>
      <xdr:colOff>659111</xdr:colOff>
      <xdr:row>10</xdr:row>
      <xdr:rowOff>44822</xdr:rowOff>
    </xdr:from>
    <xdr:to>
      <xdr:col>2</xdr:col>
      <xdr:colOff>1002291</xdr:colOff>
      <xdr:row>10</xdr:row>
      <xdr:rowOff>358587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A1669E7F-7EB0-4E00-8773-EFCFA2125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47338" y="6158140"/>
          <a:ext cx="343180" cy="313765"/>
        </a:xfrm>
        <a:prstGeom prst="rect">
          <a:avLst/>
        </a:prstGeom>
      </xdr:spPr>
    </xdr:pic>
    <xdr:clientData/>
  </xdr:twoCellAnchor>
  <xdr:twoCellAnchor editAs="oneCell">
    <xdr:from>
      <xdr:col>3</xdr:col>
      <xdr:colOff>522671</xdr:colOff>
      <xdr:row>10</xdr:row>
      <xdr:rowOff>58431</xdr:rowOff>
    </xdr:from>
    <xdr:to>
      <xdr:col>3</xdr:col>
      <xdr:colOff>875052</xdr:colOff>
      <xdr:row>10</xdr:row>
      <xdr:rowOff>372717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45F317EB-2E29-44E2-BF47-E0F9E26A3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1385" y="354186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315366</xdr:colOff>
      <xdr:row>10</xdr:row>
      <xdr:rowOff>33618</xdr:rowOff>
    </xdr:from>
    <xdr:to>
      <xdr:col>4</xdr:col>
      <xdr:colOff>658223</xdr:colOff>
      <xdr:row>10</xdr:row>
      <xdr:rowOff>366951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EC38C848-B43D-4357-B993-30FE5CB03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16759" y="3517047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493058</xdr:colOff>
      <xdr:row>10</xdr:row>
      <xdr:rowOff>44824</xdr:rowOff>
    </xdr:from>
    <xdr:to>
      <xdr:col>5</xdr:col>
      <xdr:colOff>874010</xdr:colOff>
      <xdr:row>10</xdr:row>
      <xdr:rowOff>359110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BDC75B33-872E-480F-980E-AB1F0FE43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87772" y="3528253"/>
          <a:ext cx="380952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284149</xdr:colOff>
      <xdr:row>10</xdr:row>
      <xdr:rowOff>33618</xdr:rowOff>
    </xdr:from>
    <xdr:to>
      <xdr:col>6</xdr:col>
      <xdr:colOff>646054</xdr:colOff>
      <xdr:row>10</xdr:row>
      <xdr:rowOff>385999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5A401825-591C-4AB9-BE1F-C3EE3B799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85149" y="3517047"/>
          <a:ext cx="361905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137088</xdr:colOff>
      <xdr:row>10</xdr:row>
      <xdr:rowOff>33618</xdr:rowOff>
    </xdr:from>
    <xdr:to>
      <xdr:col>7</xdr:col>
      <xdr:colOff>1596042</xdr:colOff>
      <xdr:row>10</xdr:row>
      <xdr:rowOff>414618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1E0EE53-8D82-4EFB-BFCA-C43B801DB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995338" y="3517047"/>
          <a:ext cx="1458954" cy="3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94450</xdr:colOff>
      <xdr:row>10</xdr:row>
      <xdr:rowOff>44824</xdr:rowOff>
    </xdr:from>
    <xdr:to>
      <xdr:col>8</xdr:col>
      <xdr:colOff>1065879</xdr:colOff>
      <xdr:row>10</xdr:row>
      <xdr:rowOff>397205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4464EE3D-30B6-49B5-A03A-5C0888887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653593" y="3528253"/>
          <a:ext cx="971429" cy="352381"/>
        </a:xfrm>
        <a:prstGeom prst="rect">
          <a:avLst/>
        </a:prstGeom>
      </xdr:spPr>
    </xdr:pic>
    <xdr:clientData/>
  </xdr:twoCellAnchor>
  <xdr:twoCellAnchor editAs="oneCell">
    <xdr:from>
      <xdr:col>9</xdr:col>
      <xdr:colOff>313766</xdr:colOff>
      <xdr:row>10</xdr:row>
      <xdr:rowOff>44824</xdr:rowOff>
    </xdr:from>
    <xdr:to>
      <xdr:col>9</xdr:col>
      <xdr:colOff>656623</xdr:colOff>
      <xdr:row>10</xdr:row>
      <xdr:rowOff>397205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3DB43957-B007-4874-9B36-1452C00D6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19884" y="6152030"/>
          <a:ext cx="342857" cy="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22412</xdr:colOff>
      <xdr:row>10</xdr:row>
      <xdr:rowOff>15476</xdr:rowOff>
    </xdr:from>
    <xdr:to>
      <xdr:col>10</xdr:col>
      <xdr:colOff>1012888</xdr:colOff>
      <xdr:row>10</xdr:row>
      <xdr:rowOff>431352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1FBD1FC-C0BF-4CD9-9F04-10E6D927F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312055" y="3689405"/>
          <a:ext cx="990476" cy="415876"/>
        </a:xfrm>
        <a:prstGeom prst="rect">
          <a:avLst/>
        </a:prstGeom>
      </xdr:spPr>
    </xdr:pic>
    <xdr:clientData/>
  </xdr:twoCellAnchor>
  <xdr:twoCellAnchor editAs="oneCell">
    <xdr:from>
      <xdr:col>11</xdr:col>
      <xdr:colOff>224120</xdr:colOff>
      <xdr:row>10</xdr:row>
      <xdr:rowOff>33618</xdr:rowOff>
    </xdr:from>
    <xdr:to>
      <xdr:col>11</xdr:col>
      <xdr:colOff>1741558</xdr:colOff>
      <xdr:row>10</xdr:row>
      <xdr:rowOff>428571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A437CD11-7CC3-406B-9ADF-4336EAFAC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858502" y="6140824"/>
          <a:ext cx="1517438" cy="39495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62</xdr:row>
      <xdr:rowOff>44823</xdr:rowOff>
    </xdr:from>
    <xdr:to>
      <xdr:col>1</xdr:col>
      <xdr:colOff>942881</xdr:colOff>
      <xdr:row>62</xdr:row>
      <xdr:rowOff>406728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AB5C2459-F251-463D-ACF1-2EA7C8165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77471" y="16876058"/>
          <a:ext cx="752381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63</xdr:row>
      <xdr:rowOff>33618</xdr:rowOff>
    </xdr:from>
    <xdr:to>
      <xdr:col>1</xdr:col>
      <xdr:colOff>989932</xdr:colOff>
      <xdr:row>63</xdr:row>
      <xdr:rowOff>395523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774E627D-E124-4C25-B1E1-78ECD59F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0236" y="17301883"/>
          <a:ext cx="866667" cy="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78443</xdr:colOff>
      <xdr:row>64</xdr:row>
      <xdr:rowOff>33618</xdr:rowOff>
    </xdr:from>
    <xdr:to>
      <xdr:col>8</xdr:col>
      <xdr:colOff>997325</xdr:colOff>
      <xdr:row>64</xdr:row>
      <xdr:rowOff>438440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DBFA724F-0071-4969-AC48-F142145E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65414" y="17738912"/>
          <a:ext cx="918882" cy="404822"/>
        </a:xfrm>
        <a:prstGeom prst="rect">
          <a:avLst/>
        </a:prstGeom>
      </xdr:spPr>
    </xdr:pic>
    <xdr:clientData/>
  </xdr:twoCellAnchor>
  <xdr:twoCellAnchor editAs="oneCell">
    <xdr:from>
      <xdr:col>1</xdr:col>
      <xdr:colOff>63236</xdr:colOff>
      <xdr:row>65</xdr:row>
      <xdr:rowOff>235857</xdr:rowOff>
    </xdr:from>
    <xdr:to>
      <xdr:col>1</xdr:col>
      <xdr:colOff>1705291</xdr:colOff>
      <xdr:row>65</xdr:row>
      <xdr:rowOff>740446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F56D4EDF-BD1E-4755-A2F4-586879CFB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97165" y="17743714"/>
          <a:ext cx="1642055" cy="504589"/>
        </a:xfrm>
        <a:prstGeom prst="rect">
          <a:avLst/>
        </a:prstGeom>
      </xdr:spPr>
    </xdr:pic>
    <xdr:clientData/>
  </xdr:twoCellAnchor>
  <xdr:twoCellAnchor editAs="oneCell">
    <xdr:from>
      <xdr:col>1</xdr:col>
      <xdr:colOff>108856</xdr:colOff>
      <xdr:row>66</xdr:row>
      <xdr:rowOff>190234</xdr:rowOff>
    </xdr:from>
    <xdr:to>
      <xdr:col>1</xdr:col>
      <xdr:colOff>1719029</xdr:colOff>
      <xdr:row>66</xdr:row>
      <xdr:rowOff>716927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30FC18EF-A632-4D85-81BF-1490841A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42785" y="18714091"/>
          <a:ext cx="1610173" cy="526693"/>
        </a:xfrm>
        <a:prstGeom prst="rect">
          <a:avLst/>
        </a:prstGeom>
      </xdr:spPr>
    </xdr:pic>
    <xdr:clientData/>
  </xdr:twoCellAnchor>
  <xdr:twoCellAnchor editAs="oneCell">
    <xdr:from>
      <xdr:col>1</xdr:col>
      <xdr:colOff>493107</xdr:colOff>
      <xdr:row>67</xdr:row>
      <xdr:rowOff>36020</xdr:rowOff>
    </xdr:from>
    <xdr:to>
      <xdr:col>1</xdr:col>
      <xdr:colOff>1292679</xdr:colOff>
      <xdr:row>67</xdr:row>
      <xdr:rowOff>497976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9D68AC82-BD47-4026-B1AD-2CBDFCFAE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581678" y="16786413"/>
          <a:ext cx="799572" cy="461956"/>
        </a:xfrm>
        <a:prstGeom prst="rect">
          <a:avLst/>
        </a:prstGeom>
      </xdr:spPr>
    </xdr:pic>
    <xdr:clientData/>
  </xdr:twoCellAnchor>
  <xdr:twoCellAnchor editAs="oneCell">
    <xdr:from>
      <xdr:col>2</xdr:col>
      <xdr:colOff>268942</xdr:colOff>
      <xdr:row>68</xdr:row>
      <xdr:rowOff>56028</xdr:rowOff>
    </xdr:from>
    <xdr:to>
      <xdr:col>2</xdr:col>
      <xdr:colOff>1333500</xdr:colOff>
      <xdr:row>68</xdr:row>
      <xdr:rowOff>493875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4BED7DF2-A6E6-414E-8F7C-379DCA5D61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 t="13312"/>
        <a:stretch/>
      </xdr:blipFill>
      <xdr:spPr>
        <a:xfrm>
          <a:off x="2498913" y="19778381"/>
          <a:ext cx="1064558" cy="437847"/>
        </a:xfrm>
        <a:prstGeom prst="rect">
          <a:avLst/>
        </a:prstGeom>
      </xdr:spPr>
    </xdr:pic>
    <xdr:clientData/>
  </xdr:twoCellAnchor>
  <xdr:twoCellAnchor editAs="oneCell">
    <xdr:from>
      <xdr:col>2</xdr:col>
      <xdr:colOff>78443</xdr:colOff>
      <xdr:row>69</xdr:row>
      <xdr:rowOff>89648</xdr:rowOff>
    </xdr:from>
    <xdr:to>
      <xdr:col>2</xdr:col>
      <xdr:colOff>1524001</xdr:colOff>
      <xdr:row>69</xdr:row>
      <xdr:rowOff>392206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6C480173-F8AE-4AA2-838B-751C193D1F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 r="4445" b="10967"/>
        <a:stretch/>
      </xdr:blipFill>
      <xdr:spPr>
        <a:xfrm>
          <a:off x="2308414" y="20316266"/>
          <a:ext cx="1445558" cy="302558"/>
        </a:xfrm>
        <a:prstGeom prst="rect">
          <a:avLst/>
        </a:prstGeom>
      </xdr:spPr>
    </xdr:pic>
    <xdr:clientData/>
  </xdr:twoCellAnchor>
  <xdr:twoCellAnchor editAs="oneCell">
    <xdr:from>
      <xdr:col>2</xdr:col>
      <xdr:colOff>246532</xdr:colOff>
      <xdr:row>70</xdr:row>
      <xdr:rowOff>33618</xdr:rowOff>
    </xdr:from>
    <xdr:to>
      <xdr:col>2</xdr:col>
      <xdr:colOff>1389529</xdr:colOff>
      <xdr:row>70</xdr:row>
      <xdr:rowOff>485500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94EB1F5A-9D67-436D-8E9B-1E49CA593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76503" y="20764500"/>
          <a:ext cx="1142997" cy="451882"/>
        </a:xfrm>
        <a:prstGeom prst="rect">
          <a:avLst/>
        </a:prstGeom>
      </xdr:spPr>
    </xdr:pic>
    <xdr:clientData/>
  </xdr:twoCellAnchor>
  <xdr:twoCellAnchor editAs="oneCell">
    <xdr:from>
      <xdr:col>2</xdr:col>
      <xdr:colOff>56028</xdr:colOff>
      <xdr:row>71</xdr:row>
      <xdr:rowOff>100853</xdr:rowOff>
    </xdr:from>
    <xdr:to>
      <xdr:col>2</xdr:col>
      <xdr:colOff>1568823</xdr:colOff>
      <xdr:row>71</xdr:row>
      <xdr:rowOff>438662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573F74CE-8C87-4D1A-8F9E-E45193524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85999" y="21336000"/>
          <a:ext cx="1512795" cy="337809"/>
        </a:xfrm>
        <a:prstGeom prst="rect">
          <a:avLst/>
        </a:prstGeom>
      </xdr:spPr>
    </xdr:pic>
    <xdr:clientData/>
  </xdr:twoCellAnchor>
  <xdr:twoCellAnchor editAs="oneCell">
    <xdr:from>
      <xdr:col>2</xdr:col>
      <xdr:colOff>184097</xdr:colOff>
      <xdr:row>73</xdr:row>
      <xdr:rowOff>44825</xdr:rowOff>
    </xdr:from>
    <xdr:to>
      <xdr:col>2</xdr:col>
      <xdr:colOff>1483979</xdr:colOff>
      <xdr:row>74</xdr:row>
      <xdr:rowOff>276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42789166-9EFD-4B3E-86C1-2B254C963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096026" y="22360539"/>
          <a:ext cx="1299882" cy="463451"/>
        </a:xfrm>
        <a:prstGeom prst="rect">
          <a:avLst/>
        </a:prstGeom>
      </xdr:spPr>
    </xdr:pic>
    <xdr:clientData/>
  </xdr:twoCellAnchor>
  <xdr:twoCellAnchor editAs="oneCell">
    <xdr:from>
      <xdr:col>2</xdr:col>
      <xdr:colOff>94980</xdr:colOff>
      <xdr:row>76</xdr:row>
      <xdr:rowOff>33618</xdr:rowOff>
    </xdr:from>
    <xdr:to>
      <xdr:col>2</xdr:col>
      <xdr:colOff>1678319</xdr:colOff>
      <xdr:row>76</xdr:row>
      <xdr:rowOff>470648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79088E52-3EA7-4572-B4CC-7991E3DF8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06909" y="23329047"/>
          <a:ext cx="1583339" cy="437030"/>
        </a:xfrm>
        <a:prstGeom prst="rect">
          <a:avLst/>
        </a:prstGeom>
      </xdr:spPr>
    </xdr:pic>
    <xdr:clientData/>
  </xdr:twoCellAnchor>
  <xdr:twoCellAnchor editAs="oneCell">
    <xdr:from>
      <xdr:col>2</xdr:col>
      <xdr:colOff>605118</xdr:colOff>
      <xdr:row>78</xdr:row>
      <xdr:rowOff>56030</xdr:rowOff>
    </xdr:from>
    <xdr:to>
      <xdr:col>2</xdr:col>
      <xdr:colOff>1109880</xdr:colOff>
      <xdr:row>78</xdr:row>
      <xdr:rowOff>475078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A1A614E7-6BB2-4E41-AC99-0E593C0C3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835089" y="23565971"/>
          <a:ext cx="504762" cy="4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81642</xdr:colOff>
      <xdr:row>65</xdr:row>
      <xdr:rowOff>290282</xdr:rowOff>
    </xdr:from>
    <xdr:to>
      <xdr:col>12</xdr:col>
      <xdr:colOff>927228</xdr:colOff>
      <xdr:row>65</xdr:row>
      <xdr:rowOff>616853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1C41E765-D4BD-4396-9B8A-60948A768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455571" y="17798139"/>
          <a:ext cx="845586" cy="326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topLeftCell="A64" zoomScale="70" zoomScaleNormal="70" workbookViewId="0">
      <selection activeCell="H66" sqref="H66"/>
    </sheetView>
  </sheetViews>
  <sheetFormatPr defaultRowHeight="14.5" x14ac:dyDescent="0.35"/>
  <cols>
    <col min="1" max="1" width="16.26953125" customWidth="1"/>
    <col min="2" max="2" width="25.453125" customWidth="1"/>
    <col min="3" max="3" width="25.54296875" customWidth="1"/>
    <col min="4" max="4" width="19.453125" customWidth="1"/>
    <col min="5" max="5" width="13.7265625" customWidth="1"/>
    <col min="6" max="6" width="19.54296875" customWidth="1"/>
    <col min="7" max="7" width="12.81640625" customWidth="1"/>
    <col min="8" max="8" width="25.54296875" customWidth="1"/>
    <col min="9" max="9" width="17.1796875" customWidth="1"/>
    <col min="10" max="10" width="14.54296875" customWidth="1"/>
    <col min="11" max="11" width="15.81640625" customWidth="1"/>
    <col min="12" max="12" width="28.26953125" customWidth="1"/>
    <col min="13" max="13" width="14.7265625" customWidth="1"/>
    <col min="14" max="14" width="8.7265625" customWidth="1"/>
  </cols>
  <sheetData>
    <row r="1" spans="1:16" ht="20.5" x14ac:dyDescent="0.45">
      <c r="A1" s="53" t="s">
        <v>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6" ht="20.5" x14ac:dyDescent="0.4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6" ht="20.5" x14ac:dyDescent="0.45">
      <c r="A3" s="53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6" x14ac:dyDescent="0.35">
      <c r="C4" s="15"/>
      <c r="D4" s="5"/>
    </row>
    <row r="5" spans="1:16" ht="20.5" x14ac:dyDescent="0.45">
      <c r="A5" s="35" t="s">
        <v>2</v>
      </c>
      <c r="B5" s="36"/>
      <c r="C5" s="37"/>
      <c r="D5" s="38" t="s">
        <v>3</v>
      </c>
      <c r="E5" s="34"/>
      <c r="F5" s="34"/>
      <c r="G5" s="34"/>
      <c r="H5" s="34"/>
    </row>
    <row r="6" spans="1:16" ht="20.5" x14ac:dyDescent="0.45">
      <c r="A6" s="34"/>
      <c r="B6" s="39"/>
      <c r="C6" s="40"/>
      <c r="D6" s="38" t="s">
        <v>24</v>
      </c>
      <c r="E6" s="34"/>
      <c r="F6" s="34"/>
      <c r="G6" s="34"/>
      <c r="H6" s="34"/>
    </row>
    <row r="7" spans="1:16" x14ac:dyDescent="0.35">
      <c r="A7" s="15"/>
      <c r="C7" s="5"/>
      <c r="D7" s="12"/>
    </row>
    <row r="8" spans="1:16" x14ac:dyDescent="0.35">
      <c r="A8" s="15"/>
      <c r="C8" s="5"/>
      <c r="D8" s="5"/>
    </row>
    <row r="9" spans="1:16" ht="30" customHeight="1" x14ac:dyDescent="0.35">
      <c r="A9" s="12"/>
      <c r="B9" s="12"/>
    </row>
    <row r="10" spans="1:16" ht="112.5" customHeight="1" x14ac:dyDescent="0.35">
      <c r="A10" s="12"/>
      <c r="B10" s="14"/>
      <c r="C10" s="41" t="s">
        <v>5</v>
      </c>
      <c r="D10" s="41" t="s">
        <v>6</v>
      </c>
      <c r="E10" s="41" t="s">
        <v>16</v>
      </c>
      <c r="F10" s="41" t="s">
        <v>17</v>
      </c>
      <c r="G10" s="41" t="s">
        <v>18</v>
      </c>
      <c r="H10" s="41" t="s">
        <v>19</v>
      </c>
      <c r="I10" s="41" t="s">
        <v>7</v>
      </c>
      <c r="J10" s="41" t="s">
        <v>20</v>
      </c>
      <c r="K10" s="41" t="s">
        <v>21</v>
      </c>
      <c r="L10" s="41" t="s">
        <v>8</v>
      </c>
    </row>
    <row r="11" spans="1:16" s="13" customFormat="1" ht="35.15" customHeight="1" x14ac:dyDescent="0.35">
      <c r="A11" s="11"/>
      <c r="B11" s="14"/>
      <c r="C11" s="7"/>
      <c r="D11" s="7"/>
      <c r="E11" s="7"/>
      <c r="F11" s="7"/>
      <c r="G11" s="7"/>
      <c r="H11" s="7"/>
      <c r="I11" s="7"/>
      <c r="J11" s="7"/>
      <c r="K11" s="7"/>
      <c r="L11" s="8"/>
      <c r="M11" s="19"/>
    </row>
    <row r="12" spans="1:16" ht="18.5" x14ac:dyDescent="0.45">
      <c r="A12" s="16"/>
      <c r="B12" s="20"/>
      <c r="C12" s="45">
        <v>1</v>
      </c>
      <c r="D12" s="45">
        <f ca="1">20-3*(C12)+NORMINV(RAND(),0,5)</f>
        <v>8.9372364204642825</v>
      </c>
      <c r="E12" s="45">
        <f>C12^2</f>
        <v>1</v>
      </c>
      <c r="F12" s="46">
        <f ca="1">C12*D12</f>
        <v>8.9372364204642825</v>
      </c>
      <c r="G12" s="45">
        <f ca="1">D12^2</f>
        <v>79.874194835273215</v>
      </c>
      <c r="H12" s="45">
        <f ca="1">$D$70+$D$69*C12</f>
        <v>15.692629443699111</v>
      </c>
      <c r="I12" s="45">
        <f ca="1">D12-H12</f>
        <v>-6.7553930232348289</v>
      </c>
      <c r="J12" s="45">
        <f ca="1">I12^2</f>
        <v>45.635334898369806</v>
      </c>
      <c r="K12" s="47">
        <f>(C12-$C$64)^2</f>
        <v>600.25</v>
      </c>
      <c r="L12" s="47">
        <f t="shared" ref="L12:L43" ca="1" si="0">(D12-$D$64)^2</f>
        <v>4374.6752200983274</v>
      </c>
      <c r="M12" s="22"/>
      <c r="N12" s="18"/>
      <c r="O12" s="17"/>
      <c r="P12" s="17"/>
    </row>
    <row r="13" spans="1:16" ht="18.5" x14ac:dyDescent="0.45">
      <c r="A13" s="10"/>
      <c r="B13" s="20"/>
      <c r="C13" s="48">
        <f>C12+1</f>
        <v>2</v>
      </c>
      <c r="D13" s="48">
        <f t="shared" ref="D13:D61" ca="1" si="1">20-3*(C13)+NORMINV(RAND(),0,5)</f>
        <v>18.420921374193</v>
      </c>
      <c r="E13" s="48">
        <f>C13^2</f>
        <v>4</v>
      </c>
      <c r="F13" s="46">
        <f t="shared" ref="F13:F61" ca="1" si="2">C13*D13</f>
        <v>36.841842748386</v>
      </c>
      <c r="G13" s="48">
        <f t="shared" ref="G13:G61" ca="1" si="3">D13^2</f>
        <v>339.33034427420051</v>
      </c>
      <c r="H13" s="48">
        <f t="shared" ref="H13:H61" ca="1" si="4">$D$70+$D$69*C13</f>
        <v>12.717253090678851</v>
      </c>
      <c r="I13" s="48">
        <f t="shared" ref="I13:I61" ca="1" si="5">D13-H13</f>
        <v>5.7036682835141495</v>
      </c>
      <c r="J13" s="48">
        <f t="shared" ref="J13:J61" ca="1" si="6">I13^2</f>
        <v>32.531831888365247</v>
      </c>
      <c r="K13" s="49">
        <f t="shared" ref="K13:K61" si="7">(C13-$C$64)^2</f>
        <v>552.25</v>
      </c>
      <c r="L13" s="49">
        <f t="shared" ca="1" si="0"/>
        <v>5719.1425276480604</v>
      </c>
      <c r="O13" s="12"/>
      <c r="P13" s="12"/>
    </row>
    <row r="14" spans="1:16" ht="18.5" x14ac:dyDescent="0.45">
      <c r="A14" s="1"/>
      <c r="B14" s="21"/>
      <c r="C14" s="48">
        <f t="shared" ref="C14:C61" si="8">C13+1</f>
        <v>3</v>
      </c>
      <c r="D14" s="48">
        <f t="shared" ca="1" si="1"/>
        <v>7.7425375428036656</v>
      </c>
      <c r="E14" s="48">
        <f t="shared" ref="E14:E61" si="9">C14^2</f>
        <v>9</v>
      </c>
      <c r="F14" s="46">
        <f t="shared" ca="1" si="2"/>
        <v>23.227612628410995</v>
      </c>
      <c r="G14" s="48">
        <f t="shared" ca="1" si="3"/>
        <v>59.946887601724221</v>
      </c>
      <c r="H14" s="48">
        <f t="shared" ca="1" si="4"/>
        <v>9.7418767376585897</v>
      </c>
      <c r="I14" s="48">
        <f t="shared" ca="1" si="5"/>
        <v>-1.9993391948549242</v>
      </c>
      <c r="J14" s="48">
        <f t="shared" ca="1" si="6"/>
        <v>3.9973572160831363</v>
      </c>
      <c r="K14" s="49">
        <f t="shared" si="7"/>
        <v>506.25</v>
      </c>
      <c r="L14" s="49">
        <f t="shared" ca="1" si="0"/>
        <v>4218.0645857436493</v>
      </c>
      <c r="O14" s="12"/>
      <c r="P14" s="12"/>
    </row>
    <row r="15" spans="1:16" ht="18.5" x14ac:dyDescent="0.45">
      <c r="A15" s="1"/>
      <c r="B15" s="1"/>
      <c r="C15" s="48">
        <f t="shared" si="8"/>
        <v>4</v>
      </c>
      <c r="D15" s="48">
        <f t="shared" ca="1" si="1"/>
        <v>7.0066008056479179</v>
      </c>
      <c r="E15" s="48">
        <f t="shared" si="9"/>
        <v>16</v>
      </c>
      <c r="F15" s="46">
        <f t="shared" ca="1" si="2"/>
        <v>28.026403222591671</v>
      </c>
      <c r="G15" s="48">
        <f t="shared" ca="1" si="3"/>
        <v>49.092454849706051</v>
      </c>
      <c r="H15" s="48">
        <f t="shared" ca="1" si="4"/>
        <v>6.7665003846383307</v>
      </c>
      <c r="I15" s="48">
        <f t="shared" ca="1" si="5"/>
        <v>0.24010042100958717</v>
      </c>
      <c r="J15" s="48">
        <f t="shared" ca="1" si="6"/>
        <v>5.7648212168981007E-2</v>
      </c>
      <c r="K15" s="49">
        <f t="shared" si="7"/>
        <v>462.25</v>
      </c>
      <c r="L15" s="49">
        <f t="shared" ca="1" si="0"/>
        <v>4123.0129685244592</v>
      </c>
      <c r="O15" s="12"/>
      <c r="P15" s="12"/>
    </row>
    <row r="16" spans="1:16" ht="18.5" x14ac:dyDescent="0.45">
      <c r="A16" s="1"/>
      <c r="B16" s="1"/>
      <c r="C16" s="48">
        <f t="shared" si="8"/>
        <v>5</v>
      </c>
      <c r="D16" s="48">
        <f t="shared" ca="1" si="1"/>
        <v>-0.5921459772417359</v>
      </c>
      <c r="E16" s="48">
        <f t="shared" si="9"/>
        <v>25</v>
      </c>
      <c r="F16" s="46">
        <f t="shared" ca="1" si="2"/>
        <v>-2.9607298862086795</v>
      </c>
      <c r="G16" s="48">
        <f t="shared" ca="1" si="3"/>
        <v>0.35063685836357039</v>
      </c>
      <c r="H16" s="48">
        <f t="shared" ca="1" si="4"/>
        <v>3.7911240316180717</v>
      </c>
      <c r="I16" s="48">
        <f t="shared" ca="1" si="5"/>
        <v>-4.3832700088598076</v>
      </c>
      <c r="J16" s="48">
        <f t="shared" ca="1" si="6"/>
        <v>19.213055970569858</v>
      </c>
      <c r="K16" s="49">
        <f t="shared" si="7"/>
        <v>420.25</v>
      </c>
      <c r="L16" s="49">
        <f t="shared" ca="1" si="0"/>
        <v>3204.9123425043585</v>
      </c>
    </row>
    <row r="17" spans="1:12" ht="18.5" x14ac:dyDescent="0.45">
      <c r="A17" s="1"/>
      <c r="B17" s="1"/>
      <c r="C17" s="48">
        <f t="shared" si="8"/>
        <v>6</v>
      </c>
      <c r="D17" s="48">
        <f t="shared" ca="1" si="1"/>
        <v>4.7966656383552806</v>
      </c>
      <c r="E17" s="48">
        <f t="shared" si="9"/>
        <v>36</v>
      </c>
      <c r="F17" s="46">
        <f t="shared" ca="1" si="2"/>
        <v>28.779993830131684</v>
      </c>
      <c r="G17" s="48">
        <f t="shared" ca="1" si="3"/>
        <v>23.008001246178271</v>
      </c>
      <c r="H17" s="48">
        <f t="shared" ca="1" si="4"/>
        <v>0.81574767859780906</v>
      </c>
      <c r="I17" s="48">
        <f t="shared" ca="1" si="5"/>
        <v>3.9809179597574715</v>
      </c>
      <c r="J17" s="48">
        <f t="shared" ca="1" si="6"/>
        <v>15.84770780231959</v>
      </c>
      <c r="K17" s="49">
        <f t="shared" si="7"/>
        <v>380.25</v>
      </c>
      <c r="L17" s="49">
        <f t="shared" ca="1" si="0"/>
        <v>3844.0938491857273</v>
      </c>
    </row>
    <row r="18" spans="1:12" ht="18.5" x14ac:dyDescent="0.45">
      <c r="A18" s="1"/>
      <c r="B18" s="1"/>
      <c r="C18" s="48">
        <f t="shared" si="8"/>
        <v>7</v>
      </c>
      <c r="D18" s="48">
        <f t="shared" ca="1" si="1"/>
        <v>0.36995490576291989</v>
      </c>
      <c r="E18" s="48">
        <f t="shared" si="9"/>
        <v>49</v>
      </c>
      <c r="F18" s="46">
        <f t="shared" ca="1" si="2"/>
        <v>2.5896843403404395</v>
      </c>
      <c r="G18" s="48">
        <f t="shared" ca="1" si="3"/>
        <v>0.13686663229805093</v>
      </c>
      <c r="H18" s="48">
        <f t="shared" ca="1" si="4"/>
        <v>-2.15962867442245</v>
      </c>
      <c r="I18" s="48">
        <f t="shared" ca="1" si="5"/>
        <v>2.5295835801853697</v>
      </c>
      <c r="J18" s="48">
        <f t="shared" ca="1" si="6"/>
        <v>6.3987930891434326</v>
      </c>
      <c r="K18" s="49">
        <f t="shared" si="7"/>
        <v>342.25</v>
      </c>
      <c r="L18" s="49">
        <f t="shared" ca="1" si="0"/>
        <v>3314.7707855984836</v>
      </c>
    </row>
    <row r="19" spans="1:12" ht="18.5" x14ac:dyDescent="0.45">
      <c r="A19" s="1"/>
      <c r="B19" s="1"/>
      <c r="C19" s="48">
        <f t="shared" si="8"/>
        <v>8</v>
      </c>
      <c r="D19" s="48">
        <f t="shared" ca="1" si="1"/>
        <v>0.10961959433004065</v>
      </c>
      <c r="E19" s="48">
        <f t="shared" si="9"/>
        <v>64</v>
      </c>
      <c r="F19" s="46">
        <f t="shared" ca="1" si="2"/>
        <v>0.87695675464032519</v>
      </c>
      <c r="G19" s="48">
        <f t="shared" ca="1" si="3"/>
        <v>1.201645546108268E-2</v>
      </c>
      <c r="H19" s="48">
        <f t="shared" ca="1" si="4"/>
        <v>-5.135005027442709</v>
      </c>
      <c r="I19" s="48">
        <f t="shared" ca="1" si="5"/>
        <v>5.2446246217727497</v>
      </c>
      <c r="J19" s="48">
        <f t="shared" ca="1" si="6"/>
        <v>27.506087423304958</v>
      </c>
      <c r="K19" s="49">
        <f t="shared" si="7"/>
        <v>306.25</v>
      </c>
      <c r="L19" s="49">
        <f t="shared" ca="1" si="0"/>
        <v>3284.8614456233154</v>
      </c>
    </row>
    <row r="20" spans="1:12" ht="18.5" x14ac:dyDescent="0.45">
      <c r="A20" s="1"/>
      <c r="B20" s="1"/>
      <c r="C20" s="48">
        <f t="shared" si="8"/>
        <v>9</v>
      </c>
      <c r="D20" s="48">
        <f t="shared" ca="1" si="1"/>
        <v>-3.5795841697872364</v>
      </c>
      <c r="E20" s="48">
        <f t="shared" si="9"/>
        <v>81</v>
      </c>
      <c r="F20" s="46">
        <f t="shared" ca="1" si="2"/>
        <v>-32.21625752808513</v>
      </c>
      <c r="G20" s="48">
        <f t="shared" ca="1" si="3"/>
        <v>12.813422828591378</v>
      </c>
      <c r="H20" s="48">
        <f t="shared" ca="1" si="4"/>
        <v>-8.1103813804629681</v>
      </c>
      <c r="I20" s="48">
        <f t="shared" ca="1" si="5"/>
        <v>4.5307972106757317</v>
      </c>
      <c r="J20" s="48">
        <f t="shared" ca="1" si="6"/>
        <v>20.528123364266992</v>
      </c>
      <c r="K20" s="49">
        <f t="shared" si="7"/>
        <v>272.25</v>
      </c>
      <c r="L20" s="49">
        <f t="shared" ca="1" si="0"/>
        <v>2875.5877548014637</v>
      </c>
    </row>
    <row r="21" spans="1:12" ht="18.5" x14ac:dyDescent="0.45">
      <c r="A21" s="1"/>
      <c r="B21" s="1"/>
      <c r="C21" s="48">
        <f t="shared" si="8"/>
        <v>10</v>
      </c>
      <c r="D21" s="48">
        <f t="shared" ca="1" si="1"/>
        <v>-7.8504001084911366</v>
      </c>
      <c r="E21" s="48">
        <f t="shared" si="9"/>
        <v>100</v>
      </c>
      <c r="F21" s="46">
        <f t="shared" ca="1" si="2"/>
        <v>-78.504001084911366</v>
      </c>
      <c r="G21" s="48">
        <f t="shared" ca="1" si="3"/>
        <v>61.628781863397649</v>
      </c>
      <c r="H21" s="48">
        <f t="shared" ca="1" si="4"/>
        <v>-11.085757733483227</v>
      </c>
      <c r="I21" s="48">
        <f t="shared" ca="1" si="5"/>
        <v>3.2353576249920906</v>
      </c>
      <c r="J21" s="48">
        <f t="shared" ca="1" si="6"/>
        <v>10.46753896159446</v>
      </c>
      <c r="K21" s="49">
        <f t="shared" si="7"/>
        <v>240.25</v>
      </c>
      <c r="L21" s="49">
        <f t="shared" ca="1" si="0"/>
        <v>2435.78682487896</v>
      </c>
    </row>
    <row r="22" spans="1:12" ht="18.5" x14ac:dyDescent="0.45">
      <c r="A22" s="1"/>
      <c r="B22" s="1"/>
      <c r="C22" s="48">
        <f t="shared" si="8"/>
        <v>11</v>
      </c>
      <c r="D22" s="48">
        <f t="shared" ca="1" si="1"/>
        <v>-11.497332350486612</v>
      </c>
      <c r="E22" s="48">
        <f t="shared" si="9"/>
        <v>121</v>
      </c>
      <c r="F22" s="46">
        <f t="shared" ca="1" si="2"/>
        <v>-126.47065585535273</v>
      </c>
      <c r="G22" s="48">
        <f t="shared" ca="1" si="3"/>
        <v>132.18865117754601</v>
      </c>
      <c r="H22" s="48">
        <f t="shared" ca="1" si="4"/>
        <v>-14.061134086503486</v>
      </c>
      <c r="I22" s="48">
        <f t="shared" ca="1" si="5"/>
        <v>2.5638017360168739</v>
      </c>
      <c r="J22" s="48">
        <f t="shared" ca="1" si="6"/>
        <v>6.5730793416031359</v>
      </c>
      <c r="K22" s="49">
        <f t="shared" si="7"/>
        <v>210.25</v>
      </c>
      <c r="L22" s="49">
        <f t="shared" ca="1" si="0"/>
        <v>2089.1078050118113</v>
      </c>
    </row>
    <row r="23" spans="1:12" ht="18.5" x14ac:dyDescent="0.45">
      <c r="A23" s="1"/>
      <c r="B23" s="1"/>
      <c r="C23" s="48">
        <f t="shared" si="8"/>
        <v>12</v>
      </c>
      <c r="D23" s="48">
        <f t="shared" ca="1" si="1"/>
        <v>-23.404256319248962</v>
      </c>
      <c r="E23" s="48">
        <f t="shared" si="9"/>
        <v>144</v>
      </c>
      <c r="F23" s="46">
        <f t="shared" ca="1" si="2"/>
        <v>-280.85107583098755</v>
      </c>
      <c r="G23" s="48">
        <f t="shared" ca="1" si="3"/>
        <v>547.75921385710501</v>
      </c>
      <c r="H23" s="48">
        <f t="shared" ca="1" si="4"/>
        <v>-17.036510439523752</v>
      </c>
      <c r="I23" s="48">
        <f t="shared" ca="1" si="5"/>
        <v>-6.3677458797252093</v>
      </c>
      <c r="J23" s="48">
        <f t="shared" ca="1" si="6"/>
        <v>40.548187588757379</v>
      </c>
      <c r="K23" s="49">
        <f t="shared" si="7"/>
        <v>182.25</v>
      </c>
      <c r="L23" s="49">
        <f t="shared" ca="1" si="0"/>
        <v>1142.4288383241278</v>
      </c>
    </row>
    <row r="24" spans="1:12" ht="18.5" x14ac:dyDescent="0.45">
      <c r="A24" s="1"/>
      <c r="B24" s="1"/>
      <c r="C24" s="48">
        <f t="shared" si="8"/>
        <v>13</v>
      </c>
      <c r="D24" s="48">
        <f t="shared" ca="1" si="1"/>
        <v>-24.746250624008134</v>
      </c>
      <c r="E24" s="48">
        <f t="shared" si="9"/>
        <v>169</v>
      </c>
      <c r="F24" s="46">
        <f t="shared" ca="1" si="2"/>
        <v>-321.70125811210573</v>
      </c>
      <c r="G24" s="48">
        <f t="shared" ca="1" si="3"/>
        <v>612.37691994622298</v>
      </c>
      <c r="H24" s="48">
        <f t="shared" ca="1" si="4"/>
        <v>-20.011886792544011</v>
      </c>
      <c r="I24" s="48">
        <f t="shared" ca="1" si="5"/>
        <v>-4.7343638314641225</v>
      </c>
      <c r="J24" s="48">
        <f t="shared" ca="1" si="6"/>
        <v>22.414200888675648</v>
      </c>
      <c r="K24" s="49">
        <f t="shared" si="7"/>
        <v>156.25</v>
      </c>
      <c r="L24" s="49">
        <f t="shared" ca="1" si="0"/>
        <v>1053.5114152003791</v>
      </c>
    </row>
    <row r="25" spans="1:12" ht="18.5" x14ac:dyDescent="0.45">
      <c r="A25" s="1"/>
      <c r="B25" s="1"/>
      <c r="C25" s="48">
        <f t="shared" si="8"/>
        <v>14</v>
      </c>
      <c r="D25" s="48">
        <f t="shared" ca="1" si="1"/>
        <v>-28.846398373697397</v>
      </c>
      <c r="E25" s="48">
        <f t="shared" si="9"/>
        <v>196</v>
      </c>
      <c r="F25" s="46">
        <f t="shared" ca="1" si="2"/>
        <v>-403.84957723176353</v>
      </c>
      <c r="G25" s="48">
        <f t="shared" ca="1" si="3"/>
        <v>832.11469913405188</v>
      </c>
      <c r="H25" s="48">
        <f t="shared" ca="1" si="4"/>
        <v>-22.98726314556427</v>
      </c>
      <c r="I25" s="48">
        <f t="shared" ca="1" si="5"/>
        <v>-5.8591352281331268</v>
      </c>
      <c r="J25" s="48">
        <f t="shared" ca="1" si="6"/>
        <v>34.329465621550625</v>
      </c>
      <c r="K25" s="49">
        <f t="shared" si="7"/>
        <v>132.25</v>
      </c>
      <c r="L25" s="49">
        <f t="shared" ca="1" si="0"/>
        <v>804.15874273137024</v>
      </c>
    </row>
    <row r="26" spans="1:12" ht="18.5" x14ac:dyDescent="0.45">
      <c r="A26" s="1"/>
      <c r="B26" s="1"/>
      <c r="C26" s="48">
        <f t="shared" si="8"/>
        <v>15</v>
      </c>
      <c r="D26" s="48">
        <f t="shared" ca="1" si="1"/>
        <v>-22.847992080641713</v>
      </c>
      <c r="E26" s="48">
        <f t="shared" si="9"/>
        <v>225</v>
      </c>
      <c r="F26" s="46">
        <f t="shared" ca="1" si="2"/>
        <v>-342.71988120962573</v>
      </c>
      <c r="G26" s="48">
        <f t="shared" ca="1" si="3"/>
        <v>522.03074211706644</v>
      </c>
      <c r="H26" s="48">
        <f t="shared" ca="1" si="4"/>
        <v>-25.962639498584529</v>
      </c>
      <c r="I26" s="48">
        <f t="shared" ca="1" si="5"/>
        <v>3.1146474179428161</v>
      </c>
      <c r="J26" s="48">
        <f t="shared" ca="1" si="6"/>
        <v>9.7010285380978516</v>
      </c>
      <c r="K26" s="49">
        <f t="shared" si="7"/>
        <v>110.25</v>
      </c>
      <c r="L26" s="49">
        <f t="shared" ca="1" si="0"/>
        <v>1180.3415470631573</v>
      </c>
    </row>
    <row r="27" spans="1:12" ht="18.5" x14ac:dyDescent="0.45">
      <c r="A27" s="1"/>
      <c r="B27" s="1"/>
      <c r="C27" s="48">
        <f t="shared" si="8"/>
        <v>16</v>
      </c>
      <c r="D27" s="48">
        <f t="shared" ca="1" si="1"/>
        <v>-26.315891988664472</v>
      </c>
      <c r="E27" s="48">
        <f t="shared" si="9"/>
        <v>256</v>
      </c>
      <c r="F27" s="46">
        <f t="shared" ca="1" si="2"/>
        <v>-421.05427181863155</v>
      </c>
      <c r="G27" s="48">
        <f t="shared" ca="1" si="3"/>
        <v>692.52617115905491</v>
      </c>
      <c r="H27" s="48">
        <f t="shared" ca="1" si="4"/>
        <v>-28.938015851604789</v>
      </c>
      <c r="I27" s="48">
        <f t="shared" ca="1" si="5"/>
        <v>2.6221238629403167</v>
      </c>
      <c r="J27" s="48">
        <f t="shared" ca="1" si="6"/>
        <v>6.8755335526010493</v>
      </c>
      <c r="K27" s="49">
        <f t="shared" si="7"/>
        <v>90.25</v>
      </c>
      <c r="L27" s="49">
        <f t="shared" ca="1" si="0"/>
        <v>954.08085084639436</v>
      </c>
    </row>
    <row r="28" spans="1:12" ht="18.5" x14ac:dyDescent="0.45">
      <c r="A28" s="1"/>
      <c r="B28" s="1"/>
      <c r="C28" s="48">
        <f t="shared" si="8"/>
        <v>17</v>
      </c>
      <c r="D28" s="48">
        <f t="shared" ca="1" si="1"/>
        <v>-40.692909697589997</v>
      </c>
      <c r="E28" s="48">
        <f t="shared" si="9"/>
        <v>289</v>
      </c>
      <c r="F28" s="46">
        <f t="shared" ca="1" si="2"/>
        <v>-691.77946485902999</v>
      </c>
      <c r="G28" s="48">
        <f t="shared" ca="1" si="3"/>
        <v>1655.912899656214</v>
      </c>
      <c r="H28" s="48">
        <f t="shared" ca="1" si="4"/>
        <v>-31.913392204625048</v>
      </c>
      <c r="I28" s="48">
        <f t="shared" ca="1" si="5"/>
        <v>-8.7795174929649491</v>
      </c>
      <c r="J28" s="48">
        <f t="shared" ca="1" si="6"/>
        <v>77.079927409277545</v>
      </c>
      <c r="K28" s="49">
        <f t="shared" si="7"/>
        <v>72.25</v>
      </c>
      <c r="L28" s="49">
        <f t="shared" ca="1" si="0"/>
        <v>272.61911478045431</v>
      </c>
    </row>
    <row r="29" spans="1:12" ht="18.5" x14ac:dyDescent="0.45">
      <c r="A29" s="1"/>
      <c r="B29" s="1"/>
      <c r="C29" s="48">
        <f t="shared" si="8"/>
        <v>18</v>
      </c>
      <c r="D29" s="48">
        <f t="shared" ca="1" si="1"/>
        <v>-30.359077837762587</v>
      </c>
      <c r="E29" s="48">
        <f t="shared" si="9"/>
        <v>324</v>
      </c>
      <c r="F29" s="46">
        <f t="shared" ca="1" si="2"/>
        <v>-546.46340107972662</v>
      </c>
      <c r="G29" s="48">
        <f t="shared" ca="1" si="3"/>
        <v>921.6736071593275</v>
      </c>
      <c r="H29" s="48">
        <f t="shared" ca="1" si="4"/>
        <v>-34.888768557645307</v>
      </c>
      <c r="I29" s="48">
        <f t="shared" ca="1" si="5"/>
        <v>4.5296907198827192</v>
      </c>
      <c r="J29" s="48">
        <f t="shared" ca="1" si="6"/>
        <v>20.518098017791626</v>
      </c>
      <c r="K29" s="49">
        <f t="shared" si="7"/>
        <v>56.25</v>
      </c>
      <c r="L29" s="49">
        <f t="shared" ca="1" si="0"/>
        <v>720.65474270311529</v>
      </c>
    </row>
    <row r="30" spans="1:12" ht="18.5" x14ac:dyDescent="0.45">
      <c r="A30" s="1"/>
      <c r="B30" s="1"/>
      <c r="C30" s="48">
        <f t="shared" si="8"/>
        <v>19</v>
      </c>
      <c r="D30" s="48">
        <f t="shared" ca="1" si="1"/>
        <v>-46.564609954899773</v>
      </c>
      <c r="E30" s="48">
        <f t="shared" si="9"/>
        <v>361</v>
      </c>
      <c r="F30" s="46">
        <f t="shared" ca="1" si="2"/>
        <v>-884.72758914309566</v>
      </c>
      <c r="G30" s="48">
        <f t="shared" ca="1" si="3"/>
        <v>2168.2629002519511</v>
      </c>
      <c r="H30" s="48">
        <f t="shared" ca="1" si="4"/>
        <v>-37.864144910665566</v>
      </c>
      <c r="I30" s="48">
        <f t="shared" ca="1" si="5"/>
        <v>-8.7004650442342069</v>
      </c>
      <c r="J30" s="48">
        <f t="shared" ca="1" si="6"/>
        <v>75.698091985941346</v>
      </c>
      <c r="K30" s="49">
        <f t="shared" si="7"/>
        <v>42.25</v>
      </c>
      <c r="L30" s="49">
        <f t="shared" ca="1" si="0"/>
        <v>113.19856127755969</v>
      </c>
    </row>
    <row r="31" spans="1:12" ht="18.5" x14ac:dyDescent="0.45">
      <c r="A31" s="1"/>
      <c r="B31" s="1"/>
      <c r="C31" s="48">
        <f t="shared" si="8"/>
        <v>20</v>
      </c>
      <c r="D31" s="48">
        <f t="shared" ca="1" si="1"/>
        <v>-47.550700806435557</v>
      </c>
      <c r="E31" s="48">
        <f t="shared" si="9"/>
        <v>400</v>
      </c>
      <c r="F31" s="46">
        <f t="shared" ca="1" si="2"/>
        <v>-951.01401612871109</v>
      </c>
      <c r="G31" s="48">
        <f t="shared" ca="1" si="3"/>
        <v>2261.069147183151</v>
      </c>
      <c r="H31" s="48">
        <f t="shared" ca="1" si="4"/>
        <v>-40.839521263685825</v>
      </c>
      <c r="I31" s="48">
        <f t="shared" ca="1" si="5"/>
        <v>-6.7111795427497327</v>
      </c>
      <c r="J31" s="48">
        <f t="shared" ca="1" si="6"/>
        <v>45.039930855022511</v>
      </c>
      <c r="K31" s="49">
        <f t="shared" si="7"/>
        <v>30.25</v>
      </c>
      <c r="L31" s="49">
        <f t="shared" ca="1" si="0"/>
        <v>93.187946192835298</v>
      </c>
    </row>
    <row r="32" spans="1:12" ht="18.5" x14ac:dyDescent="0.45">
      <c r="A32" s="1"/>
      <c r="B32" s="1"/>
      <c r="C32" s="48">
        <f t="shared" si="8"/>
        <v>21</v>
      </c>
      <c r="D32" s="48">
        <f t="shared" ca="1" si="1"/>
        <v>-46.638800241032648</v>
      </c>
      <c r="E32" s="48">
        <f t="shared" si="9"/>
        <v>441</v>
      </c>
      <c r="F32" s="46">
        <f t="shared" ca="1" si="2"/>
        <v>-979.41480506168557</v>
      </c>
      <c r="G32" s="48">
        <f t="shared" ca="1" si="3"/>
        <v>2175.1776879229469</v>
      </c>
      <c r="H32" s="48">
        <f t="shared" ca="1" si="4"/>
        <v>-43.814897616706091</v>
      </c>
      <c r="I32" s="48">
        <f t="shared" ca="1" si="5"/>
        <v>-2.823902624326557</v>
      </c>
      <c r="J32" s="48">
        <f t="shared" ca="1" si="6"/>
        <v>7.9744260316784157</v>
      </c>
      <c r="K32" s="49">
        <f t="shared" si="7"/>
        <v>20.25</v>
      </c>
      <c r="L32" s="49">
        <f t="shared" ca="1" si="0"/>
        <v>111.62537315957145</v>
      </c>
    </row>
    <row r="33" spans="1:12" ht="18.5" x14ac:dyDescent="0.45">
      <c r="A33" s="1"/>
      <c r="B33" s="1"/>
      <c r="C33" s="48">
        <f t="shared" si="8"/>
        <v>22</v>
      </c>
      <c r="D33" s="48">
        <f t="shared" ca="1" si="1"/>
        <v>-44.170591756379203</v>
      </c>
      <c r="E33" s="48">
        <f t="shared" si="9"/>
        <v>484</v>
      </c>
      <c r="F33" s="46">
        <f t="shared" ca="1" si="2"/>
        <v>-971.75301864034248</v>
      </c>
      <c r="G33" s="48">
        <f t="shared" ca="1" si="3"/>
        <v>1951.0411761087144</v>
      </c>
      <c r="H33" s="48">
        <f t="shared" ca="1" si="4"/>
        <v>-46.790273969726343</v>
      </c>
      <c r="I33" s="48">
        <f t="shared" ca="1" si="5"/>
        <v>2.61968221334714</v>
      </c>
      <c r="J33" s="48">
        <f t="shared" ca="1" si="6"/>
        <v>6.8627348989273704</v>
      </c>
      <c r="K33" s="49">
        <f t="shared" si="7"/>
        <v>12.25</v>
      </c>
      <c r="L33" s="49">
        <f t="shared" ca="1" si="0"/>
        <v>169.8721078849473</v>
      </c>
    </row>
    <row r="34" spans="1:12" ht="18.5" x14ac:dyDescent="0.45">
      <c r="A34" s="1"/>
      <c r="B34" s="1"/>
      <c r="C34" s="48">
        <f t="shared" si="8"/>
        <v>23</v>
      </c>
      <c r="D34" s="48">
        <f t="shared" ca="1" si="1"/>
        <v>-48.231429985603405</v>
      </c>
      <c r="E34" s="48">
        <f t="shared" si="9"/>
        <v>529</v>
      </c>
      <c r="F34" s="46">
        <f t="shared" ca="1" si="2"/>
        <v>-1109.3228896688784</v>
      </c>
      <c r="G34" s="48">
        <f t="shared" ca="1" si="3"/>
        <v>2326.2708384561633</v>
      </c>
      <c r="H34" s="48">
        <f t="shared" ca="1" si="4"/>
        <v>-49.765650322746609</v>
      </c>
      <c r="I34" s="48">
        <f t="shared" ca="1" si="5"/>
        <v>1.5342203371432035</v>
      </c>
      <c r="J34" s="48">
        <f t="shared" ca="1" si="6"/>
        <v>2.3538320429038051</v>
      </c>
      <c r="K34" s="49">
        <f t="shared" si="7"/>
        <v>6.25</v>
      </c>
      <c r="L34" s="49">
        <f t="shared" ca="1" si="0"/>
        <v>80.508649363398007</v>
      </c>
    </row>
    <row r="35" spans="1:12" ht="18.5" x14ac:dyDescent="0.45">
      <c r="A35" s="1"/>
      <c r="B35" s="1"/>
      <c r="C35" s="48">
        <f t="shared" si="8"/>
        <v>24</v>
      </c>
      <c r="D35" s="48">
        <f t="shared" ca="1" si="1"/>
        <v>-43.753500570991633</v>
      </c>
      <c r="E35" s="48">
        <f t="shared" si="9"/>
        <v>576</v>
      </c>
      <c r="F35" s="46">
        <f t="shared" ca="1" si="2"/>
        <v>-1050.0840137037992</v>
      </c>
      <c r="G35" s="48">
        <f t="shared" ca="1" si="3"/>
        <v>1914.3688122157653</v>
      </c>
      <c r="H35" s="48">
        <f t="shared" ca="1" si="4"/>
        <v>-52.741026675766875</v>
      </c>
      <c r="I35" s="48">
        <f t="shared" ca="1" si="5"/>
        <v>8.9875261047752417</v>
      </c>
      <c r="J35" s="48">
        <f t="shared" ca="1" si="6"/>
        <v>80.77562548401643</v>
      </c>
      <c r="K35" s="49">
        <f t="shared" si="7"/>
        <v>2.25</v>
      </c>
      <c r="L35" s="49">
        <f t="shared" ca="1" si="0"/>
        <v>180.91838841167024</v>
      </c>
    </row>
    <row r="36" spans="1:12" ht="18.5" x14ac:dyDescent="0.45">
      <c r="A36" s="1"/>
      <c r="B36" s="1"/>
      <c r="C36" s="48">
        <f t="shared" si="8"/>
        <v>25</v>
      </c>
      <c r="D36" s="48">
        <f t="shared" ca="1" si="1"/>
        <v>-61.185651628227163</v>
      </c>
      <c r="E36" s="48">
        <f t="shared" si="9"/>
        <v>625</v>
      </c>
      <c r="F36" s="46">
        <f t="shared" ca="1" si="2"/>
        <v>-1529.641290705679</v>
      </c>
      <c r="G36" s="48">
        <f t="shared" ca="1" si="3"/>
        <v>3743.6839651707774</v>
      </c>
      <c r="H36" s="48">
        <f t="shared" ca="1" si="4"/>
        <v>-55.716403028787127</v>
      </c>
      <c r="I36" s="48">
        <f t="shared" ca="1" si="5"/>
        <v>-5.4692485994400357</v>
      </c>
      <c r="J36" s="48">
        <f t="shared" ca="1" si="6"/>
        <v>29.912680242476792</v>
      </c>
      <c r="K36" s="49">
        <f t="shared" si="7"/>
        <v>0.25</v>
      </c>
      <c r="L36" s="49">
        <f t="shared" ca="1" si="0"/>
        <v>15.852823401441745</v>
      </c>
    </row>
    <row r="37" spans="1:12" ht="18.5" x14ac:dyDescent="0.45">
      <c r="A37" s="1"/>
      <c r="B37" s="1"/>
      <c r="C37" s="48">
        <f t="shared" si="8"/>
        <v>26</v>
      </c>
      <c r="D37" s="48">
        <f t="shared" ca="1" si="1"/>
        <v>-67.041908775666101</v>
      </c>
      <c r="E37" s="48">
        <f t="shared" si="9"/>
        <v>676</v>
      </c>
      <c r="F37" s="46">
        <f t="shared" ca="1" si="2"/>
        <v>-1743.0896281673186</v>
      </c>
      <c r="G37" s="48">
        <f t="shared" ca="1" si="3"/>
        <v>4494.6175322847357</v>
      </c>
      <c r="H37" s="48">
        <f t="shared" ca="1" si="4"/>
        <v>-58.691779381807393</v>
      </c>
      <c r="I37" s="48">
        <f t="shared" ca="1" si="5"/>
        <v>-8.3501293938587082</v>
      </c>
      <c r="J37" s="48">
        <f t="shared" ca="1" si="6"/>
        <v>69.724660894183202</v>
      </c>
      <c r="K37" s="49">
        <f t="shared" si="7"/>
        <v>0.25</v>
      </c>
      <c r="L37" s="49">
        <f t="shared" ca="1" si="0"/>
        <v>96.782654547857888</v>
      </c>
    </row>
    <row r="38" spans="1:12" ht="18.5" x14ac:dyDescent="0.45">
      <c r="A38" s="1"/>
      <c r="B38" s="1"/>
      <c r="C38" s="48">
        <f t="shared" si="8"/>
        <v>27</v>
      </c>
      <c r="D38" s="48">
        <f t="shared" ca="1" si="1"/>
        <v>-51.88133534814208</v>
      </c>
      <c r="E38" s="48">
        <f t="shared" si="9"/>
        <v>729</v>
      </c>
      <c r="F38" s="46">
        <f t="shared" ca="1" si="2"/>
        <v>-1400.7960543998361</v>
      </c>
      <c r="G38" s="48">
        <f t="shared" ca="1" si="3"/>
        <v>2691.6729575063769</v>
      </c>
      <c r="H38" s="48">
        <f t="shared" ca="1" si="4"/>
        <v>-61.667155734827645</v>
      </c>
      <c r="I38" s="48">
        <f t="shared" ca="1" si="5"/>
        <v>9.7858203866855646</v>
      </c>
      <c r="J38" s="48">
        <f t="shared" ca="1" si="6"/>
        <v>95.76228064047082</v>
      </c>
      <c r="K38" s="49">
        <f t="shared" si="7"/>
        <v>2.25</v>
      </c>
      <c r="L38" s="49">
        <f t="shared" ca="1" si="0"/>
        <v>28.331729914879769</v>
      </c>
    </row>
    <row r="39" spans="1:12" ht="18.5" x14ac:dyDescent="0.45">
      <c r="A39" s="1"/>
      <c r="B39" s="1"/>
      <c r="C39" s="48">
        <f t="shared" si="8"/>
        <v>28</v>
      </c>
      <c r="D39" s="48">
        <f t="shared" ca="1" si="1"/>
        <v>-64.833336765368358</v>
      </c>
      <c r="E39" s="48">
        <f t="shared" si="9"/>
        <v>784</v>
      </c>
      <c r="F39" s="46">
        <f t="shared" ca="1" si="2"/>
        <v>-1815.333429430314</v>
      </c>
      <c r="G39" s="48">
        <f t="shared" ca="1" si="3"/>
        <v>4203.3615561316647</v>
      </c>
      <c r="H39" s="48">
        <f t="shared" ca="1" si="4"/>
        <v>-64.642532087847911</v>
      </c>
      <c r="I39" s="48">
        <f t="shared" ca="1" si="5"/>
        <v>-0.19080467752044683</v>
      </c>
      <c r="J39" s="48">
        <f t="shared" ca="1" si="6"/>
        <v>3.6406424963681711E-2</v>
      </c>
      <c r="K39" s="49">
        <f t="shared" si="7"/>
        <v>6.25</v>
      </c>
      <c r="L39" s="49">
        <f t="shared" ca="1" si="0"/>
        <v>58.205387815864562</v>
      </c>
    </row>
    <row r="40" spans="1:12" ht="18.5" x14ac:dyDescent="0.45">
      <c r="A40" s="1"/>
      <c r="B40" s="1"/>
      <c r="C40" s="48">
        <f t="shared" si="8"/>
        <v>29</v>
      </c>
      <c r="D40" s="48">
        <f t="shared" ca="1" si="1"/>
        <v>-63.617275923151567</v>
      </c>
      <c r="E40" s="48">
        <f t="shared" si="9"/>
        <v>841</v>
      </c>
      <c r="F40" s="46">
        <f t="shared" ca="1" si="2"/>
        <v>-1844.9010017713954</v>
      </c>
      <c r="G40" s="48">
        <f t="shared" ca="1" si="3"/>
        <v>4047.1577958824</v>
      </c>
      <c r="H40" s="48">
        <f t="shared" ca="1" si="4"/>
        <v>-67.617908440868163</v>
      </c>
      <c r="I40" s="48">
        <f t="shared" ca="1" si="5"/>
        <v>4.0006325177165962</v>
      </c>
      <c r="J40" s="48">
        <f t="shared" ca="1" si="6"/>
        <v>16.005060541811432</v>
      </c>
      <c r="K40" s="49">
        <f t="shared" si="7"/>
        <v>12.25</v>
      </c>
      <c r="L40" s="49">
        <f t="shared" ca="1" si="0"/>
        <v>41.128938225320027</v>
      </c>
    </row>
    <row r="41" spans="1:12" ht="18.5" x14ac:dyDescent="0.45">
      <c r="A41" s="1"/>
      <c r="B41" s="1"/>
      <c r="C41" s="48">
        <f t="shared" si="8"/>
        <v>30</v>
      </c>
      <c r="D41" s="48">
        <f t="shared" ca="1" si="1"/>
        <v>-72.079421386846931</v>
      </c>
      <c r="E41" s="48">
        <f t="shared" si="9"/>
        <v>900</v>
      </c>
      <c r="F41" s="46">
        <f t="shared" ca="1" si="2"/>
        <v>-2162.382641605408</v>
      </c>
      <c r="G41" s="48">
        <f t="shared" ca="1" si="3"/>
        <v>5195.4429874626467</v>
      </c>
      <c r="H41" s="48">
        <f t="shared" ca="1" si="4"/>
        <v>-70.593284793888429</v>
      </c>
      <c r="I41" s="48">
        <f t="shared" ca="1" si="5"/>
        <v>-1.486136592958502</v>
      </c>
      <c r="J41" s="48">
        <f t="shared" ca="1" si="6"/>
        <v>2.2086019729303041</v>
      </c>
      <c r="K41" s="49">
        <f t="shared" si="7"/>
        <v>20.25</v>
      </c>
      <c r="L41" s="49">
        <f t="shared" ca="1" si="0"/>
        <v>221.27544801012257</v>
      </c>
    </row>
    <row r="42" spans="1:12" ht="18.5" x14ac:dyDescent="0.45">
      <c r="A42" s="1"/>
      <c r="B42" s="1"/>
      <c r="C42" s="48">
        <f t="shared" si="8"/>
        <v>31</v>
      </c>
      <c r="D42" s="48">
        <f t="shared" ca="1" si="1"/>
        <v>-74.783410120163992</v>
      </c>
      <c r="E42" s="48">
        <f t="shared" si="9"/>
        <v>961</v>
      </c>
      <c r="F42" s="46">
        <f t="shared" ca="1" si="2"/>
        <v>-2318.285713725084</v>
      </c>
      <c r="G42" s="48">
        <f t="shared" ca="1" si="3"/>
        <v>5592.5584292006461</v>
      </c>
      <c r="H42" s="48">
        <f t="shared" ca="1" si="4"/>
        <v>-73.568661146908681</v>
      </c>
      <c r="I42" s="48">
        <f t="shared" ca="1" si="5"/>
        <v>-1.2147489732553112</v>
      </c>
      <c r="J42" s="48">
        <f t="shared" ca="1" si="6"/>
        <v>1.4756150680248328</v>
      </c>
      <c r="K42" s="49">
        <f t="shared" si="7"/>
        <v>30.25</v>
      </c>
      <c r="L42" s="49">
        <f t="shared" ca="1" si="0"/>
        <v>309.03245351059127</v>
      </c>
    </row>
    <row r="43" spans="1:12" ht="18.5" x14ac:dyDescent="0.45">
      <c r="A43" s="1"/>
      <c r="B43" s="1"/>
      <c r="C43" s="48">
        <f t="shared" si="8"/>
        <v>32</v>
      </c>
      <c r="D43" s="48">
        <f t="shared" ca="1" si="1"/>
        <v>-64.371522300215645</v>
      </c>
      <c r="E43" s="48">
        <f t="shared" si="9"/>
        <v>1024</v>
      </c>
      <c r="F43" s="46">
        <f t="shared" ca="1" si="2"/>
        <v>-2059.8887136069006</v>
      </c>
      <c r="G43" s="48">
        <f t="shared" ca="1" si="3"/>
        <v>4143.6928832471604</v>
      </c>
      <c r="H43" s="48">
        <f t="shared" ca="1" si="4"/>
        <v>-76.544037499928947</v>
      </c>
      <c r="I43" s="48">
        <f t="shared" ca="1" si="5"/>
        <v>12.172515199713303</v>
      </c>
      <c r="J43" s="48">
        <f t="shared" ca="1" si="6"/>
        <v>148.17012628725138</v>
      </c>
      <c r="K43" s="49">
        <f t="shared" si="7"/>
        <v>42.25</v>
      </c>
      <c r="L43" s="49">
        <f t="shared" ca="1" si="0"/>
        <v>51.372068500402953</v>
      </c>
    </row>
    <row r="44" spans="1:12" ht="18.5" x14ac:dyDescent="0.45">
      <c r="A44" s="1"/>
      <c r="B44" s="1"/>
      <c r="C44" s="48">
        <f t="shared" si="8"/>
        <v>33</v>
      </c>
      <c r="D44" s="48">
        <f t="shared" ca="1" si="1"/>
        <v>-73.579500263395573</v>
      </c>
      <c r="E44" s="48">
        <f t="shared" si="9"/>
        <v>1089</v>
      </c>
      <c r="F44" s="46">
        <f t="shared" ca="1" si="2"/>
        <v>-2428.1235086920537</v>
      </c>
      <c r="G44" s="48">
        <f t="shared" ca="1" si="3"/>
        <v>5413.9428590110292</v>
      </c>
      <c r="H44" s="48">
        <f t="shared" ca="1" si="4"/>
        <v>-79.519413852949214</v>
      </c>
      <c r="I44" s="48">
        <f t="shared" ca="1" si="5"/>
        <v>5.9399135895536403</v>
      </c>
      <c r="J44" s="48">
        <f t="shared" ca="1" si="6"/>
        <v>35.282573451364016</v>
      </c>
      <c r="K44" s="49">
        <f t="shared" si="7"/>
        <v>56.25</v>
      </c>
      <c r="L44" s="49">
        <f t="shared" ref="L44:L61" ca="1" si="10">(D44-$D$64)^2</f>
        <v>268.15402182004829</v>
      </c>
    </row>
    <row r="45" spans="1:12" ht="18.5" x14ac:dyDescent="0.45">
      <c r="A45" s="1"/>
      <c r="B45" s="1"/>
      <c r="C45" s="48">
        <f t="shared" si="8"/>
        <v>34</v>
      </c>
      <c r="D45" s="48">
        <f t="shared" ca="1" si="1"/>
        <v>-72.529633536181976</v>
      </c>
      <c r="E45" s="48">
        <f t="shared" si="9"/>
        <v>1156</v>
      </c>
      <c r="F45" s="46">
        <f t="shared" ca="1" si="2"/>
        <v>-2466.0075402301873</v>
      </c>
      <c r="G45" s="48">
        <f t="shared" ca="1" si="3"/>
        <v>5260.5477408928527</v>
      </c>
      <c r="H45" s="48">
        <f t="shared" ca="1" si="4"/>
        <v>-82.494790205969466</v>
      </c>
      <c r="I45" s="48">
        <f t="shared" ca="1" si="5"/>
        <v>9.9651566697874898</v>
      </c>
      <c r="J45" s="48">
        <f t="shared" ca="1" si="6"/>
        <v>99.304347453410088</v>
      </c>
      <c r="K45" s="49">
        <f t="shared" si="7"/>
        <v>72.25</v>
      </c>
      <c r="L45" s="49">
        <f t="shared" ca="1" si="10"/>
        <v>234.87224773573934</v>
      </c>
    </row>
    <row r="46" spans="1:12" ht="18.5" x14ac:dyDescent="0.45">
      <c r="A46" s="1"/>
      <c r="B46" s="1"/>
      <c r="C46" s="48">
        <f t="shared" si="8"/>
        <v>35</v>
      </c>
      <c r="D46" s="48">
        <f t="shared" ca="1" si="1"/>
        <v>-85.602382386125598</v>
      </c>
      <c r="E46" s="48">
        <f t="shared" si="9"/>
        <v>1225</v>
      </c>
      <c r="F46" s="46">
        <f t="shared" ca="1" si="2"/>
        <v>-2996.0833835143958</v>
      </c>
      <c r="G46" s="48">
        <f t="shared" ca="1" si="3"/>
        <v>7327.7678701804662</v>
      </c>
      <c r="H46" s="48">
        <f t="shared" ca="1" si="4"/>
        <v>-85.470166558989732</v>
      </c>
      <c r="I46" s="48">
        <f t="shared" ca="1" si="5"/>
        <v>-0.13221582713586599</v>
      </c>
      <c r="J46" s="48">
        <f t="shared" ca="1" si="6"/>
        <v>1.7481024945221198E-2</v>
      </c>
      <c r="K46" s="49">
        <f t="shared" si="7"/>
        <v>90.25</v>
      </c>
      <c r="L46" s="49">
        <f t="shared" ca="1" si="10"/>
        <v>806.46294199111253</v>
      </c>
    </row>
    <row r="47" spans="1:12" ht="18.5" x14ac:dyDescent="0.45">
      <c r="A47" s="1"/>
      <c r="B47" s="1"/>
      <c r="C47" s="48">
        <f t="shared" si="8"/>
        <v>36</v>
      </c>
      <c r="D47" s="48">
        <f t="shared" ca="1" si="1"/>
        <v>-94.38516547869277</v>
      </c>
      <c r="E47" s="48">
        <f t="shared" si="9"/>
        <v>1296</v>
      </c>
      <c r="F47" s="46">
        <f t="shared" ca="1" si="2"/>
        <v>-3397.8659572329398</v>
      </c>
      <c r="G47" s="48">
        <f t="shared" ca="1" si="3"/>
        <v>8908.5594624402165</v>
      </c>
      <c r="H47" s="48">
        <f t="shared" ca="1" si="4"/>
        <v>-88.445542912009984</v>
      </c>
      <c r="I47" s="48">
        <f t="shared" ca="1" si="5"/>
        <v>-5.939622566682786</v>
      </c>
      <c r="J47" s="48">
        <f t="shared" ca="1" si="6"/>
        <v>35.279116234647404</v>
      </c>
      <c r="K47" s="49">
        <f t="shared" si="7"/>
        <v>110.25</v>
      </c>
      <c r="L47" s="49">
        <f t="shared" ca="1" si="10"/>
        <v>1382.4322841237533</v>
      </c>
    </row>
    <row r="48" spans="1:12" ht="18.5" x14ac:dyDescent="0.45">
      <c r="A48" s="1"/>
      <c r="B48" s="1"/>
      <c r="C48" s="48">
        <f t="shared" si="8"/>
        <v>37</v>
      </c>
      <c r="D48" s="48">
        <f t="shared" ca="1" si="1"/>
        <v>-92.551636389288703</v>
      </c>
      <c r="E48" s="48">
        <f t="shared" si="9"/>
        <v>1369</v>
      </c>
      <c r="F48" s="46">
        <f t="shared" ca="1" si="2"/>
        <v>-3424.410546403682</v>
      </c>
      <c r="G48" s="48">
        <f t="shared" ca="1" si="3"/>
        <v>8565.8053983351092</v>
      </c>
      <c r="H48" s="48">
        <f t="shared" ca="1" si="4"/>
        <v>-91.42091926503025</v>
      </c>
      <c r="I48" s="48">
        <f t="shared" ca="1" si="5"/>
        <v>-1.1307171242584531</v>
      </c>
      <c r="J48" s="48">
        <f t="shared" ca="1" si="6"/>
        <v>1.2785212150913059</v>
      </c>
      <c r="K48" s="49">
        <f t="shared" si="7"/>
        <v>132.25</v>
      </c>
      <c r="L48" s="49">
        <f t="shared" ca="1" si="10"/>
        <v>1249.4489505343167</v>
      </c>
    </row>
    <row r="49" spans="1:13" ht="18.5" x14ac:dyDescent="0.45">
      <c r="A49" s="1"/>
      <c r="B49" s="1"/>
      <c r="C49" s="48">
        <f t="shared" si="8"/>
        <v>38</v>
      </c>
      <c r="D49" s="48">
        <f t="shared" ca="1" si="1"/>
        <v>-101.04741686238864</v>
      </c>
      <c r="E49" s="48">
        <f t="shared" si="9"/>
        <v>1444</v>
      </c>
      <c r="F49" s="46">
        <f t="shared" ca="1" si="2"/>
        <v>-3839.8018407707686</v>
      </c>
      <c r="G49" s="48">
        <f t="shared" ca="1" si="3"/>
        <v>10210.580454561345</v>
      </c>
      <c r="H49" s="48">
        <f t="shared" ca="1" si="4"/>
        <v>-94.396295618050502</v>
      </c>
      <c r="I49" s="48">
        <f t="shared" ca="1" si="5"/>
        <v>-6.6511212443381424</v>
      </c>
      <c r="J49" s="48">
        <f t="shared" ca="1" si="6"/>
        <v>44.23741380688616</v>
      </c>
      <c r="K49" s="49">
        <f t="shared" si="7"/>
        <v>156.25</v>
      </c>
      <c r="L49" s="49">
        <f t="shared" ca="1" si="10"/>
        <v>1922.2372046737676</v>
      </c>
    </row>
    <row r="50" spans="1:13" ht="18.5" x14ac:dyDescent="0.45">
      <c r="A50" s="1"/>
      <c r="B50" s="1"/>
      <c r="C50" s="48">
        <f t="shared" si="8"/>
        <v>39</v>
      </c>
      <c r="D50" s="48">
        <f t="shared" ca="1" si="1"/>
        <v>-96.830196925872514</v>
      </c>
      <c r="E50" s="48">
        <f t="shared" si="9"/>
        <v>1521</v>
      </c>
      <c r="F50" s="46">
        <f t="shared" ca="1" si="2"/>
        <v>-3776.377680109028</v>
      </c>
      <c r="G50" s="48">
        <f t="shared" ca="1" si="3"/>
        <v>9376.0870367032512</v>
      </c>
      <c r="H50" s="48">
        <f t="shared" ca="1" si="4"/>
        <v>-97.371671971070768</v>
      </c>
      <c r="I50" s="48">
        <f t="shared" ca="1" si="5"/>
        <v>0.54147504519825418</v>
      </c>
      <c r="J50" s="48">
        <f t="shared" ca="1" si="6"/>
        <v>0.2931952245724514</v>
      </c>
      <c r="K50" s="49">
        <f t="shared" si="7"/>
        <v>182.25</v>
      </c>
      <c r="L50" s="49">
        <f t="shared" ca="1" si="10"/>
        <v>1570.2282545782068</v>
      </c>
    </row>
    <row r="51" spans="1:13" ht="18.5" x14ac:dyDescent="0.45">
      <c r="A51" s="1"/>
      <c r="B51" s="1"/>
      <c r="C51" s="48">
        <f t="shared" si="8"/>
        <v>40</v>
      </c>
      <c r="D51" s="48">
        <f t="shared" ca="1" si="1"/>
        <v>-103.30351084523679</v>
      </c>
      <c r="E51" s="48">
        <f t="shared" si="9"/>
        <v>1600</v>
      </c>
      <c r="F51" s="46">
        <f t="shared" ca="1" si="2"/>
        <v>-4132.1404338094717</v>
      </c>
      <c r="G51" s="48">
        <f t="shared" ca="1" si="3"/>
        <v>10671.615352951954</v>
      </c>
      <c r="H51" s="48">
        <f t="shared" ca="1" si="4"/>
        <v>-100.34704832409102</v>
      </c>
      <c r="I51" s="48">
        <f t="shared" ca="1" si="5"/>
        <v>-2.9564625211457667</v>
      </c>
      <c r="J51" s="48">
        <f t="shared" ca="1" si="6"/>
        <v>8.7406706389395836</v>
      </c>
      <c r="K51" s="49">
        <f t="shared" si="7"/>
        <v>210.25</v>
      </c>
      <c r="L51" s="49">
        <f t="shared" ca="1" si="10"/>
        <v>2125.156491139242</v>
      </c>
    </row>
    <row r="52" spans="1:13" ht="18.5" x14ac:dyDescent="0.45">
      <c r="A52" s="1"/>
      <c r="B52" s="1"/>
      <c r="C52" s="48">
        <f t="shared" si="8"/>
        <v>41</v>
      </c>
      <c r="D52" s="48">
        <f t="shared" ca="1" si="1"/>
        <v>-96.081047536856829</v>
      </c>
      <c r="E52" s="48">
        <f t="shared" si="9"/>
        <v>1681</v>
      </c>
      <c r="F52" s="46">
        <f t="shared" ca="1" si="2"/>
        <v>-3939.3229490111298</v>
      </c>
      <c r="G52" s="48">
        <f t="shared" ca="1" si="3"/>
        <v>9231.5676957797423</v>
      </c>
      <c r="H52" s="48">
        <f t="shared" ca="1" si="4"/>
        <v>-103.32242467711129</v>
      </c>
      <c r="I52" s="48">
        <f t="shared" ca="1" si="5"/>
        <v>7.2413771402544569</v>
      </c>
      <c r="J52" s="48">
        <f t="shared" ca="1" si="6"/>
        <v>52.437542887399815</v>
      </c>
      <c r="K52" s="49">
        <f t="shared" si="7"/>
        <v>240.25</v>
      </c>
      <c r="L52" s="49">
        <f t="shared" ca="1" si="10"/>
        <v>1511.4177336059897</v>
      </c>
    </row>
    <row r="53" spans="1:13" ht="18.5" x14ac:dyDescent="0.45">
      <c r="A53" s="1"/>
      <c r="B53" s="1"/>
      <c r="C53" s="48">
        <f t="shared" si="8"/>
        <v>42</v>
      </c>
      <c r="D53" s="48">
        <f t="shared" ca="1" si="1"/>
        <v>-111.34550512783568</v>
      </c>
      <c r="E53" s="48">
        <f t="shared" si="9"/>
        <v>1764</v>
      </c>
      <c r="F53" s="46">
        <f t="shared" ca="1" si="2"/>
        <v>-4676.5112153690989</v>
      </c>
      <c r="G53" s="48">
        <f t="shared" ca="1" si="3"/>
        <v>12397.821512172881</v>
      </c>
      <c r="H53" s="48">
        <f t="shared" ca="1" si="4"/>
        <v>-106.29780103013155</v>
      </c>
      <c r="I53" s="48">
        <f t="shared" ca="1" si="5"/>
        <v>-5.047704097704127</v>
      </c>
      <c r="J53" s="48">
        <f t="shared" ca="1" si="6"/>
        <v>25.479316657979034</v>
      </c>
      <c r="K53" s="49">
        <f t="shared" si="7"/>
        <v>272.25</v>
      </c>
      <c r="L53" s="49">
        <f t="shared" ca="1" si="10"/>
        <v>2931.2927015316368</v>
      </c>
    </row>
    <row r="54" spans="1:13" ht="18.5" x14ac:dyDescent="0.45">
      <c r="A54" s="1"/>
      <c r="B54" s="1"/>
      <c r="C54" s="48">
        <f t="shared" si="8"/>
        <v>43</v>
      </c>
      <c r="D54" s="48">
        <f t="shared" ca="1" si="1"/>
        <v>-109.43985614403066</v>
      </c>
      <c r="E54" s="48">
        <f t="shared" si="9"/>
        <v>1849</v>
      </c>
      <c r="F54" s="46">
        <f t="shared" ca="1" si="2"/>
        <v>-4705.9138141933181</v>
      </c>
      <c r="G54" s="48">
        <f t="shared" ca="1" si="3"/>
        <v>11977.082112826125</v>
      </c>
      <c r="H54" s="48">
        <f t="shared" ca="1" si="4"/>
        <v>-109.2731773831518</v>
      </c>
      <c r="I54" s="48">
        <f t="shared" ca="1" si="5"/>
        <v>-0.16667876087885247</v>
      </c>
      <c r="J54" s="48">
        <f t="shared" ca="1" si="6"/>
        <v>2.7781809328109683E-2</v>
      </c>
      <c r="K54" s="49">
        <f t="shared" si="7"/>
        <v>306.25</v>
      </c>
      <c r="L54" s="49">
        <f t="shared" ca="1" si="10"/>
        <v>2728.575138734609</v>
      </c>
    </row>
    <row r="55" spans="1:13" ht="18.5" x14ac:dyDescent="0.45">
      <c r="A55" s="1"/>
      <c r="B55" s="1"/>
      <c r="C55" s="48">
        <f t="shared" si="8"/>
        <v>44</v>
      </c>
      <c r="D55" s="48">
        <f t="shared" ca="1" si="1"/>
        <v>-114.81878002271117</v>
      </c>
      <c r="E55" s="48">
        <f t="shared" si="9"/>
        <v>1936</v>
      </c>
      <c r="F55" s="46">
        <f t="shared" ca="1" si="2"/>
        <v>-5052.0263209992918</v>
      </c>
      <c r="G55" s="48">
        <f t="shared" ca="1" si="3"/>
        <v>13183.352245903738</v>
      </c>
      <c r="H55" s="48">
        <f t="shared" ca="1" si="4"/>
        <v>-112.24855373617206</v>
      </c>
      <c r="I55" s="48">
        <f t="shared" ca="1" si="5"/>
        <v>-2.5702262865391106</v>
      </c>
      <c r="J55" s="48">
        <f t="shared" ca="1" si="6"/>
        <v>6.6060631640166259</v>
      </c>
      <c r="K55" s="49">
        <f t="shared" si="7"/>
        <v>342.25</v>
      </c>
      <c r="L55" s="49">
        <f t="shared" ca="1" si="10"/>
        <v>3319.452367527439</v>
      </c>
    </row>
    <row r="56" spans="1:13" ht="18.5" x14ac:dyDescent="0.45">
      <c r="A56" s="1"/>
      <c r="B56" s="1"/>
      <c r="C56" s="48">
        <f t="shared" si="8"/>
        <v>45</v>
      </c>
      <c r="D56" s="48">
        <f t="shared" ca="1" si="1"/>
        <v>-113.2235310084106</v>
      </c>
      <c r="E56" s="48">
        <f t="shared" si="9"/>
        <v>2025</v>
      </c>
      <c r="F56" s="46">
        <f t="shared" ca="1" si="2"/>
        <v>-5095.0588953784772</v>
      </c>
      <c r="G56" s="48">
        <f t="shared" ca="1" si="3"/>
        <v>12819.567974012518</v>
      </c>
      <c r="H56" s="48">
        <f t="shared" ca="1" si="4"/>
        <v>-115.22393008919232</v>
      </c>
      <c r="I56" s="48">
        <f t="shared" ca="1" si="5"/>
        <v>2.0003990807817189</v>
      </c>
      <c r="J56" s="48">
        <f t="shared" ca="1" si="6"/>
        <v>4.0015964823923458</v>
      </c>
      <c r="K56" s="49">
        <f t="shared" si="7"/>
        <v>380.25</v>
      </c>
      <c r="L56" s="49">
        <f t="shared" ca="1" si="10"/>
        <v>3138.1776358546394</v>
      </c>
    </row>
    <row r="57" spans="1:13" ht="18.5" x14ac:dyDescent="0.45">
      <c r="A57" s="1"/>
      <c r="B57" s="1"/>
      <c r="C57" s="48">
        <f t="shared" si="8"/>
        <v>46</v>
      </c>
      <c r="D57" s="48">
        <f t="shared" ca="1" si="1"/>
        <v>-118.11452197391539</v>
      </c>
      <c r="E57" s="48">
        <f t="shared" si="9"/>
        <v>2116</v>
      </c>
      <c r="F57" s="46">
        <f t="shared" ca="1" si="2"/>
        <v>-5433.2680108001077</v>
      </c>
      <c r="G57" s="48">
        <f t="shared" ca="1" si="3"/>
        <v>13951.040301126541</v>
      </c>
      <c r="H57" s="48">
        <f t="shared" ca="1" si="4"/>
        <v>-118.19930644221259</v>
      </c>
      <c r="I57" s="48">
        <f t="shared" ca="1" si="5"/>
        <v>8.4784468297200988E-2</v>
      </c>
      <c r="J57" s="48">
        <f t="shared" ca="1" si="6"/>
        <v>7.1884060644390796E-3</v>
      </c>
      <c r="K57" s="49">
        <f t="shared" si="7"/>
        <v>420.25</v>
      </c>
      <c r="L57" s="49">
        <f t="shared" ca="1" si="10"/>
        <v>3710.0805764186221</v>
      </c>
    </row>
    <row r="58" spans="1:13" ht="18.5" x14ac:dyDescent="0.45">
      <c r="A58" s="1"/>
      <c r="B58" s="1"/>
      <c r="C58" s="48">
        <f t="shared" si="8"/>
        <v>47</v>
      </c>
      <c r="D58" s="48">
        <f t="shared" ca="1" si="1"/>
        <v>-126.3412984936997</v>
      </c>
      <c r="E58" s="48">
        <f t="shared" si="9"/>
        <v>2209</v>
      </c>
      <c r="F58" s="46">
        <f t="shared" ca="1" si="2"/>
        <v>-5938.041029203886</v>
      </c>
      <c r="G58" s="48">
        <f t="shared" ca="1" si="3"/>
        <v>15962.123705074126</v>
      </c>
      <c r="H58" s="48">
        <f t="shared" ca="1" si="4"/>
        <v>-121.17468279523285</v>
      </c>
      <c r="I58" s="48">
        <f t="shared" ca="1" si="5"/>
        <v>-5.1666156984668419</v>
      </c>
      <c r="J58" s="48">
        <f t="shared" ca="1" si="6"/>
        <v>26.693917775644014</v>
      </c>
      <c r="K58" s="49">
        <f t="shared" si="7"/>
        <v>462.25</v>
      </c>
      <c r="L58" s="49">
        <f t="shared" ca="1" si="10"/>
        <v>4779.9534316395266</v>
      </c>
    </row>
    <row r="59" spans="1:13" ht="18.5" x14ac:dyDescent="0.45">
      <c r="A59" s="1"/>
      <c r="B59" s="1"/>
      <c r="C59" s="48">
        <f t="shared" si="8"/>
        <v>48</v>
      </c>
      <c r="D59" s="48">
        <f t="shared" ca="1" si="1"/>
        <v>-122.282565631766</v>
      </c>
      <c r="E59" s="48">
        <f t="shared" si="9"/>
        <v>2304</v>
      </c>
      <c r="F59" s="46">
        <f t="shared" ca="1" si="2"/>
        <v>-5869.5631503247678</v>
      </c>
      <c r="G59" s="48">
        <f t="shared" ca="1" si="3"/>
        <v>14953.02585748716</v>
      </c>
      <c r="H59" s="48">
        <f t="shared" ca="1" si="4"/>
        <v>-124.15005914825312</v>
      </c>
      <c r="I59" s="48">
        <f t="shared" ca="1" si="5"/>
        <v>1.8674935164871158</v>
      </c>
      <c r="J59" s="48">
        <f t="shared" ca="1" si="6"/>
        <v>3.4875320341214135</v>
      </c>
      <c r="K59" s="49">
        <f t="shared" si="7"/>
        <v>506.25</v>
      </c>
      <c r="L59" s="49">
        <f t="shared" ca="1" si="10"/>
        <v>4235.2078336765462</v>
      </c>
    </row>
    <row r="60" spans="1:13" ht="18.5" x14ac:dyDescent="0.45">
      <c r="A60" s="1"/>
      <c r="B60" s="1"/>
      <c r="C60" s="48">
        <f t="shared" si="8"/>
        <v>49</v>
      </c>
      <c r="D60" s="48">
        <f t="shared" ca="1" si="1"/>
        <v>-127.91000523842378</v>
      </c>
      <c r="E60" s="48">
        <f t="shared" si="9"/>
        <v>2401</v>
      </c>
      <c r="F60" s="46">
        <f t="shared" ca="1" si="2"/>
        <v>-6267.5902566827654</v>
      </c>
      <c r="G60" s="48">
        <f t="shared" ca="1" si="3"/>
        <v>16360.969440093599</v>
      </c>
      <c r="H60" s="48">
        <f t="shared" ca="1" si="4"/>
        <v>-127.12543550127336</v>
      </c>
      <c r="I60" s="48">
        <f t="shared" ca="1" si="5"/>
        <v>-0.78456973715042011</v>
      </c>
      <c r="J60" s="48">
        <f t="shared" ca="1" si="6"/>
        <v>0.61554967245227932</v>
      </c>
      <c r="K60" s="49">
        <f t="shared" si="7"/>
        <v>552.25</v>
      </c>
      <c r="L60" s="49">
        <f t="shared" ca="1" si="10"/>
        <v>4999.3262792598771</v>
      </c>
    </row>
    <row r="61" spans="1:13" ht="18.5" x14ac:dyDescent="0.45">
      <c r="A61" s="1"/>
      <c r="B61" s="1"/>
      <c r="C61" s="50">
        <f t="shared" si="8"/>
        <v>50</v>
      </c>
      <c r="D61" s="50">
        <f t="shared" ca="1" si="1"/>
        <v>-130.76580759084328</v>
      </c>
      <c r="E61" s="50">
        <f t="shared" si="9"/>
        <v>2500</v>
      </c>
      <c r="F61" s="51">
        <f t="shared" ca="1" si="2"/>
        <v>-6538.2903795421644</v>
      </c>
      <c r="G61" s="50">
        <f t="shared" ca="1" si="3"/>
        <v>17099.696434885445</v>
      </c>
      <c r="H61" s="50">
        <f t="shared" ca="1" si="4"/>
        <v>-130.10081185429362</v>
      </c>
      <c r="I61" s="50">
        <f t="shared" ca="1" si="5"/>
        <v>-0.66499573654965616</v>
      </c>
      <c r="J61" s="50">
        <f t="shared" ca="1" si="6"/>
        <v>0.44221932962921973</v>
      </c>
      <c r="K61" s="52">
        <f t="shared" si="7"/>
        <v>600.25</v>
      </c>
      <c r="L61" s="52">
        <f t="shared" ca="1" si="10"/>
        <v>5411.3261175875095</v>
      </c>
    </row>
    <row r="62" spans="1:13" ht="15.5" x14ac:dyDescent="0.35">
      <c r="A62" s="1"/>
      <c r="B62" s="1"/>
      <c r="C62" s="23"/>
      <c r="D62" s="23"/>
      <c r="E62" s="23"/>
      <c r="F62" s="23"/>
      <c r="G62" s="23"/>
      <c r="H62" s="23"/>
      <c r="I62" s="4"/>
      <c r="J62" s="4"/>
      <c r="K62" s="4"/>
      <c r="L62" s="4"/>
    </row>
    <row r="63" spans="1:13" ht="35.15" customHeight="1" x14ac:dyDescent="0.35">
      <c r="A63" s="1"/>
      <c r="B63" s="3"/>
      <c r="C63" s="54">
        <f>SUM(C12:C61)</f>
        <v>1275</v>
      </c>
      <c r="D63" s="54">
        <f ca="1">SUM(D12:D61)</f>
        <v>-2860.2045602648632</v>
      </c>
      <c r="E63" s="54">
        <f t="shared" ref="E63:K63" si="11">SUM(E12:E61)</f>
        <v>42925</v>
      </c>
      <c r="F63" s="54">
        <f t="shared" ca="1" si="11"/>
        <v>-103916.32256257746</v>
      </c>
      <c r="G63" s="54">
        <f t="shared" ca="1" si="11"/>
        <v>257122.30863511498</v>
      </c>
      <c r="H63" s="54">
        <f t="shared" ca="1" si="11"/>
        <v>-2860.2045602648632</v>
      </c>
      <c r="I63" s="54">
        <f t="shared" ca="1" si="11"/>
        <v>3.0908609005564358E-13</v>
      </c>
      <c r="J63" s="54">
        <f t="shared" ca="1" si="11"/>
        <v>1326.4551004240273</v>
      </c>
      <c r="K63" s="54">
        <f t="shared" si="11"/>
        <v>10412.5</v>
      </c>
      <c r="L63" s="54">
        <f ca="1">SUM(L12:L61)</f>
        <v>93506.906103916655</v>
      </c>
      <c r="M63" s="2"/>
    </row>
    <row r="64" spans="1:13" ht="35.15" customHeight="1" x14ac:dyDescent="0.35">
      <c r="A64" s="1"/>
      <c r="B64" s="3"/>
      <c r="C64" s="54">
        <f>C63/50</f>
        <v>25.5</v>
      </c>
      <c r="D64" s="54">
        <f ca="1">D63/50</f>
        <v>-57.20409120529726</v>
      </c>
      <c r="E64" s="54">
        <f t="shared" ref="E64:G64" si="12">E63/50</f>
        <v>858.5</v>
      </c>
      <c r="F64" s="54">
        <f t="shared" ca="1" si="12"/>
        <v>-2078.3264512515493</v>
      </c>
      <c r="G64" s="54">
        <f t="shared" ca="1" si="12"/>
        <v>5142.4461727022999</v>
      </c>
      <c r="H64" s="56">
        <f t="shared" ref="H64" ca="1" si="13">H63/50</f>
        <v>-57.20409120529726</v>
      </c>
      <c r="I64" s="54">
        <f t="shared" ref="I64:K64" ca="1" si="14">I63/50</f>
        <v>6.1817218011128716E-15</v>
      </c>
      <c r="J64" s="56">
        <f t="shared" ca="1" si="14"/>
        <v>26.529102008480546</v>
      </c>
      <c r="K64" s="54">
        <f t="shared" si="14"/>
        <v>208.25</v>
      </c>
      <c r="L64" s="4"/>
    </row>
    <row r="65" spans="1:15" ht="40" customHeight="1" x14ac:dyDescent="0.35">
      <c r="C65" s="23"/>
      <c r="D65" s="23"/>
      <c r="E65" s="23"/>
      <c r="F65" s="23"/>
      <c r="G65" s="23"/>
      <c r="H65" s="42" t="s">
        <v>12</v>
      </c>
      <c r="I65" s="9"/>
      <c r="J65" s="54">
        <f ca="1">J63/48</f>
        <v>27.634481258833901</v>
      </c>
      <c r="K65" s="30"/>
      <c r="L65" s="29"/>
    </row>
    <row r="66" spans="1:15" ht="80" customHeight="1" x14ac:dyDescent="0.35">
      <c r="A66" s="42" t="s">
        <v>22</v>
      </c>
      <c r="B66" s="9"/>
      <c r="C66" s="54">
        <f ca="1">J65/K63</f>
        <v>2.6539717895638802E-3</v>
      </c>
      <c r="D66" s="23"/>
      <c r="E66" s="23"/>
      <c r="F66" s="23"/>
      <c r="G66" s="23"/>
      <c r="H66" s="58" t="s">
        <v>26</v>
      </c>
      <c r="I66" s="4">
        <f ca="1">SQRT(J65)</f>
        <v>5.2568508880159328</v>
      </c>
      <c r="J66" s="28"/>
      <c r="L66" s="55">
        <f ca="1">SQRT(C66)</f>
        <v>5.1516713691421349E-2</v>
      </c>
      <c r="M66" s="25"/>
      <c r="N66" s="57" t="s">
        <v>13</v>
      </c>
      <c r="O66" s="57"/>
    </row>
    <row r="67" spans="1:15" ht="80" customHeight="1" x14ac:dyDescent="0.35">
      <c r="A67" s="42" t="s">
        <v>23</v>
      </c>
      <c r="B67" s="9"/>
      <c r="C67" s="54">
        <f ca="1">(J65*E63)/(50*K63)</f>
        <v>2.2784347813405912</v>
      </c>
      <c r="D67" s="23"/>
      <c r="E67" s="23"/>
      <c r="F67" s="23"/>
      <c r="G67" s="23"/>
      <c r="H67" s="23"/>
      <c r="I67" s="4"/>
      <c r="J67" s="27"/>
      <c r="K67" s="12"/>
      <c r="L67" s="4"/>
    </row>
    <row r="68" spans="1:15" ht="40" customHeight="1" x14ac:dyDescent="0.35">
      <c r="A68" s="26"/>
      <c r="B68" s="33"/>
      <c r="C68" s="54">
        <f ca="1">D69/L66</f>
        <v>-57.755554262300016</v>
      </c>
      <c r="D68" s="23"/>
      <c r="E68" s="23"/>
      <c r="F68" s="23"/>
      <c r="G68" s="23"/>
      <c r="H68" s="23"/>
      <c r="I68" s="4"/>
      <c r="J68" s="4"/>
      <c r="L68" s="24"/>
    </row>
    <row r="69" spans="1:15" ht="40" customHeight="1" x14ac:dyDescent="0.35">
      <c r="A69" s="1"/>
      <c r="B69" s="42" t="s">
        <v>27</v>
      </c>
      <c r="C69" s="6"/>
      <c r="D69" s="54">
        <f ca="1">(F64-C64*D64)/(E64-C64^2)</f>
        <v>-2.9753763530202599</v>
      </c>
      <c r="E69" s="23"/>
      <c r="F69" s="23"/>
      <c r="G69" s="23"/>
      <c r="H69" s="23"/>
      <c r="I69" s="4"/>
      <c r="J69" s="4"/>
      <c r="K69" s="4"/>
      <c r="L69" s="4"/>
    </row>
    <row r="70" spans="1:15" ht="40" customHeight="1" x14ac:dyDescent="0.35">
      <c r="A70" s="1"/>
      <c r="B70" s="42" t="s">
        <v>27</v>
      </c>
      <c r="C70" s="6"/>
      <c r="D70" s="54">
        <f ca="1">D64-D69*C64</f>
        <v>18.66800579671937</v>
      </c>
      <c r="E70" s="23"/>
      <c r="F70" s="23"/>
      <c r="G70" s="23"/>
      <c r="H70" s="23"/>
      <c r="I70" s="4"/>
      <c r="J70" s="4"/>
      <c r="K70" s="4"/>
      <c r="L70" s="4"/>
    </row>
    <row r="71" spans="1:15" ht="40" customHeight="1" x14ac:dyDescent="0.35">
      <c r="B71" s="42" t="s">
        <v>9</v>
      </c>
      <c r="C71" s="31"/>
      <c r="D71" s="54">
        <f ca="1">J63</f>
        <v>1326.4551004240273</v>
      </c>
      <c r="E71" s="4"/>
      <c r="F71" s="4"/>
      <c r="G71" s="4"/>
      <c r="H71" s="4"/>
      <c r="I71" s="4"/>
      <c r="J71" s="4"/>
      <c r="K71" s="4"/>
      <c r="L71" s="4"/>
    </row>
    <row r="72" spans="1:15" ht="40" customHeight="1" x14ac:dyDescent="0.35">
      <c r="B72" s="42" t="s">
        <v>10</v>
      </c>
      <c r="C72" s="31"/>
      <c r="D72" s="54">
        <f ca="1">L63-D71</f>
        <v>92180.451003492635</v>
      </c>
      <c r="E72" s="4"/>
      <c r="F72" s="4"/>
      <c r="G72" s="4"/>
      <c r="H72" s="4"/>
      <c r="I72" s="4"/>
      <c r="J72" s="4"/>
      <c r="K72" s="4"/>
      <c r="L72" s="4"/>
    </row>
    <row r="73" spans="1:15" ht="18.5" x14ac:dyDescent="0.45">
      <c r="B73" s="43"/>
      <c r="C73" s="4"/>
      <c r="D73" s="44"/>
      <c r="E73" s="4"/>
      <c r="F73" s="4"/>
      <c r="G73" s="4"/>
      <c r="H73" s="4"/>
      <c r="I73" s="4"/>
      <c r="J73" s="4"/>
      <c r="K73" s="4"/>
      <c r="L73" s="4"/>
    </row>
    <row r="74" spans="1:15" ht="40" customHeight="1" x14ac:dyDescent="0.35">
      <c r="B74" s="42" t="s">
        <v>11</v>
      </c>
      <c r="C74" s="31"/>
      <c r="D74" s="54">
        <f ca="1">1-(D71/L63)</f>
        <v>0.98581436221459506</v>
      </c>
      <c r="E74" s="4"/>
      <c r="F74" s="4"/>
      <c r="G74" s="4"/>
      <c r="H74" s="4"/>
      <c r="I74" s="4"/>
      <c r="J74" s="4"/>
      <c r="K74" s="4"/>
      <c r="L74" s="4"/>
    </row>
    <row r="75" spans="1:15" ht="18.5" x14ac:dyDescent="0.45">
      <c r="B75" s="43"/>
      <c r="D75" s="44"/>
    </row>
    <row r="76" spans="1:15" ht="18.5" x14ac:dyDescent="0.45">
      <c r="B76" s="43"/>
      <c r="D76" s="44"/>
    </row>
    <row r="77" spans="1:15" ht="40" customHeight="1" x14ac:dyDescent="0.35">
      <c r="B77" s="42" t="s">
        <v>14</v>
      </c>
      <c r="C77" s="32"/>
      <c r="D77" s="54">
        <f ca="1">D74/(1-D74)*48</f>
        <v>3335.7040481454678</v>
      </c>
    </row>
    <row r="78" spans="1:15" ht="18.5" x14ac:dyDescent="0.45">
      <c r="B78" s="43"/>
      <c r="D78" s="44"/>
    </row>
    <row r="79" spans="1:15" ht="40" customHeight="1" x14ac:dyDescent="0.35">
      <c r="B79" s="42" t="s">
        <v>15</v>
      </c>
      <c r="C79" s="32"/>
      <c r="D79" s="54">
        <v>4.08</v>
      </c>
      <c r="E79" s="59" t="s">
        <v>0</v>
      </c>
    </row>
    <row r="81" spans="1:8" s="34" customFormat="1" ht="20.5" x14ac:dyDescent="0.45">
      <c r="A81" s="53" t="s">
        <v>25</v>
      </c>
      <c r="B81" s="53"/>
      <c r="C81" s="53"/>
      <c r="D81" s="53"/>
      <c r="E81" s="53"/>
      <c r="F81" s="53"/>
      <c r="G81" s="53"/>
      <c r="H81" s="53"/>
    </row>
  </sheetData>
  <mergeCells count="4">
    <mergeCell ref="N66:O66"/>
    <mergeCell ref="A3:O3"/>
    <mergeCell ref="A1:O1"/>
    <mergeCell ref="A81:H81"/>
  </mergeCells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24 сентября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 Квасова</dc:creator>
  <cp:lastModifiedBy>Настя Квасова</cp:lastModifiedBy>
  <dcterms:created xsi:type="dcterms:W3CDTF">2020-09-24T06:48:11Z</dcterms:created>
  <dcterms:modified xsi:type="dcterms:W3CDTF">2020-10-22T07:27:53Z</dcterms:modified>
</cp:coreProperties>
</file>