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theme/themeOverride3.xml" ContentType="application/vnd.openxmlformats-officedocument.themeOverride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nnapeng/Dropbox/Anna/PhD/Codes/2. CMTS-1/results/analyses/"/>
    </mc:Choice>
  </mc:AlternateContent>
  <bookViews>
    <workbookView xWindow="0" yWindow="460" windowWidth="28800" windowHeight="16200" tabRatio="538" firstSheet="7" activeTab="9"/>
  </bookViews>
  <sheets>
    <sheet name="Position2" sheetId="23" r:id="rId1"/>
    <sheet name="Position" sheetId="2" r:id="rId2"/>
    <sheet name="Baseline RT &amp; Accuracy" sheetId="16" r:id="rId3"/>
    <sheet name="Baseline Modality" sheetId="7" r:id="rId4"/>
    <sheet name="P234 Vis A" sheetId="24" r:id="rId5"/>
    <sheet name="Baseline-Distractor Vis" sheetId="8" r:id="rId6"/>
    <sheet name="Baseline-Distractor Aud" sheetId="10" r:id="rId7"/>
    <sheet name="Switch Effect" sheetId="4" r:id="rId8"/>
    <sheet name="Mix Effect" sheetId="15" r:id="rId9"/>
    <sheet name="Modality in Blocks-RT" sheetId="11" r:id="rId10"/>
    <sheet name="Modality in Blocks-Accuracy" sheetId="17" r:id="rId11"/>
    <sheet name="Modality Shift Overall" sheetId="18" r:id="rId12"/>
    <sheet name="Modality Shift to Visual" sheetId="12" r:id="rId13"/>
    <sheet name="Modality Shift to Auditory" sheetId="13" r:id="rId14"/>
    <sheet name="Modality Shift Costs" sheetId="27" r:id="rId15"/>
    <sheet name="RR" sheetId="14" r:id="rId16"/>
    <sheet name="Modality Shift COST by Block" sheetId="25" r:id="rId17"/>
    <sheet name="block Mod Shift All" sheetId="20" r:id="rId18"/>
    <sheet name="block Mod Shift by Block" sheetId="26" r:id="rId19"/>
    <sheet name="Modality Shift by Performance" sheetId="21" r:id="rId20"/>
    <sheet name="Modality Shift by Perform Pure" sheetId="22" r:id="rId21"/>
  </sheets>
  <externalReferences>
    <externalReference r:id="rId22"/>
    <externalReference r:id="rId23"/>
  </externalReferences>
  <definedNames>
    <definedName name="_xlnm._FilterDatabase" localSheetId="3" hidden="1">'Baseline Modality'!$A$1:$D$31</definedName>
    <definedName name="_xlnm._FilterDatabase" localSheetId="2" hidden="1">'Baseline RT &amp; Accuracy'!$A$1:$D$32</definedName>
    <definedName name="_xlnm._FilterDatabase" localSheetId="8" hidden="1">'Mix Effect'!$A$1:$F$77</definedName>
    <definedName name="_xlnm._FilterDatabase" localSheetId="7" hidden="1">'Switch Effect'!$A$1:$F$77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2" i="27" l="1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V52" i="27"/>
  <c r="V92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U52" i="27"/>
  <c r="U92" i="27"/>
  <c r="T92" i="27"/>
  <c r="S92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V27" i="27"/>
  <c r="V91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U27" i="27"/>
  <c r="U91" i="27"/>
  <c r="T91" i="27"/>
  <c r="S91" i="27"/>
  <c r="T2" i="27"/>
  <c r="T3" i="27"/>
  <c r="T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V2" i="27"/>
  <c r="V90" i="27"/>
  <c r="S2" i="27"/>
  <c r="S3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U2" i="27"/>
  <c r="U90" i="27"/>
  <c r="T90" i="27"/>
  <c r="S90" i="27"/>
  <c r="I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K2" i="27"/>
  <c r="K90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7" i="27"/>
  <c r="I48" i="27"/>
  <c r="I49" i="27"/>
  <c r="I50" i="27"/>
  <c r="I51" i="27"/>
  <c r="K27" i="27"/>
  <c r="K9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K52" i="27"/>
  <c r="K92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3" i="27"/>
  <c r="H74" i="27"/>
  <c r="H75" i="27"/>
  <c r="H76" i="27"/>
  <c r="H77" i="27"/>
  <c r="J52" i="27"/>
  <c r="J92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6" i="27"/>
  <c r="H47" i="27"/>
  <c r="H48" i="27"/>
  <c r="H49" i="27"/>
  <c r="H50" i="27"/>
  <c r="H51" i="27"/>
  <c r="J27" i="27"/>
  <c r="J91" i="27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J2" i="27"/>
  <c r="J90" i="27"/>
  <c r="I92" i="27"/>
  <c r="I91" i="27"/>
  <c r="H92" i="27"/>
  <c r="H91" i="27"/>
  <c r="I90" i="27"/>
  <c r="H90" i="27"/>
  <c r="G45" i="13"/>
  <c r="R2" i="8"/>
  <c r="R39" i="8"/>
  <c r="R12" i="8"/>
  <c r="R40" i="8"/>
  <c r="R23" i="8"/>
  <c r="R41" i="8"/>
  <c r="O23" i="8"/>
  <c r="O24" i="8"/>
  <c r="O25" i="8"/>
  <c r="O26" i="8"/>
  <c r="O27" i="8"/>
  <c r="O28" i="8"/>
  <c r="O29" i="8"/>
  <c r="O30" i="8"/>
  <c r="O31" i="8"/>
  <c r="O32" i="8"/>
  <c r="Q23" i="8"/>
  <c r="Q41" i="8"/>
  <c r="O12" i="8"/>
  <c r="O13" i="8"/>
  <c r="O14" i="8"/>
  <c r="O15" i="8"/>
  <c r="O16" i="8"/>
  <c r="O17" i="8"/>
  <c r="O18" i="8"/>
  <c r="O19" i="8"/>
  <c r="O20" i="8"/>
  <c r="O21" i="8"/>
  <c r="O22" i="8"/>
  <c r="Q12" i="8"/>
  <c r="Q40" i="8"/>
  <c r="O2" i="8"/>
  <c r="O3" i="8"/>
  <c r="O5" i="8"/>
  <c r="O6" i="8"/>
  <c r="O7" i="8"/>
  <c r="O8" i="8"/>
  <c r="O9" i="8"/>
  <c r="O10" i="8"/>
  <c r="O11" i="8"/>
  <c r="Q2" i="8"/>
  <c r="Q39" i="8"/>
  <c r="P41" i="8"/>
  <c r="P40" i="8"/>
  <c r="P39" i="8"/>
  <c r="O41" i="8"/>
  <c r="O40" i="8"/>
  <c r="O39" i="8"/>
  <c r="O27" i="15"/>
  <c r="P27" i="15"/>
  <c r="R27" i="15"/>
  <c r="O28" i="15"/>
  <c r="R28" i="15"/>
  <c r="O29" i="15"/>
  <c r="R29" i="15"/>
  <c r="O30" i="15"/>
  <c r="R30" i="15"/>
  <c r="O31" i="15"/>
  <c r="R31" i="15"/>
  <c r="O32" i="15"/>
  <c r="R32" i="15"/>
  <c r="O33" i="15"/>
  <c r="R33" i="15"/>
  <c r="O34" i="15"/>
  <c r="R34" i="15"/>
  <c r="O35" i="15"/>
  <c r="R35" i="15"/>
  <c r="O36" i="15"/>
  <c r="R36" i="15"/>
  <c r="O37" i="15"/>
  <c r="R37" i="15"/>
  <c r="O38" i="15"/>
  <c r="R38" i="15"/>
  <c r="O39" i="15"/>
  <c r="R39" i="15"/>
  <c r="O40" i="15"/>
  <c r="R40" i="15"/>
  <c r="O41" i="15"/>
  <c r="R41" i="15"/>
  <c r="O42" i="15"/>
  <c r="R42" i="15"/>
  <c r="O43" i="15"/>
  <c r="R43" i="15"/>
  <c r="O44" i="15"/>
  <c r="R44" i="15"/>
  <c r="O45" i="15"/>
  <c r="R45" i="15"/>
  <c r="O46" i="15"/>
  <c r="R46" i="15"/>
  <c r="O47" i="15"/>
  <c r="R47" i="15"/>
  <c r="O48" i="15"/>
  <c r="R48" i="15"/>
  <c r="O49" i="15"/>
  <c r="R49" i="15"/>
  <c r="O50" i="15"/>
  <c r="R50" i="15"/>
  <c r="O51" i="15"/>
  <c r="R51" i="15"/>
  <c r="T27" i="15"/>
  <c r="O82" i="15"/>
  <c r="O86" i="15"/>
  <c r="Q27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U27" i="15"/>
  <c r="P82" i="15"/>
  <c r="P86" i="15"/>
  <c r="O52" i="15"/>
  <c r="P52" i="15"/>
  <c r="R52" i="15"/>
  <c r="O53" i="15"/>
  <c r="R53" i="15"/>
  <c r="O54" i="15"/>
  <c r="R54" i="15"/>
  <c r="O55" i="15"/>
  <c r="R55" i="15"/>
  <c r="O56" i="15"/>
  <c r="R56" i="15"/>
  <c r="O57" i="15"/>
  <c r="R57" i="15"/>
  <c r="O58" i="15"/>
  <c r="R58" i="15"/>
  <c r="O59" i="15"/>
  <c r="R59" i="15"/>
  <c r="O60" i="15"/>
  <c r="R60" i="15"/>
  <c r="O61" i="15"/>
  <c r="R61" i="15"/>
  <c r="O62" i="15"/>
  <c r="R62" i="15"/>
  <c r="O63" i="15"/>
  <c r="R63" i="15"/>
  <c r="O64" i="15"/>
  <c r="R64" i="15"/>
  <c r="O65" i="15"/>
  <c r="R65" i="15"/>
  <c r="O66" i="15"/>
  <c r="R66" i="15"/>
  <c r="O67" i="15"/>
  <c r="R67" i="15"/>
  <c r="O68" i="15"/>
  <c r="R68" i="15"/>
  <c r="O69" i="15"/>
  <c r="R69" i="15"/>
  <c r="O70" i="15"/>
  <c r="R70" i="15"/>
  <c r="O71" i="15"/>
  <c r="R71" i="15"/>
  <c r="O72" i="15"/>
  <c r="R72" i="15"/>
  <c r="O73" i="15"/>
  <c r="R73" i="15"/>
  <c r="O74" i="15"/>
  <c r="R74" i="15"/>
  <c r="O75" i="15"/>
  <c r="R75" i="15"/>
  <c r="O76" i="15"/>
  <c r="R76" i="15"/>
  <c r="O77" i="15"/>
  <c r="R77" i="15"/>
  <c r="T52" i="15"/>
  <c r="O83" i="15"/>
  <c r="O87" i="15"/>
  <c r="Q52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U52" i="15"/>
  <c r="P83" i="15"/>
  <c r="P87" i="15"/>
  <c r="O2" i="15"/>
  <c r="Q2" i="15"/>
  <c r="S2" i="15"/>
  <c r="O3" i="15"/>
  <c r="S3" i="15"/>
  <c r="O4" i="15"/>
  <c r="S4" i="15"/>
  <c r="O5" i="15"/>
  <c r="S5" i="15"/>
  <c r="O6" i="15"/>
  <c r="S6" i="15"/>
  <c r="O7" i="15"/>
  <c r="S7" i="15"/>
  <c r="O8" i="15"/>
  <c r="S8" i="15"/>
  <c r="O9" i="15"/>
  <c r="S9" i="15"/>
  <c r="O10" i="15"/>
  <c r="S10" i="15"/>
  <c r="O11" i="15"/>
  <c r="S11" i="15"/>
  <c r="O12" i="15"/>
  <c r="S12" i="15"/>
  <c r="O13" i="15"/>
  <c r="S13" i="15"/>
  <c r="O14" i="15"/>
  <c r="S14" i="15"/>
  <c r="O15" i="15"/>
  <c r="S15" i="15"/>
  <c r="O16" i="15"/>
  <c r="S16" i="15"/>
  <c r="O17" i="15"/>
  <c r="S17" i="15"/>
  <c r="O18" i="15"/>
  <c r="S18" i="15"/>
  <c r="O19" i="15"/>
  <c r="S19" i="15"/>
  <c r="O20" i="15"/>
  <c r="S20" i="15"/>
  <c r="O21" i="15"/>
  <c r="S21" i="15"/>
  <c r="O22" i="15"/>
  <c r="S22" i="15"/>
  <c r="O23" i="15"/>
  <c r="S23" i="15"/>
  <c r="O24" i="15"/>
  <c r="S24" i="15"/>
  <c r="O25" i="15"/>
  <c r="S25" i="15"/>
  <c r="O26" i="15"/>
  <c r="S26" i="15"/>
  <c r="U2" i="15"/>
  <c r="P81" i="15"/>
  <c r="P85" i="15"/>
  <c r="P2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T2" i="15"/>
  <c r="O81" i="15"/>
  <c r="O85" i="15"/>
  <c r="M83" i="15"/>
  <c r="M87" i="15"/>
  <c r="N83" i="15"/>
  <c r="N87" i="15"/>
  <c r="M82" i="15"/>
  <c r="M86" i="15"/>
  <c r="N82" i="15"/>
  <c r="N86" i="15"/>
  <c r="N81" i="15"/>
  <c r="N85" i="15"/>
  <c r="M81" i="15"/>
  <c r="M85" i="15"/>
  <c r="G27" i="17"/>
  <c r="H27" i="17"/>
  <c r="L27" i="17"/>
  <c r="G28" i="17"/>
  <c r="L28" i="17"/>
  <c r="G29" i="17"/>
  <c r="L29" i="17"/>
  <c r="G30" i="17"/>
  <c r="L30" i="17"/>
  <c r="G31" i="17"/>
  <c r="L31" i="17"/>
  <c r="G32" i="17"/>
  <c r="L32" i="17"/>
  <c r="G33" i="17"/>
  <c r="L33" i="17"/>
  <c r="G34" i="17"/>
  <c r="L34" i="17"/>
  <c r="G35" i="17"/>
  <c r="L35" i="17"/>
  <c r="G36" i="17"/>
  <c r="L36" i="17"/>
  <c r="G37" i="17"/>
  <c r="L37" i="17"/>
  <c r="G38" i="17"/>
  <c r="L38" i="17"/>
  <c r="G39" i="17"/>
  <c r="L39" i="17"/>
  <c r="G40" i="17"/>
  <c r="L40" i="17"/>
  <c r="G41" i="17"/>
  <c r="L41" i="17"/>
  <c r="G42" i="17"/>
  <c r="L42" i="17"/>
  <c r="G43" i="17"/>
  <c r="L43" i="17"/>
  <c r="G44" i="17"/>
  <c r="L44" i="17"/>
  <c r="G45" i="17"/>
  <c r="L45" i="17"/>
  <c r="G46" i="17"/>
  <c r="L46" i="17"/>
  <c r="G47" i="17"/>
  <c r="L47" i="17"/>
  <c r="G48" i="17"/>
  <c r="L48" i="17"/>
  <c r="G49" i="17"/>
  <c r="L49" i="17"/>
  <c r="G50" i="17"/>
  <c r="L50" i="17"/>
  <c r="G51" i="17"/>
  <c r="L51" i="17"/>
  <c r="P27" i="17"/>
  <c r="G91" i="17"/>
  <c r="G95" i="17"/>
  <c r="I27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Q27" i="17"/>
  <c r="H91" i="17"/>
  <c r="H95" i="17"/>
  <c r="J27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R27" i="17"/>
  <c r="I91" i="17"/>
  <c r="I95" i="17"/>
  <c r="K27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S27" i="17"/>
  <c r="J91" i="17"/>
  <c r="J95" i="17"/>
  <c r="G52" i="17"/>
  <c r="H52" i="17"/>
  <c r="L52" i="17"/>
  <c r="G53" i="17"/>
  <c r="L53" i="17"/>
  <c r="G54" i="17"/>
  <c r="L54" i="17"/>
  <c r="G55" i="17"/>
  <c r="L55" i="17"/>
  <c r="G56" i="17"/>
  <c r="L56" i="17"/>
  <c r="G57" i="17"/>
  <c r="L57" i="17"/>
  <c r="G58" i="17"/>
  <c r="L58" i="17"/>
  <c r="G59" i="17"/>
  <c r="L59" i="17"/>
  <c r="G60" i="17"/>
  <c r="L60" i="17"/>
  <c r="G61" i="17"/>
  <c r="L61" i="17"/>
  <c r="G62" i="17"/>
  <c r="L62" i="17"/>
  <c r="G63" i="17"/>
  <c r="L63" i="17"/>
  <c r="G64" i="17"/>
  <c r="L64" i="17"/>
  <c r="G65" i="17"/>
  <c r="L65" i="17"/>
  <c r="G66" i="17"/>
  <c r="L66" i="17"/>
  <c r="G67" i="17"/>
  <c r="L67" i="17"/>
  <c r="G68" i="17"/>
  <c r="L68" i="17"/>
  <c r="G69" i="17"/>
  <c r="L69" i="17"/>
  <c r="G70" i="17"/>
  <c r="L70" i="17"/>
  <c r="G71" i="17"/>
  <c r="L71" i="17"/>
  <c r="G72" i="17"/>
  <c r="L72" i="17"/>
  <c r="G73" i="17"/>
  <c r="L73" i="17"/>
  <c r="G74" i="17"/>
  <c r="L74" i="17"/>
  <c r="G75" i="17"/>
  <c r="L75" i="17"/>
  <c r="G76" i="17"/>
  <c r="L76" i="17"/>
  <c r="G77" i="17"/>
  <c r="L77" i="17"/>
  <c r="P52" i="17"/>
  <c r="G92" i="17"/>
  <c r="G96" i="17"/>
  <c r="I52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Q52" i="17"/>
  <c r="H92" i="17"/>
  <c r="H96" i="17"/>
  <c r="J52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R52" i="17"/>
  <c r="I92" i="17"/>
  <c r="I96" i="17"/>
  <c r="K52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S52" i="17"/>
  <c r="J92" i="17"/>
  <c r="J96" i="17"/>
  <c r="G2" i="17"/>
  <c r="I2" i="17"/>
  <c r="M2" i="17"/>
  <c r="G3" i="17"/>
  <c r="M3" i="17"/>
  <c r="G4" i="17"/>
  <c r="M4" i="17"/>
  <c r="G5" i="17"/>
  <c r="M5" i="17"/>
  <c r="G6" i="17"/>
  <c r="M6" i="17"/>
  <c r="G7" i="17"/>
  <c r="M7" i="17"/>
  <c r="G8" i="17"/>
  <c r="M8" i="17"/>
  <c r="G9" i="17"/>
  <c r="M9" i="17"/>
  <c r="G10" i="17"/>
  <c r="M10" i="17"/>
  <c r="G11" i="17"/>
  <c r="M11" i="17"/>
  <c r="G12" i="17"/>
  <c r="M12" i="17"/>
  <c r="G13" i="17"/>
  <c r="M13" i="17"/>
  <c r="G14" i="17"/>
  <c r="M14" i="17"/>
  <c r="G15" i="17"/>
  <c r="M15" i="17"/>
  <c r="G16" i="17"/>
  <c r="M16" i="17"/>
  <c r="G17" i="17"/>
  <c r="M17" i="17"/>
  <c r="G18" i="17"/>
  <c r="M18" i="17"/>
  <c r="G19" i="17"/>
  <c r="M19" i="17"/>
  <c r="G20" i="17"/>
  <c r="M20" i="17"/>
  <c r="G21" i="17"/>
  <c r="M21" i="17"/>
  <c r="G22" i="17"/>
  <c r="M22" i="17"/>
  <c r="G23" i="17"/>
  <c r="M23" i="17"/>
  <c r="G24" i="17"/>
  <c r="M24" i="17"/>
  <c r="G25" i="17"/>
  <c r="M25" i="17"/>
  <c r="G26" i="17"/>
  <c r="M26" i="17"/>
  <c r="Q2" i="17"/>
  <c r="H90" i="17"/>
  <c r="H94" i="17"/>
  <c r="J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R2" i="17"/>
  <c r="I90" i="17"/>
  <c r="I94" i="17"/>
  <c r="K2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S2" i="17"/>
  <c r="J90" i="17"/>
  <c r="J94" i="17"/>
  <c r="H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P2" i="17"/>
  <c r="G90" i="17"/>
  <c r="G94" i="17"/>
  <c r="C91" i="17"/>
  <c r="C95" i="17"/>
  <c r="D91" i="17"/>
  <c r="D95" i="17"/>
  <c r="E91" i="17"/>
  <c r="E95" i="17"/>
  <c r="F91" i="17"/>
  <c r="F95" i="17"/>
  <c r="C92" i="17"/>
  <c r="C96" i="17"/>
  <c r="D92" i="17"/>
  <c r="D96" i="17"/>
  <c r="E92" i="17"/>
  <c r="E96" i="17"/>
  <c r="F92" i="17"/>
  <c r="F96" i="17"/>
  <c r="D90" i="17"/>
  <c r="D94" i="17"/>
  <c r="E90" i="17"/>
  <c r="E94" i="17"/>
  <c r="F90" i="17"/>
  <c r="F94" i="17"/>
  <c r="C90" i="17"/>
  <c r="W89" i="17"/>
  <c r="W93" i="17"/>
  <c r="C94" i="17"/>
  <c r="O2" i="4"/>
  <c r="Q2" i="4"/>
  <c r="S2" i="4"/>
  <c r="O3" i="4"/>
  <c r="S3" i="4"/>
  <c r="O4" i="4"/>
  <c r="S4" i="4"/>
  <c r="O5" i="4"/>
  <c r="S5" i="4"/>
  <c r="O6" i="4"/>
  <c r="S6" i="4"/>
  <c r="O7" i="4"/>
  <c r="S7" i="4"/>
  <c r="O8" i="4"/>
  <c r="S8" i="4"/>
  <c r="O9" i="4"/>
  <c r="S9" i="4"/>
  <c r="O10" i="4"/>
  <c r="S10" i="4"/>
  <c r="O11" i="4"/>
  <c r="S11" i="4"/>
  <c r="O12" i="4"/>
  <c r="S12" i="4"/>
  <c r="O13" i="4"/>
  <c r="S13" i="4"/>
  <c r="O14" i="4"/>
  <c r="S14" i="4"/>
  <c r="O15" i="4"/>
  <c r="S15" i="4"/>
  <c r="O16" i="4"/>
  <c r="S16" i="4"/>
  <c r="O17" i="4"/>
  <c r="S17" i="4"/>
  <c r="O18" i="4"/>
  <c r="S18" i="4"/>
  <c r="O19" i="4"/>
  <c r="S19" i="4"/>
  <c r="O20" i="4"/>
  <c r="S20" i="4"/>
  <c r="O21" i="4"/>
  <c r="S21" i="4"/>
  <c r="O22" i="4"/>
  <c r="S22" i="4"/>
  <c r="O23" i="4"/>
  <c r="S23" i="4"/>
  <c r="O24" i="4"/>
  <c r="S24" i="4"/>
  <c r="O25" i="4"/>
  <c r="S25" i="4"/>
  <c r="O26" i="4"/>
  <c r="S26" i="4"/>
  <c r="U2" i="4"/>
  <c r="P81" i="4"/>
  <c r="W90" i="4"/>
  <c r="O27" i="4"/>
  <c r="Q27" i="4"/>
  <c r="S27" i="4"/>
  <c r="O28" i="4"/>
  <c r="S28" i="4"/>
  <c r="O29" i="4"/>
  <c r="S29" i="4"/>
  <c r="O30" i="4"/>
  <c r="S30" i="4"/>
  <c r="O31" i="4"/>
  <c r="S31" i="4"/>
  <c r="O32" i="4"/>
  <c r="S32" i="4"/>
  <c r="O33" i="4"/>
  <c r="S33" i="4"/>
  <c r="O34" i="4"/>
  <c r="S34" i="4"/>
  <c r="O35" i="4"/>
  <c r="S35" i="4"/>
  <c r="O36" i="4"/>
  <c r="S36" i="4"/>
  <c r="O37" i="4"/>
  <c r="S37" i="4"/>
  <c r="O38" i="4"/>
  <c r="S38" i="4"/>
  <c r="O39" i="4"/>
  <c r="S39" i="4"/>
  <c r="O40" i="4"/>
  <c r="S40" i="4"/>
  <c r="O41" i="4"/>
  <c r="S41" i="4"/>
  <c r="O42" i="4"/>
  <c r="S42" i="4"/>
  <c r="O43" i="4"/>
  <c r="S43" i="4"/>
  <c r="O44" i="4"/>
  <c r="S44" i="4"/>
  <c r="O45" i="4"/>
  <c r="S45" i="4"/>
  <c r="O46" i="4"/>
  <c r="S46" i="4"/>
  <c r="O47" i="4"/>
  <c r="S47" i="4"/>
  <c r="O48" i="4"/>
  <c r="S48" i="4"/>
  <c r="O49" i="4"/>
  <c r="S49" i="4"/>
  <c r="O50" i="4"/>
  <c r="S50" i="4"/>
  <c r="O51" i="4"/>
  <c r="S51" i="4"/>
  <c r="U27" i="4"/>
  <c r="P82" i="4"/>
  <c r="W91" i="4"/>
  <c r="O52" i="4"/>
  <c r="Q52" i="4"/>
  <c r="S52" i="4"/>
  <c r="O53" i="4"/>
  <c r="S53" i="4"/>
  <c r="O54" i="4"/>
  <c r="S54" i="4"/>
  <c r="O55" i="4"/>
  <c r="S55" i="4"/>
  <c r="O56" i="4"/>
  <c r="S56" i="4"/>
  <c r="O57" i="4"/>
  <c r="S57" i="4"/>
  <c r="O58" i="4"/>
  <c r="S58" i="4"/>
  <c r="O59" i="4"/>
  <c r="S59" i="4"/>
  <c r="O60" i="4"/>
  <c r="S60" i="4"/>
  <c r="O61" i="4"/>
  <c r="S61" i="4"/>
  <c r="O62" i="4"/>
  <c r="S62" i="4"/>
  <c r="O63" i="4"/>
  <c r="S63" i="4"/>
  <c r="O64" i="4"/>
  <c r="S64" i="4"/>
  <c r="O65" i="4"/>
  <c r="S65" i="4"/>
  <c r="O66" i="4"/>
  <c r="S66" i="4"/>
  <c r="O67" i="4"/>
  <c r="S67" i="4"/>
  <c r="O68" i="4"/>
  <c r="S68" i="4"/>
  <c r="O69" i="4"/>
  <c r="S69" i="4"/>
  <c r="O70" i="4"/>
  <c r="S70" i="4"/>
  <c r="O71" i="4"/>
  <c r="S71" i="4"/>
  <c r="O72" i="4"/>
  <c r="S72" i="4"/>
  <c r="O73" i="4"/>
  <c r="S73" i="4"/>
  <c r="O74" i="4"/>
  <c r="S74" i="4"/>
  <c r="O75" i="4"/>
  <c r="S75" i="4"/>
  <c r="O76" i="4"/>
  <c r="S76" i="4"/>
  <c r="O77" i="4"/>
  <c r="S77" i="4"/>
  <c r="U52" i="4"/>
  <c r="P83" i="4"/>
  <c r="W92" i="4"/>
  <c r="P27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T27" i="4"/>
  <c r="O82" i="4"/>
  <c r="V91" i="4"/>
  <c r="P52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T52" i="4"/>
  <c r="O83" i="4"/>
  <c r="V92" i="4"/>
  <c r="P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T2" i="4"/>
  <c r="O81" i="4"/>
  <c r="V90" i="4"/>
  <c r="N81" i="4"/>
  <c r="U90" i="4"/>
  <c r="N82" i="4"/>
  <c r="U91" i="4"/>
  <c r="N83" i="4"/>
  <c r="U92" i="4"/>
  <c r="M82" i="4"/>
  <c r="T91" i="4"/>
  <c r="M83" i="4"/>
  <c r="T92" i="4"/>
  <c r="M81" i="4"/>
  <c r="T90" i="4"/>
  <c r="Z52" i="25"/>
  <c r="Y52" i="25"/>
  <c r="AA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AC52" i="25"/>
  <c r="AE52" i="25"/>
  <c r="Y53" i="25"/>
  <c r="AA53" i="25"/>
  <c r="AE53" i="25"/>
  <c r="Y54" i="25"/>
  <c r="AA54" i="25"/>
  <c r="AE54" i="25"/>
  <c r="Y55" i="25"/>
  <c r="AA55" i="25"/>
  <c r="AE55" i="25"/>
  <c r="Y56" i="25"/>
  <c r="AA56" i="25"/>
  <c r="AE56" i="25"/>
  <c r="Y57" i="25"/>
  <c r="AA57" i="25"/>
  <c r="AE57" i="25"/>
  <c r="Y58" i="25"/>
  <c r="AA58" i="25"/>
  <c r="AE58" i="25"/>
  <c r="Y59" i="25"/>
  <c r="AA59" i="25"/>
  <c r="AE59" i="25"/>
  <c r="Y60" i="25"/>
  <c r="AA60" i="25"/>
  <c r="AE60" i="25"/>
  <c r="Y61" i="25"/>
  <c r="AA61" i="25"/>
  <c r="AE61" i="25"/>
  <c r="Y62" i="25"/>
  <c r="AA62" i="25"/>
  <c r="AE62" i="25"/>
  <c r="Y63" i="25"/>
  <c r="AA63" i="25"/>
  <c r="AE63" i="25"/>
  <c r="Y64" i="25"/>
  <c r="AA64" i="25"/>
  <c r="AE64" i="25"/>
  <c r="Y65" i="25"/>
  <c r="AA65" i="25"/>
  <c r="AE65" i="25"/>
  <c r="Y66" i="25"/>
  <c r="AA66" i="25"/>
  <c r="AE66" i="25"/>
  <c r="Y67" i="25"/>
  <c r="AA67" i="25"/>
  <c r="AE67" i="25"/>
  <c r="Y68" i="25"/>
  <c r="AA68" i="25"/>
  <c r="AE68" i="25"/>
  <c r="Y69" i="25"/>
  <c r="AA69" i="25"/>
  <c r="AE69" i="25"/>
  <c r="Y70" i="25"/>
  <c r="AA70" i="25"/>
  <c r="AE70" i="25"/>
  <c r="Y71" i="25"/>
  <c r="AA71" i="25"/>
  <c r="AE71" i="25"/>
  <c r="Y72" i="25"/>
  <c r="AA72" i="25"/>
  <c r="AE72" i="25"/>
  <c r="Y73" i="25"/>
  <c r="AA73" i="25"/>
  <c r="AE73" i="25"/>
  <c r="Y74" i="25"/>
  <c r="AA74" i="25"/>
  <c r="AE74" i="25"/>
  <c r="Y75" i="25"/>
  <c r="AA75" i="25"/>
  <c r="AE75" i="25"/>
  <c r="Y76" i="25"/>
  <c r="AA76" i="25"/>
  <c r="AE76" i="25"/>
  <c r="Y77" i="25"/>
  <c r="AA77" i="25"/>
  <c r="AE77" i="25"/>
  <c r="AG52" i="25"/>
  <c r="AG85" i="25"/>
  <c r="AB52" i="25"/>
  <c r="AD52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65" i="25"/>
  <c r="AD66" i="25"/>
  <c r="AD67" i="25"/>
  <c r="AD68" i="25"/>
  <c r="AD69" i="25"/>
  <c r="AD70" i="25"/>
  <c r="AD71" i="25"/>
  <c r="AD72" i="25"/>
  <c r="AD73" i="25"/>
  <c r="AD74" i="25"/>
  <c r="AD75" i="25"/>
  <c r="AD76" i="25"/>
  <c r="AD77" i="25"/>
  <c r="AF52" i="25"/>
  <c r="AF85" i="25"/>
  <c r="Z27" i="25"/>
  <c r="Y27" i="25"/>
  <c r="AA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AC27" i="25"/>
  <c r="AE27" i="25"/>
  <c r="Y28" i="25"/>
  <c r="AA28" i="25"/>
  <c r="AE28" i="25"/>
  <c r="Y29" i="25"/>
  <c r="AA29" i="25"/>
  <c r="AE29" i="25"/>
  <c r="Y30" i="25"/>
  <c r="AA30" i="25"/>
  <c r="AE30" i="25"/>
  <c r="Y31" i="25"/>
  <c r="AA31" i="25"/>
  <c r="AE31" i="25"/>
  <c r="Y32" i="25"/>
  <c r="AA32" i="25"/>
  <c r="AE32" i="25"/>
  <c r="Y33" i="25"/>
  <c r="AA33" i="25"/>
  <c r="AE33" i="25"/>
  <c r="Y34" i="25"/>
  <c r="AA34" i="25"/>
  <c r="AE34" i="25"/>
  <c r="Y35" i="25"/>
  <c r="AA35" i="25"/>
  <c r="AE35" i="25"/>
  <c r="Y36" i="25"/>
  <c r="AA36" i="25"/>
  <c r="AE36" i="25"/>
  <c r="Y37" i="25"/>
  <c r="AA37" i="25"/>
  <c r="AE37" i="25"/>
  <c r="Y38" i="25"/>
  <c r="AA38" i="25"/>
  <c r="AE38" i="25"/>
  <c r="Y39" i="25"/>
  <c r="AA39" i="25"/>
  <c r="AE39" i="25"/>
  <c r="Y40" i="25"/>
  <c r="AA40" i="25"/>
  <c r="AE40" i="25"/>
  <c r="Y41" i="25"/>
  <c r="AA41" i="25"/>
  <c r="AE41" i="25"/>
  <c r="Y42" i="25"/>
  <c r="AA42" i="25"/>
  <c r="AE42" i="25"/>
  <c r="Y43" i="25"/>
  <c r="AA43" i="25"/>
  <c r="AE43" i="25"/>
  <c r="Y44" i="25"/>
  <c r="AA44" i="25"/>
  <c r="AE44" i="25"/>
  <c r="Y45" i="25"/>
  <c r="AA45" i="25"/>
  <c r="AE45" i="25"/>
  <c r="Y46" i="25"/>
  <c r="AA46" i="25"/>
  <c r="AE46" i="25"/>
  <c r="Y47" i="25"/>
  <c r="AA47" i="25"/>
  <c r="AE47" i="25"/>
  <c r="Y48" i="25"/>
  <c r="AA48" i="25"/>
  <c r="AE48" i="25"/>
  <c r="Y49" i="25"/>
  <c r="AA49" i="25"/>
  <c r="AE49" i="25"/>
  <c r="Y50" i="25"/>
  <c r="AA50" i="25"/>
  <c r="AE50" i="25"/>
  <c r="Y51" i="25"/>
  <c r="AA51" i="25"/>
  <c r="AE51" i="25"/>
  <c r="AG27" i="25"/>
  <c r="AG84" i="25"/>
  <c r="AB27" i="25"/>
  <c r="AD27" i="25"/>
  <c r="AD28" i="25"/>
  <c r="AD29" i="25"/>
  <c r="AD30" i="25"/>
  <c r="AD31" i="25"/>
  <c r="AD32" i="25"/>
  <c r="AD33" i="25"/>
  <c r="AD34" i="25"/>
  <c r="AD35" i="25"/>
  <c r="AD36" i="25"/>
  <c r="AD37" i="25"/>
  <c r="AD38" i="25"/>
  <c r="AD39" i="25"/>
  <c r="AD40" i="25"/>
  <c r="AD41" i="25"/>
  <c r="AD42" i="25"/>
  <c r="AD43" i="25"/>
  <c r="AD44" i="25"/>
  <c r="AD45" i="25"/>
  <c r="AD46" i="25"/>
  <c r="AD47" i="25"/>
  <c r="AD48" i="25"/>
  <c r="AD49" i="25"/>
  <c r="AD50" i="25"/>
  <c r="AD51" i="25"/>
  <c r="AF27" i="25"/>
  <c r="AF84" i="25"/>
  <c r="Z2" i="25"/>
  <c r="Y2" i="25"/>
  <c r="AA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AC2" i="25"/>
  <c r="AE2" i="25"/>
  <c r="Y3" i="25"/>
  <c r="AA3" i="25"/>
  <c r="AE3" i="25"/>
  <c r="Y4" i="25"/>
  <c r="AA4" i="25"/>
  <c r="AE4" i="25"/>
  <c r="Y5" i="25"/>
  <c r="AA5" i="25"/>
  <c r="AE5" i="25"/>
  <c r="Y6" i="25"/>
  <c r="AA6" i="25"/>
  <c r="AE6" i="25"/>
  <c r="Y7" i="25"/>
  <c r="AA7" i="25"/>
  <c r="AE7" i="25"/>
  <c r="Y8" i="25"/>
  <c r="AA8" i="25"/>
  <c r="AE8" i="25"/>
  <c r="Y9" i="25"/>
  <c r="AA9" i="25"/>
  <c r="AE9" i="25"/>
  <c r="Y10" i="25"/>
  <c r="AA10" i="25"/>
  <c r="AE10" i="25"/>
  <c r="Y11" i="25"/>
  <c r="AA11" i="25"/>
  <c r="AE11" i="25"/>
  <c r="Y12" i="25"/>
  <c r="AA12" i="25"/>
  <c r="AE12" i="25"/>
  <c r="Y13" i="25"/>
  <c r="AA13" i="25"/>
  <c r="AE13" i="25"/>
  <c r="Y14" i="25"/>
  <c r="AA14" i="25"/>
  <c r="AE14" i="25"/>
  <c r="Y15" i="25"/>
  <c r="AA15" i="25"/>
  <c r="AE15" i="25"/>
  <c r="Y16" i="25"/>
  <c r="AA16" i="25"/>
  <c r="AE16" i="25"/>
  <c r="Y17" i="25"/>
  <c r="AA17" i="25"/>
  <c r="AE17" i="25"/>
  <c r="Y18" i="25"/>
  <c r="AA18" i="25"/>
  <c r="AE18" i="25"/>
  <c r="Y19" i="25"/>
  <c r="AA19" i="25"/>
  <c r="AE19" i="25"/>
  <c r="Y20" i="25"/>
  <c r="AA20" i="25"/>
  <c r="AE20" i="25"/>
  <c r="Y21" i="25"/>
  <c r="AA21" i="25"/>
  <c r="AE21" i="25"/>
  <c r="Y22" i="25"/>
  <c r="AA22" i="25"/>
  <c r="AE22" i="25"/>
  <c r="Y23" i="25"/>
  <c r="AA23" i="25"/>
  <c r="AE23" i="25"/>
  <c r="Y24" i="25"/>
  <c r="AA24" i="25"/>
  <c r="AE24" i="25"/>
  <c r="Y25" i="25"/>
  <c r="AA25" i="25"/>
  <c r="AE25" i="25"/>
  <c r="Y26" i="25"/>
  <c r="AA26" i="25"/>
  <c r="AE26" i="25"/>
  <c r="AG2" i="25"/>
  <c r="AG83" i="25"/>
  <c r="AB2" i="25"/>
  <c r="AD2" i="25"/>
  <c r="AD3" i="25"/>
  <c r="AD4" i="25"/>
  <c r="AD5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18" i="25"/>
  <c r="AD19" i="25"/>
  <c r="AD20" i="25"/>
  <c r="AD21" i="25"/>
  <c r="AD22" i="25"/>
  <c r="AD23" i="25"/>
  <c r="AD24" i="25"/>
  <c r="AD25" i="25"/>
  <c r="AD26" i="25"/>
  <c r="AF2" i="25"/>
  <c r="AF83" i="25"/>
  <c r="AH2" i="25"/>
  <c r="AI2" i="25"/>
  <c r="I53" i="25"/>
  <c r="H53" i="25"/>
  <c r="J53" i="25"/>
  <c r="I52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3" i="25"/>
  <c r="I74" i="25"/>
  <c r="I75" i="25"/>
  <c r="I76" i="25"/>
  <c r="I77" i="25"/>
  <c r="L52" i="25"/>
  <c r="N53" i="25"/>
  <c r="H54" i="25"/>
  <c r="J54" i="25"/>
  <c r="N54" i="25"/>
  <c r="H55" i="25"/>
  <c r="J55" i="25"/>
  <c r="N55" i="25"/>
  <c r="H56" i="25"/>
  <c r="J56" i="25"/>
  <c r="N56" i="25"/>
  <c r="H57" i="25"/>
  <c r="J57" i="25"/>
  <c r="N57" i="25"/>
  <c r="H58" i="25"/>
  <c r="J58" i="25"/>
  <c r="N58" i="25"/>
  <c r="H59" i="25"/>
  <c r="J59" i="25"/>
  <c r="N59" i="25"/>
  <c r="H60" i="25"/>
  <c r="J60" i="25"/>
  <c r="N60" i="25"/>
  <c r="H61" i="25"/>
  <c r="J61" i="25"/>
  <c r="N61" i="25"/>
  <c r="H62" i="25"/>
  <c r="J62" i="25"/>
  <c r="N62" i="25"/>
  <c r="H63" i="25"/>
  <c r="J63" i="25"/>
  <c r="N63" i="25"/>
  <c r="H64" i="25"/>
  <c r="J64" i="25"/>
  <c r="N64" i="25"/>
  <c r="H65" i="25"/>
  <c r="J65" i="25"/>
  <c r="N65" i="25"/>
  <c r="H66" i="25"/>
  <c r="J66" i="25"/>
  <c r="N66" i="25"/>
  <c r="H67" i="25"/>
  <c r="J67" i="25"/>
  <c r="N67" i="25"/>
  <c r="H68" i="25"/>
  <c r="J68" i="25"/>
  <c r="N68" i="25"/>
  <c r="H69" i="25"/>
  <c r="J69" i="25"/>
  <c r="N69" i="25"/>
  <c r="H70" i="25"/>
  <c r="J70" i="25"/>
  <c r="N70" i="25"/>
  <c r="H71" i="25"/>
  <c r="J71" i="25"/>
  <c r="N71" i="25"/>
  <c r="H73" i="25"/>
  <c r="J73" i="25"/>
  <c r="N73" i="25"/>
  <c r="H74" i="25"/>
  <c r="J74" i="25"/>
  <c r="N74" i="25"/>
  <c r="H75" i="25"/>
  <c r="J75" i="25"/>
  <c r="N75" i="25"/>
  <c r="H76" i="25"/>
  <c r="J76" i="25"/>
  <c r="N76" i="25"/>
  <c r="H77" i="25"/>
  <c r="J77" i="25"/>
  <c r="N77" i="25"/>
  <c r="H52" i="25"/>
  <c r="J52" i="25"/>
  <c r="N52" i="25"/>
  <c r="P52" i="25"/>
  <c r="P85" i="25"/>
  <c r="H72" i="25"/>
  <c r="K52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J72" i="25"/>
  <c r="M72" i="25"/>
  <c r="M73" i="25"/>
  <c r="M74" i="25"/>
  <c r="M75" i="25"/>
  <c r="M76" i="25"/>
  <c r="M77" i="25"/>
  <c r="O52" i="25"/>
  <c r="O85" i="25"/>
  <c r="I28" i="25"/>
  <c r="H28" i="25"/>
  <c r="J28" i="25"/>
  <c r="I27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6" i="25"/>
  <c r="I47" i="25"/>
  <c r="I48" i="25"/>
  <c r="I49" i="25"/>
  <c r="I50" i="25"/>
  <c r="I51" i="25"/>
  <c r="L27" i="25"/>
  <c r="N28" i="25"/>
  <c r="H29" i="25"/>
  <c r="J29" i="25"/>
  <c r="N29" i="25"/>
  <c r="H30" i="25"/>
  <c r="J30" i="25"/>
  <c r="N30" i="25"/>
  <c r="H31" i="25"/>
  <c r="J31" i="25"/>
  <c r="N31" i="25"/>
  <c r="H32" i="25"/>
  <c r="J32" i="25"/>
  <c r="N32" i="25"/>
  <c r="H33" i="25"/>
  <c r="J33" i="25"/>
  <c r="N33" i="25"/>
  <c r="H34" i="25"/>
  <c r="J34" i="25"/>
  <c r="N34" i="25"/>
  <c r="H35" i="25"/>
  <c r="J35" i="25"/>
  <c r="N35" i="25"/>
  <c r="H36" i="25"/>
  <c r="J36" i="25"/>
  <c r="N36" i="25"/>
  <c r="H37" i="25"/>
  <c r="J37" i="25"/>
  <c r="N37" i="25"/>
  <c r="H38" i="25"/>
  <c r="J38" i="25"/>
  <c r="N38" i="25"/>
  <c r="H39" i="25"/>
  <c r="J39" i="25"/>
  <c r="N39" i="25"/>
  <c r="H40" i="25"/>
  <c r="J40" i="25"/>
  <c r="N40" i="25"/>
  <c r="H41" i="25"/>
  <c r="J41" i="25"/>
  <c r="N41" i="25"/>
  <c r="H42" i="25"/>
  <c r="J42" i="25"/>
  <c r="N42" i="25"/>
  <c r="H43" i="25"/>
  <c r="J43" i="25"/>
  <c r="N43" i="25"/>
  <c r="H44" i="25"/>
  <c r="J44" i="25"/>
  <c r="N44" i="25"/>
  <c r="J46" i="25"/>
  <c r="N46" i="25"/>
  <c r="H47" i="25"/>
  <c r="J47" i="25"/>
  <c r="N47" i="25"/>
  <c r="H48" i="25"/>
  <c r="J48" i="25"/>
  <c r="N48" i="25"/>
  <c r="H49" i="25"/>
  <c r="J49" i="25"/>
  <c r="N49" i="25"/>
  <c r="H50" i="25"/>
  <c r="J50" i="25"/>
  <c r="N50" i="25"/>
  <c r="H51" i="25"/>
  <c r="J51" i="25"/>
  <c r="N51" i="25"/>
  <c r="H27" i="25"/>
  <c r="J27" i="25"/>
  <c r="N27" i="25"/>
  <c r="P27" i="25"/>
  <c r="P84" i="25"/>
  <c r="H45" i="25"/>
  <c r="K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J45" i="25"/>
  <c r="M45" i="25"/>
  <c r="M47" i="25"/>
  <c r="M48" i="25"/>
  <c r="M49" i="25"/>
  <c r="M50" i="25"/>
  <c r="M51" i="25"/>
  <c r="M27" i="25"/>
  <c r="O27" i="25"/>
  <c r="O84" i="25"/>
  <c r="I2" i="25"/>
  <c r="H2" i="25"/>
  <c r="J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L2" i="25"/>
  <c r="N2" i="25"/>
  <c r="H3" i="25"/>
  <c r="J3" i="25"/>
  <c r="N3" i="25"/>
  <c r="H4" i="25"/>
  <c r="J4" i="25"/>
  <c r="N4" i="25"/>
  <c r="H5" i="25"/>
  <c r="J5" i="25"/>
  <c r="N5" i="25"/>
  <c r="H6" i="25"/>
  <c r="J6" i="25"/>
  <c r="N6" i="25"/>
  <c r="H7" i="25"/>
  <c r="J7" i="25"/>
  <c r="N7" i="25"/>
  <c r="H8" i="25"/>
  <c r="J8" i="25"/>
  <c r="N8" i="25"/>
  <c r="H9" i="25"/>
  <c r="J9" i="25"/>
  <c r="N9" i="25"/>
  <c r="H10" i="25"/>
  <c r="J10" i="25"/>
  <c r="N10" i="25"/>
  <c r="H11" i="25"/>
  <c r="J11" i="25"/>
  <c r="N11" i="25"/>
  <c r="H12" i="25"/>
  <c r="J12" i="25"/>
  <c r="N12" i="25"/>
  <c r="H13" i="25"/>
  <c r="J13" i="25"/>
  <c r="N13" i="25"/>
  <c r="H14" i="25"/>
  <c r="J14" i="25"/>
  <c r="N14" i="25"/>
  <c r="H15" i="25"/>
  <c r="J15" i="25"/>
  <c r="N15" i="25"/>
  <c r="H16" i="25"/>
  <c r="J16" i="25"/>
  <c r="N16" i="25"/>
  <c r="H17" i="25"/>
  <c r="J17" i="25"/>
  <c r="N17" i="25"/>
  <c r="H18" i="25"/>
  <c r="J18" i="25"/>
  <c r="N18" i="25"/>
  <c r="H19" i="25"/>
  <c r="J19" i="25"/>
  <c r="N19" i="25"/>
  <c r="H20" i="25"/>
  <c r="J20" i="25"/>
  <c r="N20" i="25"/>
  <c r="H21" i="25"/>
  <c r="J21" i="25"/>
  <c r="N21" i="25"/>
  <c r="H22" i="25"/>
  <c r="J22" i="25"/>
  <c r="N22" i="25"/>
  <c r="H23" i="25"/>
  <c r="J23" i="25"/>
  <c r="N23" i="25"/>
  <c r="H24" i="25"/>
  <c r="J24" i="25"/>
  <c r="N24" i="25"/>
  <c r="H25" i="25"/>
  <c r="J25" i="25"/>
  <c r="N25" i="25"/>
  <c r="H26" i="25"/>
  <c r="J26" i="25"/>
  <c r="N26" i="25"/>
  <c r="P2" i="25"/>
  <c r="P83" i="25"/>
  <c r="K2" i="25"/>
  <c r="M2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O2" i="25"/>
  <c r="O83" i="25"/>
  <c r="I52" i="26"/>
  <c r="H88" i="26"/>
  <c r="J52" i="26"/>
  <c r="I88" i="26"/>
  <c r="K52" i="26"/>
  <c r="J88" i="26"/>
  <c r="H52" i="26"/>
  <c r="G88" i="26"/>
  <c r="I27" i="26"/>
  <c r="H87" i="26"/>
  <c r="J27" i="26"/>
  <c r="I87" i="26"/>
  <c r="K27" i="26"/>
  <c r="J87" i="26"/>
  <c r="H27" i="26"/>
  <c r="G87" i="26"/>
  <c r="I5" i="26"/>
  <c r="H86" i="26"/>
  <c r="J5" i="26"/>
  <c r="I86" i="26"/>
  <c r="K5" i="26"/>
  <c r="J86" i="26"/>
  <c r="H5" i="26"/>
  <c r="G86" i="26"/>
  <c r="F87" i="26"/>
  <c r="E87" i="26"/>
  <c r="F91" i="26"/>
  <c r="F88" i="26"/>
  <c r="E88" i="26"/>
  <c r="F92" i="26"/>
  <c r="D87" i="26"/>
  <c r="C87" i="26"/>
  <c r="D91" i="26"/>
  <c r="D88" i="26"/>
  <c r="C88" i="26"/>
  <c r="D92" i="26"/>
  <c r="F86" i="26"/>
  <c r="E86" i="26"/>
  <c r="F90" i="26"/>
  <c r="D86" i="26"/>
  <c r="C86" i="26"/>
  <c r="D90" i="26"/>
  <c r="AF2" i="26"/>
  <c r="AA85" i="26"/>
  <c r="AE2" i="26"/>
  <c r="Z85" i="26"/>
  <c r="AD2" i="26"/>
  <c r="Y85" i="26"/>
  <c r="AC2" i="26"/>
  <c r="X85" i="26"/>
  <c r="K2" i="26"/>
  <c r="F85" i="26"/>
  <c r="I2" i="26"/>
  <c r="D85" i="26"/>
  <c r="J2" i="26"/>
  <c r="E85" i="26"/>
  <c r="H2" i="26"/>
  <c r="C85" i="26"/>
  <c r="AB2" i="26"/>
  <c r="AH2" i="26"/>
  <c r="AB3" i="26"/>
  <c r="AH3" i="26"/>
  <c r="AB4" i="26"/>
  <c r="AH4" i="26"/>
  <c r="AB5" i="26"/>
  <c r="AH5" i="26"/>
  <c r="AB6" i="26"/>
  <c r="AH6" i="26"/>
  <c r="AB7" i="26"/>
  <c r="AH7" i="26"/>
  <c r="AB8" i="26"/>
  <c r="AH8" i="26"/>
  <c r="AB9" i="26"/>
  <c r="AH9" i="26"/>
  <c r="AB10" i="26"/>
  <c r="AH10" i="26"/>
  <c r="AB11" i="26"/>
  <c r="AH11" i="26"/>
  <c r="AB12" i="26"/>
  <c r="AH12" i="26"/>
  <c r="AB13" i="26"/>
  <c r="AH13" i="26"/>
  <c r="AB14" i="26"/>
  <c r="AH14" i="26"/>
  <c r="AB15" i="26"/>
  <c r="AH15" i="26"/>
  <c r="AB16" i="26"/>
  <c r="AH16" i="26"/>
  <c r="AB17" i="26"/>
  <c r="AH17" i="26"/>
  <c r="AB18" i="26"/>
  <c r="AH18" i="26"/>
  <c r="AB19" i="26"/>
  <c r="AH19" i="26"/>
  <c r="AB20" i="26"/>
  <c r="AH20" i="26"/>
  <c r="AB21" i="26"/>
  <c r="AH21" i="26"/>
  <c r="AB22" i="26"/>
  <c r="AH22" i="26"/>
  <c r="AB23" i="26"/>
  <c r="AH23" i="26"/>
  <c r="AB24" i="26"/>
  <c r="AH24" i="26"/>
  <c r="AB25" i="26"/>
  <c r="AH25" i="26"/>
  <c r="AB26" i="26"/>
  <c r="AH26" i="26"/>
  <c r="AB27" i="26"/>
  <c r="AH27" i="26"/>
  <c r="AB28" i="26"/>
  <c r="AH28" i="26"/>
  <c r="AB29" i="26"/>
  <c r="AH29" i="26"/>
  <c r="AB30" i="26"/>
  <c r="AH30" i="26"/>
  <c r="AB31" i="26"/>
  <c r="AH31" i="26"/>
  <c r="AB32" i="26"/>
  <c r="AH32" i="26"/>
  <c r="AB33" i="26"/>
  <c r="AH33" i="26"/>
  <c r="AB34" i="26"/>
  <c r="AH34" i="26"/>
  <c r="AB35" i="26"/>
  <c r="AH35" i="26"/>
  <c r="AB36" i="26"/>
  <c r="AH36" i="26"/>
  <c r="AB37" i="26"/>
  <c r="AH37" i="26"/>
  <c r="AB38" i="26"/>
  <c r="AH38" i="26"/>
  <c r="AB39" i="26"/>
  <c r="AH39" i="26"/>
  <c r="AB40" i="26"/>
  <c r="AH40" i="26"/>
  <c r="AB41" i="26"/>
  <c r="AH41" i="26"/>
  <c r="AB42" i="26"/>
  <c r="AH42" i="26"/>
  <c r="AB43" i="26"/>
  <c r="AH43" i="26"/>
  <c r="AB44" i="26"/>
  <c r="AH44" i="26"/>
  <c r="AB45" i="26"/>
  <c r="AH45" i="26"/>
  <c r="AB46" i="26"/>
  <c r="AH46" i="26"/>
  <c r="AB47" i="26"/>
  <c r="AH47" i="26"/>
  <c r="AB48" i="26"/>
  <c r="AH48" i="26"/>
  <c r="AB49" i="26"/>
  <c r="AH49" i="26"/>
  <c r="AB50" i="26"/>
  <c r="AH50" i="26"/>
  <c r="AB51" i="26"/>
  <c r="AH51" i="26"/>
  <c r="AB52" i="26"/>
  <c r="AH52" i="26"/>
  <c r="AB53" i="26"/>
  <c r="AH53" i="26"/>
  <c r="AB54" i="26"/>
  <c r="AH54" i="26"/>
  <c r="AB55" i="26"/>
  <c r="AH55" i="26"/>
  <c r="AB56" i="26"/>
  <c r="AH56" i="26"/>
  <c r="AB57" i="26"/>
  <c r="AH57" i="26"/>
  <c r="AB58" i="26"/>
  <c r="AH58" i="26"/>
  <c r="AB59" i="26"/>
  <c r="AH59" i="26"/>
  <c r="AB60" i="26"/>
  <c r="AH60" i="26"/>
  <c r="AB61" i="26"/>
  <c r="AH61" i="26"/>
  <c r="AB62" i="26"/>
  <c r="AH62" i="26"/>
  <c r="AB63" i="26"/>
  <c r="AH63" i="26"/>
  <c r="AB64" i="26"/>
  <c r="AH64" i="26"/>
  <c r="AB65" i="26"/>
  <c r="AH65" i="26"/>
  <c r="AB66" i="26"/>
  <c r="AH66" i="26"/>
  <c r="AB67" i="26"/>
  <c r="AH67" i="26"/>
  <c r="AB68" i="26"/>
  <c r="AH68" i="26"/>
  <c r="AB69" i="26"/>
  <c r="AH69" i="26"/>
  <c r="AB70" i="26"/>
  <c r="AH70" i="26"/>
  <c r="AB71" i="26"/>
  <c r="AH71" i="26"/>
  <c r="AB72" i="26"/>
  <c r="AH72" i="26"/>
  <c r="AB73" i="26"/>
  <c r="AH73" i="26"/>
  <c r="AB74" i="26"/>
  <c r="AH74" i="26"/>
  <c r="AB75" i="26"/>
  <c r="AH75" i="26"/>
  <c r="AB76" i="26"/>
  <c r="AH76" i="26"/>
  <c r="AB77" i="26"/>
  <c r="AH77" i="26"/>
  <c r="AL2" i="26"/>
  <c r="AI2" i="26"/>
  <c r="AI3" i="26"/>
  <c r="AI4" i="26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M2" i="26"/>
  <c r="AJ2" i="26"/>
  <c r="AJ3" i="26"/>
  <c r="AJ4" i="26"/>
  <c r="AJ5" i="26"/>
  <c r="AJ6" i="26"/>
  <c r="AJ7" i="26"/>
  <c r="AJ8" i="26"/>
  <c r="AJ9" i="26"/>
  <c r="AJ10" i="26"/>
  <c r="AJ11" i="26"/>
  <c r="AJ12" i="26"/>
  <c r="AJ13" i="26"/>
  <c r="AJ14" i="26"/>
  <c r="AJ15" i="26"/>
  <c r="AJ16" i="26"/>
  <c r="AJ17" i="26"/>
  <c r="AJ18" i="26"/>
  <c r="AJ19" i="26"/>
  <c r="AJ20" i="26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N2" i="26"/>
  <c r="AG2" i="26"/>
  <c r="AG3" i="26"/>
  <c r="AG4" i="26"/>
  <c r="AG5" i="26"/>
  <c r="AG6" i="26"/>
  <c r="AG7" i="26"/>
  <c r="AG8" i="26"/>
  <c r="AG9" i="26"/>
  <c r="AG10" i="26"/>
  <c r="AG11" i="26"/>
  <c r="AG12" i="26"/>
  <c r="AG13" i="26"/>
  <c r="AG14" i="26"/>
  <c r="AG15" i="26"/>
  <c r="AG16" i="26"/>
  <c r="AG17" i="26"/>
  <c r="AG18" i="26"/>
  <c r="AG19" i="26"/>
  <c r="AG20" i="26"/>
  <c r="AG21" i="26"/>
  <c r="AG22" i="26"/>
  <c r="AG23" i="26"/>
  <c r="AG24" i="26"/>
  <c r="AG25" i="26"/>
  <c r="AG26" i="26"/>
  <c r="AG27" i="26"/>
  <c r="AG28" i="26"/>
  <c r="AG29" i="26"/>
  <c r="AG30" i="26"/>
  <c r="AG31" i="26"/>
  <c r="AG32" i="26"/>
  <c r="AG33" i="26"/>
  <c r="AG34" i="26"/>
  <c r="AG35" i="26"/>
  <c r="AG36" i="26"/>
  <c r="AG37" i="26"/>
  <c r="AG38" i="26"/>
  <c r="AG39" i="26"/>
  <c r="AG40" i="26"/>
  <c r="AG41" i="26"/>
  <c r="AG42" i="26"/>
  <c r="AG43" i="26"/>
  <c r="AG44" i="26"/>
  <c r="AG45" i="26"/>
  <c r="AG46" i="26"/>
  <c r="AG47" i="26"/>
  <c r="AG48" i="26"/>
  <c r="AG49" i="26"/>
  <c r="AG50" i="26"/>
  <c r="AG51" i="26"/>
  <c r="AG52" i="26"/>
  <c r="AG53" i="26"/>
  <c r="AG54" i="26"/>
  <c r="AG55" i="26"/>
  <c r="AG56" i="26"/>
  <c r="AG57" i="26"/>
  <c r="AG58" i="26"/>
  <c r="AG59" i="26"/>
  <c r="AG60" i="26"/>
  <c r="AG61" i="26"/>
  <c r="AG62" i="26"/>
  <c r="AG63" i="26"/>
  <c r="AG64" i="26"/>
  <c r="AG65" i="26"/>
  <c r="AG66" i="26"/>
  <c r="AG67" i="26"/>
  <c r="AG68" i="26"/>
  <c r="AG69" i="26"/>
  <c r="AG70" i="26"/>
  <c r="AG71" i="26"/>
  <c r="AG72" i="26"/>
  <c r="AG73" i="26"/>
  <c r="AG74" i="26"/>
  <c r="AG75" i="26"/>
  <c r="AG76" i="26"/>
  <c r="AG77" i="26"/>
  <c r="AK2" i="26"/>
  <c r="G2" i="26"/>
  <c r="O2" i="26"/>
  <c r="G3" i="26"/>
  <c r="O3" i="26"/>
  <c r="G4" i="26"/>
  <c r="O4" i="26"/>
  <c r="G5" i="26"/>
  <c r="O5" i="26"/>
  <c r="G6" i="26"/>
  <c r="O6" i="26"/>
  <c r="G7" i="26"/>
  <c r="O7" i="26"/>
  <c r="G8" i="26"/>
  <c r="O8" i="26"/>
  <c r="G9" i="26"/>
  <c r="O9" i="26"/>
  <c r="G10" i="26"/>
  <c r="O10" i="26"/>
  <c r="G11" i="26"/>
  <c r="O11" i="26"/>
  <c r="G12" i="26"/>
  <c r="O12" i="26"/>
  <c r="G13" i="26"/>
  <c r="O13" i="26"/>
  <c r="G14" i="26"/>
  <c r="O14" i="26"/>
  <c r="G15" i="26"/>
  <c r="O15" i="26"/>
  <c r="G16" i="26"/>
  <c r="O16" i="26"/>
  <c r="G17" i="26"/>
  <c r="O17" i="26"/>
  <c r="G18" i="26"/>
  <c r="O18" i="26"/>
  <c r="G19" i="26"/>
  <c r="O19" i="26"/>
  <c r="G20" i="26"/>
  <c r="O20" i="26"/>
  <c r="G21" i="26"/>
  <c r="O21" i="26"/>
  <c r="G22" i="26"/>
  <c r="O22" i="26"/>
  <c r="G23" i="26"/>
  <c r="O23" i="26"/>
  <c r="G24" i="26"/>
  <c r="O24" i="26"/>
  <c r="G25" i="26"/>
  <c r="O25" i="26"/>
  <c r="G26" i="26"/>
  <c r="O26" i="26"/>
  <c r="G27" i="26"/>
  <c r="O27" i="26"/>
  <c r="G28" i="26"/>
  <c r="O28" i="26"/>
  <c r="G29" i="26"/>
  <c r="O29" i="26"/>
  <c r="G30" i="26"/>
  <c r="O30" i="26"/>
  <c r="G31" i="26"/>
  <c r="O31" i="26"/>
  <c r="G32" i="26"/>
  <c r="O32" i="26"/>
  <c r="G33" i="26"/>
  <c r="O33" i="26"/>
  <c r="G34" i="26"/>
  <c r="O34" i="26"/>
  <c r="G35" i="26"/>
  <c r="O35" i="26"/>
  <c r="G36" i="26"/>
  <c r="O36" i="26"/>
  <c r="G37" i="26"/>
  <c r="O37" i="26"/>
  <c r="G38" i="26"/>
  <c r="O38" i="26"/>
  <c r="G39" i="26"/>
  <c r="O39" i="26"/>
  <c r="G40" i="26"/>
  <c r="O40" i="26"/>
  <c r="G41" i="26"/>
  <c r="O41" i="26"/>
  <c r="G42" i="26"/>
  <c r="O42" i="26"/>
  <c r="G43" i="26"/>
  <c r="O43" i="26"/>
  <c r="G44" i="26"/>
  <c r="O44" i="26"/>
  <c r="G45" i="26"/>
  <c r="O45" i="26"/>
  <c r="G46" i="26"/>
  <c r="O46" i="26"/>
  <c r="G47" i="26"/>
  <c r="O47" i="26"/>
  <c r="G48" i="26"/>
  <c r="O48" i="26"/>
  <c r="G49" i="26"/>
  <c r="O49" i="26"/>
  <c r="G50" i="26"/>
  <c r="O50" i="26"/>
  <c r="G51" i="26"/>
  <c r="O51" i="26"/>
  <c r="G52" i="26"/>
  <c r="O52" i="26"/>
  <c r="G53" i="26"/>
  <c r="O53" i="26"/>
  <c r="G54" i="26"/>
  <c r="O54" i="26"/>
  <c r="G55" i="26"/>
  <c r="O55" i="26"/>
  <c r="G56" i="26"/>
  <c r="O56" i="26"/>
  <c r="G57" i="26"/>
  <c r="O57" i="26"/>
  <c r="G58" i="26"/>
  <c r="O58" i="26"/>
  <c r="G59" i="26"/>
  <c r="O59" i="26"/>
  <c r="G60" i="26"/>
  <c r="O60" i="26"/>
  <c r="G61" i="26"/>
  <c r="O61" i="26"/>
  <c r="G62" i="26"/>
  <c r="O62" i="26"/>
  <c r="G63" i="26"/>
  <c r="O63" i="26"/>
  <c r="G64" i="26"/>
  <c r="O64" i="26"/>
  <c r="G65" i="26"/>
  <c r="O65" i="26"/>
  <c r="G66" i="26"/>
  <c r="O66" i="26"/>
  <c r="G67" i="26"/>
  <c r="O67" i="26"/>
  <c r="G68" i="26"/>
  <c r="O68" i="26"/>
  <c r="G69" i="26"/>
  <c r="O69" i="26"/>
  <c r="G70" i="26"/>
  <c r="O70" i="26"/>
  <c r="G71" i="26"/>
  <c r="O71" i="26"/>
  <c r="G72" i="26"/>
  <c r="O72" i="26"/>
  <c r="G73" i="26"/>
  <c r="O73" i="26"/>
  <c r="G74" i="26"/>
  <c r="O74" i="26"/>
  <c r="G75" i="26"/>
  <c r="O75" i="26"/>
  <c r="G76" i="26"/>
  <c r="O76" i="26"/>
  <c r="G77" i="26"/>
  <c r="O77" i="26"/>
  <c r="S2" i="26"/>
  <c r="N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3" i="26"/>
  <c r="N74" i="26"/>
  <c r="N75" i="26"/>
  <c r="N76" i="26"/>
  <c r="N77" i="26"/>
  <c r="R2" i="26"/>
  <c r="M2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Q2" i="26"/>
  <c r="L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P2" i="26"/>
  <c r="AE85" i="26"/>
  <c r="AD85" i="26"/>
  <c r="AC85" i="26"/>
  <c r="AB85" i="26"/>
  <c r="AA84" i="26"/>
  <c r="Z84" i="26"/>
  <c r="Y84" i="26"/>
  <c r="X84" i="26"/>
  <c r="H85" i="26"/>
  <c r="I85" i="26"/>
  <c r="J85" i="26"/>
  <c r="G85" i="26"/>
  <c r="D84" i="26"/>
  <c r="E84" i="26"/>
  <c r="F84" i="26"/>
  <c r="C84" i="26"/>
  <c r="AF1" i="26"/>
  <c r="AE1" i="26"/>
  <c r="AD1" i="26"/>
  <c r="AC1" i="26"/>
  <c r="K1" i="26"/>
  <c r="J1" i="26"/>
  <c r="I1" i="26"/>
  <c r="H1" i="26"/>
  <c r="AI52" i="25"/>
  <c r="AI85" i="25"/>
  <c r="AH52" i="25"/>
  <c r="AH85" i="25"/>
  <c r="Z85" i="25"/>
  <c r="Y85" i="25"/>
  <c r="AI27" i="25"/>
  <c r="AI84" i="25"/>
  <c r="AH27" i="25"/>
  <c r="AH84" i="25"/>
  <c r="Z84" i="25"/>
  <c r="Y84" i="25"/>
  <c r="AI83" i="25"/>
  <c r="AH83" i="25"/>
  <c r="Z83" i="25"/>
  <c r="Y83" i="25"/>
  <c r="R27" i="25"/>
  <c r="R84" i="25"/>
  <c r="R52" i="25"/>
  <c r="R85" i="25"/>
  <c r="Q52" i="25"/>
  <c r="Q85" i="25"/>
  <c r="Q27" i="25"/>
  <c r="Q84" i="25"/>
  <c r="R2" i="25"/>
  <c r="R83" i="25"/>
  <c r="Q2" i="25"/>
  <c r="Q83" i="25"/>
  <c r="I85" i="25"/>
  <c r="H85" i="25"/>
  <c r="I84" i="25"/>
  <c r="H84" i="25"/>
  <c r="I83" i="25"/>
  <c r="H83" i="25"/>
  <c r="AG53" i="18"/>
  <c r="AG54" i="18"/>
  <c r="AG55" i="18"/>
  <c r="AG56" i="18"/>
  <c r="AG57" i="18"/>
  <c r="AG58" i="18"/>
  <c r="AG59" i="18"/>
  <c r="AG60" i="18"/>
  <c r="AG61" i="18"/>
  <c r="AG62" i="18"/>
  <c r="AG63" i="18"/>
  <c r="AG64" i="18"/>
  <c r="AG65" i="18"/>
  <c r="AG66" i="18"/>
  <c r="AG67" i="18"/>
  <c r="AG68" i="18"/>
  <c r="AG69" i="18"/>
  <c r="AG70" i="18"/>
  <c r="AG71" i="18"/>
  <c r="AG72" i="18"/>
  <c r="AG73" i="18"/>
  <c r="AG74" i="18"/>
  <c r="AG75" i="18"/>
  <c r="AG76" i="18"/>
  <c r="AG77" i="18"/>
  <c r="AG84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84" i="18"/>
  <c r="AJ84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83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83" i="18"/>
  <c r="AJ83" i="18"/>
  <c r="AG3" i="18"/>
  <c r="AG4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82" i="18"/>
  <c r="AF3" i="18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82" i="18"/>
  <c r="AJ82" i="18"/>
  <c r="D84" i="18"/>
  <c r="C84" i="18"/>
  <c r="D83" i="18"/>
  <c r="C83" i="18"/>
  <c r="D82" i="18"/>
  <c r="C82" i="18"/>
  <c r="S83" i="18"/>
  <c r="R83" i="18"/>
  <c r="V83" i="18"/>
  <c r="S84" i="18"/>
  <c r="R84" i="18"/>
  <c r="V84" i="18"/>
  <c r="S82" i="18"/>
  <c r="R82" i="18"/>
  <c r="V82" i="18"/>
  <c r="E23" i="24"/>
  <c r="F23" i="24"/>
  <c r="H23" i="24"/>
  <c r="E24" i="24"/>
  <c r="H24" i="24"/>
  <c r="E25" i="24"/>
  <c r="H25" i="24"/>
  <c r="E26" i="24"/>
  <c r="H26" i="24"/>
  <c r="E27" i="24"/>
  <c r="H27" i="24"/>
  <c r="E28" i="24"/>
  <c r="H28" i="24"/>
  <c r="E29" i="24"/>
  <c r="H29" i="24"/>
  <c r="E30" i="24"/>
  <c r="H30" i="24"/>
  <c r="E31" i="24"/>
  <c r="H31" i="24"/>
  <c r="E32" i="24"/>
  <c r="H32" i="24"/>
  <c r="J23" i="24"/>
  <c r="E41" i="24"/>
  <c r="F41" i="24"/>
  <c r="D41" i="24"/>
  <c r="C41" i="24"/>
  <c r="E12" i="24"/>
  <c r="F12" i="24"/>
  <c r="H12" i="24"/>
  <c r="E13" i="24"/>
  <c r="H13" i="24"/>
  <c r="E14" i="24"/>
  <c r="H14" i="24"/>
  <c r="E15" i="24"/>
  <c r="H15" i="24"/>
  <c r="E16" i="24"/>
  <c r="H16" i="24"/>
  <c r="E17" i="24"/>
  <c r="H17" i="24"/>
  <c r="E18" i="24"/>
  <c r="H18" i="24"/>
  <c r="E19" i="24"/>
  <c r="H19" i="24"/>
  <c r="E20" i="24"/>
  <c r="H20" i="24"/>
  <c r="E21" i="24"/>
  <c r="H21" i="24"/>
  <c r="E22" i="24"/>
  <c r="H22" i="24"/>
  <c r="J12" i="24"/>
  <c r="E40" i="24"/>
  <c r="F40" i="24"/>
  <c r="D40" i="24"/>
  <c r="C40" i="24"/>
  <c r="E2" i="24"/>
  <c r="F2" i="24"/>
  <c r="H2" i="24"/>
  <c r="E3" i="24"/>
  <c r="H3" i="24"/>
  <c r="E5" i="24"/>
  <c r="H5" i="24"/>
  <c r="E6" i="24"/>
  <c r="H6" i="24"/>
  <c r="E7" i="24"/>
  <c r="H7" i="24"/>
  <c r="E8" i="24"/>
  <c r="H8" i="24"/>
  <c r="E9" i="24"/>
  <c r="H9" i="24"/>
  <c r="E10" i="24"/>
  <c r="H10" i="24"/>
  <c r="E11" i="24"/>
  <c r="H11" i="24"/>
  <c r="J2" i="24"/>
  <c r="E39" i="24"/>
  <c r="F39" i="24"/>
  <c r="D39" i="24"/>
  <c r="C39" i="24"/>
  <c r="G23" i="24"/>
  <c r="I32" i="24"/>
  <c r="I31" i="24"/>
  <c r="I30" i="24"/>
  <c r="I29" i="24"/>
  <c r="I28" i="24"/>
  <c r="I27" i="24"/>
  <c r="I26" i="24"/>
  <c r="I25" i="24"/>
  <c r="I24" i="24"/>
  <c r="I23" i="24"/>
  <c r="K23" i="24"/>
  <c r="G12" i="24"/>
  <c r="I22" i="24"/>
  <c r="I21" i="24"/>
  <c r="I20" i="24"/>
  <c r="I19" i="24"/>
  <c r="I18" i="24"/>
  <c r="I17" i="24"/>
  <c r="I16" i="24"/>
  <c r="I15" i="24"/>
  <c r="I14" i="24"/>
  <c r="I13" i="24"/>
  <c r="I12" i="24"/>
  <c r="K12" i="24"/>
  <c r="G2" i="24"/>
  <c r="I11" i="24"/>
  <c r="I10" i="24"/>
  <c r="I9" i="24"/>
  <c r="I8" i="24"/>
  <c r="I7" i="24"/>
  <c r="I6" i="24"/>
  <c r="I5" i="24"/>
  <c r="I3" i="24"/>
  <c r="I2" i="24"/>
  <c r="K2" i="24"/>
  <c r="E23" i="10"/>
  <c r="G23" i="10"/>
  <c r="I23" i="10"/>
  <c r="E24" i="10"/>
  <c r="I24" i="10"/>
  <c r="E25" i="10"/>
  <c r="I25" i="10"/>
  <c r="E26" i="10"/>
  <c r="I26" i="10"/>
  <c r="E27" i="10"/>
  <c r="I27" i="10"/>
  <c r="E28" i="10"/>
  <c r="I28" i="10"/>
  <c r="E29" i="10"/>
  <c r="I29" i="10"/>
  <c r="E30" i="10"/>
  <c r="I30" i="10"/>
  <c r="E31" i="10"/>
  <c r="I31" i="10"/>
  <c r="E32" i="10"/>
  <c r="I32" i="10"/>
  <c r="K23" i="10"/>
  <c r="F23" i="10"/>
  <c r="H23" i="10"/>
  <c r="H24" i="10"/>
  <c r="H25" i="10"/>
  <c r="H26" i="10"/>
  <c r="H27" i="10"/>
  <c r="H28" i="10"/>
  <c r="H29" i="10"/>
  <c r="H30" i="10"/>
  <c r="H31" i="10"/>
  <c r="H32" i="10"/>
  <c r="J23" i="10"/>
  <c r="E12" i="10"/>
  <c r="G12" i="10"/>
  <c r="I12" i="10"/>
  <c r="E13" i="10"/>
  <c r="I13" i="10"/>
  <c r="E14" i="10"/>
  <c r="I14" i="10"/>
  <c r="E15" i="10"/>
  <c r="I15" i="10"/>
  <c r="E16" i="10"/>
  <c r="I16" i="10"/>
  <c r="E17" i="10"/>
  <c r="I17" i="10"/>
  <c r="E18" i="10"/>
  <c r="I18" i="10"/>
  <c r="E19" i="10"/>
  <c r="I19" i="10"/>
  <c r="E20" i="10"/>
  <c r="I20" i="10"/>
  <c r="E21" i="10"/>
  <c r="I21" i="10"/>
  <c r="E22" i="10"/>
  <c r="I22" i="10"/>
  <c r="K12" i="10"/>
  <c r="F12" i="10"/>
  <c r="H12" i="10"/>
  <c r="H13" i="10"/>
  <c r="H14" i="10"/>
  <c r="H15" i="10"/>
  <c r="H16" i="10"/>
  <c r="H17" i="10"/>
  <c r="H18" i="10"/>
  <c r="H19" i="10"/>
  <c r="H20" i="10"/>
  <c r="H21" i="10"/>
  <c r="H22" i="10"/>
  <c r="J12" i="10"/>
  <c r="E2" i="10"/>
  <c r="G2" i="10"/>
  <c r="I2" i="10"/>
  <c r="E3" i="10"/>
  <c r="I3" i="10"/>
  <c r="E5" i="10"/>
  <c r="I5" i="10"/>
  <c r="E6" i="10"/>
  <c r="I6" i="10"/>
  <c r="E7" i="10"/>
  <c r="I7" i="10"/>
  <c r="E8" i="10"/>
  <c r="I8" i="10"/>
  <c r="E9" i="10"/>
  <c r="I9" i="10"/>
  <c r="E10" i="10"/>
  <c r="I10" i="10"/>
  <c r="E11" i="10"/>
  <c r="I11" i="10"/>
  <c r="K2" i="10"/>
  <c r="F2" i="10"/>
  <c r="H2" i="10"/>
  <c r="H3" i="10"/>
  <c r="H5" i="10"/>
  <c r="H6" i="10"/>
  <c r="H7" i="10"/>
  <c r="H8" i="10"/>
  <c r="H9" i="10"/>
  <c r="H10" i="10"/>
  <c r="H11" i="10"/>
  <c r="J2" i="10"/>
  <c r="E23" i="8"/>
  <c r="G23" i="8"/>
  <c r="I23" i="8"/>
  <c r="E24" i="8"/>
  <c r="I24" i="8"/>
  <c r="E25" i="8"/>
  <c r="I25" i="8"/>
  <c r="E26" i="8"/>
  <c r="I26" i="8"/>
  <c r="E27" i="8"/>
  <c r="I27" i="8"/>
  <c r="E28" i="8"/>
  <c r="I28" i="8"/>
  <c r="E29" i="8"/>
  <c r="I29" i="8"/>
  <c r="E30" i="8"/>
  <c r="I30" i="8"/>
  <c r="E31" i="8"/>
  <c r="I31" i="8"/>
  <c r="E32" i="8"/>
  <c r="I32" i="8"/>
  <c r="K23" i="8"/>
  <c r="F23" i="8"/>
  <c r="H23" i="8"/>
  <c r="H24" i="8"/>
  <c r="H25" i="8"/>
  <c r="H26" i="8"/>
  <c r="H27" i="8"/>
  <c r="H28" i="8"/>
  <c r="H29" i="8"/>
  <c r="H30" i="8"/>
  <c r="H31" i="8"/>
  <c r="H32" i="8"/>
  <c r="J23" i="8"/>
  <c r="E12" i="8"/>
  <c r="G12" i="8"/>
  <c r="I12" i="8"/>
  <c r="E13" i="8"/>
  <c r="I13" i="8"/>
  <c r="E14" i="8"/>
  <c r="I14" i="8"/>
  <c r="E15" i="8"/>
  <c r="I15" i="8"/>
  <c r="E16" i="8"/>
  <c r="I16" i="8"/>
  <c r="E17" i="8"/>
  <c r="I17" i="8"/>
  <c r="E18" i="8"/>
  <c r="I18" i="8"/>
  <c r="E19" i="8"/>
  <c r="I19" i="8"/>
  <c r="E20" i="8"/>
  <c r="I20" i="8"/>
  <c r="E21" i="8"/>
  <c r="I21" i="8"/>
  <c r="E22" i="8"/>
  <c r="I22" i="8"/>
  <c r="K12" i="8"/>
  <c r="F12" i="8"/>
  <c r="H12" i="8"/>
  <c r="H13" i="8"/>
  <c r="H14" i="8"/>
  <c r="H15" i="8"/>
  <c r="H16" i="8"/>
  <c r="H17" i="8"/>
  <c r="H18" i="8"/>
  <c r="H19" i="8"/>
  <c r="H20" i="8"/>
  <c r="H21" i="8"/>
  <c r="H22" i="8"/>
  <c r="J12" i="8"/>
  <c r="E2" i="7"/>
  <c r="G2" i="7"/>
  <c r="I2" i="7"/>
  <c r="E3" i="7"/>
  <c r="I3" i="7"/>
  <c r="E4" i="7"/>
  <c r="I4" i="7"/>
  <c r="E5" i="7"/>
  <c r="I5" i="7"/>
  <c r="E6" i="7"/>
  <c r="I6" i="7"/>
  <c r="E7" i="7"/>
  <c r="I7" i="7"/>
  <c r="E8" i="7"/>
  <c r="I8" i="7"/>
  <c r="E9" i="7"/>
  <c r="I9" i="7"/>
  <c r="E10" i="7"/>
  <c r="I10" i="7"/>
  <c r="E11" i="7"/>
  <c r="I11" i="7"/>
  <c r="K2" i="7"/>
  <c r="F2" i="7"/>
  <c r="H2" i="7"/>
  <c r="H3" i="7"/>
  <c r="H4" i="7"/>
  <c r="H5" i="7"/>
  <c r="H6" i="7"/>
  <c r="H7" i="7"/>
  <c r="H8" i="7"/>
  <c r="H9" i="7"/>
  <c r="H10" i="7"/>
  <c r="H11" i="7"/>
  <c r="J2" i="7"/>
  <c r="AH53" i="18"/>
  <c r="AJ52" i="18"/>
  <c r="AL53" i="18"/>
  <c r="AH54" i="18"/>
  <c r="AL54" i="18"/>
  <c r="AH55" i="18"/>
  <c r="AL55" i="18"/>
  <c r="AH56" i="18"/>
  <c r="AL56" i="18"/>
  <c r="AH57" i="18"/>
  <c r="AL57" i="18"/>
  <c r="AH58" i="18"/>
  <c r="AL58" i="18"/>
  <c r="AH59" i="18"/>
  <c r="AL59" i="18"/>
  <c r="AH60" i="18"/>
  <c r="AL60" i="18"/>
  <c r="AH61" i="18"/>
  <c r="AL61" i="18"/>
  <c r="AH62" i="18"/>
  <c r="AL62" i="18"/>
  <c r="AH63" i="18"/>
  <c r="AL63" i="18"/>
  <c r="AH64" i="18"/>
  <c r="AL64" i="18"/>
  <c r="AH65" i="18"/>
  <c r="AL65" i="18"/>
  <c r="AH66" i="18"/>
  <c r="AL66" i="18"/>
  <c r="AH67" i="18"/>
  <c r="AL67" i="18"/>
  <c r="AH68" i="18"/>
  <c r="AL68" i="18"/>
  <c r="AH69" i="18"/>
  <c r="AL69" i="18"/>
  <c r="AH70" i="18"/>
  <c r="AL70" i="18"/>
  <c r="AH71" i="18"/>
  <c r="AL71" i="18"/>
  <c r="AH72" i="18"/>
  <c r="AL72" i="18"/>
  <c r="AH73" i="18"/>
  <c r="AL73" i="18"/>
  <c r="AH74" i="18"/>
  <c r="AL74" i="18"/>
  <c r="AH75" i="18"/>
  <c r="AL75" i="18"/>
  <c r="AH76" i="18"/>
  <c r="AL76" i="18"/>
  <c r="AH77" i="18"/>
  <c r="AL77" i="18"/>
  <c r="AI52" i="18"/>
  <c r="AK53" i="18"/>
  <c r="AK54" i="18"/>
  <c r="AK55" i="18"/>
  <c r="AK56" i="18"/>
  <c r="AK57" i="18"/>
  <c r="AK58" i="18"/>
  <c r="AK59" i="18"/>
  <c r="AK60" i="18"/>
  <c r="AK61" i="18"/>
  <c r="AK62" i="18"/>
  <c r="AK63" i="18"/>
  <c r="AK64" i="18"/>
  <c r="AK65" i="18"/>
  <c r="AK66" i="18"/>
  <c r="AK67" i="18"/>
  <c r="AK68" i="18"/>
  <c r="AK69" i="18"/>
  <c r="AK70" i="18"/>
  <c r="AK71" i="18"/>
  <c r="AK72" i="18"/>
  <c r="AK73" i="18"/>
  <c r="AK74" i="18"/>
  <c r="AK75" i="18"/>
  <c r="AK76" i="18"/>
  <c r="AK77" i="18"/>
  <c r="AH52" i="18"/>
  <c r="AL52" i="18"/>
  <c r="AK52" i="18"/>
  <c r="AH28" i="18"/>
  <c r="AJ27" i="18"/>
  <c r="AL28" i="18"/>
  <c r="AH29" i="18"/>
  <c r="AL29" i="18"/>
  <c r="AH30" i="18"/>
  <c r="AL30" i="18"/>
  <c r="AH31" i="18"/>
  <c r="AL31" i="18"/>
  <c r="AH32" i="18"/>
  <c r="AL32" i="18"/>
  <c r="AH33" i="18"/>
  <c r="AL33" i="18"/>
  <c r="AH34" i="18"/>
  <c r="AL34" i="18"/>
  <c r="AH35" i="18"/>
  <c r="AL35" i="18"/>
  <c r="AH36" i="18"/>
  <c r="AL36" i="18"/>
  <c r="AH37" i="18"/>
  <c r="AL37" i="18"/>
  <c r="AH38" i="18"/>
  <c r="AL38" i="18"/>
  <c r="AH39" i="18"/>
  <c r="AL39" i="18"/>
  <c r="AH40" i="18"/>
  <c r="AL40" i="18"/>
  <c r="AH41" i="18"/>
  <c r="AL41" i="18"/>
  <c r="AH42" i="18"/>
  <c r="AL42" i="18"/>
  <c r="AH43" i="18"/>
  <c r="AL43" i="18"/>
  <c r="AH44" i="18"/>
  <c r="AL44" i="18"/>
  <c r="AH45" i="18"/>
  <c r="AL45" i="18"/>
  <c r="AH46" i="18"/>
  <c r="AL46" i="18"/>
  <c r="AH47" i="18"/>
  <c r="AL47" i="18"/>
  <c r="AH48" i="18"/>
  <c r="AL48" i="18"/>
  <c r="AH49" i="18"/>
  <c r="AL49" i="18"/>
  <c r="AH50" i="18"/>
  <c r="AL50" i="18"/>
  <c r="AH51" i="18"/>
  <c r="AL51" i="18"/>
  <c r="AI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H27" i="18"/>
  <c r="AL27" i="18"/>
  <c r="AK27" i="18"/>
  <c r="AH3" i="18"/>
  <c r="AG2" i="18"/>
  <c r="AJ2" i="18"/>
  <c r="AL3" i="18"/>
  <c r="AH4" i="18"/>
  <c r="AL4" i="18"/>
  <c r="AH5" i="18"/>
  <c r="AL5" i="18"/>
  <c r="AH6" i="18"/>
  <c r="AL6" i="18"/>
  <c r="AH7" i="18"/>
  <c r="AL7" i="18"/>
  <c r="AH8" i="18"/>
  <c r="AL8" i="18"/>
  <c r="AH9" i="18"/>
  <c r="AL9" i="18"/>
  <c r="AH10" i="18"/>
  <c r="AL10" i="18"/>
  <c r="AH11" i="18"/>
  <c r="AL11" i="18"/>
  <c r="AH12" i="18"/>
  <c r="AL12" i="18"/>
  <c r="AH13" i="18"/>
  <c r="AL13" i="18"/>
  <c r="AH14" i="18"/>
  <c r="AL14" i="18"/>
  <c r="AH15" i="18"/>
  <c r="AL15" i="18"/>
  <c r="AH16" i="18"/>
  <c r="AL16" i="18"/>
  <c r="AH17" i="18"/>
  <c r="AL17" i="18"/>
  <c r="AH18" i="18"/>
  <c r="AL18" i="18"/>
  <c r="AH19" i="18"/>
  <c r="AL19" i="18"/>
  <c r="AH20" i="18"/>
  <c r="AL20" i="18"/>
  <c r="AH21" i="18"/>
  <c r="AL21" i="18"/>
  <c r="AH22" i="18"/>
  <c r="AL22" i="18"/>
  <c r="AH23" i="18"/>
  <c r="AL23" i="18"/>
  <c r="AH24" i="18"/>
  <c r="AL24" i="18"/>
  <c r="AH25" i="18"/>
  <c r="AL25" i="18"/>
  <c r="AH26" i="18"/>
  <c r="AL26" i="18"/>
  <c r="AF2" i="18"/>
  <c r="AH2" i="18"/>
  <c r="AL2" i="18"/>
  <c r="AI2" i="18"/>
  <c r="AK3" i="18"/>
  <c r="AK4" i="18"/>
  <c r="AK5" i="18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" i="18"/>
  <c r="AM2" i="18"/>
  <c r="AH82" i="18"/>
  <c r="AM27" i="18"/>
  <c r="AH83" i="18"/>
  <c r="AM52" i="18"/>
  <c r="AH84" i="18"/>
  <c r="AI84" i="18"/>
  <c r="AI83" i="18"/>
  <c r="AN2" i="18"/>
  <c r="AI82" i="18"/>
  <c r="AG81" i="18"/>
  <c r="AF81" i="18"/>
  <c r="AN52" i="18"/>
  <c r="AN27" i="18"/>
  <c r="I1" i="23"/>
  <c r="J1" i="23"/>
  <c r="K1" i="23"/>
  <c r="H1" i="23"/>
  <c r="D89" i="23"/>
  <c r="E89" i="23"/>
  <c r="F89" i="23"/>
  <c r="C89" i="23"/>
  <c r="G52" i="23"/>
  <c r="K52" i="23"/>
  <c r="O52" i="23"/>
  <c r="G53" i="23"/>
  <c r="O53" i="23"/>
  <c r="G54" i="23"/>
  <c r="O54" i="23"/>
  <c r="G55" i="23"/>
  <c r="O55" i="23"/>
  <c r="G56" i="23"/>
  <c r="O56" i="23"/>
  <c r="G57" i="23"/>
  <c r="O57" i="23"/>
  <c r="G58" i="23"/>
  <c r="O58" i="23"/>
  <c r="G59" i="23"/>
  <c r="O59" i="23"/>
  <c r="G60" i="23"/>
  <c r="O60" i="23"/>
  <c r="G61" i="23"/>
  <c r="O61" i="23"/>
  <c r="G62" i="23"/>
  <c r="O62" i="23"/>
  <c r="G63" i="23"/>
  <c r="O63" i="23"/>
  <c r="G64" i="23"/>
  <c r="O64" i="23"/>
  <c r="G65" i="23"/>
  <c r="O65" i="23"/>
  <c r="G66" i="23"/>
  <c r="O66" i="23"/>
  <c r="G67" i="23"/>
  <c r="O67" i="23"/>
  <c r="G68" i="23"/>
  <c r="O68" i="23"/>
  <c r="G69" i="23"/>
  <c r="O69" i="23"/>
  <c r="G70" i="23"/>
  <c r="O70" i="23"/>
  <c r="G71" i="23"/>
  <c r="O71" i="23"/>
  <c r="G72" i="23"/>
  <c r="O72" i="23"/>
  <c r="G73" i="23"/>
  <c r="O73" i="23"/>
  <c r="G74" i="23"/>
  <c r="O74" i="23"/>
  <c r="G75" i="23"/>
  <c r="O75" i="23"/>
  <c r="G76" i="23"/>
  <c r="O76" i="23"/>
  <c r="G77" i="23"/>
  <c r="O77" i="23"/>
  <c r="S52" i="23"/>
  <c r="J92" i="23"/>
  <c r="J52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R52" i="23"/>
  <c r="I92" i="23"/>
  <c r="I52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Q52" i="23"/>
  <c r="H92" i="23"/>
  <c r="H52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P52" i="23"/>
  <c r="G92" i="23"/>
  <c r="F92" i="23"/>
  <c r="E92" i="23"/>
  <c r="D92" i="23"/>
  <c r="C92" i="23"/>
  <c r="G27" i="23"/>
  <c r="K27" i="23"/>
  <c r="O27" i="23"/>
  <c r="G28" i="23"/>
  <c r="O28" i="23"/>
  <c r="G29" i="23"/>
  <c r="O29" i="23"/>
  <c r="G30" i="23"/>
  <c r="O30" i="23"/>
  <c r="G31" i="23"/>
  <c r="O31" i="23"/>
  <c r="G32" i="23"/>
  <c r="O32" i="23"/>
  <c r="G33" i="23"/>
  <c r="O33" i="23"/>
  <c r="G34" i="23"/>
  <c r="O34" i="23"/>
  <c r="G35" i="23"/>
  <c r="O35" i="23"/>
  <c r="G36" i="23"/>
  <c r="O36" i="23"/>
  <c r="G37" i="23"/>
  <c r="O37" i="23"/>
  <c r="G38" i="23"/>
  <c r="O38" i="23"/>
  <c r="G39" i="23"/>
  <c r="O39" i="23"/>
  <c r="G40" i="23"/>
  <c r="O40" i="23"/>
  <c r="G41" i="23"/>
  <c r="O41" i="23"/>
  <c r="G42" i="23"/>
  <c r="O42" i="23"/>
  <c r="G43" i="23"/>
  <c r="O43" i="23"/>
  <c r="G44" i="23"/>
  <c r="O44" i="23"/>
  <c r="G45" i="23"/>
  <c r="O45" i="23"/>
  <c r="G46" i="23"/>
  <c r="O46" i="23"/>
  <c r="G47" i="23"/>
  <c r="O47" i="23"/>
  <c r="G48" i="23"/>
  <c r="O48" i="23"/>
  <c r="G49" i="23"/>
  <c r="O49" i="23"/>
  <c r="G50" i="23"/>
  <c r="O50" i="23"/>
  <c r="G51" i="23"/>
  <c r="O51" i="23"/>
  <c r="S27" i="23"/>
  <c r="J91" i="23"/>
  <c r="J27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R27" i="23"/>
  <c r="I91" i="23"/>
  <c r="I27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Q27" i="23"/>
  <c r="H91" i="23"/>
  <c r="H27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P27" i="23"/>
  <c r="G91" i="23"/>
  <c r="F91" i="23"/>
  <c r="E91" i="23"/>
  <c r="D91" i="23"/>
  <c r="C91" i="23"/>
  <c r="G2" i="23"/>
  <c r="K2" i="23"/>
  <c r="O2" i="23"/>
  <c r="G3" i="23"/>
  <c r="O3" i="23"/>
  <c r="G4" i="23"/>
  <c r="O4" i="23"/>
  <c r="G5" i="23"/>
  <c r="O5" i="23"/>
  <c r="G6" i="23"/>
  <c r="O6" i="23"/>
  <c r="G7" i="23"/>
  <c r="O7" i="23"/>
  <c r="G8" i="23"/>
  <c r="O8" i="23"/>
  <c r="G9" i="23"/>
  <c r="O9" i="23"/>
  <c r="G10" i="23"/>
  <c r="O10" i="23"/>
  <c r="G11" i="23"/>
  <c r="O11" i="23"/>
  <c r="G12" i="23"/>
  <c r="O12" i="23"/>
  <c r="G13" i="23"/>
  <c r="O13" i="23"/>
  <c r="G14" i="23"/>
  <c r="O14" i="23"/>
  <c r="G15" i="23"/>
  <c r="O15" i="23"/>
  <c r="G16" i="23"/>
  <c r="O16" i="23"/>
  <c r="G17" i="23"/>
  <c r="O17" i="23"/>
  <c r="G18" i="23"/>
  <c r="O18" i="23"/>
  <c r="G19" i="23"/>
  <c r="O19" i="23"/>
  <c r="G20" i="23"/>
  <c r="O20" i="23"/>
  <c r="G21" i="23"/>
  <c r="O21" i="23"/>
  <c r="G22" i="23"/>
  <c r="O22" i="23"/>
  <c r="G23" i="23"/>
  <c r="O23" i="23"/>
  <c r="G24" i="23"/>
  <c r="O24" i="23"/>
  <c r="G25" i="23"/>
  <c r="O25" i="23"/>
  <c r="G26" i="23"/>
  <c r="O26" i="23"/>
  <c r="S2" i="23"/>
  <c r="J90" i="23"/>
  <c r="J2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R2" i="23"/>
  <c r="I90" i="23"/>
  <c r="I2" i="23"/>
  <c r="M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Q2" i="23"/>
  <c r="H90" i="23"/>
  <c r="H2" i="23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P2" i="23"/>
  <c r="G90" i="23"/>
  <c r="F90" i="23"/>
  <c r="E90" i="23"/>
  <c r="D90" i="23"/>
  <c r="C90" i="23"/>
  <c r="G2" i="22"/>
  <c r="J2" i="22"/>
  <c r="N2" i="22"/>
  <c r="G3" i="22"/>
  <c r="N3" i="22"/>
  <c r="G4" i="22"/>
  <c r="N4" i="22"/>
  <c r="G5" i="22"/>
  <c r="N5" i="22"/>
  <c r="G6" i="22"/>
  <c r="N6" i="22"/>
  <c r="G7" i="22"/>
  <c r="N7" i="22"/>
  <c r="G8" i="22"/>
  <c r="N8" i="22"/>
  <c r="G9" i="22"/>
  <c r="N9" i="22"/>
  <c r="G10" i="22"/>
  <c r="N10" i="22"/>
  <c r="G11" i="22"/>
  <c r="N11" i="22"/>
  <c r="G12" i="22"/>
  <c r="N12" i="22"/>
  <c r="G13" i="22"/>
  <c r="N13" i="22"/>
  <c r="G14" i="22"/>
  <c r="N14" i="22"/>
  <c r="G15" i="22"/>
  <c r="N15" i="22"/>
  <c r="G16" i="22"/>
  <c r="N16" i="22"/>
  <c r="G17" i="22"/>
  <c r="N17" i="22"/>
  <c r="G18" i="22"/>
  <c r="N18" i="22"/>
  <c r="G19" i="22"/>
  <c r="N19" i="22"/>
  <c r="G20" i="22"/>
  <c r="N20" i="22"/>
  <c r="G21" i="22"/>
  <c r="N21" i="22"/>
  <c r="G22" i="22"/>
  <c r="N22" i="22"/>
  <c r="G23" i="22"/>
  <c r="N23" i="22"/>
  <c r="G24" i="22"/>
  <c r="N24" i="22"/>
  <c r="G25" i="22"/>
  <c r="N25" i="22"/>
  <c r="G27" i="22"/>
  <c r="N27" i="22"/>
  <c r="G28" i="22"/>
  <c r="N28" i="22"/>
  <c r="R2" i="22"/>
  <c r="I2" i="22"/>
  <c r="M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7" i="22"/>
  <c r="M18" i="22"/>
  <c r="M19" i="22"/>
  <c r="M20" i="22"/>
  <c r="M21" i="22"/>
  <c r="M22" i="22"/>
  <c r="M23" i="22"/>
  <c r="M24" i="22"/>
  <c r="M25" i="22"/>
  <c r="G26" i="22"/>
  <c r="M26" i="22"/>
  <c r="M27" i="22"/>
  <c r="M28" i="22"/>
  <c r="Q2" i="22"/>
  <c r="G41" i="22"/>
  <c r="K29" i="22"/>
  <c r="G29" i="22"/>
  <c r="O29" i="22"/>
  <c r="G30" i="22"/>
  <c r="O30" i="22"/>
  <c r="G31" i="22"/>
  <c r="O31" i="22"/>
  <c r="G32" i="22"/>
  <c r="O32" i="22"/>
  <c r="G33" i="22"/>
  <c r="O33" i="22"/>
  <c r="G34" i="22"/>
  <c r="O34" i="22"/>
  <c r="G35" i="22"/>
  <c r="O35" i="22"/>
  <c r="G36" i="22"/>
  <c r="O36" i="22"/>
  <c r="G37" i="22"/>
  <c r="O37" i="22"/>
  <c r="G42" i="22"/>
  <c r="G38" i="22"/>
  <c r="O38" i="22"/>
  <c r="G43" i="22"/>
  <c r="G39" i="22"/>
  <c r="O39" i="22"/>
  <c r="G40" i="22"/>
  <c r="O40" i="22"/>
  <c r="G44" i="22"/>
  <c r="O41" i="22"/>
  <c r="O42" i="22"/>
  <c r="O43" i="22"/>
  <c r="O44" i="22"/>
  <c r="G45" i="22"/>
  <c r="O45" i="22"/>
  <c r="G46" i="22"/>
  <c r="O46" i="22"/>
  <c r="S29" i="22"/>
  <c r="J53" i="22"/>
  <c r="J29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R29" i="22"/>
  <c r="I53" i="22"/>
  <c r="I29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Q29" i="22"/>
  <c r="H53" i="22"/>
  <c r="H29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P29" i="22"/>
  <c r="G53" i="22"/>
  <c r="F53" i="22"/>
  <c r="E53" i="22"/>
  <c r="D53" i="22"/>
  <c r="C53" i="22"/>
  <c r="K2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S2" i="22"/>
  <c r="J52" i="22"/>
  <c r="I52" i="22"/>
  <c r="H52" i="22"/>
  <c r="H2" i="22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P2" i="22"/>
  <c r="G52" i="22"/>
  <c r="F52" i="22"/>
  <c r="E52" i="22"/>
  <c r="D52" i="22"/>
  <c r="C52" i="22"/>
  <c r="F51" i="22"/>
  <c r="E51" i="22"/>
  <c r="D51" i="22"/>
  <c r="C51" i="22"/>
  <c r="K1" i="22"/>
  <c r="J1" i="22"/>
  <c r="I1" i="22"/>
  <c r="H1" i="22"/>
  <c r="D51" i="21"/>
  <c r="E51" i="21"/>
  <c r="F51" i="21"/>
  <c r="C51" i="21"/>
  <c r="G29" i="21"/>
  <c r="I29" i="21"/>
  <c r="M29" i="21"/>
  <c r="G30" i="21"/>
  <c r="M30" i="21"/>
  <c r="G31" i="21"/>
  <c r="M31" i="21"/>
  <c r="G32" i="21"/>
  <c r="M32" i="21"/>
  <c r="G33" i="21"/>
  <c r="M33" i="21"/>
  <c r="G34" i="21"/>
  <c r="M34" i="21"/>
  <c r="G35" i="21"/>
  <c r="M35" i="21"/>
  <c r="G36" i="21"/>
  <c r="M36" i="21"/>
  <c r="G37" i="21"/>
  <c r="M37" i="21"/>
  <c r="G38" i="21"/>
  <c r="M38" i="21"/>
  <c r="G39" i="21"/>
  <c r="M39" i="21"/>
  <c r="G40" i="21"/>
  <c r="M40" i="21"/>
  <c r="G41" i="21"/>
  <c r="M41" i="21"/>
  <c r="G42" i="21"/>
  <c r="M42" i="21"/>
  <c r="G43" i="21"/>
  <c r="M43" i="21"/>
  <c r="G44" i="21"/>
  <c r="M44" i="21"/>
  <c r="G45" i="21"/>
  <c r="M45" i="21"/>
  <c r="G46" i="21"/>
  <c r="M46" i="21"/>
  <c r="Q29" i="21"/>
  <c r="H53" i="21"/>
  <c r="J29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R29" i="21"/>
  <c r="I53" i="21"/>
  <c r="K29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S29" i="21"/>
  <c r="J53" i="21"/>
  <c r="H29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P29" i="21"/>
  <c r="G53" i="21"/>
  <c r="G2" i="21"/>
  <c r="I2" i="21"/>
  <c r="M2" i="21"/>
  <c r="G3" i="21"/>
  <c r="M3" i="21"/>
  <c r="G4" i="21"/>
  <c r="M4" i="21"/>
  <c r="G5" i="21"/>
  <c r="M5" i="21"/>
  <c r="G6" i="21"/>
  <c r="M6" i="21"/>
  <c r="G7" i="21"/>
  <c r="M7" i="21"/>
  <c r="G8" i="21"/>
  <c r="M8" i="21"/>
  <c r="G9" i="21"/>
  <c r="M9" i="21"/>
  <c r="G10" i="21"/>
  <c r="M10" i="21"/>
  <c r="G11" i="21"/>
  <c r="M11" i="21"/>
  <c r="G12" i="21"/>
  <c r="M12" i="21"/>
  <c r="G13" i="21"/>
  <c r="M13" i="21"/>
  <c r="G14" i="21"/>
  <c r="M14" i="21"/>
  <c r="G15" i="21"/>
  <c r="M15" i="21"/>
  <c r="G16" i="21"/>
  <c r="M16" i="21"/>
  <c r="G17" i="21"/>
  <c r="M17" i="21"/>
  <c r="G18" i="21"/>
  <c r="M18" i="21"/>
  <c r="G19" i="21"/>
  <c r="M19" i="21"/>
  <c r="G20" i="21"/>
  <c r="M20" i="21"/>
  <c r="G21" i="21"/>
  <c r="M21" i="21"/>
  <c r="G22" i="21"/>
  <c r="M22" i="21"/>
  <c r="G23" i="21"/>
  <c r="M23" i="21"/>
  <c r="G24" i="21"/>
  <c r="M24" i="21"/>
  <c r="G25" i="21"/>
  <c r="M25" i="21"/>
  <c r="G26" i="21"/>
  <c r="M26" i="21"/>
  <c r="G27" i="21"/>
  <c r="M27" i="21"/>
  <c r="G28" i="21"/>
  <c r="M28" i="21"/>
  <c r="Q2" i="21"/>
  <c r="H52" i="21"/>
  <c r="J2" i="21"/>
  <c r="N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R2" i="21"/>
  <c r="I52" i="21"/>
  <c r="K2" i="21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S2" i="21"/>
  <c r="J52" i="21"/>
  <c r="H2" i="21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P2" i="21"/>
  <c r="G52" i="21"/>
  <c r="D53" i="21"/>
  <c r="E53" i="21"/>
  <c r="F53" i="21"/>
  <c r="C53" i="21"/>
  <c r="D52" i="21"/>
  <c r="E52" i="21"/>
  <c r="F52" i="21"/>
  <c r="C52" i="21"/>
  <c r="K1" i="21"/>
  <c r="J1" i="21"/>
  <c r="I1" i="21"/>
  <c r="H1" i="21"/>
  <c r="G2" i="20"/>
  <c r="J2" i="20"/>
  <c r="N2" i="20"/>
  <c r="G3" i="20"/>
  <c r="N3" i="20"/>
  <c r="G4" i="20"/>
  <c r="N4" i="20"/>
  <c r="G5" i="20"/>
  <c r="N5" i="20"/>
  <c r="G6" i="20"/>
  <c r="N6" i="20"/>
  <c r="G7" i="20"/>
  <c r="N7" i="20"/>
  <c r="G8" i="20"/>
  <c r="N8" i="20"/>
  <c r="G9" i="20"/>
  <c r="N9" i="20"/>
  <c r="G10" i="20"/>
  <c r="N10" i="20"/>
  <c r="G11" i="20"/>
  <c r="N11" i="20"/>
  <c r="G12" i="20"/>
  <c r="N12" i="20"/>
  <c r="G13" i="20"/>
  <c r="N13" i="20"/>
  <c r="G14" i="20"/>
  <c r="N14" i="20"/>
  <c r="G15" i="20"/>
  <c r="N15" i="20"/>
  <c r="G16" i="20"/>
  <c r="N16" i="20"/>
  <c r="G17" i="20"/>
  <c r="N17" i="20"/>
  <c r="G18" i="20"/>
  <c r="N18" i="20"/>
  <c r="G19" i="20"/>
  <c r="N19" i="20"/>
  <c r="G20" i="20"/>
  <c r="N20" i="20"/>
  <c r="G21" i="20"/>
  <c r="N21" i="20"/>
  <c r="G22" i="20"/>
  <c r="N22" i="20"/>
  <c r="G23" i="20"/>
  <c r="N23" i="20"/>
  <c r="G24" i="20"/>
  <c r="N24" i="20"/>
  <c r="G25" i="20"/>
  <c r="N25" i="20"/>
  <c r="G26" i="20"/>
  <c r="N26" i="20"/>
  <c r="G27" i="20"/>
  <c r="N27" i="20"/>
  <c r="G28" i="20"/>
  <c r="N28" i="20"/>
  <c r="G29" i="20"/>
  <c r="N29" i="20"/>
  <c r="G30" i="20"/>
  <c r="N30" i="20"/>
  <c r="G31" i="20"/>
  <c r="N31" i="20"/>
  <c r="G32" i="20"/>
  <c r="N32" i="20"/>
  <c r="G33" i="20"/>
  <c r="N33" i="20"/>
  <c r="G34" i="20"/>
  <c r="N34" i="20"/>
  <c r="G35" i="20"/>
  <c r="N35" i="20"/>
  <c r="G36" i="20"/>
  <c r="N36" i="20"/>
  <c r="G37" i="20"/>
  <c r="N37" i="20"/>
  <c r="G38" i="20"/>
  <c r="N38" i="20"/>
  <c r="G39" i="20"/>
  <c r="N39" i="20"/>
  <c r="G40" i="20"/>
  <c r="N40" i="20"/>
  <c r="G41" i="20"/>
  <c r="N41" i="20"/>
  <c r="G42" i="20"/>
  <c r="N42" i="20"/>
  <c r="G43" i="20"/>
  <c r="N43" i="20"/>
  <c r="G44" i="20"/>
  <c r="N44" i="20"/>
  <c r="G46" i="20"/>
  <c r="N46" i="20"/>
  <c r="G47" i="20"/>
  <c r="N47" i="20"/>
  <c r="G48" i="20"/>
  <c r="N48" i="20"/>
  <c r="G49" i="20"/>
  <c r="N49" i="20"/>
  <c r="G50" i="20"/>
  <c r="N50" i="20"/>
  <c r="G51" i="20"/>
  <c r="N51" i="20"/>
  <c r="G52" i="20"/>
  <c r="N52" i="20"/>
  <c r="G53" i="20"/>
  <c r="N53" i="20"/>
  <c r="G54" i="20"/>
  <c r="N54" i="20"/>
  <c r="G55" i="20"/>
  <c r="N55" i="20"/>
  <c r="G56" i="20"/>
  <c r="N56" i="20"/>
  <c r="G57" i="20"/>
  <c r="N57" i="20"/>
  <c r="G58" i="20"/>
  <c r="N58" i="20"/>
  <c r="G59" i="20"/>
  <c r="N59" i="20"/>
  <c r="G60" i="20"/>
  <c r="N60" i="20"/>
  <c r="G61" i="20"/>
  <c r="N61" i="20"/>
  <c r="G62" i="20"/>
  <c r="N62" i="20"/>
  <c r="G63" i="20"/>
  <c r="N63" i="20"/>
  <c r="G64" i="20"/>
  <c r="N64" i="20"/>
  <c r="G65" i="20"/>
  <c r="N65" i="20"/>
  <c r="G66" i="20"/>
  <c r="N66" i="20"/>
  <c r="G67" i="20"/>
  <c r="N67" i="20"/>
  <c r="G68" i="20"/>
  <c r="N68" i="20"/>
  <c r="G69" i="20"/>
  <c r="N69" i="20"/>
  <c r="G70" i="20"/>
  <c r="N70" i="20"/>
  <c r="G71" i="20"/>
  <c r="N71" i="20"/>
  <c r="G73" i="20"/>
  <c r="N73" i="20"/>
  <c r="G74" i="20"/>
  <c r="N74" i="20"/>
  <c r="G75" i="20"/>
  <c r="N75" i="20"/>
  <c r="G76" i="20"/>
  <c r="N76" i="20"/>
  <c r="G77" i="20"/>
  <c r="N77" i="20"/>
  <c r="R2" i="20"/>
  <c r="I2" i="20"/>
  <c r="M2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G45" i="20"/>
  <c r="M45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G72" i="20"/>
  <c r="M72" i="20"/>
  <c r="M73" i="20"/>
  <c r="M74" i="20"/>
  <c r="M75" i="20"/>
  <c r="M76" i="20"/>
  <c r="M77" i="20"/>
  <c r="Q2" i="20"/>
  <c r="K2" i="20"/>
  <c r="O2" i="20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S2" i="20"/>
  <c r="H2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P2" i="20"/>
  <c r="AB2" i="20"/>
  <c r="AD2" i="20"/>
  <c r="AH2" i="20"/>
  <c r="AB3" i="20"/>
  <c r="AH3" i="20"/>
  <c r="AB4" i="20"/>
  <c r="AH4" i="20"/>
  <c r="AB5" i="20"/>
  <c r="AH5" i="20"/>
  <c r="AB6" i="20"/>
  <c r="AH6" i="20"/>
  <c r="AB7" i="20"/>
  <c r="AH7" i="20"/>
  <c r="AB8" i="20"/>
  <c r="AH8" i="20"/>
  <c r="AB9" i="20"/>
  <c r="AH9" i="20"/>
  <c r="AB10" i="20"/>
  <c r="AH10" i="20"/>
  <c r="AB11" i="20"/>
  <c r="AH11" i="20"/>
  <c r="AB12" i="20"/>
  <c r="AH12" i="20"/>
  <c r="AB13" i="20"/>
  <c r="AH13" i="20"/>
  <c r="AB14" i="20"/>
  <c r="AH14" i="20"/>
  <c r="AB15" i="20"/>
  <c r="AH15" i="20"/>
  <c r="AB16" i="20"/>
  <c r="AH16" i="20"/>
  <c r="AB17" i="20"/>
  <c r="AH17" i="20"/>
  <c r="AB18" i="20"/>
  <c r="AH18" i="20"/>
  <c r="AB19" i="20"/>
  <c r="AH19" i="20"/>
  <c r="AB20" i="20"/>
  <c r="AH20" i="20"/>
  <c r="AB21" i="20"/>
  <c r="AH21" i="20"/>
  <c r="AB22" i="20"/>
  <c r="AH22" i="20"/>
  <c r="AB23" i="20"/>
  <c r="AH23" i="20"/>
  <c r="AB24" i="20"/>
  <c r="AH24" i="20"/>
  <c r="AB25" i="20"/>
  <c r="AH25" i="20"/>
  <c r="AB26" i="20"/>
  <c r="AH26" i="20"/>
  <c r="AB27" i="20"/>
  <c r="AH27" i="20"/>
  <c r="AB28" i="20"/>
  <c r="AH28" i="20"/>
  <c r="AB29" i="20"/>
  <c r="AH29" i="20"/>
  <c r="AB30" i="20"/>
  <c r="AH30" i="20"/>
  <c r="AB31" i="20"/>
  <c r="AH31" i="20"/>
  <c r="AB32" i="20"/>
  <c r="AH32" i="20"/>
  <c r="AB33" i="20"/>
  <c r="AH33" i="20"/>
  <c r="AB34" i="20"/>
  <c r="AH34" i="20"/>
  <c r="AB35" i="20"/>
  <c r="AH35" i="20"/>
  <c r="AB36" i="20"/>
  <c r="AH36" i="20"/>
  <c r="AB37" i="20"/>
  <c r="AH37" i="20"/>
  <c r="AB38" i="20"/>
  <c r="AH38" i="20"/>
  <c r="AB39" i="20"/>
  <c r="AH39" i="20"/>
  <c r="AB40" i="20"/>
  <c r="AH40" i="20"/>
  <c r="AB41" i="20"/>
  <c r="AH41" i="20"/>
  <c r="AB42" i="20"/>
  <c r="AH42" i="20"/>
  <c r="AB43" i="20"/>
  <c r="AH43" i="20"/>
  <c r="AB44" i="20"/>
  <c r="AH44" i="20"/>
  <c r="AB45" i="20"/>
  <c r="AH45" i="20"/>
  <c r="AB46" i="20"/>
  <c r="AH46" i="20"/>
  <c r="AB47" i="20"/>
  <c r="AH47" i="20"/>
  <c r="AB48" i="20"/>
  <c r="AH48" i="20"/>
  <c r="AB49" i="20"/>
  <c r="AH49" i="20"/>
  <c r="AB50" i="20"/>
  <c r="AH50" i="20"/>
  <c r="AB51" i="20"/>
  <c r="AH51" i="20"/>
  <c r="AB52" i="20"/>
  <c r="AH52" i="20"/>
  <c r="AB53" i="20"/>
  <c r="AH53" i="20"/>
  <c r="AB54" i="20"/>
  <c r="AH54" i="20"/>
  <c r="AB55" i="20"/>
  <c r="AH55" i="20"/>
  <c r="AB56" i="20"/>
  <c r="AH56" i="20"/>
  <c r="AB57" i="20"/>
  <c r="AH57" i="20"/>
  <c r="AB58" i="20"/>
  <c r="AH58" i="20"/>
  <c r="AB59" i="20"/>
  <c r="AH59" i="20"/>
  <c r="AB60" i="20"/>
  <c r="AH60" i="20"/>
  <c r="AB61" i="20"/>
  <c r="AH61" i="20"/>
  <c r="AB62" i="20"/>
  <c r="AH62" i="20"/>
  <c r="AB63" i="20"/>
  <c r="AH63" i="20"/>
  <c r="AB64" i="20"/>
  <c r="AH64" i="20"/>
  <c r="AB65" i="20"/>
  <c r="AH65" i="20"/>
  <c r="AB66" i="20"/>
  <c r="AH66" i="20"/>
  <c r="AB67" i="20"/>
  <c r="AH67" i="20"/>
  <c r="AB68" i="20"/>
  <c r="AH68" i="20"/>
  <c r="AB69" i="20"/>
  <c r="AH69" i="20"/>
  <c r="AB70" i="20"/>
  <c r="AH70" i="20"/>
  <c r="AB71" i="20"/>
  <c r="AH71" i="20"/>
  <c r="AB72" i="20"/>
  <c r="AH72" i="20"/>
  <c r="AB73" i="20"/>
  <c r="AH73" i="20"/>
  <c r="AB74" i="20"/>
  <c r="AH74" i="20"/>
  <c r="AB75" i="20"/>
  <c r="AH75" i="20"/>
  <c r="AB76" i="20"/>
  <c r="AH76" i="20"/>
  <c r="AB77" i="20"/>
  <c r="AH77" i="20"/>
  <c r="AL2" i="20"/>
  <c r="AE2" i="20"/>
  <c r="AI2" i="20"/>
  <c r="AI3" i="20"/>
  <c r="AI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M2" i="20"/>
  <c r="AF2" i="20"/>
  <c r="AJ2" i="20"/>
  <c r="AJ3" i="20"/>
  <c r="AJ4" i="20"/>
  <c r="AJ5" i="20"/>
  <c r="AJ6" i="20"/>
  <c r="AJ7" i="20"/>
  <c r="AJ8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2" i="20"/>
  <c r="AJ23" i="20"/>
  <c r="AJ24" i="20"/>
  <c r="AJ25" i="20"/>
  <c r="AJ26" i="20"/>
  <c r="AJ27" i="20"/>
  <c r="AJ28" i="20"/>
  <c r="AJ29" i="20"/>
  <c r="AJ30" i="20"/>
  <c r="AJ31" i="20"/>
  <c r="AJ32" i="20"/>
  <c r="AJ33" i="20"/>
  <c r="AJ34" i="20"/>
  <c r="AJ35" i="20"/>
  <c r="AJ36" i="20"/>
  <c r="AJ37" i="20"/>
  <c r="AJ38" i="20"/>
  <c r="AJ39" i="20"/>
  <c r="AJ40" i="20"/>
  <c r="AJ41" i="20"/>
  <c r="AJ42" i="20"/>
  <c r="AJ43" i="20"/>
  <c r="AJ44" i="20"/>
  <c r="AJ45" i="20"/>
  <c r="AJ46" i="20"/>
  <c r="AJ47" i="20"/>
  <c r="AJ48" i="20"/>
  <c r="AJ49" i="20"/>
  <c r="AJ50" i="20"/>
  <c r="AJ51" i="20"/>
  <c r="AJ52" i="20"/>
  <c r="AJ53" i="20"/>
  <c r="AJ54" i="20"/>
  <c r="AJ55" i="20"/>
  <c r="AJ56" i="20"/>
  <c r="AJ57" i="20"/>
  <c r="AJ58" i="20"/>
  <c r="AJ59" i="20"/>
  <c r="AJ60" i="20"/>
  <c r="AJ61" i="20"/>
  <c r="AJ62" i="20"/>
  <c r="AJ63" i="20"/>
  <c r="AJ64" i="20"/>
  <c r="AJ65" i="20"/>
  <c r="AJ66" i="20"/>
  <c r="AJ67" i="20"/>
  <c r="AJ68" i="20"/>
  <c r="AJ69" i="20"/>
  <c r="AJ70" i="20"/>
  <c r="AJ71" i="20"/>
  <c r="AJ72" i="20"/>
  <c r="AJ73" i="20"/>
  <c r="AJ74" i="20"/>
  <c r="AJ75" i="20"/>
  <c r="AJ76" i="20"/>
  <c r="AJ77" i="20"/>
  <c r="AN2" i="20"/>
  <c r="AC2" i="20"/>
  <c r="AG2" i="20"/>
  <c r="AG3" i="20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3" i="20"/>
  <c r="AG44" i="20"/>
  <c r="AG45" i="20"/>
  <c r="AG46" i="20"/>
  <c r="AG47" i="20"/>
  <c r="AG48" i="20"/>
  <c r="AG49" i="20"/>
  <c r="AG50" i="20"/>
  <c r="AG51" i="20"/>
  <c r="AG52" i="20"/>
  <c r="AG53" i="20"/>
  <c r="AG54" i="20"/>
  <c r="AG55" i="20"/>
  <c r="AG56" i="20"/>
  <c r="AG57" i="20"/>
  <c r="AG58" i="20"/>
  <c r="AG59" i="20"/>
  <c r="AG60" i="20"/>
  <c r="AG61" i="20"/>
  <c r="AG62" i="20"/>
  <c r="AG63" i="20"/>
  <c r="AG64" i="20"/>
  <c r="AG65" i="20"/>
  <c r="AG66" i="20"/>
  <c r="AG67" i="20"/>
  <c r="AG68" i="20"/>
  <c r="AG69" i="20"/>
  <c r="AG70" i="20"/>
  <c r="AG71" i="20"/>
  <c r="AG72" i="20"/>
  <c r="AG73" i="20"/>
  <c r="AG74" i="20"/>
  <c r="AG75" i="20"/>
  <c r="AG76" i="20"/>
  <c r="AG77" i="20"/>
  <c r="AK2" i="20"/>
  <c r="AE90" i="20"/>
  <c r="AD90" i="20"/>
  <c r="AC90" i="20"/>
  <c r="AB90" i="20"/>
  <c r="AA90" i="20"/>
  <c r="Z90" i="20"/>
  <c r="Y90" i="20"/>
  <c r="X90" i="20"/>
  <c r="AF1" i="20"/>
  <c r="AE1" i="20"/>
  <c r="AD1" i="20"/>
  <c r="AC1" i="20"/>
  <c r="D90" i="20"/>
  <c r="E90" i="20"/>
  <c r="F90" i="20"/>
  <c r="C90" i="20"/>
  <c r="G91" i="20"/>
  <c r="H91" i="20"/>
  <c r="I91" i="20"/>
  <c r="J91" i="20"/>
  <c r="G92" i="20"/>
  <c r="H92" i="20"/>
  <c r="I92" i="20"/>
  <c r="J92" i="20"/>
  <c r="I1" i="20"/>
  <c r="J1" i="20"/>
  <c r="K1" i="20"/>
  <c r="H1" i="20"/>
  <c r="J90" i="20"/>
  <c r="I90" i="20"/>
  <c r="H90" i="20"/>
  <c r="G90" i="20"/>
  <c r="T53" i="18"/>
  <c r="U52" i="18"/>
  <c r="W53" i="18"/>
  <c r="V52" i="18"/>
  <c r="X53" i="18"/>
  <c r="T54" i="18"/>
  <c r="W54" i="18"/>
  <c r="X54" i="18"/>
  <c r="T55" i="18"/>
  <c r="W55" i="18"/>
  <c r="X55" i="18"/>
  <c r="T56" i="18"/>
  <c r="W56" i="18"/>
  <c r="X56" i="18"/>
  <c r="T57" i="18"/>
  <c r="W57" i="18"/>
  <c r="X57" i="18"/>
  <c r="T58" i="18"/>
  <c r="W58" i="18"/>
  <c r="X58" i="18"/>
  <c r="T59" i="18"/>
  <c r="W59" i="18"/>
  <c r="X59" i="18"/>
  <c r="T60" i="18"/>
  <c r="W60" i="18"/>
  <c r="X60" i="18"/>
  <c r="T61" i="18"/>
  <c r="W61" i="18"/>
  <c r="X61" i="18"/>
  <c r="T62" i="18"/>
  <c r="W62" i="18"/>
  <c r="X62" i="18"/>
  <c r="T63" i="18"/>
  <c r="W63" i="18"/>
  <c r="X63" i="18"/>
  <c r="T64" i="18"/>
  <c r="W64" i="18"/>
  <c r="X64" i="18"/>
  <c r="T65" i="18"/>
  <c r="W65" i="18"/>
  <c r="X65" i="18"/>
  <c r="T66" i="18"/>
  <c r="W66" i="18"/>
  <c r="X66" i="18"/>
  <c r="T67" i="18"/>
  <c r="W67" i="18"/>
  <c r="X67" i="18"/>
  <c r="T68" i="18"/>
  <c r="W68" i="18"/>
  <c r="X68" i="18"/>
  <c r="T69" i="18"/>
  <c r="W69" i="18"/>
  <c r="X69" i="18"/>
  <c r="T70" i="18"/>
  <c r="W70" i="18"/>
  <c r="X70" i="18"/>
  <c r="T71" i="18"/>
  <c r="W71" i="18"/>
  <c r="X71" i="18"/>
  <c r="T72" i="18"/>
  <c r="W72" i="18"/>
  <c r="X72" i="18"/>
  <c r="T73" i="18"/>
  <c r="W73" i="18"/>
  <c r="X73" i="18"/>
  <c r="T74" i="18"/>
  <c r="W74" i="18"/>
  <c r="X74" i="18"/>
  <c r="T75" i="18"/>
  <c r="W75" i="18"/>
  <c r="X75" i="18"/>
  <c r="T76" i="18"/>
  <c r="W76" i="18"/>
  <c r="X76" i="18"/>
  <c r="T77" i="18"/>
  <c r="W77" i="18"/>
  <c r="X77" i="18"/>
  <c r="T52" i="18"/>
  <c r="X52" i="18"/>
  <c r="W52" i="18"/>
  <c r="T3" i="18"/>
  <c r="U2" i="18"/>
  <c r="W3" i="18"/>
  <c r="V2" i="18"/>
  <c r="X3" i="18"/>
  <c r="T4" i="18"/>
  <c r="W4" i="18"/>
  <c r="X4" i="18"/>
  <c r="T5" i="18"/>
  <c r="W5" i="18"/>
  <c r="X5" i="18"/>
  <c r="T6" i="18"/>
  <c r="W6" i="18"/>
  <c r="X6" i="18"/>
  <c r="T7" i="18"/>
  <c r="W7" i="18"/>
  <c r="X7" i="18"/>
  <c r="T8" i="18"/>
  <c r="W8" i="18"/>
  <c r="X8" i="18"/>
  <c r="T9" i="18"/>
  <c r="W9" i="18"/>
  <c r="X9" i="18"/>
  <c r="T10" i="18"/>
  <c r="W10" i="18"/>
  <c r="X10" i="18"/>
  <c r="T11" i="18"/>
  <c r="W11" i="18"/>
  <c r="X11" i="18"/>
  <c r="T12" i="18"/>
  <c r="W12" i="18"/>
  <c r="X12" i="18"/>
  <c r="T13" i="18"/>
  <c r="W13" i="18"/>
  <c r="X13" i="18"/>
  <c r="T14" i="18"/>
  <c r="W14" i="18"/>
  <c r="X14" i="18"/>
  <c r="T15" i="18"/>
  <c r="W15" i="18"/>
  <c r="X15" i="18"/>
  <c r="T16" i="18"/>
  <c r="W16" i="18"/>
  <c r="X16" i="18"/>
  <c r="T17" i="18"/>
  <c r="W17" i="18"/>
  <c r="X17" i="18"/>
  <c r="T18" i="18"/>
  <c r="W18" i="18"/>
  <c r="X18" i="18"/>
  <c r="T19" i="18"/>
  <c r="W19" i="18"/>
  <c r="X19" i="18"/>
  <c r="T20" i="18"/>
  <c r="W20" i="18"/>
  <c r="X20" i="18"/>
  <c r="T21" i="18"/>
  <c r="W21" i="18"/>
  <c r="X21" i="18"/>
  <c r="T22" i="18"/>
  <c r="W22" i="18"/>
  <c r="X22" i="18"/>
  <c r="T23" i="18"/>
  <c r="W23" i="18"/>
  <c r="X23" i="18"/>
  <c r="T24" i="18"/>
  <c r="W24" i="18"/>
  <c r="X24" i="18"/>
  <c r="T25" i="18"/>
  <c r="W25" i="18"/>
  <c r="X25" i="18"/>
  <c r="T26" i="18"/>
  <c r="W26" i="18"/>
  <c r="X26" i="18"/>
  <c r="T2" i="18"/>
  <c r="X2" i="18"/>
  <c r="T28" i="18"/>
  <c r="U27" i="18"/>
  <c r="W28" i="18"/>
  <c r="V27" i="18"/>
  <c r="X28" i="18"/>
  <c r="T29" i="18"/>
  <c r="W29" i="18"/>
  <c r="X29" i="18"/>
  <c r="T30" i="18"/>
  <c r="W30" i="18"/>
  <c r="X30" i="18"/>
  <c r="T31" i="18"/>
  <c r="W31" i="18"/>
  <c r="X31" i="18"/>
  <c r="T32" i="18"/>
  <c r="W32" i="18"/>
  <c r="X32" i="18"/>
  <c r="T33" i="18"/>
  <c r="W33" i="18"/>
  <c r="X33" i="18"/>
  <c r="T34" i="18"/>
  <c r="W34" i="18"/>
  <c r="X34" i="18"/>
  <c r="T35" i="18"/>
  <c r="W35" i="18"/>
  <c r="X35" i="18"/>
  <c r="T36" i="18"/>
  <c r="W36" i="18"/>
  <c r="X36" i="18"/>
  <c r="T37" i="18"/>
  <c r="W37" i="18"/>
  <c r="X37" i="18"/>
  <c r="T38" i="18"/>
  <c r="W38" i="18"/>
  <c r="X38" i="18"/>
  <c r="T39" i="18"/>
  <c r="W39" i="18"/>
  <c r="X39" i="18"/>
  <c r="T40" i="18"/>
  <c r="W40" i="18"/>
  <c r="X40" i="18"/>
  <c r="T41" i="18"/>
  <c r="W41" i="18"/>
  <c r="X41" i="18"/>
  <c r="T42" i="18"/>
  <c r="W42" i="18"/>
  <c r="X42" i="18"/>
  <c r="T43" i="18"/>
  <c r="W43" i="18"/>
  <c r="X43" i="18"/>
  <c r="T44" i="18"/>
  <c r="W44" i="18"/>
  <c r="X44" i="18"/>
  <c r="T45" i="18"/>
  <c r="W45" i="18"/>
  <c r="X45" i="18"/>
  <c r="T46" i="18"/>
  <c r="W46" i="18"/>
  <c r="X46" i="18"/>
  <c r="T47" i="18"/>
  <c r="W47" i="18"/>
  <c r="X47" i="18"/>
  <c r="T48" i="18"/>
  <c r="W48" i="18"/>
  <c r="X48" i="18"/>
  <c r="T49" i="18"/>
  <c r="W49" i="18"/>
  <c r="X49" i="18"/>
  <c r="T50" i="18"/>
  <c r="W50" i="18"/>
  <c r="X50" i="18"/>
  <c r="T51" i="18"/>
  <c r="W51" i="18"/>
  <c r="X51" i="18"/>
  <c r="T27" i="18"/>
  <c r="X27" i="18"/>
  <c r="W27" i="18"/>
  <c r="W2" i="18"/>
  <c r="Y52" i="18"/>
  <c r="T84" i="18"/>
  <c r="U84" i="18"/>
  <c r="Y27" i="18"/>
  <c r="T83" i="18"/>
  <c r="U83" i="18"/>
  <c r="Z2" i="18"/>
  <c r="U82" i="18"/>
  <c r="Y2" i="18"/>
  <c r="T82" i="18"/>
  <c r="S81" i="18"/>
  <c r="R81" i="18"/>
  <c r="Z52" i="18"/>
  <c r="Z27" i="18"/>
  <c r="E52" i="18"/>
  <c r="F52" i="18"/>
  <c r="H52" i="18"/>
  <c r="E53" i="18"/>
  <c r="H53" i="18"/>
  <c r="E54" i="18"/>
  <c r="H54" i="18"/>
  <c r="E55" i="18"/>
  <c r="H55" i="18"/>
  <c r="E56" i="18"/>
  <c r="H56" i="18"/>
  <c r="E57" i="18"/>
  <c r="H57" i="18"/>
  <c r="E58" i="18"/>
  <c r="H58" i="18"/>
  <c r="E59" i="18"/>
  <c r="H59" i="18"/>
  <c r="E60" i="18"/>
  <c r="H60" i="18"/>
  <c r="E61" i="18"/>
  <c r="H61" i="18"/>
  <c r="E62" i="18"/>
  <c r="H62" i="18"/>
  <c r="E63" i="18"/>
  <c r="H63" i="18"/>
  <c r="E64" i="18"/>
  <c r="H64" i="18"/>
  <c r="E65" i="18"/>
  <c r="H65" i="18"/>
  <c r="E66" i="18"/>
  <c r="H66" i="18"/>
  <c r="E67" i="18"/>
  <c r="H67" i="18"/>
  <c r="E68" i="18"/>
  <c r="H68" i="18"/>
  <c r="E69" i="18"/>
  <c r="H69" i="18"/>
  <c r="E70" i="18"/>
  <c r="H70" i="18"/>
  <c r="E71" i="18"/>
  <c r="H71" i="18"/>
  <c r="E72" i="18"/>
  <c r="H72" i="18"/>
  <c r="E73" i="18"/>
  <c r="H73" i="18"/>
  <c r="E74" i="18"/>
  <c r="H74" i="18"/>
  <c r="E75" i="18"/>
  <c r="H75" i="18"/>
  <c r="E76" i="18"/>
  <c r="H76" i="18"/>
  <c r="E77" i="18"/>
  <c r="H77" i="18"/>
  <c r="J52" i="18"/>
  <c r="E84" i="18"/>
  <c r="F84" i="18"/>
  <c r="E27" i="18"/>
  <c r="F27" i="18"/>
  <c r="H27" i="18"/>
  <c r="E28" i="18"/>
  <c r="H28" i="18"/>
  <c r="E29" i="18"/>
  <c r="H29" i="18"/>
  <c r="E30" i="18"/>
  <c r="H30" i="18"/>
  <c r="E31" i="18"/>
  <c r="H31" i="18"/>
  <c r="E32" i="18"/>
  <c r="H32" i="18"/>
  <c r="E33" i="18"/>
  <c r="H33" i="18"/>
  <c r="E34" i="18"/>
  <c r="H34" i="18"/>
  <c r="E35" i="18"/>
  <c r="H35" i="18"/>
  <c r="E36" i="18"/>
  <c r="H36" i="18"/>
  <c r="E37" i="18"/>
  <c r="H37" i="18"/>
  <c r="E38" i="18"/>
  <c r="H38" i="18"/>
  <c r="E39" i="18"/>
  <c r="H39" i="18"/>
  <c r="E40" i="18"/>
  <c r="H40" i="18"/>
  <c r="E41" i="18"/>
  <c r="H41" i="18"/>
  <c r="E42" i="18"/>
  <c r="H42" i="18"/>
  <c r="E43" i="18"/>
  <c r="H43" i="18"/>
  <c r="E44" i="18"/>
  <c r="H44" i="18"/>
  <c r="E45" i="18"/>
  <c r="H45" i="18"/>
  <c r="E46" i="18"/>
  <c r="H46" i="18"/>
  <c r="E47" i="18"/>
  <c r="H47" i="18"/>
  <c r="E48" i="18"/>
  <c r="H48" i="18"/>
  <c r="E49" i="18"/>
  <c r="H49" i="18"/>
  <c r="E50" i="18"/>
  <c r="H50" i="18"/>
  <c r="E51" i="18"/>
  <c r="H51" i="18"/>
  <c r="J27" i="18"/>
  <c r="E83" i="18"/>
  <c r="F83" i="18"/>
  <c r="D81" i="18"/>
  <c r="C81" i="18"/>
  <c r="E2" i="18"/>
  <c r="G2" i="18"/>
  <c r="I2" i="18"/>
  <c r="E3" i="18"/>
  <c r="I3" i="18"/>
  <c r="E4" i="18"/>
  <c r="I4" i="18"/>
  <c r="E5" i="18"/>
  <c r="I5" i="18"/>
  <c r="E6" i="18"/>
  <c r="I6" i="18"/>
  <c r="E7" i="18"/>
  <c r="I7" i="18"/>
  <c r="E8" i="18"/>
  <c r="I8" i="18"/>
  <c r="E9" i="18"/>
  <c r="I9" i="18"/>
  <c r="E10" i="18"/>
  <c r="I10" i="18"/>
  <c r="E11" i="18"/>
  <c r="I11" i="18"/>
  <c r="E12" i="18"/>
  <c r="I12" i="18"/>
  <c r="E13" i="18"/>
  <c r="I13" i="18"/>
  <c r="E14" i="18"/>
  <c r="I14" i="18"/>
  <c r="E15" i="18"/>
  <c r="I15" i="18"/>
  <c r="E16" i="18"/>
  <c r="I16" i="18"/>
  <c r="E17" i="18"/>
  <c r="I17" i="18"/>
  <c r="E18" i="18"/>
  <c r="I18" i="18"/>
  <c r="E19" i="18"/>
  <c r="I19" i="18"/>
  <c r="E20" i="18"/>
  <c r="I20" i="18"/>
  <c r="E21" i="18"/>
  <c r="I21" i="18"/>
  <c r="E22" i="18"/>
  <c r="I22" i="18"/>
  <c r="E23" i="18"/>
  <c r="I23" i="18"/>
  <c r="E24" i="18"/>
  <c r="I24" i="18"/>
  <c r="E25" i="18"/>
  <c r="I25" i="18"/>
  <c r="E26" i="18"/>
  <c r="I26" i="18"/>
  <c r="K2" i="18"/>
  <c r="F82" i="18"/>
  <c r="F2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J2" i="18"/>
  <c r="E82" i="18"/>
  <c r="G27" i="18"/>
  <c r="G52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K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K27" i="18"/>
  <c r="AP52" i="17"/>
  <c r="AQ52" i="17"/>
  <c r="AP53" i="17"/>
  <c r="AQ53" i="17"/>
  <c r="AP54" i="17"/>
  <c r="AQ54" i="17"/>
  <c r="AP55" i="17"/>
  <c r="AQ55" i="17"/>
  <c r="AP56" i="17"/>
  <c r="AQ56" i="17"/>
  <c r="AP57" i="17"/>
  <c r="AQ57" i="17"/>
  <c r="AP58" i="17"/>
  <c r="AQ58" i="17"/>
  <c r="AP59" i="17"/>
  <c r="AQ59" i="17"/>
  <c r="AP60" i="17"/>
  <c r="AQ60" i="17"/>
  <c r="AP61" i="17"/>
  <c r="AQ61" i="17"/>
  <c r="AP62" i="17"/>
  <c r="AQ62" i="17"/>
  <c r="AP63" i="17"/>
  <c r="AQ63" i="17"/>
  <c r="AP64" i="17"/>
  <c r="AQ64" i="17"/>
  <c r="AP65" i="17"/>
  <c r="AQ65" i="17"/>
  <c r="AP66" i="17"/>
  <c r="AQ66" i="17"/>
  <c r="AP67" i="17"/>
  <c r="AQ67" i="17"/>
  <c r="AP68" i="17"/>
  <c r="AQ68" i="17"/>
  <c r="AP69" i="17"/>
  <c r="AQ69" i="17"/>
  <c r="AP70" i="17"/>
  <c r="AQ70" i="17"/>
  <c r="AP71" i="17"/>
  <c r="AQ71" i="17"/>
  <c r="AP72" i="17"/>
  <c r="AQ72" i="17"/>
  <c r="AP73" i="17"/>
  <c r="AQ73" i="17"/>
  <c r="AP74" i="17"/>
  <c r="AQ74" i="17"/>
  <c r="AP75" i="17"/>
  <c r="AQ75" i="17"/>
  <c r="AP76" i="17"/>
  <c r="AQ76" i="17"/>
  <c r="AP77" i="17"/>
  <c r="AQ77" i="17"/>
  <c r="AS52" i="17"/>
  <c r="AS91" i="17"/>
  <c r="AR91" i="17"/>
  <c r="AQ91" i="17"/>
  <c r="AP91" i="17"/>
  <c r="AI52" i="17"/>
  <c r="AJ52" i="17"/>
  <c r="AI53" i="17"/>
  <c r="AJ53" i="17"/>
  <c r="AI54" i="17"/>
  <c r="AJ54" i="17"/>
  <c r="AI55" i="17"/>
  <c r="AJ55" i="17"/>
  <c r="AI56" i="17"/>
  <c r="AJ56" i="17"/>
  <c r="AI57" i="17"/>
  <c r="AJ57" i="17"/>
  <c r="AI58" i="17"/>
  <c r="AJ58" i="17"/>
  <c r="AI59" i="17"/>
  <c r="AJ59" i="17"/>
  <c r="AI60" i="17"/>
  <c r="AJ60" i="17"/>
  <c r="AI61" i="17"/>
  <c r="AJ61" i="17"/>
  <c r="AI62" i="17"/>
  <c r="AJ62" i="17"/>
  <c r="AI63" i="17"/>
  <c r="AJ63" i="17"/>
  <c r="AI64" i="17"/>
  <c r="AJ64" i="17"/>
  <c r="AI65" i="17"/>
  <c r="AJ65" i="17"/>
  <c r="AI66" i="17"/>
  <c r="AJ66" i="17"/>
  <c r="AI67" i="17"/>
  <c r="AJ67" i="17"/>
  <c r="AI68" i="17"/>
  <c r="AJ68" i="17"/>
  <c r="AI69" i="17"/>
  <c r="AJ69" i="17"/>
  <c r="AI70" i="17"/>
  <c r="AJ70" i="17"/>
  <c r="AI71" i="17"/>
  <c r="AJ71" i="17"/>
  <c r="AI72" i="17"/>
  <c r="AJ72" i="17"/>
  <c r="AI73" i="17"/>
  <c r="AJ73" i="17"/>
  <c r="AI74" i="17"/>
  <c r="AJ74" i="17"/>
  <c r="AI75" i="17"/>
  <c r="AJ75" i="17"/>
  <c r="AI76" i="17"/>
  <c r="AJ76" i="17"/>
  <c r="AI77" i="17"/>
  <c r="AJ77" i="17"/>
  <c r="AL52" i="17"/>
  <c r="AL91" i="17"/>
  <c r="AK91" i="17"/>
  <c r="AJ91" i="17"/>
  <c r="AI91" i="17"/>
  <c r="AC52" i="17"/>
  <c r="AD52" i="17"/>
  <c r="AC53" i="17"/>
  <c r="AD53" i="17"/>
  <c r="AC54" i="17"/>
  <c r="AD54" i="17"/>
  <c r="AC55" i="17"/>
  <c r="AD55" i="17"/>
  <c r="AC56" i="17"/>
  <c r="AD56" i="17"/>
  <c r="AC57" i="17"/>
  <c r="AD57" i="17"/>
  <c r="AC58" i="17"/>
  <c r="AD58" i="17"/>
  <c r="AC59" i="17"/>
  <c r="AD59" i="17"/>
  <c r="AC60" i="17"/>
  <c r="AD60" i="17"/>
  <c r="AC61" i="17"/>
  <c r="AD61" i="17"/>
  <c r="AC62" i="17"/>
  <c r="AD62" i="17"/>
  <c r="AC63" i="17"/>
  <c r="AD63" i="17"/>
  <c r="AC64" i="17"/>
  <c r="AD64" i="17"/>
  <c r="AC65" i="17"/>
  <c r="AD65" i="17"/>
  <c r="AC66" i="17"/>
  <c r="AD66" i="17"/>
  <c r="AC67" i="17"/>
  <c r="AD67" i="17"/>
  <c r="AC68" i="17"/>
  <c r="AD68" i="17"/>
  <c r="AC69" i="17"/>
  <c r="AD69" i="17"/>
  <c r="AC70" i="17"/>
  <c r="AD70" i="17"/>
  <c r="AC71" i="17"/>
  <c r="AD71" i="17"/>
  <c r="AC72" i="17"/>
  <c r="AD72" i="17"/>
  <c r="AC73" i="17"/>
  <c r="AD73" i="17"/>
  <c r="AC74" i="17"/>
  <c r="AD74" i="17"/>
  <c r="AC75" i="17"/>
  <c r="AD75" i="17"/>
  <c r="AC76" i="17"/>
  <c r="AD76" i="17"/>
  <c r="AC77" i="17"/>
  <c r="AD77" i="17"/>
  <c r="AF52" i="17"/>
  <c r="AF91" i="17"/>
  <c r="AE91" i="17"/>
  <c r="AD91" i="17"/>
  <c r="AC91" i="17"/>
  <c r="W52" i="17"/>
  <c r="X52" i="17"/>
  <c r="W53" i="17"/>
  <c r="X53" i="17"/>
  <c r="W54" i="17"/>
  <c r="X54" i="17"/>
  <c r="W55" i="17"/>
  <c r="X55" i="17"/>
  <c r="W56" i="17"/>
  <c r="X56" i="17"/>
  <c r="W57" i="17"/>
  <c r="X57" i="17"/>
  <c r="W58" i="17"/>
  <c r="X58" i="17"/>
  <c r="W59" i="17"/>
  <c r="X59" i="17"/>
  <c r="W60" i="17"/>
  <c r="X60" i="17"/>
  <c r="W61" i="17"/>
  <c r="X61" i="17"/>
  <c r="W62" i="17"/>
  <c r="X62" i="17"/>
  <c r="W63" i="17"/>
  <c r="X63" i="17"/>
  <c r="W64" i="17"/>
  <c r="X64" i="17"/>
  <c r="W65" i="17"/>
  <c r="X65" i="17"/>
  <c r="W66" i="17"/>
  <c r="X66" i="17"/>
  <c r="W67" i="17"/>
  <c r="X67" i="17"/>
  <c r="W68" i="17"/>
  <c r="X68" i="17"/>
  <c r="W69" i="17"/>
  <c r="X69" i="17"/>
  <c r="W70" i="17"/>
  <c r="X70" i="17"/>
  <c r="W71" i="17"/>
  <c r="X71" i="17"/>
  <c r="W72" i="17"/>
  <c r="X72" i="17"/>
  <c r="W73" i="17"/>
  <c r="X73" i="17"/>
  <c r="W74" i="17"/>
  <c r="X74" i="17"/>
  <c r="W75" i="17"/>
  <c r="X75" i="17"/>
  <c r="W76" i="17"/>
  <c r="X76" i="17"/>
  <c r="Z52" i="17"/>
  <c r="Z91" i="17"/>
  <c r="Y91" i="17"/>
  <c r="X91" i="17"/>
  <c r="W91" i="17"/>
  <c r="AP27" i="17"/>
  <c r="AQ27" i="17"/>
  <c r="AP28" i="17"/>
  <c r="AQ28" i="17"/>
  <c r="AP29" i="17"/>
  <c r="AQ29" i="17"/>
  <c r="AP30" i="17"/>
  <c r="AQ30" i="17"/>
  <c r="AP31" i="17"/>
  <c r="AQ31" i="17"/>
  <c r="AP32" i="17"/>
  <c r="AQ32" i="17"/>
  <c r="AP33" i="17"/>
  <c r="AQ33" i="17"/>
  <c r="AP34" i="17"/>
  <c r="AQ34" i="17"/>
  <c r="AP35" i="17"/>
  <c r="AQ35" i="17"/>
  <c r="AP36" i="17"/>
  <c r="AQ36" i="17"/>
  <c r="AP37" i="17"/>
  <c r="AQ37" i="17"/>
  <c r="AP38" i="17"/>
  <c r="AQ38" i="17"/>
  <c r="AP39" i="17"/>
  <c r="AQ39" i="17"/>
  <c r="AP40" i="17"/>
  <c r="AQ40" i="17"/>
  <c r="AP41" i="17"/>
  <c r="AQ41" i="17"/>
  <c r="AP42" i="17"/>
  <c r="AQ42" i="17"/>
  <c r="AP43" i="17"/>
  <c r="AQ43" i="17"/>
  <c r="AP44" i="17"/>
  <c r="AQ44" i="17"/>
  <c r="AP45" i="17"/>
  <c r="AQ45" i="17"/>
  <c r="AP46" i="17"/>
  <c r="AQ46" i="17"/>
  <c r="AP47" i="17"/>
  <c r="AQ47" i="17"/>
  <c r="AP48" i="17"/>
  <c r="AQ48" i="17"/>
  <c r="AP49" i="17"/>
  <c r="AQ49" i="17"/>
  <c r="AP50" i="17"/>
  <c r="AQ50" i="17"/>
  <c r="AP51" i="17"/>
  <c r="AQ51" i="17"/>
  <c r="AS27" i="17"/>
  <c r="AS90" i="17"/>
  <c r="AR90" i="17"/>
  <c r="AQ90" i="17"/>
  <c r="AP90" i="17"/>
  <c r="AI27" i="17"/>
  <c r="AJ27" i="17"/>
  <c r="AI28" i="17"/>
  <c r="AJ28" i="17"/>
  <c r="AI29" i="17"/>
  <c r="AJ29" i="17"/>
  <c r="AI30" i="17"/>
  <c r="AJ30" i="17"/>
  <c r="AI31" i="17"/>
  <c r="AJ31" i="17"/>
  <c r="AI32" i="17"/>
  <c r="AJ32" i="17"/>
  <c r="AI33" i="17"/>
  <c r="AJ33" i="17"/>
  <c r="AI34" i="17"/>
  <c r="AJ34" i="17"/>
  <c r="AI35" i="17"/>
  <c r="AJ35" i="17"/>
  <c r="AI36" i="17"/>
  <c r="AJ36" i="17"/>
  <c r="AI37" i="17"/>
  <c r="AJ37" i="17"/>
  <c r="AI38" i="17"/>
  <c r="AJ38" i="17"/>
  <c r="AI39" i="17"/>
  <c r="AJ39" i="17"/>
  <c r="AI40" i="17"/>
  <c r="AJ40" i="17"/>
  <c r="AI41" i="17"/>
  <c r="AJ41" i="17"/>
  <c r="AI42" i="17"/>
  <c r="AJ42" i="17"/>
  <c r="AI43" i="17"/>
  <c r="AJ43" i="17"/>
  <c r="AI44" i="17"/>
  <c r="AJ44" i="17"/>
  <c r="AI45" i="17"/>
  <c r="AJ45" i="17"/>
  <c r="AI46" i="17"/>
  <c r="AJ46" i="17"/>
  <c r="AI47" i="17"/>
  <c r="AJ47" i="17"/>
  <c r="AI48" i="17"/>
  <c r="AJ48" i="17"/>
  <c r="AI49" i="17"/>
  <c r="AJ49" i="17"/>
  <c r="AI50" i="17"/>
  <c r="AJ50" i="17"/>
  <c r="AI51" i="17"/>
  <c r="AJ51" i="17"/>
  <c r="AL27" i="17"/>
  <c r="AL90" i="17"/>
  <c r="AK90" i="17"/>
  <c r="AJ90" i="17"/>
  <c r="AI90" i="17"/>
  <c r="AC27" i="17"/>
  <c r="AD27" i="17"/>
  <c r="AC28" i="17"/>
  <c r="AD28" i="17"/>
  <c r="AC29" i="17"/>
  <c r="AD29" i="17"/>
  <c r="AC30" i="17"/>
  <c r="AD30" i="17"/>
  <c r="AC31" i="17"/>
  <c r="AD31" i="17"/>
  <c r="AC32" i="17"/>
  <c r="AD32" i="17"/>
  <c r="AC33" i="17"/>
  <c r="AD33" i="17"/>
  <c r="AC34" i="17"/>
  <c r="AD34" i="17"/>
  <c r="AC35" i="17"/>
  <c r="AD35" i="17"/>
  <c r="AC36" i="17"/>
  <c r="AD36" i="17"/>
  <c r="AC37" i="17"/>
  <c r="AD37" i="17"/>
  <c r="AC38" i="17"/>
  <c r="AD38" i="17"/>
  <c r="AC39" i="17"/>
  <c r="AD39" i="17"/>
  <c r="AC40" i="17"/>
  <c r="AD40" i="17"/>
  <c r="AC41" i="17"/>
  <c r="AD41" i="17"/>
  <c r="AC42" i="17"/>
  <c r="AD42" i="17"/>
  <c r="AC43" i="17"/>
  <c r="AD43" i="17"/>
  <c r="AC44" i="17"/>
  <c r="AD44" i="17"/>
  <c r="AC45" i="17"/>
  <c r="AD45" i="17"/>
  <c r="AC46" i="17"/>
  <c r="AD46" i="17"/>
  <c r="AC47" i="17"/>
  <c r="AD47" i="17"/>
  <c r="AC48" i="17"/>
  <c r="AD48" i="17"/>
  <c r="AC49" i="17"/>
  <c r="AD49" i="17"/>
  <c r="AC50" i="17"/>
  <c r="AD50" i="17"/>
  <c r="AC51" i="17"/>
  <c r="AD51" i="17"/>
  <c r="AF27" i="17"/>
  <c r="AF90" i="17"/>
  <c r="AE90" i="17"/>
  <c r="AD90" i="17"/>
  <c r="AC90" i="17"/>
  <c r="W27" i="17"/>
  <c r="X27" i="17"/>
  <c r="W28" i="17"/>
  <c r="X28" i="17"/>
  <c r="W29" i="17"/>
  <c r="X29" i="17"/>
  <c r="W30" i="17"/>
  <c r="X30" i="17"/>
  <c r="W31" i="17"/>
  <c r="X31" i="17"/>
  <c r="W32" i="17"/>
  <c r="X32" i="17"/>
  <c r="W33" i="17"/>
  <c r="X33" i="17"/>
  <c r="W34" i="17"/>
  <c r="X34" i="17"/>
  <c r="W35" i="17"/>
  <c r="X35" i="17"/>
  <c r="W36" i="17"/>
  <c r="X36" i="17"/>
  <c r="W37" i="17"/>
  <c r="X37" i="17"/>
  <c r="W38" i="17"/>
  <c r="X38" i="17"/>
  <c r="W39" i="17"/>
  <c r="X39" i="17"/>
  <c r="W40" i="17"/>
  <c r="X40" i="17"/>
  <c r="W41" i="17"/>
  <c r="X41" i="17"/>
  <c r="W42" i="17"/>
  <c r="X42" i="17"/>
  <c r="W43" i="17"/>
  <c r="X43" i="17"/>
  <c r="W44" i="17"/>
  <c r="X44" i="17"/>
  <c r="W45" i="17"/>
  <c r="X45" i="17"/>
  <c r="W46" i="17"/>
  <c r="X46" i="17"/>
  <c r="W47" i="17"/>
  <c r="X47" i="17"/>
  <c r="W48" i="17"/>
  <c r="X48" i="17"/>
  <c r="W49" i="17"/>
  <c r="X49" i="17"/>
  <c r="W50" i="17"/>
  <c r="X50" i="17"/>
  <c r="W51" i="17"/>
  <c r="X51" i="17"/>
  <c r="Z27" i="17"/>
  <c r="Z90" i="17"/>
  <c r="Y90" i="17"/>
  <c r="X90" i="17"/>
  <c r="W90" i="17"/>
  <c r="AP2" i="17"/>
  <c r="AQ2" i="17"/>
  <c r="AP3" i="17"/>
  <c r="AQ3" i="17"/>
  <c r="AP4" i="17"/>
  <c r="AQ4" i="17"/>
  <c r="AP5" i="17"/>
  <c r="AQ5" i="17"/>
  <c r="AP6" i="17"/>
  <c r="AQ6" i="17"/>
  <c r="AP7" i="17"/>
  <c r="AQ7" i="17"/>
  <c r="AP8" i="17"/>
  <c r="AQ8" i="17"/>
  <c r="AP9" i="17"/>
  <c r="AQ9" i="17"/>
  <c r="AP10" i="17"/>
  <c r="AQ10" i="17"/>
  <c r="AP11" i="17"/>
  <c r="AQ11" i="17"/>
  <c r="AP12" i="17"/>
  <c r="AQ12" i="17"/>
  <c r="AP13" i="17"/>
  <c r="AQ13" i="17"/>
  <c r="AP14" i="17"/>
  <c r="AQ14" i="17"/>
  <c r="AP15" i="17"/>
  <c r="AQ15" i="17"/>
  <c r="AP16" i="17"/>
  <c r="AQ16" i="17"/>
  <c r="AP17" i="17"/>
  <c r="AQ17" i="17"/>
  <c r="AP18" i="17"/>
  <c r="AQ18" i="17"/>
  <c r="AP19" i="17"/>
  <c r="AQ19" i="17"/>
  <c r="AP20" i="17"/>
  <c r="AQ20" i="17"/>
  <c r="AP21" i="17"/>
  <c r="AQ21" i="17"/>
  <c r="AP22" i="17"/>
  <c r="AQ22" i="17"/>
  <c r="AP23" i="17"/>
  <c r="AQ23" i="17"/>
  <c r="AP24" i="17"/>
  <c r="AQ24" i="17"/>
  <c r="AP25" i="17"/>
  <c r="AQ25" i="17"/>
  <c r="AP26" i="17"/>
  <c r="AQ26" i="17"/>
  <c r="AS2" i="17"/>
  <c r="AS89" i="17"/>
  <c r="AR89" i="17"/>
  <c r="AQ89" i="17"/>
  <c r="AP89" i="17"/>
  <c r="AI2" i="17"/>
  <c r="AJ2" i="17"/>
  <c r="AI3" i="17"/>
  <c r="AJ3" i="17"/>
  <c r="AI4" i="17"/>
  <c r="AJ4" i="17"/>
  <c r="AI5" i="17"/>
  <c r="AJ5" i="17"/>
  <c r="AI6" i="17"/>
  <c r="AJ6" i="17"/>
  <c r="AI7" i="17"/>
  <c r="AJ7" i="17"/>
  <c r="AI8" i="17"/>
  <c r="AJ8" i="17"/>
  <c r="AI9" i="17"/>
  <c r="AJ9" i="17"/>
  <c r="AI10" i="17"/>
  <c r="AJ10" i="17"/>
  <c r="AI11" i="17"/>
  <c r="AJ11" i="17"/>
  <c r="AI12" i="17"/>
  <c r="AJ12" i="17"/>
  <c r="AI13" i="17"/>
  <c r="AJ13" i="17"/>
  <c r="AI14" i="17"/>
  <c r="AJ14" i="17"/>
  <c r="AI15" i="17"/>
  <c r="AJ15" i="17"/>
  <c r="AI16" i="17"/>
  <c r="AJ16" i="17"/>
  <c r="AI17" i="17"/>
  <c r="AJ17" i="17"/>
  <c r="AI18" i="17"/>
  <c r="AJ18" i="17"/>
  <c r="AI19" i="17"/>
  <c r="AJ19" i="17"/>
  <c r="AI20" i="17"/>
  <c r="AJ20" i="17"/>
  <c r="AI21" i="17"/>
  <c r="AJ21" i="17"/>
  <c r="AI22" i="17"/>
  <c r="AJ22" i="17"/>
  <c r="AI23" i="17"/>
  <c r="AJ23" i="17"/>
  <c r="AI24" i="17"/>
  <c r="AJ24" i="17"/>
  <c r="AI25" i="17"/>
  <c r="AJ25" i="17"/>
  <c r="AI26" i="17"/>
  <c r="AJ26" i="17"/>
  <c r="AL2" i="17"/>
  <c r="AL89" i="17"/>
  <c r="AK89" i="17"/>
  <c r="AJ89" i="17"/>
  <c r="AI89" i="17"/>
  <c r="AC2" i="17"/>
  <c r="AD2" i="17"/>
  <c r="AC3" i="17"/>
  <c r="AD3" i="17"/>
  <c r="AC4" i="17"/>
  <c r="AD4" i="17"/>
  <c r="AC5" i="17"/>
  <c r="AD5" i="17"/>
  <c r="AC6" i="17"/>
  <c r="AD6" i="17"/>
  <c r="AC7" i="17"/>
  <c r="AD7" i="17"/>
  <c r="AC8" i="17"/>
  <c r="AD8" i="17"/>
  <c r="AC9" i="17"/>
  <c r="AD9" i="17"/>
  <c r="AC10" i="17"/>
  <c r="AD10" i="17"/>
  <c r="AC11" i="17"/>
  <c r="AD11" i="17"/>
  <c r="AC12" i="17"/>
  <c r="AD12" i="17"/>
  <c r="AC13" i="17"/>
  <c r="AD13" i="17"/>
  <c r="AC14" i="17"/>
  <c r="AD14" i="17"/>
  <c r="AC15" i="17"/>
  <c r="AD15" i="17"/>
  <c r="AC16" i="17"/>
  <c r="AD16" i="17"/>
  <c r="AC17" i="17"/>
  <c r="AD17" i="17"/>
  <c r="AC18" i="17"/>
  <c r="AD18" i="17"/>
  <c r="AC19" i="17"/>
  <c r="AD19" i="17"/>
  <c r="AC20" i="17"/>
  <c r="AD20" i="17"/>
  <c r="AC21" i="17"/>
  <c r="AD21" i="17"/>
  <c r="AC22" i="17"/>
  <c r="AD22" i="17"/>
  <c r="AC23" i="17"/>
  <c r="AD23" i="17"/>
  <c r="AC24" i="17"/>
  <c r="AD24" i="17"/>
  <c r="AC25" i="17"/>
  <c r="AD25" i="17"/>
  <c r="AC26" i="17"/>
  <c r="AD26" i="17"/>
  <c r="AF2" i="17"/>
  <c r="AF89" i="17"/>
  <c r="AE89" i="17"/>
  <c r="AD89" i="17"/>
  <c r="AC89" i="17"/>
  <c r="W2" i="17"/>
  <c r="X2" i="17"/>
  <c r="W3" i="17"/>
  <c r="X3" i="17"/>
  <c r="W4" i="17"/>
  <c r="X4" i="17"/>
  <c r="W5" i="17"/>
  <c r="X5" i="17"/>
  <c r="W6" i="17"/>
  <c r="X6" i="17"/>
  <c r="W7" i="17"/>
  <c r="X7" i="17"/>
  <c r="W8" i="17"/>
  <c r="X8" i="17"/>
  <c r="W9" i="17"/>
  <c r="X9" i="17"/>
  <c r="W10" i="17"/>
  <c r="X10" i="17"/>
  <c r="W11" i="17"/>
  <c r="X11" i="17"/>
  <c r="W12" i="17"/>
  <c r="X12" i="17"/>
  <c r="W13" i="17"/>
  <c r="X13" i="17"/>
  <c r="W14" i="17"/>
  <c r="X14" i="17"/>
  <c r="W15" i="17"/>
  <c r="X15" i="17"/>
  <c r="W16" i="17"/>
  <c r="X16" i="17"/>
  <c r="W17" i="17"/>
  <c r="X17" i="17"/>
  <c r="W18" i="17"/>
  <c r="X18" i="17"/>
  <c r="W19" i="17"/>
  <c r="X19" i="17"/>
  <c r="W20" i="17"/>
  <c r="X20" i="17"/>
  <c r="W21" i="17"/>
  <c r="X21" i="17"/>
  <c r="W22" i="17"/>
  <c r="X22" i="17"/>
  <c r="W23" i="17"/>
  <c r="X23" i="17"/>
  <c r="W24" i="17"/>
  <c r="X24" i="17"/>
  <c r="W25" i="17"/>
  <c r="X25" i="17"/>
  <c r="W26" i="17"/>
  <c r="X26" i="17"/>
  <c r="Z2" i="17"/>
  <c r="Z89" i="17"/>
  <c r="Y89" i="17"/>
  <c r="X89" i="17"/>
  <c r="AR77" i="17"/>
  <c r="AK77" i="17"/>
  <c r="AE77" i="17"/>
  <c r="W77" i="17"/>
  <c r="Y77" i="17"/>
  <c r="X77" i="17"/>
  <c r="AR76" i="17"/>
  <c r="AK76" i="17"/>
  <c r="AE76" i="17"/>
  <c r="Y76" i="17"/>
  <c r="AR75" i="17"/>
  <c r="AK75" i="17"/>
  <c r="AE75" i="17"/>
  <c r="Y75" i="17"/>
  <c r="AR74" i="17"/>
  <c r="AK74" i="17"/>
  <c r="AE74" i="17"/>
  <c r="Y74" i="17"/>
  <c r="AR73" i="17"/>
  <c r="AK73" i="17"/>
  <c r="AE73" i="17"/>
  <c r="Y73" i="17"/>
  <c r="AR72" i="17"/>
  <c r="AK72" i="17"/>
  <c r="AE72" i="17"/>
  <c r="Y72" i="17"/>
  <c r="AR71" i="17"/>
  <c r="AK71" i="17"/>
  <c r="AE71" i="17"/>
  <c r="Y71" i="17"/>
  <c r="AR70" i="17"/>
  <c r="AK70" i="17"/>
  <c r="AE70" i="17"/>
  <c r="Y70" i="17"/>
  <c r="AR69" i="17"/>
  <c r="AK69" i="17"/>
  <c r="AE69" i="17"/>
  <c r="Y69" i="17"/>
  <c r="AR68" i="17"/>
  <c r="AK68" i="17"/>
  <c r="AE68" i="17"/>
  <c r="Y68" i="17"/>
  <c r="AR67" i="17"/>
  <c r="AK67" i="17"/>
  <c r="AE67" i="17"/>
  <c r="Y67" i="17"/>
  <c r="AR66" i="17"/>
  <c r="AK66" i="17"/>
  <c r="AE66" i="17"/>
  <c r="Y66" i="17"/>
  <c r="AR65" i="17"/>
  <c r="AK65" i="17"/>
  <c r="AE65" i="17"/>
  <c r="Y65" i="17"/>
  <c r="AR64" i="17"/>
  <c r="AK64" i="17"/>
  <c r="AE64" i="17"/>
  <c r="Y64" i="17"/>
  <c r="AR63" i="17"/>
  <c r="AK63" i="17"/>
  <c r="AE63" i="17"/>
  <c r="Y63" i="17"/>
  <c r="AR62" i="17"/>
  <c r="AK62" i="17"/>
  <c r="AE62" i="17"/>
  <c r="Y62" i="17"/>
  <c r="AR61" i="17"/>
  <c r="AK61" i="17"/>
  <c r="AE61" i="17"/>
  <c r="Y61" i="17"/>
  <c r="AR60" i="17"/>
  <c r="AK60" i="17"/>
  <c r="AE60" i="17"/>
  <c r="Y60" i="17"/>
  <c r="AR59" i="17"/>
  <c r="AK59" i="17"/>
  <c r="AE59" i="17"/>
  <c r="Y59" i="17"/>
  <c r="AR58" i="17"/>
  <c r="AK58" i="17"/>
  <c r="AE58" i="17"/>
  <c r="Y58" i="17"/>
  <c r="AR57" i="17"/>
  <c r="AK57" i="17"/>
  <c r="AE57" i="17"/>
  <c r="Y57" i="17"/>
  <c r="AR56" i="17"/>
  <c r="AK56" i="17"/>
  <c r="AE56" i="17"/>
  <c r="Y56" i="17"/>
  <c r="AR55" i="17"/>
  <c r="AK55" i="17"/>
  <c r="AE55" i="17"/>
  <c r="Y55" i="17"/>
  <c r="AR54" i="17"/>
  <c r="AK54" i="17"/>
  <c r="AE54" i="17"/>
  <c r="Y54" i="17"/>
  <c r="AR53" i="17"/>
  <c r="AK53" i="17"/>
  <c r="AE53" i="17"/>
  <c r="Y53" i="17"/>
  <c r="AR52" i="17"/>
  <c r="AT52" i="17"/>
  <c r="AK52" i="17"/>
  <c r="AM52" i="17"/>
  <c r="AE52" i="17"/>
  <c r="AG52" i="17"/>
  <c r="Y52" i="17"/>
  <c r="AA52" i="17"/>
  <c r="AR51" i="17"/>
  <c r="AK51" i="17"/>
  <c r="AE51" i="17"/>
  <c r="Y51" i="17"/>
  <c r="AR50" i="17"/>
  <c r="AK50" i="17"/>
  <c r="AE50" i="17"/>
  <c r="Y50" i="17"/>
  <c r="AR49" i="17"/>
  <c r="AK49" i="17"/>
  <c r="AE49" i="17"/>
  <c r="Y49" i="17"/>
  <c r="AR48" i="17"/>
  <c r="AK48" i="17"/>
  <c r="AE48" i="17"/>
  <c r="Y48" i="17"/>
  <c r="AR47" i="17"/>
  <c r="AK47" i="17"/>
  <c r="AE47" i="17"/>
  <c r="Y47" i="17"/>
  <c r="AR46" i="17"/>
  <c r="AK46" i="17"/>
  <c r="AE46" i="17"/>
  <c r="Y46" i="17"/>
  <c r="AR45" i="17"/>
  <c r="AK45" i="17"/>
  <c r="AE45" i="17"/>
  <c r="Y45" i="17"/>
  <c r="AR44" i="17"/>
  <c r="AK44" i="17"/>
  <c r="AE44" i="17"/>
  <c r="Y44" i="17"/>
  <c r="AR43" i="17"/>
  <c r="AK43" i="17"/>
  <c r="AE43" i="17"/>
  <c r="Y43" i="17"/>
  <c r="AR42" i="17"/>
  <c r="AK42" i="17"/>
  <c r="AE42" i="17"/>
  <c r="Y42" i="17"/>
  <c r="AR41" i="17"/>
  <c r="AK41" i="17"/>
  <c r="AE41" i="17"/>
  <c r="Y41" i="17"/>
  <c r="AR40" i="17"/>
  <c r="AK40" i="17"/>
  <c r="AE40" i="17"/>
  <c r="Y40" i="17"/>
  <c r="AR39" i="17"/>
  <c r="AK39" i="17"/>
  <c r="AE39" i="17"/>
  <c r="Y39" i="17"/>
  <c r="AR38" i="17"/>
  <c r="AK38" i="17"/>
  <c r="AE38" i="17"/>
  <c r="Y38" i="17"/>
  <c r="AR37" i="17"/>
  <c r="AK37" i="17"/>
  <c r="AE37" i="17"/>
  <c r="Y37" i="17"/>
  <c r="AR36" i="17"/>
  <c r="AK36" i="17"/>
  <c r="AE36" i="17"/>
  <c r="Y36" i="17"/>
  <c r="AR35" i="17"/>
  <c r="AK35" i="17"/>
  <c r="AE35" i="17"/>
  <c r="Y35" i="17"/>
  <c r="AR34" i="17"/>
  <c r="AK34" i="17"/>
  <c r="AE34" i="17"/>
  <c r="Y34" i="17"/>
  <c r="AR33" i="17"/>
  <c r="AK33" i="17"/>
  <c r="AE33" i="17"/>
  <c r="Y33" i="17"/>
  <c r="AR32" i="17"/>
  <c r="AK32" i="17"/>
  <c r="AE32" i="17"/>
  <c r="Y32" i="17"/>
  <c r="AR31" i="17"/>
  <c r="AK31" i="17"/>
  <c r="AE31" i="17"/>
  <c r="Y31" i="17"/>
  <c r="AR30" i="17"/>
  <c r="AK30" i="17"/>
  <c r="AE30" i="17"/>
  <c r="Y30" i="17"/>
  <c r="AR29" i="17"/>
  <c r="AK29" i="17"/>
  <c r="AE29" i="17"/>
  <c r="Y29" i="17"/>
  <c r="AR28" i="17"/>
  <c r="AK28" i="17"/>
  <c r="AE28" i="17"/>
  <c r="Y28" i="17"/>
  <c r="AR27" i="17"/>
  <c r="AT27" i="17"/>
  <c r="AK27" i="17"/>
  <c r="AM27" i="17"/>
  <c r="AE27" i="17"/>
  <c r="AG27" i="17"/>
  <c r="Y27" i="17"/>
  <c r="AA27" i="17"/>
  <c r="AR26" i="17"/>
  <c r="AK26" i="17"/>
  <c r="AE26" i="17"/>
  <c r="Y26" i="17"/>
  <c r="AR25" i="17"/>
  <c r="AK25" i="17"/>
  <c r="AE25" i="17"/>
  <c r="Y25" i="17"/>
  <c r="AR24" i="17"/>
  <c r="AK24" i="17"/>
  <c r="AE24" i="17"/>
  <c r="Y24" i="17"/>
  <c r="AR23" i="17"/>
  <c r="AK23" i="17"/>
  <c r="AE23" i="17"/>
  <c r="Y23" i="17"/>
  <c r="AR22" i="17"/>
  <c r="AK22" i="17"/>
  <c r="AE22" i="17"/>
  <c r="Y22" i="17"/>
  <c r="AR21" i="17"/>
  <c r="AK21" i="17"/>
  <c r="AE21" i="17"/>
  <c r="Y21" i="17"/>
  <c r="AR20" i="17"/>
  <c r="AK20" i="17"/>
  <c r="AE20" i="17"/>
  <c r="Y20" i="17"/>
  <c r="AR19" i="17"/>
  <c r="AK19" i="17"/>
  <c r="AE19" i="17"/>
  <c r="Y19" i="17"/>
  <c r="AR18" i="17"/>
  <c r="AK18" i="17"/>
  <c r="AE18" i="17"/>
  <c r="Y18" i="17"/>
  <c r="AR17" i="17"/>
  <c r="AK17" i="17"/>
  <c r="AE17" i="17"/>
  <c r="Y17" i="17"/>
  <c r="AR16" i="17"/>
  <c r="AK16" i="17"/>
  <c r="AE16" i="17"/>
  <c r="Y16" i="17"/>
  <c r="AR15" i="17"/>
  <c r="AK15" i="17"/>
  <c r="AE15" i="17"/>
  <c r="Y15" i="17"/>
  <c r="AR14" i="17"/>
  <c r="AK14" i="17"/>
  <c r="AE14" i="17"/>
  <c r="Y14" i="17"/>
  <c r="AR13" i="17"/>
  <c r="AK13" i="17"/>
  <c r="AE13" i="17"/>
  <c r="Y13" i="17"/>
  <c r="AR12" i="17"/>
  <c r="AK12" i="17"/>
  <c r="AE12" i="17"/>
  <c r="Y12" i="17"/>
  <c r="AR11" i="17"/>
  <c r="AK11" i="17"/>
  <c r="AE11" i="17"/>
  <c r="Y11" i="17"/>
  <c r="AR10" i="17"/>
  <c r="AK10" i="17"/>
  <c r="AE10" i="17"/>
  <c r="Y10" i="17"/>
  <c r="AR9" i="17"/>
  <c r="AK9" i="17"/>
  <c r="AE9" i="17"/>
  <c r="Y9" i="17"/>
  <c r="AR8" i="17"/>
  <c r="AK8" i="17"/>
  <c r="AE8" i="17"/>
  <c r="Y8" i="17"/>
  <c r="AR7" i="17"/>
  <c r="AK7" i="17"/>
  <c r="AE7" i="17"/>
  <c r="Y7" i="17"/>
  <c r="AR6" i="17"/>
  <c r="AK6" i="17"/>
  <c r="AE6" i="17"/>
  <c r="Y6" i="17"/>
  <c r="AR5" i="17"/>
  <c r="AK5" i="17"/>
  <c r="AE5" i="17"/>
  <c r="Y5" i="17"/>
  <c r="AR4" i="17"/>
  <c r="AK4" i="17"/>
  <c r="AE4" i="17"/>
  <c r="Y4" i="17"/>
  <c r="AR3" i="17"/>
  <c r="AK3" i="17"/>
  <c r="AE3" i="17"/>
  <c r="Y3" i="17"/>
  <c r="AR2" i="17"/>
  <c r="AT2" i="17"/>
  <c r="AK2" i="17"/>
  <c r="AM2" i="17"/>
  <c r="AE2" i="17"/>
  <c r="AG2" i="17"/>
  <c r="Y2" i="17"/>
  <c r="AA2" i="17"/>
  <c r="E2" i="8"/>
  <c r="G2" i="8"/>
  <c r="I2" i="8"/>
  <c r="E3" i="8"/>
  <c r="I3" i="8"/>
  <c r="E5" i="8"/>
  <c r="I5" i="8"/>
  <c r="E6" i="8"/>
  <c r="I6" i="8"/>
  <c r="E7" i="8"/>
  <c r="I7" i="8"/>
  <c r="E8" i="8"/>
  <c r="I8" i="8"/>
  <c r="E9" i="8"/>
  <c r="I9" i="8"/>
  <c r="E10" i="8"/>
  <c r="I10" i="8"/>
  <c r="E11" i="8"/>
  <c r="I11" i="8"/>
  <c r="K2" i="8"/>
  <c r="F2" i="8"/>
  <c r="H2" i="8"/>
  <c r="H3" i="8"/>
  <c r="H5" i="8"/>
  <c r="H6" i="8"/>
  <c r="H7" i="8"/>
  <c r="H8" i="8"/>
  <c r="H9" i="8"/>
  <c r="H10" i="8"/>
  <c r="H11" i="8"/>
  <c r="J2" i="8"/>
  <c r="E12" i="7"/>
  <c r="G12" i="7"/>
  <c r="I12" i="7"/>
  <c r="E13" i="7"/>
  <c r="I13" i="7"/>
  <c r="E14" i="7"/>
  <c r="I14" i="7"/>
  <c r="E15" i="7"/>
  <c r="I15" i="7"/>
  <c r="E16" i="7"/>
  <c r="I16" i="7"/>
  <c r="E17" i="7"/>
  <c r="I17" i="7"/>
  <c r="E18" i="7"/>
  <c r="I18" i="7"/>
  <c r="E19" i="7"/>
  <c r="I19" i="7"/>
  <c r="E20" i="7"/>
  <c r="I20" i="7"/>
  <c r="K12" i="7"/>
  <c r="F12" i="7"/>
  <c r="H12" i="7"/>
  <c r="H13" i="7"/>
  <c r="H14" i="7"/>
  <c r="H15" i="7"/>
  <c r="H16" i="7"/>
  <c r="H17" i="7"/>
  <c r="H18" i="7"/>
  <c r="H19" i="7"/>
  <c r="H20" i="7"/>
  <c r="J12" i="7"/>
  <c r="D30" i="16"/>
  <c r="D29" i="16"/>
  <c r="D28" i="16"/>
  <c r="C30" i="16"/>
  <c r="C29" i="16"/>
  <c r="C28" i="16"/>
  <c r="I30" i="16"/>
  <c r="I29" i="16"/>
  <c r="I28" i="16"/>
  <c r="E52" i="15"/>
  <c r="G52" i="15"/>
  <c r="I52" i="15"/>
  <c r="E53" i="15"/>
  <c r="I53" i="15"/>
  <c r="E54" i="15"/>
  <c r="I54" i="15"/>
  <c r="E55" i="15"/>
  <c r="I55" i="15"/>
  <c r="E56" i="15"/>
  <c r="I56" i="15"/>
  <c r="E57" i="15"/>
  <c r="I57" i="15"/>
  <c r="E58" i="15"/>
  <c r="I58" i="15"/>
  <c r="E59" i="15"/>
  <c r="I59" i="15"/>
  <c r="E60" i="15"/>
  <c r="I60" i="15"/>
  <c r="E61" i="15"/>
  <c r="I61" i="15"/>
  <c r="E62" i="15"/>
  <c r="I62" i="15"/>
  <c r="E63" i="15"/>
  <c r="I63" i="15"/>
  <c r="E64" i="15"/>
  <c r="I64" i="15"/>
  <c r="E65" i="15"/>
  <c r="I65" i="15"/>
  <c r="E66" i="15"/>
  <c r="I66" i="15"/>
  <c r="E67" i="15"/>
  <c r="I67" i="15"/>
  <c r="E68" i="15"/>
  <c r="I68" i="15"/>
  <c r="E69" i="15"/>
  <c r="I69" i="15"/>
  <c r="E70" i="15"/>
  <c r="I70" i="15"/>
  <c r="E71" i="15"/>
  <c r="I71" i="15"/>
  <c r="E72" i="15"/>
  <c r="I72" i="15"/>
  <c r="E73" i="15"/>
  <c r="I73" i="15"/>
  <c r="E74" i="15"/>
  <c r="I74" i="15"/>
  <c r="E75" i="15"/>
  <c r="I75" i="15"/>
  <c r="E76" i="15"/>
  <c r="I76" i="15"/>
  <c r="E77" i="15"/>
  <c r="I77" i="15"/>
  <c r="K52" i="15"/>
  <c r="F83" i="15"/>
  <c r="F52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J52" i="15"/>
  <c r="E83" i="15"/>
  <c r="D83" i="15"/>
  <c r="C83" i="15"/>
  <c r="E27" i="15"/>
  <c r="G27" i="15"/>
  <c r="I27" i="15"/>
  <c r="E28" i="15"/>
  <c r="I28" i="15"/>
  <c r="E29" i="15"/>
  <c r="I29" i="15"/>
  <c r="E30" i="15"/>
  <c r="I30" i="15"/>
  <c r="E31" i="15"/>
  <c r="I31" i="15"/>
  <c r="E32" i="15"/>
  <c r="I32" i="15"/>
  <c r="E33" i="15"/>
  <c r="I33" i="15"/>
  <c r="E34" i="15"/>
  <c r="I34" i="15"/>
  <c r="E35" i="15"/>
  <c r="I35" i="15"/>
  <c r="E36" i="15"/>
  <c r="I36" i="15"/>
  <c r="E37" i="15"/>
  <c r="I37" i="15"/>
  <c r="E38" i="15"/>
  <c r="I38" i="15"/>
  <c r="E39" i="15"/>
  <c r="I39" i="15"/>
  <c r="E40" i="15"/>
  <c r="I40" i="15"/>
  <c r="E41" i="15"/>
  <c r="I41" i="15"/>
  <c r="E42" i="15"/>
  <c r="I42" i="15"/>
  <c r="E43" i="15"/>
  <c r="I43" i="15"/>
  <c r="E44" i="15"/>
  <c r="I44" i="15"/>
  <c r="E45" i="15"/>
  <c r="I45" i="15"/>
  <c r="E46" i="15"/>
  <c r="I46" i="15"/>
  <c r="E47" i="15"/>
  <c r="I47" i="15"/>
  <c r="E48" i="15"/>
  <c r="I48" i="15"/>
  <c r="E49" i="15"/>
  <c r="I49" i="15"/>
  <c r="E50" i="15"/>
  <c r="I50" i="15"/>
  <c r="E51" i="15"/>
  <c r="I51" i="15"/>
  <c r="K27" i="15"/>
  <c r="F82" i="15"/>
  <c r="F27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J27" i="15"/>
  <c r="E82" i="15"/>
  <c r="D82" i="15"/>
  <c r="C82" i="15"/>
  <c r="E2" i="15"/>
  <c r="G2" i="15"/>
  <c r="I2" i="15"/>
  <c r="E3" i="15"/>
  <c r="I3" i="15"/>
  <c r="E4" i="15"/>
  <c r="I4" i="15"/>
  <c r="E5" i="15"/>
  <c r="I5" i="15"/>
  <c r="E6" i="15"/>
  <c r="I6" i="15"/>
  <c r="E7" i="15"/>
  <c r="I7" i="15"/>
  <c r="E8" i="15"/>
  <c r="I8" i="15"/>
  <c r="E9" i="15"/>
  <c r="I9" i="15"/>
  <c r="E10" i="15"/>
  <c r="I10" i="15"/>
  <c r="E11" i="15"/>
  <c r="I11" i="15"/>
  <c r="E12" i="15"/>
  <c r="I12" i="15"/>
  <c r="E13" i="15"/>
  <c r="I13" i="15"/>
  <c r="E14" i="15"/>
  <c r="I14" i="15"/>
  <c r="E15" i="15"/>
  <c r="I15" i="15"/>
  <c r="E16" i="15"/>
  <c r="I16" i="15"/>
  <c r="E17" i="15"/>
  <c r="I17" i="15"/>
  <c r="E18" i="15"/>
  <c r="I18" i="15"/>
  <c r="E19" i="15"/>
  <c r="I19" i="15"/>
  <c r="E20" i="15"/>
  <c r="I20" i="15"/>
  <c r="E21" i="15"/>
  <c r="I21" i="15"/>
  <c r="E22" i="15"/>
  <c r="I22" i="15"/>
  <c r="E23" i="15"/>
  <c r="I23" i="15"/>
  <c r="E24" i="15"/>
  <c r="I24" i="15"/>
  <c r="E25" i="15"/>
  <c r="I25" i="15"/>
  <c r="E26" i="15"/>
  <c r="I26" i="15"/>
  <c r="K2" i="15"/>
  <c r="F81" i="15"/>
  <c r="F2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J2" i="15"/>
  <c r="E81" i="15"/>
  <c r="D81" i="15"/>
  <c r="C81" i="15"/>
  <c r="V2" i="4"/>
  <c r="E52" i="4"/>
  <c r="G52" i="4"/>
  <c r="I52" i="4"/>
  <c r="E53" i="4"/>
  <c r="I53" i="4"/>
  <c r="E54" i="4"/>
  <c r="I54" i="4"/>
  <c r="E55" i="4"/>
  <c r="I55" i="4"/>
  <c r="E56" i="4"/>
  <c r="I56" i="4"/>
  <c r="E57" i="4"/>
  <c r="I57" i="4"/>
  <c r="E58" i="4"/>
  <c r="I58" i="4"/>
  <c r="E59" i="4"/>
  <c r="I59" i="4"/>
  <c r="E60" i="4"/>
  <c r="I60" i="4"/>
  <c r="E61" i="4"/>
  <c r="I61" i="4"/>
  <c r="E62" i="4"/>
  <c r="I62" i="4"/>
  <c r="E63" i="4"/>
  <c r="I63" i="4"/>
  <c r="E64" i="4"/>
  <c r="I64" i="4"/>
  <c r="E65" i="4"/>
  <c r="I65" i="4"/>
  <c r="E66" i="4"/>
  <c r="I66" i="4"/>
  <c r="E67" i="4"/>
  <c r="I67" i="4"/>
  <c r="E68" i="4"/>
  <c r="I68" i="4"/>
  <c r="E69" i="4"/>
  <c r="I69" i="4"/>
  <c r="E70" i="4"/>
  <c r="I70" i="4"/>
  <c r="E71" i="4"/>
  <c r="I71" i="4"/>
  <c r="E72" i="4"/>
  <c r="I72" i="4"/>
  <c r="E73" i="4"/>
  <c r="I73" i="4"/>
  <c r="E74" i="4"/>
  <c r="I74" i="4"/>
  <c r="E75" i="4"/>
  <c r="I75" i="4"/>
  <c r="E76" i="4"/>
  <c r="I76" i="4"/>
  <c r="E77" i="4"/>
  <c r="I77" i="4"/>
  <c r="K52" i="4"/>
  <c r="F52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J52" i="4"/>
  <c r="E27" i="4"/>
  <c r="G27" i="4"/>
  <c r="I27" i="4"/>
  <c r="E28" i="4"/>
  <c r="I28" i="4"/>
  <c r="E29" i="4"/>
  <c r="I29" i="4"/>
  <c r="E30" i="4"/>
  <c r="I30" i="4"/>
  <c r="E31" i="4"/>
  <c r="I31" i="4"/>
  <c r="E32" i="4"/>
  <c r="I32" i="4"/>
  <c r="E33" i="4"/>
  <c r="I33" i="4"/>
  <c r="E34" i="4"/>
  <c r="I34" i="4"/>
  <c r="E35" i="4"/>
  <c r="I35" i="4"/>
  <c r="E36" i="4"/>
  <c r="I36" i="4"/>
  <c r="E37" i="4"/>
  <c r="I37" i="4"/>
  <c r="E38" i="4"/>
  <c r="I38" i="4"/>
  <c r="E39" i="4"/>
  <c r="I39" i="4"/>
  <c r="E40" i="4"/>
  <c r="I40" i="4"/>
  <c r="E41" i="4"/>
  <c r="I41" i="4"/>
  <c r="E42" i="4"/>
  <c r="I42" i="4"/>
  <c r="E43" i="4"/>
  <c r="I43" i="4"/>
  <c r="E44" i="4"/>
  <c r="I44" i="4"/>
  <c r="E45" i="4"/>
  <c r="I45" i="4"/>
  <c r="E46" i="4"/>
  <c r="I46" i="4"/>
  <c r="E47" i="4"/>
  <c r="I47" i="4"/>
  <c r="E48" i="4"/>
  <c r="I48" i="4"/>
  <c r="E49" i="4"/>
  <c r="I49" i="4"/>
  <c r="E50" i="4"/>
  <c r="I50" i="4"/>
  <c r="E51" i="4"/>
  <c r="I51" i="4"/>
  <c r="K27" i="4"/>
  <c r="F27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J27" i="4"/>
  <c r="AI52" i="14"/>
  <c r="H52" i="14"/>
  <c r="AJ52" i="14"/>
  <c r="AI53" i="14"/>
  <c r="AJ53" i="14"/>
  <c r="AI54" i="14"/>
  <c r="AJ54" i="14"/>
  <c r="AI55" i="14"/>
  <c r="AJ55" i="14"/>
  <c r="AI56" i="14"/>
  <c r="AJ56" i="14"/>
  <c r="AI57" i="14"/>
  <c r="AJ57" i="14"/>
  <c r="AI58" i="14"/>
  <c r="AJ58" i="14"/>
  <c r="AI59" i="14"/>
  <c r="AJ59" i="14"/>
  <c r="AI60" i="14"/>
  <c r="AJ60" i="14"/>
  <c r="AI61" i="14"/>
  <c r="AJ61" i="14"/>
  <c r="AI62" i="14"/>
  <c r="AJ62" i="14"/>
  <c r="AI63" i="14"/>
  <c r="AJ63" i="14"/>
  <c r="AI64" i="14"/>
  <c r="AJ64" i="14"/>
  <c r="AI65" i="14"/>
  <c r="AJ65" i="14"/>
  <c r="AI66" i="14"/>
  <c r="AJ66" i="14"/>
  <c r="AI67" i="14"/>
  <c r="AJ67" i="14"/>
  <c r="AI68" i="14"/>
  <c r="AJ68" i="14"/>
  <c r="AI69" i="14"/>
  <c r="AJ69" i="14"/>
  <c r="AI70" i="14"/>
  <c r="AJ70" i="14"/>
  <c r="AI71" i="14"/>
  <c r="AJ71" i="14"/>
  <c r="AI72" i="14"/>
  <c r="AJ72" i="14"/>
  <c r="AI73" i="14"/>
  <c r="AJ73" i="14"/>
  <c r="AI74" i="14"/>
  <c r="AJ74" i="14"/>
  <c r="AI75" i="14"/>
  <c r="AJ75" i="14"/>
  <c r="AI76" i="14"/>
  <c r="AJ76" i="14"/>
  <c r="AI77" i="14"/>
  <c r="AJ77" i="14"/>
  <c r="AL52" i="14"/>
  <c r="AC52" i="14"/>
  <c r="J52" i="14"/>
  <c r="AD52" i="14"/>
  <c r="AC53" i="14"/>
  <c r="AD53" i="14"/>
  <c r="AC54" i="14"/>
  <c r="AD54" i="14"/>
  <c r="AC55" i="14"/>
  <c r="AD55" i="14"/>
  <c r="AC56" i="14"/>
  <c r="AD56" i="14"/>
  <c r="AC57" i="14"/>
  <c r="AD57" i="14"/>
  <c r="AC58" i="14"/>
  <c r="AD58" i="14"/>
  <c r="AC59" i="14"/>
  <c r="AD59" i="14"/>
  <c r="AC60" i="14"/>
  <c r="AD60" i="14"/>
  <c r="AC61" i="14"/>
  <c r="AD61" i="14"/>
  <c r="AC62" i="14"/>
  <c r="AD62" i="14"/>
  <c r="AC63" i="14"/>
  <c r="AD63" i="14"/>
  <c r="AC64" i="14"/>
  <c r="AD64" i="14"/>
  <c r="AC65" i="14"/>
  <c r="AD65" i="14"/>
  <c r="AC66" i="14"/>
  <c r="AD66" i="14"/>
  <c r="AC67" i="14"/>
  <c r="AD67" i="14"/>
  <c r="AC68" i="14"/>
  <c r="AD68" i="14"/>
  <c r="AC69" i="14"/>
  <c r="AD69" i="14"/>
  <c r="AC70" i="14"/>
  <c r="AD70" i="14"/>
  <c r="AC71" i="14"/>
  <c r="AD71" i="14"/>
  <c r="AC72" i="14"/>
  <c r="AD72" i="14"/>
  <c r="AC73" i="14"/>
  <c r="AD73" i="14"/>
  <c r="AC74" i="14"/>
  <c r="AD74" i="14"/>
  <c r="AC75" i="14"/>
  <c r="AD75" i="14"/>
  <c r="AC76" i="14"/>
  <c r="AD76" i="14"/>
  <c r="AC77" i="14"/>
  <c r="AD77" i="14"/>
  <c r="AF52" i="14"/>
  <c r="W52" i="14"/>
  <c r="X52" i="14"/>
  <c r="W53" i="14"/>
  <c r="X53" i="14"/>
  <c r="W54" i="14"/>
  <c r="X54" i="14"/>
  <c r="W55" i="14"/>
  <c r="X55" i="14"/>
  <c r="W56" i="14"/>
  <c r="X56" i="14"/>
  <c r="W57" i="14"/>
  <c r="X57" i="14"/>
  <c r="W58" i="14"/>
  <c r="X58" i="14"/>
  <c r="W59" i="14"/>
  <c r="X59" i="14"/>
  <c r="W60" i="14"/>
  <c r="X60" i="14"/>
  <c r="W61" i="14"/>
  <c r="X61" i="14"/>
  <c r="W62" i="14"/>
  <c r="X62" i="14"/>
  <c r="W63" i="14"/>
  <c r="X63" i="14"/>
  <c r="W64" i="14"/>
  <c r="X64" i="14"/>
  <c r="W65" i="14"/>
  <c r="X65" i="14"/>
  <c r="W66" i="14"/>
  <c r="X66" i="14"/>
  <c r="W67" i="14"/>
  <c r="X67" i="14"/>
  <c r="W68" i="14"/>
  <c r="X68" i="14"/>
  <c r="W69" i="14"/>
  <c r="X69" i="14"/>
  <c r="W70" i="14"/>
  <c r="X70" i="14"/>
  <c r="W71" i="14"/>
  <c r="X71" i="14"/>
  <c r="W72" i="14"/>
  <c r="X72" i="14"/>
  <c r="W73" i="14"/>
  <c r="X73" i="14"/>
  <c r="W74" i="14"/>
  <c r="X74" i="14"/>
  <c r="W75" i="14"/>
  <c r="X75" i="14"/>
  <c r="W76" i="14"/>
  <c r="X76" i="14"/>
  <c r="W77" i="14"/>
  <c r="X77" i="14"/>
  <c r="Z52" i="14"/>
  <c r="G52" i="14"/>
  <c r="L52" i="14"/>
  <c r="G53" i="14"/>
  <c r="L53" i="14"/>
  <c r="G54" i="14"/>
  <c r="L54" i="14"/>
  <c r="G55" i="14"/>
  <c r="L55" i="14"/>
  <c r="G56" i="14"/>
  <c r="L56" i="14"/>
  <c r="G57" i="14"/>
  <c r="L57" i="14"/>
  <c r="G58" i="14"/>
  <c r="L58" i="14"/>
  <c r="G59" i="14"/>
  <c r="L59" i="14"/>
  <c r="G60" i="14"/>
  <c r="L60" i="14"/>
  <c r="G61" i="14"/>
  <c r="L61" i="14"/>
  <c r="G62" i="14"/>
  <c r="L62" i="14"/>
  <c r="G63" i="14"/>
  <c r="L63" i="14"/>
  <c r="G64" i="14"/>
  <c r="L64" i="14"/>
  <c r="G65" i="14"/>
  <c r="L65" i="14"/>
  <c r="G66" i="14"/>
  <c r="L66" i="14"/>
  <c r="G67" i="14"/>
  <c r="L67" i="14"/>
  <c r="G68" i="14"/>
  <c r="L68" i="14"/>
  <c r="G69" i="14"/>
  <c r="L69" i="14"/>
  <c r="G70" i="14"/>
  <c r="L70" i="14"/>
  <c r="G71" i="14"/>
  <c r="L71" i="14"/>
  <c r="G72" i="14"/>
  <c r="L72" i="14"/>
  <c r="G73" i="14"/>
  <c r="L73" i="14"/>
  <c r="G74" i="14"/>
  <c r="L74" i="14"/>
  <c r="G75" i="14"/>
  <c r="L75" i="14"/>
  <c r="G76" i="14"/>
  <c r="L76" i="14"/>
  <c r="G77" i="14"/>
  <c r="L77" i="14"/>
  <c r="P52" i="14"/>
  <c r="AR1" i="14"/>
  <c r="AQ88" i="14"/>
  <c r="AQ1" i="14"/>
  <c r="AP88" i="14"/>
  <c r="AK1" i="14"/>
  <c r="AJ88" i="14"/>
  <c r="AJ1" i="14"/>
  <c r="AI88" i="14"/>
  <c r="D89" i="14"/>
  <c r="E89" i="14"/>
  <c r="F89" i="14"/>
  <c r="C89" i="14"/>
  <c r="Y1" i="14"/>
  <c r="X1" i="14"/>
  <c r="K52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S52" i="14"/>
  <c r="J92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R52" i="14"/>
  <c r="I92" i="14"/>
  <c r="I52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Q52" i="14"/>
  <c r="H92" i="14"/>
  <c r="G92" i="14"/>
  <c r="F92" i="14"/>
  <c r="E92" i="14"/>
  <c r="D92" i="14"/>
  <c r="C92" i="14"/>
  <c r="AP52" i="14"/>
  <c r="AQ52" i="14"/>
  <c r="AP53" i="14"/>
  <c r="AQ53" i="14"/>
  <c r="AP54" i="14"/>
  <c r="AQ54" i="14"/>
  <c r="AP55" i="14"/>
  <c r="AQ55" i="14"/>
  <c r="AP56" i="14"/>
  <c r="AQ56" i="14"/>
  <c r="AP57" i="14"/>
  <c r="AQ57" i="14"/>
  <c r="AP58" i="14"/>
  <c r="AQ58" i="14"/>
  <c r="AP59" i="14"/>
  <c r="AQ59" i="14"/>
  <c r="AP60" i="14"/>
  <c r="AQ60" i="14"/>
  <c r="AP61" i="14"/>
  <c r="AQ61" i="14"/>
  <c r="AP62" i="14"/>
  <c r="AQ62" i="14"/>
  <c r="AP63" i="14"/>
  <c r="AQ63" i="14"/>
  <c r="AP64" i="14"/>
  <c r="AQ64" i="14"/>
  <c r="AP65" i="14"/>
  <c r="AQ65" i="14"/>
  <c r="AP66" i="14"/>
  <c r="AQ66" i="14"/>
  <c r="AP67" i="14"/>
  <c r="AQ67" i="14"/>
  <c r="AP68" i="14"/>
  <c r="AQ68" i="14"/>
  <c r="AP69" i="14"/>
  <c r="AQ69" i="14"/>
  <c r="AP70" i="14"/>
  <c r="AQ70" i="14"/>
  <c r="AP71" i="14"/>
  <c r="AQ71" i="14"/>
  <c r="AP72" i="14"/>
  <c r="AQ72" i="14"/>
  <c r="AP73" i="14"/>
  <c r="AQ73" i="14"/>
  <c r="AP74" i="14"/>
  <c r="AQ74" i="14"/>
  <c r="AP75" i="14"/>
  <c r="AQ75" i="14"/>
  <c r="AP76" i="14"/>
  <c r="AQ76" i="14"/>
  <c r="AP77" i="14"/>
  <c r="AQ77" i="14"/>
  <c r="AS52" i="14"/>
  <c r="AS91" i="14"/>
  <c r="AR91" i="14"/>
  <c r="AQ91" i="14"/>
  <c r="AP91" i="14"/>
  <c r="AK52" i="14"/>
  <c r="AK53" i="14"/>
  <c r="AK54" i="14"/>
  <c r="AK55" i="14"/>
  <c r="AK56" i="14"/>
  <c r="AK57" i="14"/>
  <c r="AK58" i="14"/>
  <c r="AK59" i="14"/>
  <c r="AK60" i="14"/>
  <c r="AK61" i="14"/>
  <c r="AK62" i="14"/>
  <c r="AK63" i="14"/>
  <c r="AK64" i="14"/>
  <c r="AK65" i="14"/>
  <c r="AK66" i="14"/>
  <c r="AK67" i="14"/>
  <c r="AK68" i="14"/>
  <c r="AK69" i="14"/>
  <c r="AK70" i="14"/>
  <c r="AK71" i="14"/>
  <c r="AK72" i="14"/>
  <c r="AK73" i="14"/>
  <c r="AK74" i="14"/>
  <c r="AK75" i="14"/>
  <c r="AK76" i="14"/>
  <c r="AK77" i="14"/>
  <c r="AM52" i="14"/>
  <c r="AL91" i="14"/>
  <c r="AK91" i="14"/>
  <c r="AJ91" i="14"/>
  <c r="AI91" i="14"/>
  <c r="G27" i="14"/>
  <c r="K27" i="14"/>
  <c r="O27" i="14"/>
  <c r="G28" i="14"/>
  <c r="O28" i="14"/>
  <c r="G29" i="14"/>
  <c r="O29" i="14"/>
  <c r="G30" i="14"/>
  <c r="O30" i="14"/>
  <c r="G31" i="14"/>
  <c r="O31" i="14"/>
  <c r="G32" i="14"/>
  <c r="O32" i="14"/>
  <c r="G33" i="14"/>
  <c r="O33" i="14"/>
  <c r="G34" i="14"/>
  <c r="O34" i="14"/>
  <c r="G35" i="14"/>
  <c r="O35" i="14"/>
  <c r="G36" i="14"/>
  <c r="O36" i="14"/>
  <c r="G37" i="14"/>
  <c r="O37" i="14"/>
  <c r="G38" i="14"/>
  <c r="O38" i="14"/>
  <c r="G39" i="14"/>
  <c r="O39" i="14"/>
  <c r="G40" i="14"/>
  <c r="O40" i="14"/>
  <c r="G41" i="14"/>
  <c r="O41" i="14"/>
  <c r="G42" i="14"/>
  <c r="O42" i="14"/>
  <c r="G43" i="14"/>
  <c r="O43" i="14"/>
  <c r="G44" i="14"/>
  <c r="O44" i="14"/>
  <c r="G45" i="14"/>
  <c r="O45" i="14"/>
  <c r="G46" i="14"/>
  <c r="O46" i="14"/>
  <c r="G47" i="14"/>
  <c r="O47" i="14"/>
  <c r="G48" i="14"/>
  <c r="O48" i="14"/>
  <c r="G49" i="14"/>
  <c r="O49" i="14"/>
  <c r="G50" i="14"/>
  <c r="O50" i="14"/>
  <c r="G51" i="14"/>
  <c r="O51" i="14"/>
  <c r="S27" i="14"/>
  <c r="J91" i="14"/>
  <c r="J27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R27" i="14"/>
  <c r="I91" i="14"/>
  <c r="I27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Q27" i="14"/>
  <c r="H91" i="14"/>
  <c r="H27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P27" i="14"/>
  <c r="G91" i="14"/>
  <c r="F91" i="14"/>
  <c r="E91" i="14"/>
  <c r="D91" i="14"/>
  <c r="C91" i="14"/>
  <c r="AP27" i="14"/>
  <c r="AQ27" i="14"/>
  <c r="AP28" i="14"/>
  <c r="AQ28" i="14"/>
  <c r="AP29" i="14"/>
  <c r="AQ29" i="14"/>
  <c r="AP30" i="14"/>
  <c r="AQ30" i="14"/>
  <c r="AP31" i="14"/>
  <c r="AQ31" i="14"/>
  <c r="AP32" i="14"/>
  <c r="AQ32" i="14"/>
  <c r="AP33" i="14"/>
  <c r="AQ33" i="14"/>
  <c r="AP34" i="14"/>
  <c r="AQ34" i="14"/>
  <c r="AP35" i="14"/>
  <c r="AQ35" i="14"/>
  <c r="AP36" i="14"/>
  <c r="AQ36" i="14"/>
  <c r="AP37" i="14"/>
  <c r="AQ37" i="14"/>
  <c r="AP38" i="14"/>
  <c r="AQ38" i="14"/>
  <c r="AP39" i="14"/>
  <c r="AQ39" i="14"/>
  <c r="AP40" i="14"/>
  <c r="AQ40" i="14"/>
  <c r="AP41" i="14"/>
  <c r="AQ41" i="14"/>
  <c r="AP42" i="14"/>
  <c r="AQ42" i="14"/>
  <c r="AP43" i="14"/>
  <c r="AQ43" i="14"/>
  <c r="AP44" i="14"/>
  <c r="AQ44" i="14"/>
  <c r="AP45" i="14"/>
  <c r="AQ45" i="14"/>
  <c r="AP46" i="14"/>
  <c r="AQ46" i="14"/>
  <c r="AP47" i="14"/>
  <c r="AQ47" i="14"/>
  <c r="AP48" i="14"/>
  <c r="AQ48" i="14"/>
  <c r="AP49" i="14"/>
  <c r="AQ49" i="14"/>
  <c r="AP50" i="14"/>
  <c r="AQ50" i="14"/>
  <c r="AP51" i="14"/>
  <c r="AQ51" i="14"/>
  <c r="AS27" i="14"/>
  <c r="AS90" i="14"/>
  <c r="AR90" i="14"/>
  <c r="AQ90" i="14"/>
  <c r="AP90" i="14"/>
  <c r="AI27" i="14"/>
  <c r="AK27" i="14"/>
  <c r="AI28" i="14"/>
  <c r="AK28" i="14"/>
  <c r="AI29" i="14"/>
  <c r="AK29" i="14"/>
  <c r="AI30" i="14"/>
  <c r="AK30" i="14"/>
  <c r="AI31" i="14"/>
  <c r="AK31" i="14"/>
  <c r="AI32" i="14"/>
  <c r="AK32" i="14"/>
  <c r="AI33" i="14"/>
  <c r="AK33" i="14"/>
  <c r="AI34" i="14"/>
  <c r="AK34" i="14"/>
  <c r="AI35" i="14"/>
  <c r="AK35" i="14"/>
  <c r="AI36" i="14"/>
  <c r="AK36" i="14"/>
  <c r="AI37" i="14"/>
  <c r="AK37" i="14"/>
  <c r="AI38" i="14"/>
  <c r="AK38" i="14"/>
  <c r="AI39" i="14"/>
  <c r="AK39" i="14"/>
  <c r="AI40" i="14"/>
  <c r="AK40" i="14"/>
  <c r="AI41" i="14"/>
  <c r="AK41" i="14"/>
  <c r="AI42" i="14"/>
  <c r="AK42" i="14"/>
  <c r="AI43" i="14"/>
  <c r="AK43" i="14"/>
  <c r="AI44" i="14"/>
  <c r="AK44" i="14"/>
  <c r="AI45" i="14"/>
  <c r="AK45" i="14"/>
  <c r="AI46" i="14"/>
  <c r="AK46" i="14"/>
  <c r="AI47" i="14"/>
  <c r="AK47" i="14"/>
  <c r="AI48" i="14"/>
  <c r="AK48" i="14"/>
  <c r="AI49" i="14"/>
  <c r="AK49" i="14"/>
  <c r="AI50" i="14"/>
  <c r="AK50" i="14"/>
  <c r="AI51" i="14"/>
  <c r="AK51" i="14"/>
  <c r="AM27" i="14"/>
  <c r="AL90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L27" i="14"/>
  <c r="AK90" i="14"/>
  <c r="AJ90" i="14"/>
  <c r="AI90" i="14"/>
  <c r="G2" i="14"/>
  <c r="K2" i="14"/>
  <c r="O2" i="14"/>
  <c r="G3" i="14"/>
  <c r="O3" i="14"/>
  <c r="G4" i="14"/>
  <c r="O4" i="14"/>
  <c r="G5" i="14"/>
  <c r="O5" i="14"/>
  <c r="G6" i="14"/>
  <c r="O6" i="14"/>
  <c r="G7" i="14"/>
  <c r="O7" i="14"/>
  <c r="G8" i="14"/>
  <c r="O8" i="14"/>
  <c r="G9" i="14"/>
  <c r="O9" i="14"/>
  <c r="G10" i="14"/>
  <c r="O10" i="14"/>
  <c r="G11" i="14"/>
  <c r="O11" i="14"/>
  <c r="G12" i="14"/>
  <c r="O12" i="14"/>
  <c r="G13" i="14"/>
  <c r="O13" i="14"/>
  <c r="G14" i="14"/>
  <c r="O14" i="14"/>
  <c r="G15" i="14"/>
  <c r="O15" i="14"/>
  <c r="G16" i="14"/>
  <c r="O16" i="14"/>
  <c r="G17" i="14"/>
  <c r="O17" i="14"/>
  <c r="G18" i="14"/>
  <c r="O18" i="14"/>
  <c r="G19" i="14"/>
  <c r="O19" i="14"/>
  <c r="G20" i="14"/>
  <c r="O20" i="14"/>
  <c r="G21" i="14"/>
  <c r="O21" i="14"/>
  <c r="G22" i="14"/>
  <c r="O22" i="14"/>
  <c r="G23" i="14"/>
  <c r="O23" i="14"/>
  <c r="G24" i="14"/>
  <c r="O24" i="14"/>
  <c r="G25" i="14"/>
  <c r="O25" i="14"/>
  <c r="G26" i="14"/>
  <c r="O26" i="14"/>
  <c r="S2" i="14"/>
  <c r="J90" i="14"/>
  <c r="J2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R2" i="14"/>
  <c r="I90" i="14"/>
  <c r="I2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Q2" i="14"/>
  <c r="H90" i="14"/>
  <c r="H2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P2" i="14"/>
  <c r="G90" i="14"/>
  <c r="F90" i="14"/>
  <c r="E90" i="14"/>
  <c r="D90" i="14"/>
  <c r="C90" i="14"/>
  <c r="AP2" i="14"/>
  <c r="AQ2" i="14"/>
  <c r="AP3" i="14"/>
  <c r="AQ3" i="14"/>
  <c r="AP4" i="14"/>
  <c r="AQ4" i="14"/>
  <c r="AP5" i="14"/>
  <c r="AQ5" i="14"/>
  <c r="AP6" i="14"/>
  <c r="AQ6" i="14"/>
  <c r="AP7" i="14"/>
  <c r="AQ7" i="14"/>
  <c r="AP8" i="14"/>
  <c r="AQ8" i="14"/>
  <c r="AP9" i="14"/>
  <c r="AQ9" i="14"/>
  <c r="AP10" i="14"/>
  <c r="AQ10" i="14"/>
  <c r="AP11" i="14"/>
  <c r="AQ11" i="14"/>
  <c r="AP12" i="14"/>
  <c r="AQ12" i="14"/>
  <c r="AP13" i="14"/>
  <c r="AQ13" i="14"/>
  <c r="AP14" i="14"/>
  <c r="AQ14" i="14"/>
  <c r="AP15" i="14"/>
  <c r="AQ15" i="14"/>
  <c r="AP16" i="14"/>
  <c r="AQ16" i="14"/>
  <c r="AP17" i="14"/>
  <c r="AQ17" i="14"/>
  <c r="AP18" i="14"/>
  <c r="AQ18" i="14"/>
  <c r="AP19" i="14"/>
  <c r="AQ19" i="14"/>
  <c r="AP20" i="14"/>
  <c r="AQ20" i="14"/>
  <c r="AP21" i="14"/>
  <c r="AQ21" i="14"/>
  <c r="AP22" i="14"/>
  <c r="AQ22" i="14"/>
  <c r="AP23" i="14"/>
  <c r="AQ23" i="14"/>
  <c r="AP24" i="14"/>
  <c r="AQ24" i="14"/>
  <c r="AP25" i="14"/>
  <c r="AQ25" i="14"/>
  <c r="AP26" i="14"/>
  <c r="AQ26" i="14"/>
  <c r="AS2" i="14"/>
  <c r="AS89" i="14"/>
  <c r="AR89" i="14"/>
  <c r="AQ89" i="14"/>
  <c r="AP89" i="14"/>
  <c r="AI2" i="14"/>
  <c r="AK2" i="14"/>
  <c r="AI3" i="14"/>
  <c r="AK3" i="14"/>
  <c r="AI4" i="14"/>
  <c r="AK4" i="14"/>
  <c r="AI5" i="14"/>
  <c r="AK5" i="14"/>
  <c r="AI6" i="14"/>
  <c r="AK6" i="14"/>
  <c r="AI7" i="14"/>
  <c r="AK7" i="14"/>
  <c r="AI8" i="14"/>
  <c r="AK8" i="14"/>
  <c r="AI9" i="14"/>
  <c r="AK9" i="14"/>
  <c r="AI10" i="14"/>
  <c r="AK10" i="14"/>
  <c r="AI11" i="14"/>
  <c r="AK11" i="14"/>
  <c r="AI12" i="14"/>
  <c r="AK12" i="14"/>
  <c r="AI13" i="14"/>
  <c r="AK13" i="14"/>
  <c r="AI14" i="14"/>
  <c r="AK14" i="14"/>
  <c r="AI15" i="14"/>
  <c r="AK15" i="14"/>
  <c r="AI16" i="14"/>
  <c r="AK16" i="14"/>
  <c r="AI17" i="14"/>
  <c r="AK17" i="14"/>
  <c r="AI18" i="14"/>
  <c r="AK18" i="14"/>
  <c r="AI19" i="14"/>
  <c r="AK19" i="14"/>
  <c r="AI20" i="14"/>
  <c r="AK20" i="14"/>
  <c r="AI21" i="14"/>
  <c r="AK21" i="14"/>
  <c r="AI22" i="14"/>
  <c r="AK22" i="14"/>
  <c r="AI23" i="14"/>
  <c r="AK23" i="14"/>
  <c r="AI24" i="14"/>
  <c r="AK24" i="14"/>
  <c r="AI25" i="14"/>
  <c r="AK25" i="14"/>
  <c r="AI26" i="14"/>
  <c r="AK26" i="14"/>
  <c r="AM2" i="14"/>
  <c r="AL89" i="14"/>
  <c r="AJ2" i="14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L2" i="14"/>
  <c r="AK89" i="14"/>
  <c r="AJ89" i="14"/>
  <c r="AI89" i="14"/>
  <c r="AR77" i="14"/>
  <c r="AE77" i="14"/>
  <c r="Y77" i="14"/>
  <c r="AR76" i="14"/>
  <c r="AE76" i="14"/>
  <c r="Y76" i="14"/>
  <c r="AR75" i="14"/>
  <c r="AE75" i="14"/>
  <c r="Y75" i="14"/>
  <c r="AR74" i="14"/>
  <c r="AE74" i="14"/>
  <c r="Y74" i="14"/>
  <c r="AR73" i="14"/>
  <c r="AE73" i="14"/>
  <c r="Y73" i="14"/>
  <c r="AR72" i="14"/>
  <c r="AE72" i="14"/>
  <c r="Y72" i="14"/>
  <c r="AR71" i="14"/>
  <c r="AE71" i="14"/>
  <c r="Y71" i="14"/>
  <c r="AR70" i="14"/>
  <c r="AE70" i="14"/>
  <c r="Y70" i="14"/>
  <c r="AR69" i="14"/>
  <c r="AE69" i="14"/>
  <c r="Y69" i="14"/>
  <c r="AR68" i="14"/>
  <c r="AE68" i="14"/>
  <c r="Y68" i="14"/>
  <c r="AR67" i="14"/>
  <c r="AE67" i="14"/>
  <c r="Y67" i="14"/>
  <c r="AR66" i="14"/>
  <c r="AE66" i="14"/>
  <c r="Y66" i="14"/>
  <c r="AR65" i="14"/>
  <c r="AE65" i="14"/>
  <c r="Y65" i="14"/>
  <c r="AR64" i="14"/>
  <c r="AE64" i="14"/>
  <c r="Y64" i="14"/>
  <c r="AR63" i="14"/>
  <c r="AE63" i="14"/>
  <c r="Y63" i="14"/>
  <c r="AR62" i="14"/>
  <c r="AE62" i="14"/>
  <c r="Y62" i="14"/>
  <c r="AR61" i="14"/>
  <c r="AE61" i="14"/>
  <c r="Y61" i="14"/>
  <c r="AR60" i="14"/>
  <c r="AE60" i="14"/>
  <c r="Y60" i="14"/>
  <c r="AR59" i="14"/>
  <c r="AE59" i="14"/>
  <c r="Y59" i="14"/>
  <c r="AR58" i="14"/>
  <c r="AE58" i="14"/>
  <c r="Y58" i="14"/>
  <c r="AR57" i="14"/>
  <c r="AE57" i="14"/>
  <c r="Y57" i="14"/>
  <c r="AR56" i="14"/>
  <c r="AE56" i="14"/>
  <c r="Y56" i="14"/>
  <c r="AR55" i="14"/>
  <c r="AE55" i="14"/>
  <c r="Y55" i="14"/>
  <c r="AR54" i="14"/>
  <c r="AE54" i="14"/>
  <c r="Y54" i="14"/>
  <c r="AR53" i="14"/>
  <c r="AE53" i="14"/>
  <c r="Y53" i="14"/>
  <c r="AR52" i="14"/>
  <c r="AT52" i="14"/>
  <c r="AE52" i="14"/>
  <c r="AG52" i="14"/>
  <c r="Y52" i="14"/>
  <c r="AA52" i="14"/>
  <c r="AR51" i="14"/>
  <c r="AC51" i="14"/>
  <c r="AE51" i="14"/>
  <c r="AD51" i="14"/>
  <c r="W51" i="14"/>
  <c r="Y51" i="14"/>
  <c r="X51" i="14"/>
  <c r="AR50" i="14"/>
  <c r="AC50" i="14"/>
  <c r="AE50" i="14"/>
  <c r="AD50" i="14"/>
  <c r="W50" i="14"/>
  <c r="Y50" i="14"/>
  <c r="X50" i="14"/>
  <c r="AR49" i="14"/>
  <c r="AC49" i="14"/>
  <c r="AE49" i="14"/>
  <c r="AD49" i="14"/>
  <c r="W49" i="14"/>
  <c r="Y49" i="14"/>
  <c r="X49" i="14"/>
  <c r="AR48" i="14"/>
  <c r="AC48" i="14"/>
  <c r="AE48" i="14"/>
  <c r="AD48" i="14"/>
  <c r="W48" i="14"/>
  <c r="Y48" i="14"/>
  <c r="X48" i="14"/>
  <c r="AR47" i="14"/>
  <c r="AC47" i="14"/>
  <c r="AE47" i="14"/>
  <c r="AD47" i="14"/>
  <c r="W47" i="14"/>
  <c r="Y47" i="14"/>
  <c r="X47" i="14"/>
  <c r="AR46" i="14"/>
  <c r="AC46" i="14"/>
  <c r="AE46" i="14"/>
  <c r="AD46" i="14"/>
  <c r="W46" i="14"/>
  <c r="Y46" i="14"/>
  <c r="X46" i="14"/>
  <c r="AR45" i="14"/>
  <c r="AC45" i="14"/>
  <c r="AE45" i="14"/>
  <c r="AD45" i="14"/>
  <c r="W45" i="14"/>
  <c r="Y45" i="14"/>
  <c r="X45" i="14"/>
  <c r="AR44" i="14"/>
  <c r="AC44" i="14"/>
  <c r="AE44" i="14"/>
  <c r="AD44" i="14"/>
  <c r="W44" i="14"/>
  <c r="Y44" i="14"/>
  <c r="X44" i="14"/>
  <c r="AR43" i="14"/>
  <c r="AC43" i="14"/>
  <c r="AE43" i="14"/>
  <c r="AD43" i="14"/>
  <c r="W43" i="14"/>
  <c r="Y43" i="14"/>
  <c r="X43" i="14"/>
  <c r="AR42" i="14"/>
  <c r="AC42" i="14"/>
  <c r="AE42" i="14"/>
  <c r="AD42" i="14"/>
  <c r="W42" i="14"/>
  <c r="Y42" i="14"/>
  <c r="X42" i="14"/>
  <c r="AR41" i="14"/>
  <c r="AC41" i="14"/>
  <c r="AE41" i="14"/>
  <c r="AD41" i="14"/>
  <c r="W41" i="14"/>
  <c r="Y41" i="14"/>
  <c r="X41" i="14"/>
  <c r="AR40" i="14"/>
  <c r="AC40" i="14"/>
  <c r="AE40" i="14"/>
  <c r="AD40" i="14"/>
  <c r="W40" i="14"/>
  <c r="Y40" i="14"/>
  <c r="X40" i="14"/>
  <c r="AR39" i="14"/>
  <c r="AC39" i="14"/>
  <c r="AE39" i="14"/>
  <c r="AD39" i="14"/>
  <c r="W39" i="14"/>
  <c r="Y39" i="14"/>
  <c r="X39" i="14"/>
  <c r="AR38" i="14"/>
  <c r="AC38" i="14"/>
  <c r="AE38" i="14"/>
  <c r="AD38" i="14"/>
  <c r="W38" i="14"/>
  <c r="Y38" i="14"/>
  <c r="X38" i="14"/>
  <c r="AR37" i="14"/>
  <c r="AC37" i="14"/>
  <c r="AE37" i="14"/>
  <c r="AD37" i="14"/>
  <c r="W37" i="14"/>
  <c r="Y37" i="14"/>
  <c r="X37" i="14"/>
  <c r="AR36" i="14"/>
  <c r="AC36" i="14"/>
  <c r="AE36" i="14"/>
  <c r="AD36" i="14"/>
  <c r="W36" i="14"/>
  <c r="Y36" i="14"/>
  <c r="X36" i="14"/>
  <c r="AR35" i="14"/>
  <c r="AC35" i="14"/>
  <c r="AE35" i="14"/>
  <c r="AD35" i="14"/>
  <c r="W35" i="14"/>
  <c r="Y35" i="14"/>
  <c r="X35" i="14"/>
  <c r="AR34" i="14"/>
  <c r="AC34" i="14"/>
  <c r="AE34" i="14"/>
  <c r="AD34" i="14"/>
  <c r="W34" i="14"/>
  <c r="Y34" i="14"/>
  <c r="X34" i="14"/>
  <c r="AR33" i="14"/>
  <c r="AC33" i="14"/>
  <c r="AE33" i="14"/>
  <c r="AD33" i="14"/>
  <c r="W33" i="14"/>
  <c r="Y33" i="14"/>
  <c r="X33" i="14"/>
  <c r="AR32" i="14"/>
  <c r="AC32" i="14"/>
  <c r="AE32" i="14"/>
  <c r="AD32" i="14"/>
  <c r="W32" i="14"/>
  <c r="Y32" i="14"/>
  <c r="X32" i="14"/>
  <c r="AR31" i="14"/>
  <c r="AC31" i="14"/>
  <c r="AE31" i="14"/>
  <c r="AD31" i="14"/>
  <c r="W31" i="14"/>
  <c r="Y31" i="14"/>
  <c r="X31" i="14"/>
  <c r="AR30" i="14"/>
  <c r="AC30" i="14"/>
  <c r="AE30" i="14"/>
  <c r="AD30" i="14"/>
  <c r="W30" i="14"/>
  <c r="Y30" i="14"/>
  <c r="X30" i="14"/>
  <c r="AR29" i="14"/>
  <c r="AC29" i="14"/>
  <c r="AE29" i="14"/>
  <c r="AD29" i="14"/>
  <c r="W29" i="14"/>
  <c r="Y29" i="14"/>
  <c r="X29" i="14"/>
  <c r="AR28" i="14"/>
  <c r="AC28" i="14"/>
  <c r="AE28" i="14"/>
  <c r="AD28" i="14"/>
  <c r="W28" i="14"/>
  <c r="Y28" i="14"/>
  <c r="X28" i="14"/>
  <c r="AR27" i="14"/>
  <c r="AT27" i="14"/>
  <c r="AC27" i="14"/>
  <c r="AE27" i="14"/>
  <c r="AG27" i="14"/>
  <c r="AD27" i="14"/>
  <c r="AF27" i="14"/>
  <c r="W27" i="14"/>
  <c r="Y27" i="14"/>
  <c r="AA27" i="14"/>
  <c r="X27" i="14"/>
  <c r="Z27" i="14"/>
  <c r="AR26" i="14"/>
  <c r="AC26" i="14"/>
  <c r="AE26" i="14"/>
  <c r="AD26" i="14"/>
  <c r="W26" i="14"/>
  <c r="Y26" i="14"/>
  <c r="X26" i="14"/>
  <c r="AR25" i="14"/>
  <c r="AC25" i="14"/>
  <c r="AE25" i="14"/>
  <c r="AD25" i="14"/>
  <c r="W25" i="14"/>
  <c r="Y25" i="14"/>
  <c r="X25" i="14"/>
  <c r="AR24" i="14"/>
  <c r="AC24" i="14"/>
  <c r="AE24" i="14"/>
  <c r="AD24" i="14"/>
  <c r="W24" i="14"/>
  <c r="Y24" i="14"/>
  <c r="X24" i="14"/>
  <c r="AR23" i="14"/>
  <c r="AC23" i="14"/>
  <c r="AE23" i="14"/>
  <c r="AD23" i="14"/>
  <c r="W23" i="14"/>
  <c r="Y23" i="14"/>
  <c r="X23" i="14"/>
  <c r="AR22" i="14"/>
  <c r="AC22" i="14"/>
  <c r="AE22" i="14"/>
  <c r="AD22" i="14"/>
  <c r="W22" i="14"/>
  <c r="Y22" i="14"/>
  <c r="X22" i="14"/>
  <c r="AR21" i="14"/>
  <c r="AC21" i="14"/>
  <c r="AE21" i="14"/>
  <c r="AD21" i="14"/>
  <c r="W21" i="14"/>
  <c r="Y21" i="14"/>
  <c r="X21" i="14"/>
  <c r="AR20" i="14"/>
  <c r="AC20" i="14"/>
  <c r="AE20" i="14"/>
  <c r="AD20" i="14"/>
  <c r="W20" i="14"/>
  <c r="Y20" i="14"/>
  <c r="X20" i="14"/>
  <c r="AR19" i="14"/>
  <c r="AC19" i="14"/>
  <c r="AE19" i="14"/>
  <c r="AD19" i="14"/>
  <c r="W19" i="14"/>
  <c r="Y19" i="14"/>
  <c r="X19" i="14"/>
  <c r="AR18" i="14"/>
  <c r="AC18" i="14"/>
  <c r="AE18" i="14"/>
  <c r="AD18" i="14"/>
  <c r="W18" i="14"/>
  <c r="Y18" i="14"/>
  <c r="X18" i="14"/>
  <c r="AR17" i="14"/>
  <c r="AC17" i="14"/>
  <c r="AE17" i="14"/>
  <c r="AD17" i="14"/>
  <c r="W17" i="14"/>
  <c r="Y17" i="14"/>
  <c r="X17" i="14"/>
  <c r="AR16" i="14"/>
  <c r="AC16" i="14"/>
  <c r="AE16" i="14"/>
  <c r="AD16" i="14"/>
  <c r="W16" i="14"/>
  <c r="Y16" i="14"/>
  <c r="X16" i="14"/>
  <c r="AR15" i="14"/>
  <c r="AC15" i="14"/>
  <c r="AE15" i="14"/>
  <c r="AD15" i="14"/>
  <c r="W15" i="14"/>
  <c r="Y15" i="14"/>
  <c r="X15" i="14"/>
  <c r="AR14" i="14"/>
  <c r="AC14" i="14"/>
  <c r="AE14" i="14"/>
  <c r="AD14" i="14"/>
  <c r="W14" i="14"/>
  <c r="Y14" i="14"/>
  <c r="X14" i="14"/>
  <c r="AR13" i="14"/>
  <c r="AC13" i="14"/>
  <c r="AE13" i="14"/>
  <c r="AD13" i="14"/>
  <c r="W13" i="14"/>
  <c r="Y13" i="14"/>
  <c r="X13" i="14"/>
  <c r="AR12" i="14"/>
  <c r="AC12" i="14"/>
  <c r="AE12" i="14"/>
  <c r="AD12" i="14"/>
  <c r="W12" i="14"/>
  <c r="Y12" i="14"/>
  <c r="X12" i="14"/>
  <c r="AR11" i="14"/>
  <c r="AC11" i="14"/>
  <c r="AE11" i="14"/>
  <c r="AD11" i="14"/>
  <c r="W11" i="14"/>
  <c r="Y11" i="14"/>
  <c r="X11" i="14"/>
  <c r="AR10" i="14"/>
  <c r="AC10" i="14"/>
  <c r="AE10" i="14"/>
  <c r="AD10" i="14"/>
  <c r="W10" i="14"/>
  <c r="Y10" i="14"/>
  <c r="X10" i="14"/>
  <c r="AR9" i="14"/>
  <c r="AC9" i="14"/>
  <c r="AE9" i="14"/>
  <c r="AD9" i="14"/>
  <c r="W9" i="14"/>
  <c r="Y9" i="14"/>
  <c r="X9" i="14"/>
  <c r="AR8" i="14"/>
  <c r="AC8" i="14"/>
  <c r="AE8" i="14"/>
  <c r="AD8" i="14"/>
  <c r="W8" i="14"/>
  <c r="Y8" i="14"/>
  <c r="X8" i="14"/>
  <c r="AR7" i="14"/>
  <c r="AC7" i="14"/>
  <c r="AE7" i="14"/>
  <c r="AD7" i="14"/>
  <c r="W7" i="14"/>
  <c r="Y7" i="14"/>
  <c r="X7" i="14"/>
  <c r="AR6" i="14"/>
  <c r="AC6" i="14"/>
  <c r="AE6" i="14"/>
  <c r="AD6" i="14"/>
  <c r="W6" i="14"/>
  <c r="Y6" i="14"/>
  <c r="X6" i="14"/>
  <c r="AR5" i="14"/>
  <c r="AC5" i="14"/>
  <c r="AE5" i="14"/>
  <c r="AD5" i="14"/>
  <c r="W5" i="14"/>
  <c r="Y5" i="14"/>
  <c r="X5" i="14"/>
  <c r="AR4" i="14"/>
  <c r="AC4" i="14"/>
  <c r="AE4" i="14"/>
  <c r="AD4" i="14"/>
  <c r="W4" i="14"/>
  <c r="Y4" i="14"/>
  <c r="X4" i="14"/>
  <c r="AR3" i="14"/>
  <c r="AC3" i="14"/>
  <c r="AE3" i="14"/>
  <c r="AD3" i="14"/>
  <c r="W3" i="14"/>
  <c r="Y3" i="14"/>
  <c r="X3" i="14"/>
  <c r="AR2" i="14"/>
  <c r="AT2" i="14"/>
  <c r="AC2" i="14"/>
  <c r="AE2" i="14"/>
  <c r="AG2" i="14"/>
  <c r="AD2" i="14"/>
  <c r="AF2" i="14"/>
  <c r="W2" i="14"/>
  <c r="Y2" i="14"/>
  <c r="AA2" i="14"/>
  <c r="X2" i="14"/>
  <c r="Z2" i="14"/>
  <c r="AI27" i="13"/>
  <c r="J27" i="13"/>
  <c r="AK27" i="13"/>
  <c r="AI28" i="13"/>
  <c r="AK28" i="13"/>
  <c r="AI29" i="13"/>
  <c r="AK29" i="13"/>
  <c r="AI30" i="13"/>
  <c r="AK30" i="13"/>
  <c r="AI31" i="13"/>
  <c r="AK31" i="13"/>
  <c r="AI32" i="13"/>
  <c r="AK32" i="13"/>
  <c r="AI33" i="13"/>
  <c r="AK33" i="13"/>
  <c r="AI34" i="13"/>
  <c r="AK34" i="13"/>
  <c r="AI35" i="13"/>
  <c r="AK35" i="13"/>
  <c r="AI36" i="13"/>
  <c r="AK36" i="13"/>
  <c r="AI37" i="13"/>
  <c r="AK37" i="13"/>
  <c r="AI38" i="13"/>
  <c r="AK38" i="13"/>
  <c r="AI39" i="13"/>
  <c r="AK39" i="13"/>
  <c r="AI40" i="13"/>
  <c r="AK40" i="13"/>
  <c r="AI41" i="13"/>
  <c r="AK41" i="13"/>
  <c r="AI42" i="13"/>
  <c r="AK42" i="13"/>
  <c r="AI43" i="13"/>
  <c r="AK43" i="13"/>
  <c r="AI44" i="13"/>
  <c r="AK44" i="13"/>
  <c r="AI45" i="13"/>
  <c r="AK45" i="13"/>
  <c r="AI46" i="13"/>
  <c r="AK46" i="13"/>
  <c r="AI47" i="13"/>
  <c r="AK47" i="13"/>
  <c r="AI48" i="13"/>
  <c r="AK48" i="13"/>
  <c r="AI49" i="13"/>
  <c r="AK49" i="13"/>
  <c r="AI50" i="13"/>
  <c r="AK50" i="13"/>
  <c r="AI51" i="13"/>
  <c r="AK51" i="13"/>
  <c r="AM27" i="13"/>
  <c r="AL90" i="13"/>
  <c r="AI2" i="13"/>
  <c r="J2" i="13"/>
  <c r="AK2" i="13"/>
  <c r="AI3" i="13"/>
  <c r="AK3" i="13"/>
  <c r="AI4" i="13"/>
  <c r="AK4" i="13"/>
  <c r="AI5" i="13"/>
  <c r="AK5" i="13"/>
  <c r="AI6" i="13"/>
  <c r="AK6" i="13"/>
  <c r="AI7" i="13"/>
  <c r="AK7" i="13"/>
  <c r="AI8" i="13"/>
  <c r="AK8" i="13"/>
  <c r="AI9" i="13"/>
  <c r="AK9" i="13"/>
  <c r="AI10" i="13"/>
  <c r="AK10" i="13"/>
  <c r="AI11" i="13"/>
  <c r="AK11" i="13"/>
  <c r="AI12" i="13"/>
  <c r="AK12" i="13"/>
  <c r="AI13" i="13"/>
  <c r="AK13" i="13"/>
  <c r="AI14" i="13"/>
  <c r="AK14" i="13"/>
  <c r="AI15" i="13"/>
  <c r="AK15" i="13"/>
  <c r="AI16" i="13"/>
  <c r="AK16" i="13"/>
  <c r="AI17" i="13"/>
  <c r="AK17" i="13"/>
  <c r="AI18" i="13"/>
  <c r="AK18" i="13"/>
  <c r="AI19" i="13"/>
  <c r="AK19" i="13"/>
  <c r="AI20" i="13"/>
  <c r="AK20" i="13"/>
  <c r="AI21" i="13"/>
  <c r="AK21" i="13"/>
  <c r="AI22" i="13"/>
  <c r="AK22" i="13"/>
  <c r="AI23" i="13"/>
  <c r="AK23" i="13"/>
  <c r="AI24" i="13"/>
  <c r="AK24" i="13"/>
  <c r="AI25" i="13"/>
  <c r="AK25" i="13"/>
  <c r="AI26" i="13"/>
  <c r="AK26" i="13"/>
  <c r="AM2" i="13"/>
  <c r="AL89" i="13"/>
  <c r="AI52" i="13"/>
  <c r="J52" i="13"/>
  <c r="AK52" i="13"/>
  <c r="AI53" i="13"/>
  <c r="AK53" i="13"/>
  <c r="AI54" i="13"/>
  <c r="AK54" i="13"/>
  <c r="AI55" i="13"/>
  <c r="AK55" i="13"/>
  <c r="AI56" i="13"/>
  <c r="AK56" i="13"/>
  <c r="AI57" i="13"/>
  <c r="AK57" i="13"/>
  <c r="AI58" i="13"/>
  <c r="AK58" i="13"/>
  <c r="AI59" i="13"/>
  <c r="AK59" i="13"/>
  <c r="AI60" i="13"/>
  <c r="AK60" i="13"/>
  <c r="AI61" i="13"/>
  <c r="AK61" i="13"/>
  <c r="AI62" i="13"/>
  <c r="AK62" i="13"/>
  <c r="AI63" i="13"/>
  <c r="AK63" i="13"/>
  <c r="AI64" i="13"/>
  <c r="AK64" i="13"/>
  <c r="AI65" i="13"/>
  <c r="AK65" i="13"/>
  <c r="AI66" i="13"/>
  <c r="AK66" i="13"/>
  <c r="AI67" i="13"/>
  <c r="AK67" i="13"/>
  <c r="AI68" i="13"/>
  <c r="AK68" i="13"/>
  <c r="AI69" i="13"/>
  <c r="AK69" i="13"/>
  <c r="AI70" i="13"/>
  <c r="AK70" i="13"/>
  <c r="AI71" i="13"/>
  <c r="AK71" i="13"/>
  <c r="AI72" i="13"/>
  <c r="AK72" i="13"/>
  <c r="AI73" i="13"/>
  <c r="AK73" i="13"/>
  <c r="AI74" i="13"/>
  <c r="AK74" i="13"/>
  <c r="AI75" i="13"/>
  <c r="AK75" i="13"/>
  <c r="AI76" i="13"/>
  <c r="AK76" i="13"/>
  <c r="AI77" i="13"/>
  <c r="AK77" i="13"/>
  <c r="AM52" i="13"/>
  <c r="AL91" i="13"/>
  <c r="H2" i="13"/>
  <c r="AJ2" i="13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L2" i="13"/>
  <c r="AK89" i="13"/>
  <c r="AP52" i="13"/>
  <c r="K52" i="13"/>
  <c r="AR52" i="13"/>
  <c r="AP53" i="13"/>
  <c r="AR53" i="13"/>
  <c r="AP54" i="13"/>
  <c r="AR54" i="13"/>
  <c r="AP55" i="13"/>
  <c r="AR55" i="13"/>
  <c r="AP56" i="13"/>
  <c r="AR56" i="13"/>
  <c r="AP57" i="13"/>
  <c r="AR57" i="13"/>
  <c r="AP58" i="13"/>
  <c r="AR58" i="13"/>
  <c r="AP59" i="13"/>
  <c r="AR59" i="13"/>
  <c r="AP60" i="13"/>
  <c r="AR60" i="13"/>
  <c r="AP61" i="13"/>
  <c r="AR61" i="13"/>
  <c r="AP62" i="13"/>
  <c r="AR62" i="13"/>
  <c r="AP63" i="13"/>
  <c r="AR63" i="13"/>
  <c r="AP64" i="13"/>
  <c r="AR64" i="13"/>
  <c r="AP65" i="13"/>
  <c r="AR65" i="13"/>
  <c r="AP66" i="13"/>
  <c r="AR66" i="13"/>
  <c r="AP67" i="13"/>
  <c r="AR67" i="13"/>
  <c r="AP68" i="13"/>
  <c r="AR68" i="13"/>
  <c r="AP69" i="13"/>
  <c r="AR69" i="13"/>
  <c r="AP70" i="13"/>
  <c r="AR70" i="13"/>
  <c r="AP71" i="13"/>
  <c r="AR71" i="13"/>
  <c r="AP72" i="13"/>
  <c r="AR72" i="13"/>
  <c r="AP73" i="13"/>
  <c r="AR73" i="13"/>
  <c r="AP74" i="13"/>
  <c r="AR74" i="13"/>
  <c r="AP75" i="13"/>
  <c r="AR75" i="13"/>
  <c r="AP76" i="13"/>
  <c r="AR76" i="13"/>
  <c r="AP77" i="13"/>
  <c r="AR77" i="13"/>
  <c r="AT52" i="13"/>
  <c r="I52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64" i="13"/>
  <c r="AQ65" i="13"/>
  <c r="AQ66" i="13"/>
  <c r="AQ67" i="13"/>
  <c r="AQ68" i="13"/>
  <c r="AQ69" i="13"/>
  <c r="AQ70" i="13"/>
  <c r="AQ71" i="13"/>
  <c r="AQ72" i="13"/>
  <c r="AQ73" i="13"/>
  <c r="AQ74" i="13"/>
  <c r="AQ75" i="13"/>
  <c r="AQ76" i="13"/>
  <c r="AQ77" i="13"/>
  <c r="AS52" i="13"/>
  <c r="AC52" i="13"/>
  <c r="AD52" i="13"/>
  <c r="AC53" i="13"/>
  <c r="AD53" i="13"/>
  <c r="AC54" i="13"/>
  <c r="AD54" i="13"/>
  <c r="AC55" i="13"/>
  <c r="AD55" i="13"/>
  <c r="AC56" i="13"/>
  <c r="AD56" i="13"/>
  <c r="AC57" i="13"/>
  <c r="AD57" i="13"/>
  <c r="AC58" i="13"/>
  <c r="AD58" i="13"/>
  <c r="AC59" i="13"/>
  <c r="AD59" i="13"/>
  <c r="AC60" i="13"/>
  <c r="AD60" i="13"/>
  <c r="AC61" i="13"/>
  <c r="AD61" i="13"/>
  <c r="AC62" i="13"/>
  <c r="AD62" i="13"/>
  <c r="AC63" i="13"/>
  <c r="AD63" i="13"/>
  <c r="AC64" i="13"/>
  <c r="AD64" i="13"/>
  <c r="AC65" i="13"/>
  <c r="AD65" i="13"/>
  <c r="AC66" i="13"/>
  <c r="AD66" i="13"/>
  <c r="AC67" i="13"/>
  <c r="AD67" i="13"/>
  <c r="AC68" i="13"/>
  <c r="AD68" i="13"/>
  <c r="AC69" i="13"/>
  <c r="AD69" i="13"/>
  <c r="AC70" i="13"/>
  <c r="AD70" i="13"/>
  <c r="AC71" i="13"/>
  <c r="AD71" i="13"/>
  <c r="AC72" i="13"/>
  <c r="AD72" i="13"/>
  <c r="AC73" i="13"/>
  <c r="AD73" i="13"/>
  <c r="AC74" i="13"/>
  <c r="AD74" i="13"/>
  <c r="AC75" i="13"/>
  <c r="AD75" i="13"/>
  <c r="AC76" i="13"/>
  <c r="AD76" i="13"/>
  <c r="AC77" i="13"/>
  <c r="AD77" i="13"/>
  <c r="AF52" i="13"/>
  <c r="H52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65" i="13"/>
  <c r="AJ66" i="13"/>
  <c r="AJ67" i="13"/>
  <c r="AJ68" i="13"/>
  <c r="AJ69" i="13"/>
  <c r="AJ70" i="13"/>
  <c r="AJ71" i="13"/>
  <c r="AJ73" i="13"/>
  <c r="AJ74" i="13"/>
  <c r="AJ75" i="13"/>
  <c r="AJ76" i="13"/>
  <c r="AJ77" i="13"/>
  <c r="AL52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G52" i="13"/>
  <c r="AP52" i="11"/>
  <c r="K52" i="11"/>
  <c r="AR52" i="11"/>
  <c r="AP53" i="11"/>
  <c r="AR53" i="11"/>
  <c r="AP54" i="11"/>
  <c r="AR54" i="11"/>
  <c r="AP55" i="11"/>
  <c r="AR55" i="11"/>
  <c r="AP56" i="11"/>
  <c r="AR56" i="11"/>
  <c r="AP57" i="11"/>
  <c r="AR57" i="11"/>
  <c r="AP58" i="11"/>
  <c r="AR58" i="11"/>
  <c r="AP59" i="11"/>
  <c r="AR59" i="11"/>
  <c r="AP60" i="11"/>
  <c r="AR60" i="11"/>
  <c r="AP61" i="11"/>
  <c r="AR61" i="11"/>
  <c r="AP62" i="11"/>
  <c r="AR62" i="11"/>
  <c r="AP63" i="11"/>
  <c r="AR63" i="11"/>
  <c r="AP64" i="11"/>
  <c r="AR64" i="11"/>
  <c r="AP65" i="11"/>
  <c r="AR65" i="11"/>
  <c r="AP66" i="11"/>
  <c r="AR66" i="11"/>
  <c r="AP67" i="11"/>
  <c r="AR67" i="11"/>
  <c r="AP68" i="11"/>
  <c r="AR68" i="11"/>
  <c r="AP69" i="11"/>
  <c r="AR69" i="11"/>
  <c r="AP70" i="11"/>
  <c r="AR70" i="11"/>
  <c r="AP71" i="11"/>
  <c r="AR71" i="11"/>
  <c r="AP72" i="11"/>
  <c r="AR72" i="11"/>
  <c r="AP73" i="11"/>
  <c r="AR73" i="11"/>
  <c r="AP74" i="11"/>
  <c r="AR74" i="11"/>
  <c r="AP75" i="11"/>
  <c r="AR75" i="11"/>
  <c r="AP76" i="11"/>
  <c r="AR76" i="11"/>
  <c r="AP77" i="11"/>
  <c r="AR77" i="11"/>
  <c r="AT52" i="11"/>
  <c r="I52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S52" i="11"/>
  <c r="AI52" i="11"/>
  <c r="J52" i="11"/>
  <c r="AK52" i="11"/>
  <c r="AI53" i="11"/>
  <c r="AK53" i="11"/>
  <c r="AI54" i="11"/>
  <c r="AK54" i="11"/>
  <c r="AI55" i="11"/>
  <c r="AK55" i="11"/>
  <c r="AI56" i="11"/>
  <c r="AK56" i="11"/>
  <c r="AI57" i="11"/>
  <c r="AK57" i="11"/>
  <c r="AI58" i="11"/>
  <c r="AK58" i="11"/>
  <c r="AI59" i="11"/>
  <c r="AK59" i="11"/>
  <c r="AI60" i="11"/>
  <c r="AK60" i="11"/>
  <c r="AI61" i="11"/>
  <c r="AK61" i="11"/>
  <c r="AI62" i="11"/>
  <c r="AK62" i="11"/>
  <c r="AI63" i="11"/>
  <c r="AK63" i="11"/>
  <c r="AI64" i="11"/>
  <c r="AK64" i="11"/>
  <c r="AI65" i="11"/>
  <c r="AK65" i="11"/>
  <c r="AI66" i="11"/>
  <c r="AK66" i="11"/>
  <c r="AI67" i="11"/>
  <c r="AK67" i="11"/>
  <c r="AI68" i="11"/>
  <c r="AK68" i="11"/>
  <c r="AI69" i="11"/>
  <c r="AK69" i="11"/>
  <c r="AI70" i="11"/>
  <c r="AK70" i="11"/>
  <c r="AI71" i="11"/>
  <c r="AK71" i="11"/>
  <c r="AI72" i="11"/>
  <c r="AK72" i="11"/>
  <c r="AI73" i="11"/>
  <c r="AK73" i="11"/>
  <c r="AI74" i="11"/>
  <c r="AK74" i="11"/>
  <c r="AI75" i="11"/>
  <c r="AK75" i="11"/>
  <c r="AI76" i="11"/>
  <c r="AK76" i="11"/>
  <c r="AI77" i="11"/>
  <c r="AK77" i="11"/>
  <c r="AM52" i="11"/>
  <c r="H52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L52" i="11"/>
  <c r="AC52" i="11"/>
  <c r="AE52" i="11"/>
  <c r="AC53" i="11"/>
  <c r="AE53" i="11"/>
  <c r="AC54" i="11"/>
  <c r="AE54" i="11"/>
  <c r="AC55" i="11"/>
  <c r="AE55" i="11"/>
  <c r="AC56" i="11"/>
  <c r="AE56" i="11"/>
  <c r="AC57" i="11"/>
  <c r="AE57" i="11"/>
  <c r="AC58" i="11"/>
  <c r="AE58" i="11"/>
  <c r="AC59" i="11"/>
  <c r="AE59" i="11"/>
  <c r="AC60" i="11"/>
  <c r="AE60" i="11"/>
  <c r="AC61" i="11"/>
  <c r="AE61" i="11"/>
  <c r="AC62" i="11"/>
  <c r="AE62" i="11"/>
  <c r="AC63" i="11"/>
  <c r="AE63" i="11"/>
  <c r="AC64" i="11"/>
  <c r="AE64" i="11"/>
  <c r="AC65" i="11"/>
  <c r="AE65" i="11"/>
  <c r="AC66" i="11"/>
  <c r="AE66" i="11"/>
  <c r="AC67" i="11"/>
  <c r="AE67" i="11"/>
  <c r="AC68" i="11"/>
  <c r="AE68" i="11"/>
  <c r="AC69" i="11"/>
  <c r="AE69" i="11"/>
  <c r="AC70" i="11"/>
  <c r="AE70" i="11"/>
  <c r="AC71" i="11"/>
  <c r="AE71" i="11"/>
  <c r="AC72" i="11"/>
  <c r="AE72" i="11"/>
  <c r="AC73" i="11"/>
  <c r="AE73" i="11"/>
  <c r="AC74" i="11"/>
  <c r="AE74" i="11"/>
  <c r="AC75" i="11"/>
  <c r="AE75" i="11"/>
  <c r="AC76" i="11"/>
  <c r="AE76" i="11"/>
  <c r="AC77" i="11"/>
  <c r="AE77" i="11"/>
  <c r="AG52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F52" i="11"/>
  <c r="W52" i="11"/>
  <c r="Y52" i="11"/>
  <c r="W53" i="11"/>
  <c r="Y53" i="11"/>
  <c r="W54" i="11"/>
  <c r="Y54" i="11"/>
  <c r="W55" i="11"/>
  <c r="Y55" i="11"/>
  <c r="W56" i="11"/>
  <c r="Y56" i="11"/>
  <c r="W57" i="11"/>
  <c r="Y57" i="11"/>
  <c r="W58" i="11"/>
  <c r="Y58" i="11"/>
  <c r="W59" i="11"/>
  <c r="Y59" i="11"/>
  <c r="W60" i="11"/>
  <c r="Y60" i="11"/>
  <c r="W61" i="11"/>
  <c r="Y61" i="11"/>
  <c r="W62" i="11"/>
  <c r="Y62" i="11"/>
  <c r="W63" i="11"/>
  <c r="Y63" i="11"/>
  <c r="W64" i="11"/>
  <c r="Y64" i="11"/>
  <c r="W65" i="11"/>
  <c r="Y65" i="11"/>
  <c r="W66" i="11"/>
  <c r="Y66" i="11"/>
  <c r="W67" i="11"/>
  <c r="Y67" i="11"/>
  <c r="W68" i="11"/>
  <c r="Y68" i="11"/>
  <c r="W69" i="11"/>
  <c r="Y69" i="11"/>
  <c r="W70" i="11"/>
  <c r="Y70" i="11"/>
  <c r="W71" i="11"/>
  <c r="Y71" i="11"/>
  <c r="W72" i="11"/>
  <c r="Y72" i="11"/>
  <c r="W73" i="11"/>
  <c r="Y73" i="11"/>
  <c r="W74" i="11"/>
  <c r="Y74" i="11"/>
  <c r="W75" i="11"/>
  <c r="Y75" i="11"/>
  <c r="W76" i="11"/>
  <c r="Y76" i="11"/>
  <c r="AA52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Z52" i="11"/>
  <c r="AP52" i="12"/>
  <c r="K52" i="12"/>
  <c r="AR52" i="12"/>
  <c r="AP53" i="12"/>
  <c r="AR53" i="12"/>
  <c r="AP54" i="12"/>
  <c r="AR54" i="12"/>
  <c r="AP55" i="12"/>
  <c r="AR55" i="12"/>
  <c r="AP56" i="12"/>
  <c r="AR56" i="12"/>
  <c r="AP57" i="12"/>
  <c r="AR57" i="12"/>
  <c r="AP58" i="12"/>
  <c r="AR58" i="12"/>
  <c r="AP59" i="12"/>
  <c r="AR59" i="12"/>
  <c r="AP60" i="12"/>
  <c r="AR60" i="12"/>
  <c r="AP61" i="12"/>
  <c r="AR61" i="12"/>
  <c r="AP62" i="12"/>
  <c r="AR62" i="12"/>
  <c r="AP63" i="12"/>
  <c r="AR63" i="12"/>
  <c r="AP64" i="12"/>
  <c r="AR64" i="12"/>
  <c r="AP65" i="12"/>
  <c r="AR65" i="12"/>
  <c r="AP66" i="12"/>
  <c r="AR66" i="12"/>
  <c r="AP67" i="12"/>
  <c r="AR67" i="12"/>
  <c r="AP68" i="12"/>
  <c r="AR68" i="12"/>
  <c r="AP69" i="12"/>
  <c r="AR69" i="12"/>
  <c r="AP70" i="12"/>
  <c r="AR70" i="12"/>
  <c r="AP71" i="12"/>
  <c r="AR71" i="12"/>
  <c r="AP72" i="12"/>
  <c r="AR72" i="12"/>
  <c r="AP73" i="12"/>
  <c r="AR73" i="12"/>
  <c r="AP74" i="12"/>
  <c r="AR74" i="12"/>
  <c r="AP75" i="12"/>
  <c r="AR75" i="12"/>
  <c r="AP76" i="12"/>
  <c r="AR76" i="12"/>
  <c r="AP77" i="12"/>
  <c r="AR77" i="12"/>
  <c r="AT52" i="12"/>
  <c r="I52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65" i="12"/>
  <c r="AQ66" i="12"/>
  <c r="AQ67" i="12"/>
  <c r="AQ68" i="12"/>
  <c r="AQ69" i="12"/>
  <c r="AQ70" i="12"/>
  <c r="AQ71" i="12"/>
  <c r="AQ72" i="12"/>
  <c r="AQ73" i="12"/>
  <c r="AQ74" i="12"/>
  <c r="AQ75" i="12"/>
  <c r="AQ76" i="12"/>
  <c r="AQ77" i="12"/>
  <c r="AS52" i="12"/>
  <c r="AI52" i="12"/>
  <c r="H52" i="12"/>
  <c r="AJ52" i="12"/>
  <c r="AI53" i="12"/>
  <c r="AJ53" i="12"/>
  <c r="AI54" i="12"/>
  <c r="AJ54" i="12"/>
  <c r="AI55" i="12"/>
  <c r="AJ55" i="12"/>
  <c r="AI56" i="12"/>
  <c r="AJ56" i="12"/>
  <c r="AI57" i="12"/>
  <c r="AJ57" i="12"/>
  <c r="AI58" i="12"/>
  <c r="AJ58" i="12"/>
  <c r="AI59" i="12"/>
  <c r="AJ59" i="12"/>
  <c r="AI60" i="12"/>
  <c r="AJ60" i="12"/>
  <c r="AI61" i="12"/>
  <c r="AJ61" i="12"/>
  <c r="AI62" i="12"/>
  <c r="AJ62" i="12"/>
  <c r="AI63" i="12"/>
  <c r="AJ63" i="12"/>
  <c r="AI64" i="12"/>
  <c r="AJ64" i="12"/>
  <c r="AI65" i="12"/>
  <c r="AJ65" i="12"/>
  <c r="AI66" i="12"/>
  <c r="AJ66" i="12"/>
  <c r="AI67" i="12"/>
  <c r="AJ67" i="12"/>
  <c r="AI68" i="12"/>
  <c r="AJ68" i="12"/>
  <c r="AI69" i="12"/>
  <c r="AJ69" i="12"/>
  <c r="AI70" i="12"/>
  <c r="AJ70" i="12"/>
  <c r="AI71" i="12"/>
  <c r="AJ71" i="12"/>
  <c r="AI72" i="12"/>
  <c r="AJ72" i="12"/>
  <c r="AI73" i="12"/>
  <c r="AJ73" i="12"/>
  <c r="AI74" i="12"/>
  <c r="AJ74" i="12"/>
  <c r="AI75" i="12"/>
  <c r="AJ75" i="12"/>
  <c r="AI76" i="12"/>
  <c r="AJ76" i="12"/>
  <c r="AI77" i="12"/>
  <c r="AJ77" i="12"/>
  <c r="AL52" i="12"/>
  <c r="J52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M52" i="12"/>
  <c r="AC52" i="12"/>
  <c r="AE52" i="12"/>
  <c r="AC53" i="12"/>
  <c r="AE53" i="12"/>
  <c r="AC54" i="12"/>
  <c r="AE54" i="12"/>
  <c r="AC55" i="12"/>
  <c r="AE55" i="12"/>
  <c r="AC56" i="12"/>
  <c r="AE56" i="12"/>
  <c r="AC57" i="12"/>
  <c r="AE57" i="12"/>
  <c r="AC58" i="12"/>
  <c r="AE58" i="12"/>
  <c r="AC59" i="12"/>
  <c r="AE59" i="12"/>
  <c r="AC60" i="12"/>
  <c r="AE60" i="12"/>
  <c r="AC61" i="12"/>
  <c r="AE61" i="12"/>
  <c r="AC62" i="12"/>
  <c r="AE62" i="12"/>
  <c r="AC63" i="12"/>
  <c r="AE63" i="12"/>
  <c r="AC64" i="12"/>
  <c r="AE64" i="12"/>
  <c r="AC65" i="12"/>
  <c r="AE65" i="12"/>
  <c r="AC66" i="12"/>
  <c r="AE66" i="12"/>
  <c r="AC67" i="12"/>
  <c r="AE67" i="12"/>
  <c r="AC68" i="12"/>
  <c r="AE68" i="12"/>
  <c r="AC69" i="12"/>
  <c r="AE69" i="12"/>
  <c r="AC70" i="12"/>
  <c r="AE70" i="12"/>
  <c r="AC71" i="12"/>
  <c r="AE71" i="12"/>
  <c r="AC72" i="12"/>
  <c r="AE72" i="12"/>
  <c r="AC73" i="12"/>
  <c r="AE73" i="12"/>
  <c r="AC74" i="12"/>
  <c r="AE74" i="12"/>
  <c r="AC75" i="12"/>
  <c r="AE75" i="12"/>
  <c r="AC76" i="12"/>
  <c r="AE76" i="12"/>
  <c r="AC77" i="12"/>
  <c r="AE77" i="12"/>
  <c r="AG52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F52" i="12"/>
  <c r="W52" i="12"/>
  <c r="Y52" i="12"/>
  <c r="W53" i="12"/>
  <c r="Y53" i="12"/>
  <c r="W54" i="12"/>
  <c r="Y54" i="12"/>
  <c r="W55" i="12"/>
  <c r="Y55" i="12"/>
  <c r="W56" i="12"/>
  <c r="Y56" i="12"/>
  <c r="W57" i="12"/>
  <c r="Y57" i="12"/>
  <c r="W58" i="12"/>
  <c r="Y58" i="12"/>
  <c r="W59" i="12"/>
  <c r="Y59" i="12"/>
  <c r="W60" i="12"/>
  <c r="Y60" i="12"/>
  <c r="W61" i="12"/>
  <c r="Y61" i="12"/>
  <c r="W62" i="12"/>
  <c r="Y62" i="12"/>
  <c r="W63" i="12"/>
  <c r="Y63" i="12"/>
  <c r="W64" i="12"/>
  <c r="Y64" i="12"/>
  <c r="W65" i="12"/>
  <c r="Y65" i="12"/>
  <c r="W66" i="12"/>
  <c r="Y66" i="12"/>
  <c r="W67" i="12"/>
  <c r="Y67" i="12"/>
  <c r="W68" i="12"/>
  <c r="Y68" i="12"/>
  <c r="W69" i="12"/>
  <c r="Y69" i="12"/>
  <c r="W70" i="12"/>
  <c r="Y70" i="12"/>
  <c r="W71" i="12"/>
  <c r="Y71" i="12"/>
  <c r="W72" i="12"/>
  <c r="Y72" i="12"/>
  <c r="W73" i="12"/>
  <c r="Y73" i="12"/>
  <c r="W74" i="12"/>
  <c r="Y74" i="12"/>
  <c r="W75" i="12"/>
  <c r="Y75" i="12"/>
  <c r="W76" i="12"/>
  <c r="Y76" i="12"/>
  <c r="W77" i="12"/>
  <c r="Y77" i="12"/>
  <c r="AA52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Z52" i="12"/>
  <c r="W52" i="13"/>
  <c r="Y52" i="13"/>
  <c r="W53" i="13"/>
  <c r="Y53" i="13"/>
  <c r="W54" i="13"/>
  <c r="Y54" i="13"/>
  <c r="W55" i="13"/>
  <c r="Y55" i="13"/>
  <c r="W56" i="13"/>
  <c r="Y56" i="13"/>
  <c r="W57" i="13"/>
  <c r="Y57" i="13"/>
  <c r="W58" i="13"/>
  <c r="Y58" i="13"/>
  <c r="W59" i="13"/>
  <c r="Y59" i="13"/>
  <c r="W60" i="13"/>
  <c r="Y60" i="13"/>
  <c r="W61" i="13"/>
  <c r="Y61" i="13"/>
  <c r="W62" i="13"/>
  <c r="Y62" i="13"/>
  <c r="W63" i="13"/>
  <c r="Y63" i="13"/>
  <c r="W64" i="13"/>
  <c r="Y64" i="13"/>
  <c r="W65" i="13"/>
  <c r="Y65" i="13"/>
  <c r="W66" i="13"/>
  <c r="Y66" i="13"/>
  <c r="W67" i="13"/>
  <c r="Y67" i="13"/>
  <c r="W68" i="13"/>
  <c r="Y68" i="13"/>
  <c r="W69" i="13"/>
  <c r="Y69" i="13"/>
  <c r="W70" i="13"/>
  <c r="Y70" i="13"/>
  <c r="W71" i="13"/>
  <c r="Y71" i="13"/>
  <c r="W72" i="13"/>
  <c r="Y72" i="13"/>
  <c r="W73" i="13"/>
  <c r="Y73" i="13"/>
  <c r="W74" i="13"/>
  <c r="Y74" i="13"/>
  <c r="W75" i="13"/>
  <c r="Y75" i="13"/>
  <c r="W76" i="13"/>
  <c r="Y76" i="13"/>
  <c r="W77" i="13"/>
  <c r="Y77" i="13"/>
  <c r="AA52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3" i="13"/>
  <c r="X74" i="13"/>
  <c r="X75" i="13"/>
  <c r="X76" i="13"/>
  <c r="X77" i="13"/>
  <c r="Z52" i="13"/>
  <c r="AI27" i="12"/>
  <c r="J27" i="12"/>
  <c r="AK27" i="12"/>
  <c r="AI28" i="12"/>
  <c r="AK28" i="12"/>
  <c r="AI29" i="12"/>
  <c r="AK29" i="12"/>
  <c r="AI30" i="12"/>
  <c r="AK30" i="12"/>
  <c r="AI31" i="12"/>
  <c r="AK31" i="12"/>
  <c r="AI32" i="12"/>
  <c r="AK32" i="12"/>
  <c r="AI33" i="12"/>
  <c r="AK33" i="12"/>
  <c r="AI34" i="12"/>
  <c r="AK34" i="12"/>
  <c r="AI35" i="12"/>
  <c r="AK35" i="12"/>
  <c r="AI36" i="12"/>
  <c r="AK36" i="12"/>
  <c r="AI37" i="12"/>
  <c r="AK37" i="12"/>
  <c r="AI38" i="12"/>
  <c r="AK38" i="12"/>
  <c r="AI39" i="12"/>
  <c r="AK39" i="12"/>
  <c r="AI40" i="12"/>
  <c r="AK40" i="12"/>
  <c r="AI41" i="12"/>
  <c r="AK41" i="12"/>
  <c r="AI42" i="12"/>
  <c r="AK42" i="12"/>
  <c r="AI43" i="12"/>
  <c r="AK43" i="12"/>
  <c r="AI44" i="12"/>
  <c r="AK44" i="12"/>
  <c r="AI45" i="12"/>
  <c r="AK45" i="12"/>
  <c r="AI47" i="12"/>
  <c r="AK47" i="12"/>
  <c r="AI48" i="12"/>
  <c r="AK48" i="12"/>
  <c r="AI49" i="12"/>
  <c r="AK49" i="12"/>
  <c r="AI50" i="12"/>
  <c r="AK50" i="12"/>
  <c r="AI51" i="12"/>
  <c r="AK51" i="12"/>
  <c r="AM27" i="12"/>
  <c r="AC27" i="12"/>
  <c r="AD27" i="12"/>
  <c r="AC28" i="12"/>
  <c r="AD28" i="12"/>
  <c r="AC29" i="12"/>
  <c r="AD29" i="12"/>
  <c r="AC30" i="12"/>
  <c r="AD30" i="12"/>
  <c r="AC31" i="12"/>
  <c r="AD31" i="12"/>
  <c r="AC32" i="12"/>
  <c r="AD32" i="12"/>
  <c r="AC33" i="12"/>
  <c r="AD33" i="12"/>
  <c r="AC34" i="12"/>
  <c r="AD34" i="12"/>
  <c r="AC35" i="12"/>
  <c r="AD35" i="12"/>
  <c r="AC36" i="12"/>
  <c r="AD36" i="12"/>
  <c r="AC37" i="12"/>
  <c r="AD37" i="12"/>
  <c r="AC38" i="12"/>
  <c r="AD38" i="12"/>
  <c r="AC39" i="12"/>
  <c r="AD39" i="12"/>
  <c r="AC40" i="12"/>
  <c r="AD40" i="12"/>
  <c r="AC41" i="12"/>
  <c r="AD41" i="12"/>
  <c r="AC42" i="12"/>
  <c r="AD42" i="12"/>
  <c r="AC43" i="12"/>
  <c r="AD43" i="12"/>
  <c r="AC44" i="12"/>
  <c r="AD44" i="12"/>
  <c r="AC45" i="12"/>
  <c r="AD45" i="12"/>
  <c r="AC47" i="12"/>
  <c r="AD47" i="12"/>
  <c r="AC48" i="12"/>
  <c r="AD48" i="12"/>
  <c r="AC49" i="12"/>
  <c r="AD49" i="12"/>
  <c r="AC50" i="12"/>
  <c r="AD50" i="12"/>
  <c r="AC51" i="12"/>
  <c r="AD51" i="12"/>
  <c r="AF27" i="12"/>
  <c r="G52" i="13"/>
  <c r="L52" i="13"/>
  <c r="G53" i="13"/>
  <c r="L53" i="13"/>
  <c r="G54" i="13"/>
  <c r="L54" i="13"/>
  <c r="G55" i="13"/>
  <c r="L55" i="13"/>
  <c r="G56" i="13"/>
  <c r="L56" i="13"/>
  <c r="G57" i="13"/>
  <c r="L57" i="13"/>
  <c r="G58" i="13"/>
  <c r="L58" i="13"/>
  <c r="G59" i="13"/>
  <c r="L59" i="13"/>
  <c r="G60" i="13"/>
  <c r="L60" i="13"/>
  <c r="G61" i="13"/>
  <c r="L61" i="13"/>
  <c r="G62" i="13"/>
  <c r="L62" i="13"/>
  <c r="G63" i="13"/>
  <c r="L63" i="13"/>
  <c r="G64" i="13"/>
  <c r="L64" i="13"/>
  <c r="G65" i="13"/>
  <c r="L65" i="13"/>
  <c r="G66" i="13"/>
  <c r="L66" i="13"/>
  <c r="G67" i="13"/>
  <c r="L67" i="13"/>
  <c r="G68" i="13"/>
  <c r="L68" i="13"/>
  <c r="G69" i="13"/>
  <c r="L69" i="13"/>
  <c r="G70" i="13"/>
  <c r="L70" i="13"/>
  <c r="G71" i="13"/>
  <c r="L71" i="13"/>
  <c r="G73" i="13"/>
  <c r="L73" i="13"/>
  <c r="G74" i="13"/>
  <c r="L74" i="13"/>
  <c r="G75" i="13"/>
  <c r="L75" i="13"/>
  <c r="G76" i="13"/>
  <c r="L76" i="13"/>
  <c r="G77" i="13"/>
  <c r="L77" i="13"/>
  <c r="P52" i="13"/>
  <c r="G72" i="13"/>
  <c r="AC46" i="13"/>
  <c r="AD46" i="13"/>
  <c r="G46" i="13"/>
  <c r="N46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S52" i="13"/>
  <c r="J92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R52" i="13"/>
  <c r="I92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Q52" i="13"/>
  <c r="H92" i="13"/>
  <c r="G92" i="13"/>
  <c r="F92" i="13"/>
  <c r="E92" i="13"/>
  <c r="D92" i="13"/>
  <c r="C92" i="13"/>
  <c r="AS91" i="13"/>
  <c r="AR91" i="13"/>
  <c r="AQ91" i="13"/>
  <c r="AP91" i="13"/>
  <c r="AK91" i="13"/>
  <c r="AJ91" i="13"/>
  <c r="AI91" i="13"/>
  <c r="G27" i="13"/>
  <c r="K27" i="13"/>
  <c r="O27" i="13"/>
  <c r="G28" i="13"/>
  <c r="O28" i="13"/>
  <c r="G29" i="13"/>
  <c r="O29" i="13"/>
  <c r="G30" i="13"/>
  <c r="O30" i="13"/>
  <c r="G31" i="13"/>
  <c r="O31" i="13"/>
  <c r="G32" i="13"/>
  <c r="O32" i="13"/>
  <c r="G33" i="13"/>
  <c r="O33" i="13"/>
  <c r="G34" i="13"/>
  <c r="O34" i="13"/>
  <c r="G35" i="13"/>
  <c r="O35" i="13"/>
  <c r="G36" i="13"/>
  <c r="O36" i="13"/>
  <c r="G37" i="13"/>
  <c r="O37" i="13"/>
  <c r="G38" i="13"/>
  <c r="O38" i="13"/>
  <c r="G39" i="13"/>
  <c r="O39" i="13"/>
  <c r="G40" i="13"/>
  <c r="O40" i="13"/>
  <c r="G41" i="13"/>
  <c r="O41" i="13"/>
  <c r="G42" i="13"/>
  <c r="O42" i="13"/>
  <c r="G43" i="13"/>
  <c r="O43" i="13"/>
  <c r="G44" i="13"/>
  <c r="O44" i="13"/>
  <c r="O45" i="13"/>
  <c r="O46" i="13"/>
  <c r="G47" i="13"/>
  <c r="O47" i="13"/>
  <c r="G48" i="13"/>
  <c r="O48" i="13"/>
  <c r="G49" i="13"/>
  <c r="O49" i="13"/>
  <c r="G50" i="13"/>
  <c r="O50" i="13"/>
  <c r="G51" i="13"/>
  <c r="O51" i="13"/>
  <c r="S27" i="13"/>
  <c r="J91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7" i="13"/>
  <c r="N48" i="13"/>
  <c r="N49" i="13"/>
  <c r="N50" i="13"/>
  <c r="N51" i="13"/>
  <c r="R27" i="13"/>
  <c r="I91" i="13"/>
  <c r="I27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Q27" i="13"/>
  <c r="H91" i="13"/>
  <c r="H27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6" i="13"/>
  <c r="L47" i="13"/>
  <c r="L48" i="13"/>
  <c r="L49" i="13"/>
  <c r="L50" i="13"/>
  <c r="L51" i="13"/>
  <c r="P27" i="13"/>
  <c r="G91" i="13"/>
  <c r="F91" i="13"/>
  <c r="E91" i="13"/>
  <c r="D91" i="13"/>
  <c r="C91" i="13"/>
  <c r="AP27" i="13"/>
  <c r="AQ27" i="13"/>
  <c r="AP28" i="13"/>
  <c r="AQ28" i="13"/>
  <c r="AP29" i="13"/>
  <c r="AQ29" i="13"/>
  <c r="AP30" i="13"/>
  <c r="AQ30" i="13"/>
  <c r="AP31" i="13"/>
  <c r="AQ31" i="13"/>
  <c r="AP32" i="13"/>
  <c r="AQ32" i="13"/>
  <c r="AP33" i="13"/>
  <c r="AQ33" i="13"/>
  <c r="AP34" i="13"/>
  <c r="AQ34" i="13"/>
  <c r="AP35" i="13"/>
  <c r="AQ35" i="13"/>
  <c r="AP36" i="13"/>
  <c r="AQ36" i="13"/>
  <c r="AP37" i="13"/>
  <c r="AQ37" i="13"/>
  <c r="AP38" i="13"/>
  <c r="AQ38" i="13"/>
  <c r="AP39" i="13"/>
  <c r="AQ39" i="13"/>
  <c r="AP40" i="13"/>
  <c r="AQ40" i="13"/>
  <c r="AP41" i="13"/>
  <c r="AQ41" i="13"/>
  <c r="AP42" i="13"/>
  <c r="AQ42" i="13"/>
  <c r="AP43" i="13"/>
  <c r="AQ43" i="13"/>
  <c r="AP44" i="13"/>
  <c r="AQ44" i="13"/>
  <c r="AP45" i="13"/>
  <c r="AQ45" i="13"/>
  <c r="AP46" i="13"/>
  <c r="AQ46" i="13"/>
  <c r="AP47" i="13"/>
  <c r="AQ47" i="13"/>
  <c r="AP48" i="13"/>
  <c r="AQ48" i="13"/>
  <c r="AP49" i="13"/>
  <c r="AQ49" i="13"/>
  <c r="AP50" i="13"/>
  <c r="AQ50" i="13"/>
  <c r="AP51" i="13"/>
  <c r="AQ51" i="13"/>
  <c r="AS27" i="13"/>
  <c r="AS90" i="13"/>
  <c r="AR90" i="13"/>
  <c r="AQ90" i="13"/>
  <c r="AP90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L27" i="13"/>
  <c r="AK90" i="13"/>
  <c r="AJ90" i="13"/>
  <c r="AI90" i="13"/>
  <c r="G2" i="13"/>
  <c r="K2" i="13"/>
  <c r="O2" i="13"/>
  <c r="G3" i="13"/>
  <c r="O3" i="13"/>
  <c r="G4" i="13"/>
  <c r="O4" i="13"/>
  <c r="G5" i="13"/>
  <c r="O5" i="13"/>
  <c r="G6" i="13"/>
  <c r="O6" i="13"/>
  <c r="G7" i="13"/>
  <c r="O7" i="13"/>
  <c r="G8" i="13"/>
  <c r="O8" i="13"/>
  <c r="G9" i="13"/>
  <c r="O9" i="13"/>
  <c r="G10" i="13"/>
  <c r="O10" i="13"/>
  <c r="G11" i="13"/>
  <c r="O11" i="13"/>
  <c r="G12" i="13"/>
  <c r="O12" i="13"/>
  <c r="G13" i="13"/>
  <c r="O13" i="13"/>
  <c r="G14" i="13"/>
  <c r="O14" i="13"/>
  <c r="G15" i="13"/>
  <c r="O15" i="13"/>
  <c r="G16" i="13"/>
  <c r="O16" i="13"/>
  <c r="G17" i="13"/>
  <c r="O17" i="13"/>
  <c r="G18" i="13"/>
  <c r="O18" i="13"/>
  <c r="G19" i="13"/>
  <c r="O19" i="13"/>
  <c r="G20" i="13"/>
  <c r="O20" i="13"/>
  <c r="G21" i="13"/>
  <c r="O21" i="13"/>
  <c r="G22" i="13"/>
  <c r="O22" i="13"/>
  <c r="G23" i="13"/>
  <c r="O23" i="13"/>
  <c r="G24" i="13"/>
  <c r="O24" i="13"/>
  <c r="G25" i="13"/>
  <c r="O25" i="13"/>
  <c r="G26" i="13"/>
  <c r="O26" i="13"/>
  <c r="S2" i="13"/>
  <c r="J90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R2" i="13"/>
  <c r="I90" i="13"/>
  <c r="I2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Q2" i="13"/>
  <c r="H90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P2" i="13"/>
  <c r="G90" i="13"/>
  <c r="F90" i="13"/>
  <c r="E90" i="13"/>
  <c r="D90" i="13"/>
  <c r="C90" i="13"/>
  <c r="AP2" i="13"/>
  <c r="AQ2" i="13"/>
  <c r="AP3" i="13"/>
  <c r="AQ3" i="13"/>
  <c r="AP4" i="13"/>
  <c r="AQ4" i="13"/>
  <c r="AP5" i="13"/>
  <c r="AQ5" i="13"/>
  <c r="AP6" i="13"/>
  <c r="AQ6" i="13"/>
  <c r="AP7" i="13"/>
  <c r="AQ7" i="13"/>
  <c r="AP8" i="13"/>
  <c r="AQ8" i="13"/>
  <c r="AP9" i="13"/>
  <c r="AQ9" i="13"/>
  <c r="AP10" i="13"/>
  <c r="AQ10" i="13"/>
  <c r="AP11" i="13"/>
  <c r="AQ11" i="13"/>
  <c r="AP12" i="13"/>
  <c r="AQ12" i="13"/>
  <c r="AP13" i="13"/>
  <c r="AQ13" i="13"/>
  <c r="AP14" i="13"/>
  <c r="AQ14" i="13"/>
  <c r="AP15" i="13"/>
  <c r="AQ15" i="13"/>
  <c r="AP16" i="13"/>
  <c r="AQ16" i="13"/>
  <c r="AP17" i="13"/>
  <c r="AQ17" i="13"/>
  <c r="AP18" i="13"/>
  <c r="AQ18" i="13"/>
  <c r="AP19" i="13"/>
  <c r="AQ19" i="13"/>
  <c r="AP20" i="13"/>
  <c r="AQ20" i="13"/>
  <c r="AP21" i="13"/>
  <c r="AQ21" i="13"/>
  <c r="AP22" i="13"/>
  <c r="AQ22" i="13"/>
  <c r="AP23" i="13"/>
  <c r="AQ23" i="13"/>
  <c r="AP24" i="13"/>
  <c r="AQ24" i="13"/>
  <c r="AP25" i="13"/>
  <c r="AQ25" i="13"/>
  <c r="AP26" i="13"/>
  <c r="AQ26" i="13"/>
  <c r="AS2" i="13"/>
  <c r="AS89" i="13"/>
  <c r="AR89" i="13"/>
  <c r="AQ89" i="13"/>
  <c r="AP89" i="13"/>
  <c r="AJ89" i="13"/>
  <c r="AI89" i="13"/>
  <c r="AR51" i="13"/>
  <c r="AC51" i="13"/>
  <c r="AE51" i="13"/>
  <c r="AD51" i="13"/>
  <c r="W51" i="13"/>
  <c r="Y51" i="13"/>
  <c r="X51" i="13"/>
  <c r="AR50" i="13"/>
  <c r="AC50" i="13"/>
  <c r="AE50" i="13"/>
  <c r="AD50" i="13"/>
  <c r="W50" i="13"/>
  <c r="Y50" i="13"/>
  <c r="X50" i="13"/>
  <c r="AR49" i="13"/>
  <c r="AC49" i="13"/>
  <c r="AE49" i="13"/>
  <c r="AD49" i="13"/>
  <c r="W49" i="13"/>
  <c r="Y49" i="13"/>
  <c r="X49" i="13"/>
  <c r="AR48" i="13"/>
  <c r="AC48" i="13"/>
  <c r="AE48" i="13"/>
  <c r="AD48" i="13"/>
  <c r="W48" i="13"/>
  <c r="Y48" i="13"/>
  <c r="X48" i="13"/>
  <c r="AR47" i="13"/>
  <c r="AC47" i="13"/>
  <c r="AE47" i="13"/>
  <c r="AD47" i="13"/>
  <c r="W47" i="13"/>
  <c r="Y47" i="13"/>
  <c r="X47" i="13"/>
  <c r="AR46" i="13"/>
  <c r="AE46" i="13"/>
  <c r="W46" i="13"/>
  <c r="Y46" i="13"/>
  <c r="X46" i="13"/>
  <c r="AR45" i="13"/>
  <c r="AC45" i="13"/>
  <c r="AE45" i="13"/>
  <c r="AD45" i="13"/>
  <c r="W45" i="13"/>
  <c r="Y45" i="13"/>
  <c r="X45" i="13"/>
  <c r="AR44" i="13"/>
  <c r="AC44" i="13"/>
  <c r="AE44" i="13"/>
  <c r="AD44" i="13"/>
  <c r="W44" i="13"/>
  <c r="Y44" i="13"/>
  <c r="X44" i="13"/>
  <c r="AR43" i="13"/>
  <c r="AC43" i="13"/>
  <c r="AE43" i="13"/>
  <c r="AD43" i="13"/>
  <c r="W43" i="13"/>
  <c r="Y43" i="13"/>
  <c r="X43" i="13"/>
  <c r="AR42" i="13"/>
  <c r="AC42" i="13"/>
  <c r="AE42" i="13"/>
  <c r="AD42" i="13"/>
  <c r="W42" i="13"/>
  <c r="Y42" i="13"/>
  <c r="X42" i="13"/>
  <c r="AR41" i="13"/>
  <c r="AC41" i="13"/>
  <c r="AE41" i="13"/>
  <c r="AD41" i="13"/>
  <c r="W41" i="13"/>
  <c r="Y41" i="13"/>
  <c r="X41" i="13"/>
  <c r="AR40" i="13"/>
  <c r="AC40" i="13"/>
  <c r="AE40" i="13"/>
  <c r="AD40" i="13"/>
  <c r="W40" i="13"/>
  <c r="Y40" i="13"/>
  <c r="X40" i="13"/>
  <c r="AR39" i="13"/>
  <c r="AC39" i="13"/>
  <c r="AE39" i="13"/>
  <c r="AD39" i="13"/>
  <c r="W39" i="13"/>
  <c r="Y39" i="13"/>
  <c r="X39" i="13"/>
  <c r="AR38" i="13"/>
  <c r="AC38" i="13"/>
  <c r="AE38" i="13"/>
  <c r="AD38" i="13"/>
  <c r="W38" i="13"/>
  <c r="Y38" i="13"/>
  <c r="X38" i="13"/>
  <c r="AR37" i="13"/>
  <c r="AC37" i="13"/>
  <c r="AE37" i="13"/>
  <c r="AD37" i="13"/>
  <c r="W37" i="13"/>
  <c r="Y37" i="13"/>
  <c r="X37" i="13"/>
  <c r="AR36" i="13"/>
  <c r="AC36" i="13"/>
  <c r="AE36" i="13"/>
  <c r="AD36" i="13"/>
  <c r="W36" i="13"/>
  <c r="Y36" i="13"/>
  <c r="X36" i="13"/>
  <c r="AR35" i="13"/>
  <c r="AC35" i="13"/>
  <c r="AE35" i="13"/>
  <c r="AD35" i="13"/>
  <c r="W35" i="13"/>
  <c r="Y35" i="13"/>
  <c r="X35" i="13"/>
  <c r="AR34" i="13"/>
  <c r="AC34" i="13"/>
  <c r="AE34" i="13"/>
  <c r="AD34" i="13"/>
  <c r="W34" i="13"/>
  <c r="Y34" i="13"/>
  <c r="X34" i="13"/>
  <c r="AR33" i="13"/>
  <c r="AC33" i="13"/>
  <c r="AE33" i="13"/>
  <c r="AD33" i="13"/>
  <c r="W33" i="13"/>
  <c r="Y33" i="13"/>
  <c r="X33" i="13"/>
  <c r="AR32" i="13"/>
  <c r="AC32" i="13"/>
  <c r="AE32" i="13"/>
  <c r="AD32" i="13"/>
  <c r="W32" i="13"/>
  <c r="Y32" i="13"/>
  <c r="X32" i="13"/>
  <c r="AR31" i="13"/>
  <c r="AC31" i="13"/>
  <c r="AE31" i="13"/>
  <c r="AD31" i="13"/>
  <c r="W31" i="13"/>
  <c r="Y31" i="13"/>
  <c r="X31" i="13"/>
  <c r="AR30" i="13"/>
  <c r="AC30" i="13"/>
  <c r="AE30" i="13"/>
  <c r="AD30" i="13"/>
  <c r="W30" i="13"/>
  <c r="Y30" i="13"/>
  <c r="X30" i="13"/>
  <c r="AR29" i="13"/>
  <c r="AC29" i="13"/>
  <c r="AE29" i="13"/>
  <c r="AD29" i="13"/>
  <c r="W29" i="13"/>
  <c r="Y29" i="13"/>
  <c r="X29" i="13"/>
  <c r="AR28" i="13"/>
  <c r="AC28" i="13"/>
  <c r="AE28" i="13"/>
  <c r="AD28" i="13"/>
  <c r="W28" i="13"/>
  <c r="Y28" i="13"/>
  <c r="X28" i="13"/>
  <c r="AR27" i="13"/>
  <c r="AT27" i="13"/>
  <c r="AC27" i="13"/>
  <c r="AE27" i="13"/>
  <c r="AG27" i="13"/>
  <c r="AD27" i="13"/>
  <c r="AF27" i="13"/>
  <c r="W27" i="13"/>
  <c r="Y27" i="13"/>
  <c r="AA27" i="13"/>
  <c r="X27" i="13"/>
  <c r="Z27" i="13"/>
  <c r="AR26" i="13"/>
  <c r="AC26" i="13"/>
  <c r="AE26" i="13"/>
  <c r="AD26" i="13"/>
  <c r="W26" i="13"/>
  <c r="Y26" i="13"/>
  <c r="X26" i="13"/>
  <c r="AR25" i="13"/>
  <c r="AC25" i="13"/>
  <c r="AE25" i="13"/>
  <c r="AD25" i="13"/>
  <c r="W25" i="13"/>
  <c r="Y25" i="13"/>
  <c r="X25" i="13"/>
  <c r="AR24" i="13"/>
  <c r="AC24" i="13"/>
  <c r="AE24" i="13"/>
  <c r="AD24" i="13"/>
  <c r="W24" i="13"/>
  <c r="Y24" i="13"/>
  <c r="X24" i="13"/>
  <c r="AR23" i="13"/>
  <c r="AC23" i="13"/>
  <c r="AE23" i="13"/>
  <c r="AD23" i="13"/>
  <c r="W23" i="13"/>
  <c r="Y23" i="13"/>
  <c r="X23" i="13"/>
  <c r="AR22" i="13"/>
  <c r="AC22" i="13"/>
  <c r="AE22" i="13"/>
  <c r="AD22" i="13"/>
  <c r="W22" i="13"/>
  <c r="Y22" i="13"/>
  <c r="X22" i="13"/>
  <c r="AR21" i="13"/>
  <c r="AC21" i="13"/>
  <c r="AE21" i="13"/>
  <c r="AD21" i="13"/>
  <c r="W21" i="13"/>
  <c r="Y21" i="13"/>
  <c r="X21" i="13"/>
  <c r="AR20" i="13"/>
  <c r="AC20" i="13"/>
  <c r="AE20" i="13"/>
  <c r="AD20" i="13"/>
  <c r="W20" i="13"/>
  <c r="Y20" i="13"/>
  <c r="X20" i="13"/>
  <c r="AR19" i="13"/>
  <c r="AC19" i="13"/>
  <c r="AE19" i="13"/>
  <c r="AD19" i="13"/>
  <c r="W19" i="13"/>
  <c r="Y19" i="13"/>
  <c r="X19" i="13"/>
  <c r="AR18" i="13"/>
  <c r="AC18" i="13"/>
  <c r="AE18" i="13"/>
  <c r="AD18" i="13"/>
  <c r="W18" i="13"/>
  <c r="Y18" i="13"/>
  <c r="X18" i="13"/>
  <c r="AR17" i="13"/>
  <c r="AC17" i="13"/>
  <c r="AE17" i="13"/>
  <c r="AD17" i="13"/>
  <c r="W17" i="13"/>
  <c r="Y17" i="13"/>
  <c r="X17" i="13"/>
  <c r="AR16" i="13"/>
  <c r="AC16" i="13"/>
  <c r="AE16" i="13"/>
  <c r="AD16" i="13"/>
  <c r="W16" i="13"/>
  <c r="Y16" i="13"/>
  <c r="X16" i="13"/>
  <c r="AR15" i="13"/>
  <c r="AC15" i="13"/>
  <c r="AE15" i="13"/>
  <c r="AD15" i="13"/>
  <c r="W15" i="13"/>
  <c r="Y15" i="13"/>
  <c r="X15" i="13"/>
  <c r="AR14" i="13"/>
  <c r="AC14" i="13"/>
  <c r="AE14" i="13"/>
  <c r="AD14" i="13"/>
  <c r="W14" i="13"/>
  <c r="Y14" i="13"/>
  <c r="X14" i="13"/>
  <c r="AR13" i="13"/>
  <c r="AC13" i="13"/>
  <c r="AE13" i="13"/>
  <c r="AD13" i="13"/>
  <c r="W13" i="13"/>
  <c r="Y13" i="13"/>
  <c r="X13" i="13"/>
  <c r="AR12" i="13"/>
  <c r="AC12" i="13"/>
  <c r="AE12" i="13"/>
  <c r="AD12" i="13"/>
  <c r="W12" i="13"/>
  <c r="Y12" i="13"/>
  <c r="X12" i="13"/>
  <c r="AR11" i="13"/>
  <c r="AC11" i="13"/>
  <c r="AE11" i="13"/>
  <c r="AD11" i="13"/>
  <c r="W11" i="13"/>
  <c r="Y11" i="13"/>
  <c r="X11" i="13"/>
  <c r="AR10" i="13"/>
  <c r="AC10" i="13"/>
  <c r="AE10" i="13"/>
  <c r="AD10" i="13"/>
  <c r="W10" i="13"/>
  <c r="Y10" i="13"/>
  <c r="X10" i="13"/>
  <c r="AR9" i="13"/>
  <c r="AC9" i="13"/>
  <c r="AE9" i="13"/>
  <c r="AD9" i="13"/>
  <c r="W9" i="13"/>
  <c r="Y9" i="13"/>
  <c r="X9" i="13"/>
  <c r="AR8" i="13"/>
  <c r="AC8" i="13"/>
  <c r="AE8" i="13"/>
  <c r="AD8" i="13"/>
  <c r="W8" i="13"/>
  <c r="Y8" i="13"/>
  <c r="X8" i="13"/>
  <c r="AR7" i="13"/>
  <c r="AC7" i="13"/>
  <c r="AE7" i="13"/>
  <c r="AD7" i="13"/>
  <c r="W7" i="13"/>
  <c r="Y7" i="13"/>
  <c r="X7" i="13"/>
  <c r="AR6" i="13"/>
  <c r="AC6" i="13"/>
  <c r="AE6" i="13"/>
  <c r="AD6" i="13"/>
  <c r="W6" i="13"/>
  <c r="Y6" i="13"/>
  <c r="X6" i="13"/>
  <c r="AR5" i="13"/>
  <c r="AC5" i="13"/>
  <c r="AE5" i="13"/>
  <c r="AD5" i="13"/>
  <c r="W5" i="13"/>
  <c r="Y5" i="13"/>
  <c r="X5" i="13"/>
  <c r="AR4" i="13"/>
  <c r="AC4" i="13"/>
  <c r="AE4" i="13"/>
  <c r="AD4" i="13"/>
  <c r="W4" i="13"/>
  <c r="Y4" i="13"/>
  <c r="X4" i="13"/>
  <c r="AR3" i="13"/>
  <c r="AC3" i="13"/>
  <c r="AE3" i="13"/>
  <c r="AD3" i="13"/>
  <c r="W3" i="13"/>
  <c r="Y3" i="13"/>
  <c r="X3" i="13"/>
  <c r="AR2" i="13"/>
  <c r="AT2" i="13"/>
  <c r="AC2" i="13"/>
  <c r="AE2" i="13"/>
  <c r="AG2" i="13"/>
  <c r="AD2" i="13"/>
  <c r="AF2" i="13"/>
  <c r="W2" i="13"/>
  <c r="Y2" i="13"/>
  <c r="AA2" i="13"/>
  <c r="X2" i="13"/>
  <c r="Z2" i="13"/>
  <c r="AL90" i="12"/>
  <c r="AI2" i="12"/>
  <c r="H2" i="12"/>
  <c r="AJ2" i="12"/>
  <c r="AI3" i="12"/>
  <c r="AJ3" i="12"/>
  <c r="AI4" i="12"/>
  <c r="AJ4" i="12"/>
  <c r="AI5" i="12"/>
  <c r="AJ5" i="12"/>
  <c r="AI6" i="12"/>
  <c r="AJ6" i="12"/>
  <c r="AI7" i="12"/>
  <c r="AJ7" i="12"/>
  <c r="AI8" i="12"/>
  <c r="AJ8" i="12"/>
  <c r="AI9" i="12"/>
  <c r="AJ9" i="12"/>
  <c r="AI10" i="12"/>
  <c r="AJ10" i="12"/>
  <c r="AI11" i="12"/>
  <c r="AJ11" i="12"/>
  <c r="AI12" i="12"/>
  <c r="AJ12" i="12"/>
  <c r="AI13" i="12"/>
  <c r="AJ13" i="12"/>
  <c r="AI14" i="12"/>
  <c r="AJ14" i="12"/>
  <c r="AI15" i="12"/>
  <c r="AJ15" i="12"/>
  <c r="AI16" i="12"/>
  <c r="AJ16" i="12"/>
  <c r="AI17" i="12"/>
  <c r="AJ17" i="12"/>
  <c r="AI18" i="12"/>
  <c r="AJ18" i="12"/>
  <c r="AI19" i="12"/>
  <c r="AJ19" i="12"/>
  <c r="AI20" i="12"/>
  <c r="AJ20" i="12"/>
  <c r="AI21" i="12"/>
  <c r="AJ21" i="12"/>
  <c r="AI22" i="12"/>
  <c r="AJ22" i="12"/>
  <c r="AI23" i="12"/>
  <c r="AJ23" i="12"/>
  <c r="AI24" i="12"/>
  <c r="AJ24" i="12"/>
  <c r="AI25" i="12"/>
  <c r="AJ25" i="12"/>
  <c r="AI26" i="12"/>
  <c r="AJ26" i="12"/>
  <c r="AL2" i="12"/>
  <c r="AK89" i="12"/>
  <c r="G52" i="12"/>
  <c r="O52" i="12"/>
  <c r="G53" i="12"/>
  <c r="O53" i="12"/>
  <c r="G54" i="12"/>
  <c r="O54" i="12"/>
  <c r="G55" i="12"/>
  <c r="O55" i="12"/>
  <c r="G56" i="12"/>
  <c r="O56" i="12"/>
  <c r="G57" i="12"/>
  <c r="O57" i="12"/>
  <c r="G58" i="12"/>
  <c r="O58" i="12"/>
  <c r="G59" i="12"/>
  <c r="O59" i="12"/>
  <c r="G60" i="12"/>
  <c r="O60" i="12"/>
  <c r="G61" i="12"/>
  <c r="O61" i="12"/>
  <c r="G62" i="12"/>
  <c r="O62" i="12"/>
  <c r="G63" i="12"/>
  <c r="O63" i="12"/>
  <c r="G64" i="12"/>
  <c r="O64" i="12"/>
  <c r="G65" i="12"/>
  <c r="O65" i="12"/>
  <c r="G66" i="12"/>
  <c r="O66" i="12"/>
  <c r="G67" i="12"/>
  <c r="O67" i="12"/>
  <c r="G68" i="12"/>
  <c r="O68" i="12"/>
  <c r="G69" i="12"/>
  <c r="O69" i="12"/>
  <c r="G70" i="12"/>
  <c r="O70" i="12"/>
  <c r="G71" i="12"/>
  <c r="O71" i="12"/>
  <c r="G72" i="12"/>
  <c r="O72" i="12"/>
  <c r="G73" i="12"/>
  <c r="O73" i="12"/>
  <c r="G74" i="12"/>
  <c r="O74" i="12"/>
  <c r="G75" i="12"/>
  <c r="O75" i="12"/>
  <c r="G76" i="12"/>
  <c r="O76" i="12"/>
  <c r="G77" i="12"/>
  <c r="O77" i="12"/>
  <c r="S52" i="12"/>
  <c r="J92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R52" i="12"/>
  <c r="I92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Q52" i="12"/>
  <c r="H92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P52" i="12"/>
  <c r="G92" i="12"/>
  <c r="F92" i="12"/>
  <c r="E92" i="12"/>
  <c r="D92" i="12"/>
  <c r="C92" i="12"/>
  <c r="G27" i="12"/>
  <c r="K27" i="12"/>
  <c r="O27" i="12"/>
  <c r="G28" i="12"/>
  <c r="O28" i="12"/>
  <c r="G29" i="12"/>
  <c r="O29" i="12"/>
  <c r="G30" i="12"/>
  <c r="O30" i="12"/>
  <c r="G31" i="12"/>
  <c r="O31" i="12"/>
  <c r="G32" i="12"/>
  <c r="O32" i="12"/>
  <c r="G33" i="12"/>
  <c r="O33" i="12"/>
  <c r="G34" i="12"/>
  <c r="O34" i="12"/>
  <c r="G35" i="12"/>
  <c r="O35" i="12"/>
  <c r="G36" i="12"/>
  <c r="O36" i="12"/>
  <c r="G37" i="12"/>
  <c r="O37" i="12"/>
  <c r="G38" i="12"/>
  <c r="O38" i="12"/>
  <c r="G39" i="12"/>
  <c r="O39" i="12"/>
  <c r="G40" i="12"/>
  <c r="O40" i="12"/>
  <c r="G41" i="12"/>
  <c r="O41" i="12"/>
  <c r="G42" i="12"/>
  <c r="O42" i="12"/>
  <c r="G43" i="12"/>
  <c r="O43" i="12"/>
  <c r="G44" i="12"/>
  <c r="O44" i="12"/>
  <c r="G45" i="12"/>
  <c r="O45" i="12"/>
  <c r="G46" i="12"/>
  <c r="O46" i="12"/>
  <c r="G47" i="12"/>
  <c r="O47" i="12"/>
  <c r="G48" i="12"/>
  <c r="O48" i="12"/>
  <c r="G49" i="12"/>
  <c r="O49" i="12"/>
  <c r="G50" i="12"/>
  <c r="O50" i="12"/>
  <c r="G51" i="12"/>
  <c r="O51" i="12"/>
  <c r="S27" i="12"/>
  <c r="J91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7" i="12"/>
  <c r="N48" i="12"/>
  <c r="N49" i="12"/>
  <c r="N50" i="12"/>
  <c r="N51" i="12"/>
  <c r="R27" i="12"/>
  <c r="I91" i="12"/>
  <c r="I27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Q27" i="12"/>
  <c r="H91" i="12"/>
  <c r="H27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P27" i="12"/>
  <c r="G91" i="12"/>
  <c r="F91" i="12"/>
  <c r="E91" i="12"/>
  <c r="D91" i="12"/>
  <c r="C91" i="12"/>
  <c r="G2" i="12"/>
  <c r="K2" i="12"/>
  <c r="O2" i="12"/>
  <c r="G3" i="12"/>
  <c r="O3" i="12"/>
  <c r="G4" i="12"/>
  <c r="O4" i="12"/>
  <c r="G5" i="12"/>
  <c r="O5" i="12"/>
  <c r="G6" i="12"/>
  <c r="O6" i="12"/>
  <c r="G7" i="12"/>
  <c r="O7" i="12"/>
  <c r="G8" i="12"/>
  <c r="O8" i="12"/>
  <c r="G9" i="12"/>
  <c r="O9" i="12"/>
  <c r="G10" i="12"/>
  <c r="O10" i="12"/>
  <c r="G11" i="12"/>
  <c r="O11" i="12"/>
  <c r="G12" i="12"/>
  <c r="O12" i="12"/>
  <c r="G13" i="12"/>
  <c r="O13" i="12"/>
  <c r="G14" i="12"/>
  <c r="O14" i="12"/>
  <c r="G15" i="12"/>
  <c r="O15" i="12"/>
  <c r="G16" i="12"/>
  <c r="O16" i="12"/>
  <c r="G17" i="12"/>
  <c r="O17" i="12"/>
  <c r="G18" i="12"/>
  <c r="O18" i="12"/>
  <c r="G19" i="12"/>
  <c r="O19" i="12"/>
  <c r="G20" i="12"/>
  <c r="O20" i="12"/>
  <c r="G21" i="12"/>
  <c r="O21" i="12"/>
  <c r="G22" i="12"/>
  <c r="O22" i="12"/>
  <c r="G23" i="12"/>
  <c r="O23" i="12"/>
  <c r="G24" i="12"/>
  <c r="O24" i="12"/>
  <c r="G25" i="12"/>
  <c r="O25" i="12"/>
  <c r="G26" i="12"/>
  <c r="O26" i="12"/>
  <c r="S2" i="12"/>
  <c r="J90" i="12"/>
  <c r="J2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R2" i="12"/>
  <c r="I90" i="12"/>
  <c r="I2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Q2" i="12"/>
  <c r="H9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P2" i="12"/>
  <c r="G90" i="12"/>
  <c r="F90" i="12"/>
  <c r="E90" i="12"/>
  <c r="D90" i="12"/>
  <c r="C90" i="12"/>
  <c r="AS91" i="12"/>
  <c r="AR91" i="12"/>
  <c r="AQ91" i="12"/>
  <c r="AP91" i="12"/>
  <c r="AL91" i="12"/>
  <c r="AK91" i="12"/>
  <c r="AJ91" i="12"/>
  <c r="AI91" i="12"/>
  <c r="AP27" i="12"/>
  <c r="AQ27" i="12"/>
  <c r="AP28" i="12"/>
  <c r="AQ28" i="12"/>
  <c r="AP29" i="12"/>
  <c r="AQ29" i="12"/>
  <c r="AP30" i="12"/>
  <c r="AQ30" i="12"/>
  <c r="AP31" i="12"/>
  <c r="AQ31" i="12"/>
  <c r="AP32" i="12"/>
  <c r="AQ32" i="12"/>
  <c r="AP33" i="12"/>
  <c r="AQ33" i="12"/>
  <c r="AP34" i="12"/>
  <c r="AQ34" i="12"/>
  <c r="AP35" i="12"/>
  <c r="AQ35" i="12"/>
  <c r="AP36" i="12"/>
  <c r="AQ36" i="12"/>
  <c r="AP37" i="12"/>
  <c r="AQ37" i="12"/>
  <c r="AP38" i="12"/>
  <c r="AQ38" i="12"/>
  <c r="AP39" i="12"/>
  <c r="AQ39" i="12"/>
  <c r="AP40" i="12"/>
  <c r="AQ40" i="12"/>
  <c r="AP41" i="12"/>
  <c r="AQ41" i="12"/>
  <c r="AP42" i="12"/>
  <c r="AQ42" i="12"/>
  <c r="AP43" i="12"/>
  <c r="AQ43" i="12"/>
  <c r="AP44" i="12"/>
  <c r="AQ44" i="12"/>
  <c r="AP45" i="12"/>
  <c r="AQ45" i="12"/>
  <c r="AP46" i="12"/>
  <c r="AQ46" i="12"/>
  <c r="AP47" i="12"/>
  <c r="AQ47" i="12"/>
  <c r="AP48" i="12"/>
  <c r="AQ48" i="12"/>
  <c r="AP49" i="12"/>
  <c r="AQ49" i="12"/>
  <c r="AP50" i="12"/>
  <c r="AQ50" i="12"/>
  <c r="AP51" i="12"/>
  <c r="AQ51" i="12"/>
  <c r="AS27" i="12"/>
  <c r="AS90" i="12"/>
  <c r="AR90" i="12"/>
  <c r="AQ90" i="12"/>
  <c r="AP90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I46" i="12"/>
  <c r="AJ46" i="12"/>
  <c r="AJ47" i="12"/>
  <c r="AJ48" i="12"/>
  <c r="AJ49" i="12"/>
  <c r="AJ50" i="12"/>
  <c r="AJ51" i="12"/>
  <c r="AL27" i="12"/>
  <c r="AK90" i="12"/>
  <c r="AJ90" i="12"/>
  <c r="AI90" i="12"/>
  <c r="AP2" i="12"/>
  <c r="AQ2" i="12"/>
  <c r="AP3" i="12"/>
  <c r="AQ3" i="12"/>
  <c r="AP4" i="12"/>
  <c r="AQ4" i="12"/>
  <c r="AP5" i="12"/>
  <c r="AQ5" i="12"/>
  <c r="AP6" i="12"/>
  <c r="AQ6" i="12"/>
  <c r="AP7" i="12"/>
  <c r="AQ7" i="12"/>
  <c r="AP8" i="12"/>
  <c r="AQ8" i="12"/>
  <c r="AP9" i="12"/>
  <c r="AQ9" i="12"/>
  <c r="AP10" i="12"/>
  <c r="AQ10" i="12"/>
  <c r="AP11" i="12"/>
  <c r="AQ11" i="12"/>
  <c r="AP12" i="12"/>
  <c r="AQ12" i="12"/>
  <c r="AP13" i="12"/>
  <c r="AQ13" i="12"/>
  <c r="AP14" i="12"/>
  <c r="AQ14" i="12"/>
  <c r="AP15" i="12"/>
  <c r="AQ15" i="12"/>
  <c r="AP16" i="12"/>
  <c r="AQ16" i="12"/>
  <c r="AP17" i="12"/>
  <c r="AQ17" i="12"/>
  <c r="AP18" i="12"/>
  <c r="AQ18" i="12"/>
  <c r="AP19" i="12"/>
  <c r="AQ19" i="12"/>
  <c r="AP20" i="12"/>
  <c r="AQ20" i="12"/>
  <c r="AP21" i="12"/>
  <c r="AQ21" i="12"/>
  <c r="AP22" i="12"/>
  <c r="AQ22" i="12"/>
  <c r="AP23" i="12"/>
  <c r="AQ23" i="12"/>
  <c r="AP24" i="12"/>
  <c r="AQ24" i="12"/>
  <c r="AP25" i="12"/>
  <c r="AQ25" i="12"/>
  <c r="AP26" i="12"/>
  <c r="AQ26" i="12"/>
  <c r="AS2" i="12"/>
  <c r="AS89" i="12"/>
  <c r="AR89" i="12"/>
  <c r="AQ89" i="12"/>
  <c r="AP89" i="12"/>
  <c r="AL89" i="12"/>
  <c r="AJ89" i="12"/>
  <c r="AI89" i="12"/>
  <c r="AC46" i="12"/>
  <c r="AC2" i="12"/>
  <c r="W3" i="12"/>
  <c r="X3" i="12"/>
  <c r="AR51" i="12"/>
  <c r="AE51" i="12"/>
  <c r="W51" i="12"/>
  <c r="Y51" i="12"/>
  <c r="X51" i="12"/>
  <c r="AR50" i="12"/>
  <c r="AE50" i="12"/>
  <c r="W50" i="12"/>
  <c r="Y50" i="12"/>
  <c r="X50" i="12"/>
  <c r="AR49" i="12"/>
  <c r="AE49" i="12"/>
  <c r="W49" i="12"/>
  <c r="Y49" i="12"/>
  <c r="X49" i="12"/>
  <c r="AR48" i="12"/>
  <c r="AE48" i="12"/>
  <c r="W48" i="12"/>
  <c r="Y48" i="12"/>
  <c r="X48" i="12"/>
  <c r="AR47" i="12"/>
  <c r="AE47" i="12"/>
  <c r="W47" i="12"/>
  <c r="Y47" i="12"/>
  <c r="X47" i="12"/>
  <c r="AR46" i="12"/>
  <c r="AE46" i="12"/>
  <c r="W46" i="12"/>
  <c r="Y46" i="12"/>
  <c r="X46" i="12"/>
  <c r="AR45" i="12"/>
  <c r="AE45" i="12"/>
  <c r="W45" i="12"/>
  <c r="Y45" i="12"/>
  <c r="X45" i="12"/>
  <c r="AR44" i="12"/>
  <c r="AE44" i="12"/>
  <c r="W44" i="12"/>
  <c r="Y44" i="12"/>
  <c r="X44" i="12"/>
  <c r="AR43" i="12"/>
  <c r="AE43" i="12"/>
  <c r="W43" i="12"/>
  <c r="Y43" i="12"/>
  <c r="X43" i="12"/>
  <c r="AR42" i="12"/>
  <c r="AE42" i="12"/>
  <c r="W42" i="12"/>
  <c r="Y42" i="12"/>
  <c r="X42" i="12"/>
  <c r="AR41" i="12"/>
  <c r="AE41" i="12"/>
  <c r="W41" i="12"/>
  <c r="Y41" i="12"/>
  <c r="X41" i="12"/>
  <c r="AR40" i="12"/>
  <c r="AE40" i="12"/>
  <c r="W40" i="12"/>
  <c r="Y40" i="12"/>
  <c r="X40" i="12"/>
  <c r="AR39" i="12"/>
  <c r="AE39" i="12"/>
  <c r="W39" i="12"/>
  <c r="Y39" i="12"/>
  <c r="X39" i="12"/>
  <c r="AR38" i="12"/>
  <c r="AE38" i="12"/>
  <c r="W38" i="12"/>
  <c r="Y38" i="12"/>
  <c r="X38" i="12"/>
  <c r="AR37" i="12"/>
  <c r="AE37" i="12"/>
  <c r="W37" i="12"/>
  <c r="Y37" i="12"/>
  <c r="X37" i="12"/>
  <c r="AR36" i="12"/>
  <c r="AE36" i="12"/>
  <c r="W36" i="12"/>
  <c r="Y36" i="12"/>
  <c r="X36" i="12"/>
  <c r="AR35" i="12"/>
  <c r="AE35" i="12"/>
  <c r="W35" i="12"/>
  <c r="Y35" i="12"/>
  <c r="X35" i="12"/>
  <c r="AR34" i="12"/>
  <c r="AE34" i="12"/>
  <c r="W34" i="12"/>
  <c r="Y34" i="12"/>
  <c r="X34" i="12"/>
  <c r="AR33" i="12"/>
  <c r="AE33" i="12"/>
  <c r="W33" i="12"/>
  <c r="Y33" i="12"/>
  <c r="X33" i="12"/>
  <c r="AR32" i="12"/>
  <c r="AE32" i="12"/>
  <c r="W32" i="12"/>
  <c r="Y32" i="12"/>
  <c r="X32" i="12"/>
  <c r="AR31" i="12"/>
  <c r="AE31" i="12"/>
  <c r="W31" i="12"/>
  <c r="Y31" i="12"/>
  <c r="X31" i="12"/>
  <c r="AR30" i="12"/>
  <c r="AE30" i="12"/>
  <c r="W30" i="12"/>
  <c r="Y30" i="12"/>
  <c r="X30" i="12"/>
  <c r="AR29" i="12"/>
  <c r="AE29" i="12"/>
  <c r="W29" i="12"/>
  <c r="Y29" i="12"/>
  <c r="X29" i="12"/>
  <c r="AR28" i="12"/>
  <c r="AE28" i="12"/>
  <c r="W28" i="12"/>
  <c r="Y28" i="12"/>
  <c r="X28" i="12"/>
  <c r="AR27" i="12"/>
  <c r="AT27" i="12"/>
  <c r="AE27" i="12"/>
  <c r="AG27" i="12"/>
  <c r="W27" i="12"/>
  <c r="Y27" i="12"/>
  <c r="AA27" i="12"/>
  <c r="X27" i="12"/>
  <c r="Z27" i="12"/>
  <c r="AR26" i="12"/>
  <c r="AK26" i="12"/>
  <c r="AC26" i="12"/>
  <c r="AE26" i="12"/>
  <c r="AD26" i="12"/>
  <c r="W26" i="12"/>
  <c r="Y26" i="12"/>
  <c r="X26" i="12"/>
  <c r="AR25" i="12"/>
  <c r="AK25" i="12"/>
  <c r="AC25" i="12"/>
  <c r="AE25" i="12"/>
  <c r="AD25" i="12"/>
  <c r="W25" i="12"/>
  <c r="Y25" i="12"/>
  <c r="X25" i="12"/>
  <c r="AR24" i="12"/>
  <c r="AK24" i="12"/>
  <c r="AC24" i="12"/>
  <c r="AE24" i="12"/>
  <c r="AD24" i="12"/>
  <c r="W24" i="12"/>
  <c r="Y24" i="12"/>
  <c r="X24" i="12"/>
  <c r="AR23" i="12"/>
  <c r="AK23" i="12"/>
  <c r="AC23" i="12"/>
  <c r="AE23" i="12"/>
  <c r="AD23" i="12"/>
  <c r="W23" i="12"/>
  <c r="Y23" i="12"/>
  <c r="X23" i="12"/>
  <c r="AR22" i="12"/>
  <c r="AK22" i="12"/>
  <c r="AC22" i="12"/>
  <c r="AE22" i="12"/>
  <c r="AD22" i="12"/>
  <c r="W22" i="12"/>
  <c r="Y22" i="12"/>
  <c r="X22" i="12"/>
  <c r="AR21" i="12"/>
  <c r="AK21" i="12"/>
  <c r="AC21" i="12"/>
  <c r="AE21" i="12"/>
  <c r="AD21" i="12"/>
  <c r="W21" i="12"/>
  <c r="Y21" i="12"/>
  <c r="X21" i="12"/>
  <c r="AR20" i="12"/>
  <c r="AK20" i="12"/>
  <c r="AC20" i="12"/>
  <c r="AE20" i="12"/>
  <c r="AD20" i="12"/>
  <c r="W20" i="12"/>
  <c r="Y20" i="12"/>
  <c r="X20" i="12"/>
  <c r="AR19" i="12"/>
  <c r="AK19" i="12"/>
  <c r="AC19" i="12"/>
  <c r="AE19" i="12"/>
  <c r="AD19" i="12"/>
  <c r="W19" i="12"/>
  <c r="Y19" i="12"/>
  <c r="X19" i="12"/>
  <c r="AR18" i="12"/>
  <c r="AK18" i="12"/>
  <c r="AC18" i="12"/>
  <c r="AE18" i="12"/>
  <c r="AD18" i="12"/>
  <c r="W18" i="12"/>
  <c r="Y18" i="12"/>
  <c r="X18" i="12"/>
  <c r="AR17" i="12"/>
  <c r="AK17" i="12"/>
  <c r="AC17" i="12"/>
  <c r="AE17" i="12"/>
  <c r="AD17" i="12"/>
  <c r="W17" i="12"/>
  <c r="Y17" i="12"/>
  <c r="X17" i="12"/>
  <c r="AR16" i="12"/>
  <c r="AK16" i="12"/>
  <c r="AC16" i="12"/>
  <c r="AE16" i="12"/>
  <c r="AD16" i="12"/>
  <c r="W16" i="12"/>
  <c r="Y16" i="12"/>
  <c r="X16" i="12"/>
  <c r="AR15" i="12"/>
  <c r="AK15" i="12"/>
  <c r="AC15" i="12"/>
  <c r="AE15" i="12"/>
  <c r="AD15" i="12"/>
  <c r="W15" i="12"/>
  <c r="Y15" i="12"/>
  <c r="X15" i="12"/>
  <c r="AR14" i="12"/>
  <c r="AK14" i="12"/>
  <c r="AC14" i="12"/>
  <c r="AE14" i="12"/>
  <c r="AD14" i="12"/>
  <c r="W14" i="12"/>
  <c r="Y14" i="12"/>
  <c r="X14" i="12"/>
  <c r="AR13" i="12"/>
  <c r="AK13" i="12"/>
  <c r="AC13" i="12"/>
  <c r="AE13" i="12"/>
  <c r="AD13" i="12"/>
  <c r="W13" i="12"/>
  <c r="Y13" i="12"/>
  <c r="X13" i="12"/>
  <c r="AR12" i="12"/>
  <c r="AK12" i="12"/>
  <c r="AC12" i="12"/>
  <c r="AE12" i="12"/>
  <c r="AD12" i="12"/>
  <c r="W12" i="12"/>
  <c r="Y12" i="12"/>
  <c r="X12" i="12"/>
  <c r="AR11" i="12"/>
  <c r="AK11" i="12"/>
  <c r="AC11" i="12"/>
  <c r="AE11" i="12"/>
  <c r="AD11" i="12"/>
  <c r="W11" i="12"/>
  <c r="Y11" i="12"/>
  <c r="X11" i="12"/>
  <c r="AR10" i="12"/>
  <c r="AK10" i="12"/>
  <c r="AC10" i="12"/>
  <c r="AE10" i="12"/>
  <c r="AD10" i="12"/>
  <c r="W10" i="12"/>
  <c r="Y10" i="12"/>
  <c r="X10" i="12"/>
  <c r="AR9" i="12"/>
  <c r="AK9" i="12"/>
  <c r="AC9" i="12"/>
  <c r="AE9" i="12"/>
  <c r="AD9" i="12"/>
  <c r="W9" i="12"/>
  <c r="Y9" i="12"/>
  <c r="X9" i="12"/>
  <c r="AR8" i="12"/>
  <c r="AK8" i="12"/>
  <c r="AC8" i="12"/>
  <c r="AE8" i="12"/>
  <c r="AD8" i="12"/>
  <c r="W8" i="12"/>
  <c r="Y8" i="12"/>
  <c r="X8" i="12"/>
  <c r="AR7" i="12"/>
  <c r="AK7" i="12"/>
  <c r="AC7" i="12"/>
  <c r="AE7" i="12"/>
  <c r="AD7" i="12"/>
  <c r="W7" i="12"/>
  <c r="Y7" i="12"/>
  <c r="X7" i="12"/>
  <c r="AR6" i="12"/>
  <c r="AK6" i="12"/>
  <c r="AC6" i="12"/>
  <c r="AE6" i="12"/>
  <c r="AD6" i="12"/>
  <c r="W6" i="12"/>
  <c r="Y6" i="12"/>
  <c r="X6" i="12"/>
  <c r="AR5" i="12"/>
  <c r="AK5" i="12"/>
  <c r="AC5" i="12"/>
  <c r="AE5" i="12"/>
  <c r="AD5" i="12"/>
  <c r="W5" i="12"/>
  <c r="Y5" i="12"/>
  <c r="X5" i="12"/>
  <c r="AR4" i="12"/>
  <c r="AK4" i="12"/>
  <c r="AC4" i="12"/>
  <c r="AE4" i="12"/>
  <c r="AD4" i="12"/>
  <c r="W4" i="12"/>
  <c r="Y4" i="12"/>
  <c r="X4" i="12"/>
  <c r="AR3" i="12"/>
  <c r="AK3" i="12"/>
  <c r="AC3" i="12"/>
  <c r="AE3" i="12"/>
  <c r="AD3" i="12"/>
  <c r="Y3" i="12"/>
  <c r="AR2" i="12"/>
  <c r="AT2" i="12"/>
  <c r="AK2" i="12"/>
  <c r="AM2" i="12"/>
  <c r="AE2" i="12"/>
  <c r="AG2" i="12"/>
  <c r="AD2" i="12"/>
  <c r="AF2" i="12"/>
  <c r="W2" i="12"/>
  <c r="Y2" i="12"/>
  <c r="AA2" i="12"/>
  <c r="X2" i="12"/>
  <c r="Z2" i="12"/>
  <c r="F91" i="11"/>
  <c r="AQ90" i="11"/>
  <c r="F92" i="11"/>
  <c r="AQ91" i="11"/>
  <c r="D91" i="11"/>
  <c r="AP90" i="11"/>
  <c r="D92" i="11"/>
  <c r="AP91" i="11"/>
  <c r="F90" i="11"/>
  <c r="AQ89" i="11"/>
  <c r="D90" i="11"/>
  <c r="AP89" i="11"/>
  <c r="AS91" i="11"/>
  <c r="AR91" i="11"/>
  <c r="AP27" i="11"/>
  <c r="I27" i="11"/>
  <c r="AQ27" i="11"/>
  <c r="AP28" i="11"/>
  <c r="AQ28" i="11"/>
  <c r="AP29" i="11"/>
  <c r="AQ29" i="11"/>
  <c r="AP30" i="11"/>
  <c r="AQ30" i="11"/>
  <c r="AP31" i="11"/>
  <c r="AQ31" i="11"/>
  <c r="AP32" i="11"/>
  <c r="AQ32" i="11"/>
  <c r="AP33" i="11"/>
  <c r="AQ33" i="11"/>
  <c r="AP34" i="11"/>
  <c r="AQ34" i="11"/>
  <c r="AP35" i="11"/>
  <c r="AQ35" i="11"/>
  <c r="AP36" i="11"/>
  <c r="AQ36" i="11"/>
  <c r="AP37" i="11"/>
  <c r="AQ37" i="11"/>
  <c r="AP38" i="11"/>
  <c r="AQ38" i="11"/>
  <c r="AP39" i="11"/>
  <c r="AQ39" i="11"/>
  <c r="AP40" i="11"/>
  <c r="AQ40" i="11"/>
  <c r="AP41" i="11"/>
  <c r="AQ41" i="11"/>
  <c r="AP42" i="11"/>
  <c r="AQ42" i="11"/>
  <c r="AP43" i="11"/>
  <c r="AQ43" i="11"/>
  <c r="AP44" i="11"/>
  <c r="AQ44" i="11"/>
  <c r="AP45" i="11"/>
  <c r="AQ45" i="11"/>
  <c r="AP46" i="11"/>
  <c r="AQ46" i="11"/>
  <c r="AP47" i="11"/>
  <c r="AQ47" i="11"/>
  <c r="AP48" i="11"/>
  <c r="AQ48" i="11"/>
  <c r="AP49" i="11"/>
  <c r="AQ49" i="11"/>
  <c r="AP50" i="11"/>
  <c r="AQ50" i="11"/>
  <c r="AP51" i="11"/>
  <c r="AQ51" i="11"/>
  <c r="AS27" i="11"/>
  <c r="AS90" i="11"/>
  <c r="AR90" i="11"/>
  <c r="AP2" i="11"/>
  <c r="I2" i="11"/>
  <c r="AQ2" i="11"/>
  <c r="AP3" i="11"/>
  <c r="AQ3" i="11"/>
  <c r="AP4" i="11"/>
  <c r="AQ4" i="11"/>
  <c r="AP5" i="11"/>
  <c r="AQ5" i="11"/>
  <c r="AP6" i="11"/>
  <c r="AQ6" i="11"/>
  <c r="AP7" i="11"/>
  <c r="AQ7" i="11"/>
  <c r="AP8" i="11"/>
  <c r="AQ8" i="11"/>
  <c r="AP9" i="11"/>
  <c r="AQ9" i="11"/>
  <c r="AP10" i="11"/>
  <c r="AQ10" i="11"/>
  <c r="AP11" i="11"/>
  <c r="AQ11" i="11"/>
  <c r="AP12" i="11"/>
  <c r="AQ12" i="11"/>
  <c r="AP13" i="11"/>
  <c r="AQ13" i="11"/>
  <c r="AP14" i="11"/>
  <c r="AQ14" i="11"/>
  <c r="AP15" i="11"/>
  <c r="AQ15" i="11"/>
  <c r="AP16" i="11"/>
  <c r="AQ16" i="11"/>
  <c r="AP17" i="11"/>
  <c r="AQ17" i="11"/>
  <c r="AP18" i="11"/>
  <c r="AQ18" i="11"/>
  <c r="AP19" i="11"/>
  <c r="AQ19" i="11"/>
  <c r="AP20" i="11"/>
  <c r="AQ20" i="11"/>
  <c r="AP21" i="11"/>
  <c r="AQ21" i="11"/>
  <c r="AP22" i="11"/>
  <c r="AQ22" i="11"/>
  <c r="AP23" i="11"/>
  <c r="AQ23" i="11"/>
  <c r="AP24" i="11"/>
  <c r="AQ24" i="11"/>
  <c r="AP25" i="11"/>
  <c r="AQ25" i="11"/>
  <c r="AP26" i="11"/>
  <c r="AQ26" i="11"/>
  <c r="AS2" i="11"/>
  <c r="AS89" i="11"/>
  <c r="AR89" i="11"/>
  <c r="K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27" i="11"/>
  <c r="K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" i="11"/>
  <c r="AI2" i="11"/>
  <c r="H2" i="11"/>
  <c r="AJ2" i="11"/>
  <c r="AI28" i="11"/>
  <c r="J27" i="11"/>
  <c r="AK28" i="11"/>
  <c r="AI29" i="11"/>
  <c r="AK29" i="11"/>
  <c r="AI30" i="11"/>
  <c r="AK30" i="11"/>
  <c r="AI31" i="11"/>
  <c r="AK31" i="11"/>
  <c r="AI32" i="11"/>
  <c r="AK32" i="11"/>
  <c r="AI33" i="11"/>
  <c r="AK33" i="11"/>
  <c r="AI34" i="11"/>
  <c r="AK34" i="11"/>
  <c r="AI35" i="11"/>
  <c r="AK35" i="11"/>
  <c r="AI36" i="11"/>
  <c r="AK36" i="11"/>
  <c r="AI37" i="11"/>
  <c r="AK37" i="11"/>
  <c r="AI38" i="11"/>
  <c r="AK38" i="11"/>
  <c r="AI39" i="11"/>
  <c r="AK39" i="11"/>
  <c r="AI40" i="11"/>
  <c r="AK40" i="11"/>
  <c r="AI41" i="11"/>
  <c r="AK41" i="11"/>
  <c r="AI42" i="11"/>
  <c r="AK42" i="11"/>
  <c r="AI43" i="11"/>
  <c r="AK43" i="11"/>
  <c r="AI44" i="11"/>
  <c r="AK44" i="11"/>
  <c r="AI45" i="11"/>
  <c r="AK45" i="11"/>
  <c r="AI46" i="11"/>
  <c r="AK46" i="11"/>
  <c r="AI47" i="11"/>
  <c r="AK47" i="11"/>
  <c r="AI48" i="11"/>
  <c r="AK48" i="11"/>
  <c r="AI49" i="11"/>
  <c r="AK49" i="11"/>
  <c r="AI50" i="11"/>
  <c r="AK50" i="11"/>
  <c r="AI51" i="11"/>
  <c r="AK51" i="11"/>
  <c r="AI27" i="11"/>
  <c r="AK27" i="11"/>
  <c r="J2" i="11"/>
  <c r="AK2" i="11"/>
  <c r="AI3" i="11"/>
  <c r="AK3" i="11"/>
  <c r="AI4" i="11"/>
  <c r="AK4" i="11"/>
  <c r="AI5" i="11"/>
  <c r="AK5" i="11"/>
  <c r="AI6" i="11"/>
  <c r="AK6" i="11"/>
  <c r="AI7" i="11"/>
  <c r="AK7" i="11"/>
  <c r="AI8" i="11"/>
  <c r="AK8" i="11"/>
  <c r="AI9" i="11"/>
  <c r="AK9" i="11"/>
  <c r="AI10" i="11"/>
  <c r="AK10" i="11"/>
  <c r="AI11" i="11"/>
  <c r="AK11" i="11"/>
  <c r="AI12" i="11"/>
  <c r="AK12" i="11"/>
  <c r="AI13" i="11"/>
  <c r="AK13" i="11"/>
  <c r="AI14" i="11"/>
  <c r="AK14" i="11"/>
  <c r="AI15" i="11"/>
  <c r="AK15" i="11"/>
  <c r="AI16" i="11"/>
  <c r="AK16" i="11"/>
  <c r="AI17" i="11"/>
  <c r="AK17" i="11"/>
  <c r="AI18" i="11"/>
  <c r="AK18" i="11"/>
  <c r="AI19" i="11"/>
  <c r="AK19" i="11"/>
  <c r="AI20" i="11"/>
  <c r="AK20" i="11"/>
  <c r="AI21" i="11"/>
  <c r="AK21" i="11"/>
  <c r="AI22" i="11"/>
  <c r="AK22" i="11"/>
  <c r="AI23" i="11"/>
  <c r="AK23" i="11"/>
  <c r="AI24" i="11"/>
  <c r="AK24" i="11"/>
  <c r="AI25" i="11"/>
  <c r="AK25" i="11"/>
  <c r="AI26" i="11"/>
  <c r="AK26" i="11"/>
  <c r="AT27" i="11"/>
  <c r="AT2" i="11"/>
  <c r="E91" i="11"/>
  <c r="AJ90" i="11"/>
  <c r="E92" i="11"/>
  <c r="AJ91" i="11"/>
  <c r="C91" i="11"/>
  <c r="AI90" i="11"/>
  <c r="C92" i="11"/>
  <c r="AI91" i="11"/>
  <c r="E90" i="11"/>
  <c r="AJ89" i="11"/>
  <c r="C90" i="11"/>
  <c r="AI89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L2" i="11"/>
  <c r="AK89" i="11"/>
  <c r="AL91" i="11"/>
  <c r="AK91" i="11"/>
  <c r="H27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L27" i="11"/>
  <c r="AL90" i="11"/>
  <c r="AK90" i="11"/>
  <c r="AL89" i="11"/>
  <c r="AM27" i="11"/>
  <c r="AM2" i="11"/>
  <c r="AF91" i="11"/>
  <c r="AC2" i="11"/>
  <c r="AD2" i="11"/>
  <c r="AC3" i="11"/>
  <c r="AD3" i="11"/>
  <c r="AC4" i="11"/>
  <c r="AD4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C14" i="11"/>
  <c r="AD14" i="11"/>
  <c r="AC15" i="11"/>
  <c r="AD15" i="11"/>
  <c r="AC16" i="11"/>
  <c r="AD16" i="11"/>
  <c r="AC17" i="11"/>
  <c r="AD17" i="11"/>
  <c r="AC18" i="11"/>
  <c r="AD18" i="11"/>
  <c r="AC19" i="11"/>
  <c r="AD19" i="11"/>
  <c r="AC20" i="11"/>
  <c r="AD20" i="11"/>
  <c r="AC21" i="11"/>
  <c r="AD21" i="11"/>
  <c r="AC22" i="11"/>
  <c r="AD22" i="11"/>
  <c r="AC23" i="11"/>
  <c r="AD23" i="11"/>
  <c r="AC24" i="11"/>
  <c r="AD24" i="11"/>
  <c r="AC25" i="11"/>
  <c r="AD25" i="11"/>
  <c r="AC26" i="11"/>
  <c r="AD26" i="11"/>
  <c r="AF2" i="11"/>
  <c r="AE89" i="11"/>
  <c r="Y91" i="11"/>
  <c r="W27" i="11"/>
  <c r="X27" i="11"/>
  <c r="W28" i="11"/>
  <c r="X28" i="11"/>
  <c r="W29" i="11"/>
  <c r="X29" i="11"/>
  <c r="W30" i="11"/>
  <c r="X30" i="11"/>
  <c r="W31" i="11"/>
  <c r="X31" i="11"/>
  <c r="W32" i="11"/>
  <c r="X32" i="11"/>
  <c r="W33" i="11"/>
  <c r="X33" i="11"/>
  <c r="W34" i="11"/>
  <c r="X34" i="11"/>
  <c r="W35" i="11"/>
  <c r="X35" i="11"/>
  <c r="W36" i="11"/>
  <c r="X36" i="11"/>
  <c r="W37" i="11"/>
  <c r="X37" i="11"/>
  <c r="W38" i="11"/>
  <c r="X38" i="11"/>
  <c r="W39" i="11"/>
  <c r="X39" i="11"/>
  <c r="W40" i="11"/>
  <c r="X40" i="11"/>
  <c r="W41" i="11"/>
  <c r="X41" i="11"/>
  <c r="W42" i="11"/>
  <c r="X42" i="11"/>
  <c r="W43" i="11"/>
  <c r="X43" i="11"/>
  <c r="W44" i="11"/>
  <c r="X44" i="11"/>
  <c r="W45" i="11"/>
  <c r="X45" i="11"/>
  <c r="W46" i="11"/>
  <c r="X46" i="11"/>
  <c r="W47" i="11"/>
  <c r="X47" i="11"/>
  <c r="W48" i="11"/>
  <c r="X48" i="11"/>
  <c r="W49" i="11"/>
  <c r="X49" i="11"/>
  <c r="W50" i="11"/>
  <c r="X50" i="11"/>
  <c r="W51" i="11"/>
  <c r="X51" i="11"/>
  <c r="Z27" i="11"/>
  <c r="Y90" i="11"/>
  <c r="W2" i="11"/>
  <c r="X2" i="11"/>
  <c r="W3" i="11"/>
  <c r="X3" i="11"/>
  <c r="W4" i="11"/>
  <c r="X4" i="11"/>
  <c r="W5" i="11"/>
  <c r="X5" i="11"/>
  <c r="W6" i="11"/>
  <c r="X6" i="11"/>
  <c r="W7" i="11"/>
  <c r="X7" i="11"/>
  <c r="W8" i="11"/>
  <c r="X8" i="11"/>
  <c r="W9" i="11"/>
  <c r="X9" i="11"/>
  <c r="W10" i="11"/>
  <c r="X10" i="11"/>
  <c r="W11" i="11"/>
  <c r="X11" i="11"/>
  <c r="W12" i="11"/>
  <c r="X12" i="11"/>
  <c r="W13" i="11"/>
  <c r="X13" i="11"/>
  <c r="W14" i="11"/>
  <c r="X14" i="11"/>
  <c r="W15" i="11"/>
  <c r="X15" i="11"/>
  <c r="W16" i="11"/>
  <c r="X16" i="11"/>
  <c r="W17" i="11"/>
  <c r="X17" i="11"/>
  <c r="W18" i="11"/>
  <c r="X18" i="11"/>
  <c r="W19" i="11"/>
  <c r="X19" i="11"/>
  <c r="W20" i="11"/>
  <c r="X20" i="11"/>
  <c r="W21" i="11"/>
  <c r="X21" i="11"/>
  <c r="W22" i="11"/>
  <c r="X22" i="11"/>
  <c r="W23" i="11"/>
  <c r="X23" i="11"/>
  <c r="W24" i="11"/>
  <c r="X24" i="11"/>
  <c r="W25" i="11"/>
  <c r="X25" i="11"/>
  <c r="W26" i="11"/>
  <c r="X26" i="11"/>
  <c r="Z2" i="11"/>
  <c r="Y89" i="11"/>
  <c r="AC89" i="11"/>
  <c r="AD89" i="11"/>
  <c r="AC90" i="11"/>
  <c r="AD90" i="11"/>
  <c r="AC91" i="11"/>
  <c r="AD91" i="11"/>
  <c r="W89" i="11"/>
  <c r="X89" i="11"/>
  <c r="W90" i="11"/>
  <c r="X90" i="11"/>
  <c r="W91" i="11"/>
  <c r="X91" i="11"/>
  <c r="AE91" i="11"/>
  <c r="AC27" i="11"/>
  <c r="AD27" i="11"/>
  <c r="AC28" i="11"/>
  <c r="AD28" i="11"/>
  <c r="AC29" i="11"/>
  <c r="AD29" i="11"/>
  <c r="AC30" i="11"/>
  <c r="AD30" i="11"/>
  <c r="AC31" i="11"/>
  <c r="AD31" i="11"/>
  <c r="AC32" i="11"/>
  <c r="AD32" i="11"/>
  <c r="AC33" i="11"/>
  <c r="AD33" i="11"/>
  <c r="AC34" i="11"/>
  <c r="AD34" i="11"/>
  <c r="AC35" i="11"/>
  <c r="AD35" i="11"/>
  <c r="AC36" i="11"/>
  <c r="AD36" i="11"/>
  <c r="AC37" i="11"/>
  <c r="AD37" i="11"/>
  <c r="AC38" i="11"/>
  <c r="AD38" i="11"/>
  <c r="AC39" i="11"/>
  <c r="AD39" i="11"/>
  <c r="AC40" i="11"/>
  <c r="AD40" i="11"/>
  <c r="AC41" i="11"/>
  <c r="AD41" i="11"/>
  <c r="AC42" i="11"/>
  <c r="AD42" i="11"/>
  <c r="AC43" i="11"/>
  <c r="AD43" i="11"/>
  <c r="AC44" i="11"/>
  <c r="AD44" i="11"/>
  <c r="AC45" i="11"/>
  <c r="AD45" i="11"/>
  <c r="AC46" i="11"/>
  <c r="AD46" i="11"/>
  <c r="AC47" i="11"/>
  <c r="AD47" i="11"/>
  <c r="AC48" i="11"/>
  <c r="AD48" i="11"/>
  <c r="AC49" i="11"/>
  <c r="AD49" i="11"/>
  <c r="AC50" i="11"/>
  <c r="AD50" i="11"/>
  <c r="AC51" i="11"/>
  <c r="AD51" i="11"/>
  <c r="AF27" i="11"/>
  <c r="AF90" i="11"/>
  <c r="AE90" i="11"/>
  <c r="AF89" i="11"/>
  <c r="Z91" i="11"/>
  <c r="Z90" i="11"/>
  <c r="Z89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G27" i="11"/>
  <c r="AE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G2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AA2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AA27" i="11"/>
  <c r="W77" i="11"/>
  <c r="X77" i="11"/>
  <c r="Y77" i="11"/>
  <c r="G52" i="11"/>
  <c r="M52" i="11"/>
  <c r="G53" i="11"/>
  <c r="M53" i="11"/>
  <c r="G54" i="11"/>
  <c r="M54" i="11"/>
  <c r="G55" i="11"/>
  <c r="M55" i="11"/>
  <c r="G56" i="11"/>
  <c r="M56" i="11"/>
  <c r="G57" i="11"/>
  <c r="M57" i="11"/>
  <c r="G58" i="11"/>
  <c r="M58" i="11"/>
  <c r="G59" i="11"/>
  <c r="M59" i="11"/>
  <c r="G60" i="11"/>
  <c r="M60" i="11"/>
  <c r="G61" i="11"/>
  <c r="M61" i="11"/>
  <c r="G62" i="11"/>
  <c r="M62" i="11"/>
  <c r="G63" i="11"/>
  <c r="M63" i="11"/>
  <c r="G64" i="11"/>
  <c r="M64" i="11"/>
  <c r="G65" i="11"/>
  <c r="M65" i="11"/>
  <c r="G66" i="11"/>
  <c r="M66" i="11"/>
  <c r="G67" i="11"/>
  <c r="M67" i="11"/>
  <c r="G68" i="11"/>
  <c r="M68" i="11"/>
  <c r="G69" i="11"/>
  <c r="M69" i="11"/>
  <c r="G70" i="11"/>
  <c r="M70" i="11"/>
  <c r="G71" i="11"/>
  <c r="M71" i="11"/>
  <c r="G72" i="11"/>
  <c r="M72" i="11"/>
  <c r="G73" i="11"/>
  <c r="M73" i="11"/>
  <c r="G74" i="11"/>
  <c r="M74" i="11"/>
  <c r="G75" i="11"/>
  <c r="M75" i="11"/>
  <c r="G76" i="11"/>
  <c r="M76" i="11"/>
  <c r="G77" i="11"/>
  <c r="M77" i="11"/>
  <c r="Q52" i="11"/>
  <c r="H92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R52" i="11"/>
  <c r="I92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S52" i="11"/>
  <c r="J92" i="11"/>
  <c r="G27" i="11"/>
  <c r="M27" i="11"/>
  <c r="G28" i="11"/>
  <c r="M28" i="11"/>
  <c r="G29" i="11"/>
  <c r="M29" i="11"/>
  <c r="G30" i="11"/>
  <c r="M30" i="11"/>
  <c r="G31" i="11"/>
  <c r="M31" i="11"/>
  <c r="G32" i="11"/>
  <c r="M32" i="11"/>
  <c r="G33" i="11"/>
  <c r="M33" i="11"/>
  <c r="G34" i="11"/>
  <c r="M34" i="11"/>
  <c r="G35" i="11"/>
  <c r="M35" i="11"/>
  <c r="G36" i="11"/>
  <c r="M36" i="11"/>
  <c r="G37" i="11"/>
  <c r="M37" i="11"/>
  <c r="G38" i="11"/>
  <c r="M38" i="11"/>
  <c r="G39" i="11"/>
  <c r="M39" i="11"/>
  <c r="G40" i="11"/>
  <c r="M40" i="11"/>
  <c r="G41" i="11"/>
  <c r="M41" i="11"/>
  <c r="G42" i="11"/>
  <c r="M42" i="11"/>
  <c r="G43" i="11"/>
  <c r="M43" i="11"/>
  <c r="G44" i="11"/>
  <c r="M44" i="11"/>
  <c r="G45" i="11"/>
  <c r="M45" i="11"/>
  <c r="G46" i="11"/>
  <c r="M46" i="11"/>
  <c r="G47" i="11"/>
  <c r="M47" i="11"/>
  <c r="G48" i="11"/>
  <c r="M48" i="11"/>
  <c r="G49" i="11"/>
  <c r="M49" i="11"/>
  <c r="G50" i="11"/>
  <c r="M50" i="11"/>
  <c r="G51" i="11"/>
  <c r="M51" i="11"/>
  <c r="Q27" i="11"/>
  <c r="H91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R27" i="11"/>
  <c r="I91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S27" i="11"/>
  <c r="J91" i="11"/>
  <c r="G2" i="11"/>
  <c r="M2" i="11"/>
  <c r="G3" i="11"/>
  <c r="M3" i="11"/>
  <c r="G4" i="11"/>
  <c r="M4" i="11"/>
  <c r="G5" i="11"/>
  <c r="M5" i="11"/>
  <c r="G6" i="11"/>
  <c r="M6" i="11"/>
  <c r="G7" i="11"/>
  <c r="M7" i="11"/>
  <c r="G8" i="11"/>
  <c r="M8" i="11"/>
  <c r="G9" i="11"/>
  <c r="M9" i="11"/>
  <c r="G10" i="11"/>
  <c r="M10" i="11"/>
  <c r="G11" i="11"/>
  <c r="M11" i="11"/>
  <c r="G12" i="11"/>
  <c r="M12" i="11"/>
  <c r="G13" i="11"/>
  <c r="M13" i="11"/>
  <c r="G14" i="11"/>
  <c r="M14" i="11"/>
  <c r="G15" i="11"/>
  <c r="M15" i="11"/>
  <c r="G16" i="11"/>
  <c r="M16" i="11"/>
  <c r="G17" i="11"/>
  <c r="M17" i="11"/>
  <c r="G18" i="11"/>
  <c r="M18" i="11"/>
  <c r="G19" i="11"/>
  <c r="M19" i="11"/>
  <c r="G20" i="11"/>
  <c r="M20" i="11"/>
  <c r="G21" i="11"/>
  <c r="M21" i="11"/>
  <c r="G22" i="11"/>
  <c r="M22" i="11"/>
  <c r="G23" i="11"/>
  <c r="M23" i="11"/>
  <c r="G24" i="11"/>
  <c r="M24" i="11"/>
  <c r="G25" i="11"/>
  <c r="M25" i="11"/>
  <c r="G26" i="11"/>
  <c r="M26" i="11"/>
  <c r="Q2" i="11"/>
  <c r="H90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R2" i="11"/>
  <c r="I90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S2" i="11"/>
  <c r="J90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P52" i="11"/>
  <c r="G92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P27" i="11"/>
  <c r="G91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P2" i="11"/>
  <c r="G90" i="11"/>
  <c r="C39" i="10"/>
  <c r="E41" i="10"/>
  <c r="F41" i="10"/>
  <c r="D41" i="10"/>
  <c r="C41" i="10"/>
  <c r="E40" i="10"/>
  <c r="F40" i="10"/>
  <c r="D40" i="10"/>
  <c r="C40" i="10"/>
  <c r="E39" i="10"/>
  <c r="F39" i="10"/>
  <c r="D39" i="10"/>
  <c r="E40" i="8"/>
  <c r="F40" i="8"/>
  <c r="E41" i="8"/>
  <c r="F41" i="8"/>
  <c r="E39" i="8"/>
  <c r="F39" i="8"/>
  <c r="D41" i="8"/>
  <c r="C41" i="8"/>
  <c r="D40" i="8"/>
  <c r="C40" i="8"/>
  <c r="D39" i="8"/>
  <c r="C39" i="8"/>
  <c r="D40" i="7"/>
  <c r="D39" i="7"/>
  <c r="D38" i="7"/>
  <c r="C40" i="7"/>
  <c r="C39" i="7"/>
  <c r="C38" i="7"/>
  <c r="F40" i="7"/>
  <c r="E21" i="7"/>
  <c r="G21" i="7"/>
  <c r="I21" i="7"/>
  <c r="E22" i="7"/>
  <c r="I22" i="7"/>
  <c r="E23" i="7"/>
  <c r="I23" i="7"/>
  <c r="E24" i="7"/>
  <c r="I24" i="7"/>
  <c r="E25" i="7"/>
  <c r="I25" i="7"/>
  <c r="E26" i="7"/>
  <c r="I26" i="7"/>
  <c r="E27" i="7"/>
  <c r="I27" i="7"/>
  <c r="E28" i="7"/>
  <c r="I28" i="7"/>
  <c r="E29" i="7"/>
  <c r="I29" i="7"/>
  <c r="E30" i="7"/>
  <c r="I30" i="7"/>
  <c r="E31" i="7"/>
  <c r="I31" i="7"/>
  <c r="K21" i="7"/>
  <c r="F39" i="7"/>
  <c r="F38" i="7"/>
  <c r="E40" i="7"/>
  <c r="F21" i="7"/>
  <c r="H21" i="7"/>
  <c r="H22" i="7"/>
  <c r="H23" i="7"/>
  <c r="H24" i="7"/>
  <c r="H25" i="7"/>
  <c r="H26" i="7"/>
  <c r="H27" i="7"/>
  <c r="H28" i="7"/>
  <c r="H29" i="7"/>
  <c r="H30" i="7"/>
  <c r="H31" i="7"/>
  <c r="J21" i="7"/>
  <c r="E39" i="7"/>
  <c r="E38" i="7"/>
  <c r="E83" i="4"/>
  <c r="E82" i="4"/>
  <c r="E2" i="4"/>
  <c r="G2" i="4"/>
  <c r="I2" i="4"/>
  <c r="E3" i="4"/>
  <c r="I3" i="4"/>
  <c r="E4" i="4"/>
  <c r="I4" i="4"/>
  <c r="E5" i="4"/>
  <c r="I5" i="4"/>
  <c r="E6" i="4"/>
  <c r="I6" i="4"/>
  <c r="E7" i="4"/>
  <c r="I7" i="4"/>
  <c r="E8" i="4"/>
  <c r="I8" i="4"/>
  <c r="E9" i="4"/>
  <c r="I9" i="4"/>
  <c r="E10" i="4"/>
  <c r="I10" i="4"/>
  <c r="E11" i="4"/>
  <c r="I11" i="4"/>
  <c r="E12" i="4"/>
  <c r="I12" i="4"/>
  <c r="E13" i="4"/>
  <c r="I13" i="4"/>
  <c r="E14" i="4"/>
  <c r="I14" i="4"/>
  <c r="E15" i="4"/>
  <c r="I15" i="4"/>
  <c r="E16" i="4"/>
  <c r="I16" i="4"/>
  <c r="E17" i="4"/>
  <c r="I17" i="4"/>
  <c r="E18" i="4"/>
  <c r="I18" i="4"/>
  <c r="E19" i="4"/>
  <c r="I19" i="4"/>
  <c r="E20" i="4"/>
  <c r="I20" i="4"/>
  <c r="E21" i="4"/>
  <c r="I21" i="4"/>
  <c r="E22" i="4"/>
  <c r="I22" i="4"/>
  <c r="E23" i="4"/>
  <c r="I23" i="4"/>
  <c r="E24" i="4"/>
  <c r="I24" i="4"/>
  <c r="E25" i="4"/>
  <c r="I25" i="4"/>
  <c r="E26" i="4"/>
  <c r="I26" i="4"/>
  <c r="K2" i="4"/>
  <c r="E81" i="4"/>
  <c r="F83" i="4"/>
  <c r="F82" i="4"/>
  <c r="F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J2" i="4"/>
  <c r="F81" i="4"/>
  <c r="C81" i="4"/>
  <c r="C83" i="4"/>
  <c r="C82" i="4"/>
  <c r="D83" i="4"/>
  <c r="D82" i="4"/>
  <c r="D81" i="4"/>
  <c r="G60" i="2"/>
  <c r="H60" i="2"/>
  <c r="I60" i="2"/>
  <c r="J60" i="2"/>
  <c r="G61" i="2"/>
  <c r="H61" i="2"/>
  <c r="I61" i="2"/>
  <c r="J61" i="2"/>
  <c r="H59" i="2"/>
  <c r="I59" i="2"/>
  <c r="J59" i="2"/>
  <c r="G59" i="2"/>
  <c r="H29" i="2"/>
  <c r="I29" i="2"/>
  <c r="J29" i="2"/>
  <c r="H30" i="2"/>
  <c r="I30" i="2"/>
  <c r="J30" i="2"/>
  <c r="G29" i="2"/>
  <c r="G30" i="2"/>
  <c r="H28" i="2"/>
  <c r="I28" i="2"/>
  <c r="J28" i="2"/>
  <c r="G28" i="2"/>
</calcChain>
</file>

<file path=xl/sharedStrings.xml><?xml version="1.0" encoding="utf-8"?>
<sst xmlns="http://schemas.openxmlformats.org/spreadsheetml/2006/main" count="4203" uniqueCount="261">
  <si>
    <t>age</t>
  </si>
  <si>
    <t>Mean</t>
  </si>
  <si>
    <t>N</t>
  </si>
  <si>
    <t>Std. Deviation</t>
  </si>
  <si>
    <t>Std. Error of Mean</t>
  </si>
  <si>
    <t>A</t>
  </si>
  <si>
    <t>Total</t>
  </si>
  <si>
    <t>4-year-old</t>
  </si>
  <si>
    <t>6-year-old</t>
  </si>
  <si>
    <t>Adult</t>
  </si>
  <si>
    <t>P1</t>
  </si>
  <si>
    <t>P2</t>
  </si>
  <si>
    <t>P3</t>
  </si>
  <si>
    <t>P4</t>
  </si>
  <si>
    <t>M1</t>
  </si>
  <si>
    <t>M2</t>
  </si>
  <si>
    <t>M3</t>
  </si>
  <si>
    <t>M4</t>
  </si>
  <si>
    <t>M2SE</t>
  </si>
  <si>
    <t>M3CI</t>
  </si>
  <si>
    <t>M1CI</t>
  </si>
  <si>
    <t>M4CI</t>
  </si>
  <si>
    <t>P1rt</t>
  </si>
  <si>
    <t>P2rt</t>
  </si>
  <si>
    <t>P3rt</t>
  </si>
  <si>
    <t>P4rt</t>
  </si>
  <si>
    <t>Pure Block RT by position</t>
  </si>
  <si>
    <t>P1CI</t>
  </si>
  <si>
    <t>P2SE</t>
  </si>
  <si>
    <t>P3CI</t>
  </si>
  <si>
    <t>P4CI</t>
  </si>
  <si>
    <t>M1rt</t>
  </si>
  <si>
    <t>M2rt</t>
  </si>
  <si>
    <t>M3rt</t>
  </si>
  <si>
    <t>M4rt</t>
  </si>
  <si>
    <t>Mixed Block RT by position</t>
  </si>
  <si>
    <t>VISUAL</t>
  </si>
  <si>
    <t>AUDITORY</t>
  </si>
  <si>
    <t>Y01</t>
  </si>
  <si>
    <t>Y02</t>
  </si>
  <si>
    <t>Y03</t>
  </si>
  <si>
    <t>Y04</t>
  </si>
  <si>
    <t>Y05</t>
  </si>
  <si>
    <t>Y06</t>
  </si>
  <si>
    <t>Y08</t>
  </si>
  <si>
    <t>Y10</t>
  </si>
  <si>
    <t>Y11</t>
  </si>
  <si>
    <t>Y12</t>
  </si>
  <si>
    <t>Y14</t>
  </si>
  <si>
    <t>Y15</t>
  </si>
  <si>
    <t>Y16</t>
  </si>
  <si>
    <t>Y17</t>
  </si>
  <si>
    <t>Y18</t>
  </si>
  <si>
    <t>Y19</t>
  </si>
  <si>
    <t>Y21</t>
  </si>
  <si>
    <t>Y22</t>
  </si>
  <si>
    <t>Y24</t>
  </si>
  <si>
    <t>Y25</t>
  </si>
  <si>
    <t>Y27</t>
  </si>
  <si>
    <t>Y28</t>
  </si>
  <si>
    <t>Y31</t>
  </si>
  <si>
    <t>Y32</t>
  </si>
  <si>
    <t>Y33</t>
  </si>
  <si>
    <t>Y34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</si>
  <si>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</si>
  <si>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</si>
  <si>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</si>
  <si>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</si>
  <si>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</si>
  <si>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</si>
  <si>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</si>
  <si>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</si>
  <si>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</si>
  <si>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</si>
  <si>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</si>
  <si>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</si>
  <si>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</si>
  <si>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</si>
  <si>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</si>
  <si>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</si>
  <si>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</si>
  <si>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</si>
  <si>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</si>
  <si>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</si>
  <si>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</si>
  <si>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</si>
  <si>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</si>
  <si>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</si>
  <si>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</si>
  <si>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</si>
  <si>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</si>
  <si>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</si>
  <si>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</si>
  <si>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</si>
  <si>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</si>
  <si>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</si>
  <si>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</si>
  <si>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</si>
  <si>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</si>
  <si>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</si>
  <si>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</si>
  <si>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</si>
  <si>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</si>
  <si>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</si>
  <si>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</si>
  <si>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</si>
  <si>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</si>
  <si>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</si>
  <si>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</si>
  <si>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</si>
  <si>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</si>
  <si>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</si>
  <si>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</si>
  <si>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</si>
  <si>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</si>
  <si>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M234</t>
  </si>
  <si>
    <t>Within S Mean</t>
  </si>
  <si>
    <t>Group Mean 1</t>
  </si>
  <si>
    <t>Group Mean 2</t>
  </si>
  <si>
    <t>New M1</t>
  </si>
  <si>
    <t>New M234</t>
  </si>
  <si>
    <t>M1 CI</t>
  </si>
  <si>
    <t>M234 CI</t>
  </si>
  <si>
    <t>Targetset</t>
  </si>
  <si>
    <t>1=bird/dog</t>
  </si>
  <si>
    <t>2=cat/sheep</t>
  </si>
  <si>
    <t>Visual</t>
  </si>
  <si>
    <t>Auditory</t>
  </si>
  <si>
    <t>Group Mean Visual</t>
  </si>
  <si>
    <t>Group Mean Aud</t>
  </si>
  <si>
    <t>Visual CI</t>
  </si>
  <si>
    <t>Auditory CI</t>
  </si>
  <si>
    <t>Vis CI</t>
  </si>
  <si>
    <t>Aud CI</t>
  </si>
  <si>
    <t>Age</t>
  </si>
  <si>
    <t>Baseline V</t>
  </si>
  <si>
    <t>P234-V</t>
  </si>
  <si>
    <t>Group Mean Baseline V</t>
  </si>
  <si>
    <t>Group Mean P234 V</t>
  </si>
  <si>
    <t>New Baseline</t>
  </si>
  <si>
    <t>New P234 V</t>
  </si>
  <si>
    <t>Baseline CI</t>
  </si>
  <si>
    <t>P234 V CI</t>
  </si>
  <si>
    <t>New Visual</t>
  </si>
  <si>
    <t>New Aud</t>
  </si>
  <si>
    <t>Baseline-Visual</t>
  </si>
  <si>
    <t>P234-Visual</t>
  </si>
  <si>
    <t>P234 CI</t>
  </si>
  <si>
    <t>Baseline A</t>
  </si>
  <si>
    <t>P234-A</t>
  </si>
  <si>
    <t>Baseline-Aud</t>
  </si>
  <si>
    <t>P234-Aud</t>
  </si>
  <si>
    <t>Pure Visual</t>
  </si>
  <si>
    <t>Mix Visual</t>
  </si>
  <si>
    <t>Pure Auditory</t>
  </si>
  <si>
    <t>Mix Auditory</t>
  </si>
  <si>
    <t>New Var1</t>
  </si>
  <si>
    <t>New Var2</t>
  </si>
  <si>
    <t>Var1 CI</t>
  </si>
  <si>
    <t>Var2 CI</t>
  </si>
  <si>
    <t>Pure V</t>
  </si>
  <si>
    <t>Mix V</t>
  </si>
  <si>
    <t>Pure A</t>
  </si>
  <si>
    <t>Mix A</t>
  </si>
  <si>
    <t>Within-S Mean</t>
  </si>
  <si>
    <t>New Var3</t>
  </si>
  <si>
    <t>New Var4</t>
  </si>
  <si>
    <t>Var3 CI</t>
  </si>
  <si>
    <t>Var4 CI</t>
  </si>
  <si>
    <t>Var CI</t>
  </si>
  <si>
    <t>Graph 1: CI with all four variables</t>
  </si>
  <si>
    <t>withinS mean</t>
  </si>
  <si>
    <t>CI</t>
  </si>
  <si>
    <t>PURE</t>
  </si>
  <si>
    <t>WithinS mean</t>
  </si>
  <si>
    <t>MIXED</t>
  </si>
  <si>
    <t>MIX</t>
  </si>
  <si>
    <t>Pure V2V</t>
  </si>
  <si>
    <t>Mix V2V</t>
  </si>
  <si>
    <t>Pure A2V</t>
  </si>
  <si>
    <t>Mix A2V</t>
  </si>
  <si>
    <t>V2V</t>
  </si>
  <si>
    <t>A2V</t>
  </si>
  <si>
    <t>Mix V2A</t>
  </si>
  <si>
    <t>Pure A2A</t>
  </si>
  <si>
    <t>Mix A2A</t>
  </si>
  <si>
    <t>Pure V2A</t>
  </si>
  <si>
    <t>A2A</t>
  </si>
  <si>
    <t>V2A</t>
  </si>
  <si>
    <t>2A</t>
  </si>
  <si>
    <t>Pure R Single</t>
  </si>
  <si>
    <t>Mix R Single</t>
  </si>
  <si>
    <t>Pure RR</t>
  </si>
  <si>
    <t>Mix RR</t>
  </si>
  <si>
    <t>ACCURACY</t>
  </si>
  <si>
    <t>RT</t>
  </si>
  <si>
    <t>P234</t>
  </si>
  <si>
    <t>Report</t>
  </si>
  <si>
    <t>BAccuracy</t>
  </si>
  <si>
    <t>BRT</t>
  </si>
  <si>
    <t>4-yr</t>
  </si>
  <si>
    <t>6-yr</t>
  </si>
  <si>
    <t>adult</t>
  </si>
  <si>
    <t>PV accuracy</t>
  </si>
  <si>
    <t>MV accuracy</t>
  </si>
  <si>
    <t>PA accuracy</t>
  </si>
  <si>
    <t>MA accuracy</t>
  </si>
  <si>
    <t>New var1</t>
  </si>
  <si>
    <t>New var2</t>
  </si>
  <si>
    <t>All subjects</t>
  </si>
  <si>
    <t>mix V2V</t>
  </si>
  <si>
    <t>mix A2A</t>
  </si>
  <si>
    <t>mix V2A</t>
  </si>
  <si>
    <t>Low</t>
  </si>
  <si>
    <t>High</t>
  </si>
  <si>
    <t>T1</t>
  </si>
  <si>
    <t>T2</t>
  </si>
  <si>
    <t>T3</t>
  </si>
  <si>
    <t>T4</t>
  </si>
  <si>
    <t>Mod Shift</t>
  </si>
  <si>
    <t>Mod Rep</t>
  </si>
  <si>
    <t>Mod Rep CI</t>
  </si>
  <si>
    <t>Mod Shift CI</t>
  </si>
  <si>
    <t>P234V</t>
  </si>
  <si>
    <t>Diff</t>
  </si>
  <si>
    <t>A2V COST</t>
  </si>
  <si>
    <t>V2A COST</t>
  </si>
  <si>
    <t>4-Year-Old</t>
  </si>
  <si>
    <t>6-Year-Old</t>
  </si>
  <si>
    <t>Adults</t>
  </si>
  <si>
    <t>A2V Cost</t>
  </si>
  <si>
    <t>V2A Cost</t>
  </si>
  <si>
    <t>CI1</t>
  </si>
  <si>
    <t>CI2</t>
  </si>
  <si>
    <t>CI3</t>
  </si>
  <si>
    <t>CI4</t>
  </si>
  <si>
    <t>All</t>
  </si>
  <si>
    <t>diff</t>
  </si>
  <si>
    <t>A2V bt CI</t>
  </si>
  <si>
    <t>V2A bt CI</t>
  </si>
  <si>
    <t>New A2V</t>
  </si>
  <si>
    <t>Group A2V</t>
  </si>
  <si>
    <t>Group V2A</t>
  </si>
  <si>
    <t>New V2A</t>
  </si>
  <si>
    <t>Within Mean</t>
  </si>
  <si>
    <t>A2V within CI</t>
  </si>
  <si>
    <t>V2A within CI</t>
  </si>
  <si>
    <t>Within CI1</t>
  </si>
  <si>
    <t>wihtin CI2</t>
  </si>
  <si>
    <t>Pure</t>
  </si>
  <si>
    <t>Mix</t>
  </si>
  <si>
    <t>Switch Trial</t>
  </si>
  <si>
    <t>Repetition Trial</t>
  </si>
  <si>
    <t>Pure-Base V</t>
  </si>
  <si>
    <t>Pure-Base A</t>
  </si>
  <si>
    <t>Auditory Target</t>
  </si>
  <si>
    <t>Visual Target</t>
  </si>
  <si>
    <t>Bimodal Visual - Unimodal Visual</t>
  </si>
  <si>
    <t>Bimodal Auditory - Unimodal Auditory</t>
  </si>
  <si>
    <t>A2V - V2V</t>
  </si>
  <si>
    <t>V2A- A2A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</si>
</sst>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Fill="1"/>
    <xf numFmtId="0" fontId="0" fillId="0" borderId="0" xfId="0" applyFont="1" applyFill="1"/>
    <xf numFmtId="0" fontId="0" fillId="7" borderId="0" xfId="0" applyFill="1"/>
    <xf numFmtId="0" fontId="4" fillId="0" borderId="0" xfId="0" applyFont="1"/>
    <xf numFmtId="11" fontId="0" fillId="0" borderId="0" xfId="0" applyNumberFormat="1" applyFill="1"/>
    <xf numFmtId="11" fontId="0" fillId="0" borderId="0" xfId="0" applyNumberFormat="1"/>
    <xf numFmtId="0" fontId="0" fillId="8" borderId="0" xfId="0" applyFill="1"/>
    <xf numFmtId="0" fontId="5" fillId="0" borderId="0" xfId="0" applyFont="1"/>
    <xf numFmtId="0" fontId="5" fillId="0" borderId="0" xfId="0" applyFont="1" applyFill="1"/>
    <xf numFmtId="0" fontId="5" fillId="2" borderId="0" xfId="0" applyFont="1" applyFill="1"/>
    <xf numFmtId="0" fontId="5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9" fontId="0" fillId="0" borderId="0" xfId="0" applyNumberFormat="1"/>
  </cellXfs>
  <cellStyles count="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Normal" xfId="0" builtinId="0"/>
  </cellStyles>
  <dxfs count="1">
    <dxf>
      <fill>
        <patternFill patternType="solid">
          <fgColor rgb="FFD8E4BC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externalLink" Target="externalLinks/externalLink1.xml"/><Relationship Id="rId23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Modalities</a:t>
            </a:r>
            <a:r>
              <a:rPr lang="en-US" baseline="0"/>
              <a:t> by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Position2!$C$89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Position2!$G$90:$G$92</c:f>
                <c:numCache>
                  <c:formatCode>General</c:formatCode>
                  <c:ptCount val="3"/>
                  <c:pt idx="0">
                    <c:v>74.69315787357701</c:v>
                  </c:pt>
                  <c:pt idx="1">
                    <c:v>35.27585828923583</c:v>
                  </c:pt>
                  <c:pt idx="2">
                    <c:v>28.75250038155087</c:v>
                  </c:pt>
                </c:numCache>
              </c:numRef>
            </c:plus>
            <c:minus>
              <c:numRef>
                <c:f>Position2!$G$90:$G$92</c:f>
                <c:numCache>
                  <c:formatCode>General</c:formatCode>
                  <c:ptCount val="3"/>
                  <c:pt idx="0">
                    <c:v>74.69315787357701</c:v>
                  </c:pt>
                  <c:pt idx="1">
                    <c:v>35.27585828923583</c:v>
                  </c:pt>
                  <c:pt idx="2">
                    <c:v>28.75250038155087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Position2!$B$90:$B$92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Position2!$C$90:$C$92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854.985996153846</c:v>
                </c:pt>
              </c:numCache>
            </c:numRef>
          </c:val>
        </c:ser>
        <c:ser>
          <c:idx val="1"/>
          <c:order val="1"/>
          <c:tx>
            <c:strRef>
              <c:f>Position2!$D$89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Position2!$H$90:$H$92</c:f>
                <c:numCache>
                  <c:formatCode>General</c:formatCode>
                  <c:ptCount val="3"/>
                  <c:pt idx="0">
                    <c:v>55.29555988361422</c:v>
                  </c:pt>
                  <c:pt idx="1">
                    <c:v>37.00723732435093</c:v>
                  </c:pt>
                  <c:pt idx="2">
                    <c:v>28.93055506818973</c:v>
                  </c:pt>
                </c:numCache>
              </c:numRef>
            </c:plus>
            <c:minus>
              <c:numRef>
                <c:f>Position2!$H$90:$H$92</c:f>
                <c:numCache>
                  <c:formatCode>General</c:formatCode>
                  <c:ptCount val="3"/>
                  <c:pt idx="0">
                    <c:v>55.29555988361422</c:v>
                  </c:pt>
                  <c:pt idx="1">
                    <c:v>37.00723732435093</c:v>
                  </c:pt>
                  <c:pt idx="2">
                    <c:v>28.93055506818973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Position2!$B$90:$B$92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Position2!$D$90:$D$92</c:f>
              <c:numCache>
                <c:formatCode>General</c:formatCode>
                <c:ptCount val="3"/>
                <c:pt idx="0">
                  <c:v>1616.81898</c:v>
                </c:pt>
                <c:pt idx="1">
                  <c:v>1199.198428</c:v>
                </c:pt>
                <c:pt idx="2">
                  <c:v>843.7428115384615</c:v>
                </c:pt>
              </c:numCache>
            </c:numRef>
          </c:val>
        </c:ser>
        <c:ser>
          <c:idx val="2"/>
          <c:order val="2"/>
          <c:tx>
            <c:strRef>
              <c:f>Position2!$E$89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Position2!$I$90:$I$92</c:f>
                <c:numCache>
                  <c:formatCode>General</c:formatCode>
                  <c:ptCount val="3"/>
                  <c:pt idx="0">
                    <c:v>52.7987747131291</c:v>
                  </c:pt>
                  <c:pt idx="1">
                    <c:v>36.11409186629794</c:v>
                  </c:pt>
                  <c:pt idx="2">
                    <c:v>20.35205297365828</c:v>
                  </c:pt>
                </c:numCache>
              </c:numRef>
            </c:plus>
            <c:minus>
              <c:numRef>
                <c:f>Position2!$I$90:$I$92</c:f>
                <c:numCache>
                  <c:formatCode>General</c:formatCode>
                  <c:ptCount val="3"/>
                  <c:pt idx="0">
                    <c:v>52.7987747131291</c:v>
                  </c:pt>
                  <c:pt idx="1">
                    <c:v>36.11409186629794</c:v>
                  </c:pt>
                  <c:pt idx="2">
                    <c:v>20.35205297365828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Position2!$B$90:$B$92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Position2!$E$90:$E$92</c:f>
              <c:numCache>
                <c:formatCode>General</c:formatCode>
                <c:ptCount val="3"/>
                <c:pt idx="0">
                  <c:v>1573.952356</c:v>
                </c:pt>
                <c:pt idx="1">
                  <c:v>1198.75594</c:v>
                </c:pt>
                <c:pt idx="2">
                  <c:v>845.918523076923</c:v>
                </c:pt>
              </c:numCache>
            </c:numRef>
          </c:val>
        </c:ser>
        <c:ser>
          <c:idx val="3"/>
          <c:order val="3"/>
          <c:tx>
            <c:strRef>
              <c:f>Position2!$F$89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Position2!$J$90:$J$92</c:f>
                <c:numCache>
                  <c:formatCode>General</c:formatCode>
                  <c:ptCount val="3"/>
                  <c:pt idx="0">
                    <c:v>61.6132067017701</c:v>
                  </c:pt>
                  <c:pt idx="1">
                    <c:v>39.7287937750325</c:v>
                  </c:pt>
                  <c:pt idx="2">
                    <c:v>19.66570195554775</c:v>
                  </c:pt>
                </c:numCache>
              </c:numRef>
            </c:plus>
            <c:minus>
              <c:numRef>
                <c:f>Position2!$J$90:$J$92</c:f>
                <c:numCache>
                  <c:formatCode>General</c:formatCode>
                  <c:ptCount val="3"/>
                  <c:pt idx="0">
                    <c:v>61.6132067017701</c:v>
                  </c:pt>
                  <c:pt idx="1">
                    <c:v>39.7287937750325</c:v>
                  </c:pt>
                  <c:pt idx="2">
                    <c:v>19.66570195554775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Position2!$B$90:$B$92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Position2!$F$90:$F$92</c:f>
              <c:numCache>
                <c:formatCode>General</c:formatCode>
                <c:ptCount val="3"/>
                <c:pt idx="0">
                  <c:v>1554.82372</c:v>
                </c:pt>
                <c:pt idx="1">
                  <c:v>1160.77196</c:v>
                </c:pt>
                <c:pt idx="2">
                  <c:v>827.2970807692307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5095904"/>
        <c:axId val="-2090391392"/>
      </c:barChart>
      <c:catAx>
        <c:axId val="-20650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391392"/>
        <c:crosses val="autoZero"/>
        <c:auto val="1"/>
        <c:lblAlgn val="ctr"/>
        <c:lblOffset val="100"/>
        <c:noMultiLvlLbl val="0"/>
      </c:catAx>
      <c:valAx>
        <c:axId val="-2090391392"/>
        <c:scaling>
          <c:orientation val="minMax"/>
          <c:min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r>
              <a:rPr lang="en-US" sz="2800" dirty="0" smtClean="0">
                <a:latin typeface="Times New Roman"/>
                <a:cs typeface="Times New Roman"/>
              </a:rPr>
              <a:t>(a)</a:t>
            </a:r>
            <a:endParaRPr lang="en-US" sz="2800" dirty="0"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0191947530864198"/>
          <c:y val="0.022930555555555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[2]Sheet1!$I$38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[1]Sheet1!$N$38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plus>
            <c:minus>
              <c:numRef>
                <c:f>[1]Sheet1!$N$38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minus>
            <c:spPr>
              <a:ln w="63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numRef>
              <c:f>[1]Sheet1!$J$37:$K$37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cat>
          <c:val>
            <c:numRef>
              <c:f>[1]Sheet1!$J$38:$K$38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[2]Sheet1!$I$39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[1]Sheet1!$N$39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plus>
            <c:minus>
              <c:numRef>
                <c:f>[1]Sheet1!$N$39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minus>
            <c:spPr>
              <a:ln w="6350"/>
            </c:spPr>
          </c:errBars>
          <c:cat>
            <c:numRef>
              <c:f>[1]Sheet1!$J$37:$K$37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cat>
          <c:val>
            <c:numRef>
              <c:f>[1]Sheet1!$J$39:$K$39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[2]Sheet1!$I$40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[1]Sheet1!$N$40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plus>
            <c:minus>
              <c:numRef>
                <c:f>[1]Sheet1!$N$40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minus>
          </c:errBars>
          <c:cat>
            <c:numRef>
              <c:f>[1]Sheet1!$J$37:$K$37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cat>
          <c:val>
            <c:numRef>
              <c:f>[1]Sheet1!$J$40:$K$40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158784"/>
        <c:axId val="-2064516848"/>
      </c:lineChart>
      <c:catAx>
        <c:axId val="-206615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064516848"/>
        <c:crosses val="autoZero"/>
        <c:auto val="1"/>
        <c:lblAlgn val="ctr"/>
        <c:lblOffset val="100"/>
        <c:noMultiLvlLbl val="0"/>
      </c:catAx>
      <c:valAx>
        <c:axId val="-2064516848"/>
        <c:scaling>
          <c:orientation val="minMax"/>
          <c:min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>
                    <a:latin typeface="Times New Roman"/>
                    <a:cs typeface="Times New Roman"/>
                  </a:defRPr>
                </a:pPr>
                <a:r>
                  <a:rPr lang="en-US" sz="2800" b="0" i="0" baseline="0">
                    <a:effectLst/>
                  </a:rPr>
                  <a:t>Reaction Time (ms)</a:t>
                </a:r>
                <a:endParaRPr lang="en-US" sz="28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06615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r>
              <a:rPr lang="en-US"/>
              <a:t>(a)</a:t>
            </a:r>
          </a:p>
        </c:rich>
      </c:tx>
      <c:layout>
        <c:manualLayout>
          <c:xMode val="edge"/>
          <c:yMode val="edge"/>
          <c:x val="0.0191947530864198"/>
          <c:y val="0.022930555555555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'Switch Effect'!$B$81</c:f>
              <c:strCache>
                <c:ptCount val="1"/>
                <c:pt idx="0">
                  <c:v>4-year-old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Effect'!$E$81:$F$81</c:f>
                <c:numCache>
                  <c:formatCode>General</c:formatCode>
                  <c:ptCount val="2"/>
                  <c:pt idx="0">
                    <c:v>49.81210723917315</c:v>
                  </c:pt>
                  <c:pt idx="1">
                    <c:v>49.81210723917315</c:v>
                  </c:pt>
                </c:numCache>
              </c:numRef>
            </c:plus>
            <c:minus>
              <c:numRef>
                <c:f>'Switch Effect'!$E$81:$F$81</c:f>
                <c:numCache>
                  <c:formatCode>General</c:formatCode>
                  <c:ptCount val="2"/>
                  <c:pt idx="0">
                    <c:v>49.81210723917315</c:v>
                  </c:pt>
                  <c:pt idx="1">
                    <c:v>49.81210723917315</c:v>
                  </c:pt>
                </c:numCache>
              </c:numRef>
            </c:minus>
            <c:spPr>
              <a:ln w="63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strRef>
              <c:f>'Switch Effect'!$C$80:$D$80</c:f>
              <c:strCache>
                <c:ptCount val="2"/>
                <c:pt idx="0">
                  <c:v>Repetition Trial</c:v>
                </c:pt>
                <c:pt idx="1">
                  <c:v>Switch Trial</c:v>
                </c:pt>
              </c:strCache>
            </c:strRef>
          </c:cat>
          <c:val>
            <c:numRef>
              <c:f>'Switch Effect'!$C$81:$D$81</c:f>
              <c:numCache>
                <c:formatCode>General</c:formatCode>
                <c:ptCount val="2"/>
                <c:pt idx="0">
                  <c:v>1585.758852</c:v>
                </c:pt>
                <c:pt idx="1">
                  <c:v>1720.359528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'Switch Effect'!$B$82</c:f>
              <c:strCache>
                <c:ptCount val="1"/>
                <c:pt idx="0">
                  <c:v>6-year-old</c:v>
                </c:pt>
              </c:strCache>
            </c:strRef>
          </c:tx>
          <c:spPr>
            <a:ln w="254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Effect'!$E$82:$F$82</c:f>
                <c:numCache>
                  <c:formatCode>General</c:formatCode>
                  <c:ptCount val="2"/>
                  <c:pt idx="0">
                    <c:v>23.56316871466036</c:v>
                  </c:pt>
                  <c:pt idx="1">
                    <c:v>23.56316871466036</c:v>
                  </c:pt>
                </c:numCache>
              </c:numRef>
            </c:plus>
            <c:minus>
              <c:numRef>
                <c:f>'Switch Effect'!$E$82:$F$82</c:f>
                <c:numCache>
                  <c:formatCode>General</c:formatCode>
                  <c:ptCount val="2"/>
                  <c:pt idx="0">
                    <c:v>23.56316871466036</c:v>
                  </c:pt>
                  <c:pt idx="1">
                    <c:v>23.56316871466036</c:v>
                  </c:pt>
                </c:numCache>
              </c:numRef>
            </c:minus>
            <c:spPr>
              <a:ln w="6350"/>
            </c:spPr>
          </c:errBars>
          <c:cat>
            <c:strRef>
              <c:f>'Switch Effect'!$C$80:$D$80</c:f>
              <c:strCache>
                <c:ptCount val="2"/>
                <c:pt idx="0">
                  <c:v>Repetition Trial</c:v>
                </c:pt>
                <c:pt idx="1">
                  <c:v>Switch Trial</c:v>
                </c:pt>
              </c:strCache>
            </c:strRef>
          </c:cat>
          <c:val>
            <c:numRef>
              <c:f>'Switch Effect'!$C$82:$D$82</c:f>
              <c:numCache>
                <c:formatCode>General</c:formatCode>
                <c:ptCount val="2"/>
                <c:pt idx="0">
                  <c:v>1186.220984</c:v>
                </c:pt>
                <c:pt idx="1">
                  <c:v>1239.044648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'Switch Effect'!$B$83</c:f>
              <c:strCache>
                <c:ptCount val="1"/>
                <c:pt idx="0">
                  <c:v>Adult</c:v>
                </c:pt>
              </c:strCache>
            </c:strRef>
          </c:tx>
          <c:spPr>
            <a:ln>
              <a:solidFill>
                <a:srgbClr val="4F81BD">
                  <a:lumMod val="75000"/>
                </a:srgb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Effect'!$E$83:$F$83</c:f>
                <c:numCache>
                  <c:formatCode>General</c:formatCode>
                  <c:ptCount val="2"/>
                  <c:pt idx="0">
                    <c:v>19.07792269648128</c:v>
                  </c:pt>
                  <c:pt idx="1">
                    <c:v>19.07792269648127</c:v>
                  </c:pt>
                </c:numCache>
              </c:numRef>
            </c:plus>
            <c:minus>
              <c:numRef>
                <c:f>'Switch Effect'!$E$83:$F$83</c:f>
                <c:numCache>
                  <c:formatCode>General</c:formatCode>
                  <c:ptCount val="2"/>
                  <c:pt idx="0">
                    <c:v>19.07792269648128</c:v>
                  </c:pt>
                  <c:pt idx="1">
                    <c:v>19.07792269648127</c:v>
                  </c:pt>
                </c:numCache>
              </c:numRef>
            </c:minus>
          </c:errBars>
          <c:cat>
            <c:strRef>
              <c:f>'Switch Effect'!$C$80:$D$80</c:f>
              <c:strCache>
                <c:ptCount val="2"/>
                <c:pt idx="0">
                  <c:v>Repetition Trial</c:v>
                </c:pt>
                <c:pt idx="1">
                  <c:v>Switch Trial</c:v>
                </c:pt>
              </c:strCache>
            </c:strRef>
          </c:cat>
          <c:val>
            <c:numRef>
              <c:f>'Switch Effect'!$C$83:$D$83</c:f>
              <c:numCache>
                <c:formatCode>General</c:formatCode>
                <c:ptCount val="2"/>
                <c:pt idx="0">
                  <c:v>839.0179807692307</c:v>
                </c:pt>
                <c:pt idx="1">
                  <c:v>854.9859961538461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69072"/>
        <c:axId val="-2068692032"/>
      </c:lineChart>
      <c:catAx>
        <c:axId val="-202786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068692032"/>
        <c:crosses val="autoZero"/>
        <c:auto val="1"/>
        <c:lblAlgn val="ctr"/>
        <c:lblOffset val="100"/>
        <c:noMultiLvlLbl val="0"/>
      </c:catAx>
      <c:valAx>
        <c:axId val="-2068692032"/>
        <c:scaling>
          <c:orientation val="minMax"/>
          <c:min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>
                    <a:latin typeface="Times New Roman"/>
                    <a:cs typeface="Times New Roman"/>
                  </a:defRPr>
                </a:pPr>
                <a:r>
                  <a:rPr lang="en-US" b="0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02786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'Switch Effect'!$D$80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Effect'!$F$81:$F$83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19.07792269648127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Effect'!$D$81:$D$83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854.9859961538461</c:v>
                </c:pt>
              </c:numCache>
            </c:numRef>
          </c:val>
        </c:ser>
        <c:ser>
          <c:idx val="3"/>
          <c:order val="3"/>
          <c:tx>
            <c:strRef>
              <c:f>'Switch Effect'!$C$80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Effect'!$C$81:$C$83</c:f>
              <c:numCache>
                <c:formatCode>General</c:formatCode>
                <c:ptCount val="3"/>
                <c:pt idx="0">
                  <c:v>1585.758852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066230240"/>
        <c:axId val="-2063922256"/>
      </c:barChart>
      <c:lineChart>
        <c:grouping val="standard"/>
        <c:varyColors val="0"/>
        <c:ser>
          <c:idx val="0"/>
          <c:order val="0"/>
          <c:tx>
            <c:strRef>
              <c:f>'Switch Effect'!$M$80</c:f>
              <c:strCache>
                <c:ptCount val="1"/>
                <c:pt idx="0">
                  <c:v>Switch Trial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Effect'!$M$81:$M$83</c:f>
              <c:numCache>
                <c:formatCode>General</c:formatCode>
                <c:ptCount val="3"/>
                <c:pt idx="0">
                  <c:v>0.8352</c:v>
                </c:pt>
                <c:pt idx="1">
                  <c:v>0.8816</c:v>
                </c:pt>
                <c:pt idx="2">
                  <c:v>0.969230769230769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'Switch Effect'!$N$80</c:f>
              <c:strCache>
                <c:ptCount val="1"/>
                <c:pt idx="0">
                  <c:v>Repetition Trial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Effect'!$N$81:$N$83</c:f>
              <c:numCache>
                <c:formatCode>General</c:formatCode>
                <c:ptCount val="3"/>
                <c:pt idx="0">
                  <c:v>0.8757332</c:v>
                </c:pt>
                <c:pt idx="1">
                  <c:v>0.9568</c:v>
                </c:pt>
                <c:pt idx="2">
                  <c:v>0.985128846153846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59360"/>
        <c:axId val="-2065785616"/>
      </c:lineChart>
      <c:catAx>
        <c:axId val="-20662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922256"/>
        <c:crosses val="autoZero"/>
        <c:auto val="1"/>
        <c:lblAlgn val="ctr"/>
        <c:lblOffset val="100"/>
        <c:noMultiLvlLbl val="0"/>
      </c:catAx>
      <c:valAx>
        <c:axId val="-2063922256"/>
        <c:scaling>
          <c:orientation val="minMax"/>
          <c:max val="2000.0"/>
          <c:min val="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230240"/>
        <c:crosses val="autoZero"/>
        <c:crossBetween val="between"/>
        <c:majorUnit val="200.0"/>
        <c:minorUnit val="100.0"/>
      </c:valAx>
      <c:valAx>
        <c:axId val="-2065785616"/>
        <c:scaling>
          <c:orientation val="minMax"/>
          <c:max val="1.0"/>
          <c:min val="0.5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63859360"/>
        <c:crosses val="max"/>
        <c:crossBetween val="between"/>
        <c:majorUnit val="0.1"/>
      </c:valAx>
      <c:catAx>
        <c:axId val="-20638593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657856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Effect'!$M$80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Effect'!$M$81:$M$83</c:f>
              <c:numCache>
                <c:formatCode>General</c:formatCode>
                <c:ptCount val="3"/>
                <c:pt idx="0">
                  <c:v>0.8352</c:v>
                </c:pt>
                <c:pt idx="1">
                  <c:v>0.8816</c:v>
                </c:pt>
                <c:pt idx="2">
                  <c:v>0.969230769230769</c:v>
                </c:pt>
              </c:numCache>
            </c:numRef>
          </c:val>
        </c:ser>
        <c:ser>
          <c:idx val="1"/>
          <c:order val="1"/>
          <c:tx>
            <c:strRef>
              <c:f>'Switch Effect'!$N$80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Effect'!$N$81:$N$83</c:f>
              <c:numCache>
                <c:formatCode>General</c:formatCode>
                <c:ptCount val="3"/>
                <c:pt idx="0">
                  <c:v>0.8757332</c:v>
                </c:pt>
                <c:pt idx="1">
                  <c:v>0.9568</c:v>
                </c:pt>
                <c:pt idx="2">
                  <c:v>0.985128846153846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070891616"/>
        <c:axId val="-2093580448"/>
      </c:barChart>
      <c:catAx>
        <c:axId val="-20708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80448"/>
        <c:crosses val="autoZero"/>
        <c:auto val="1"/>
        <c:lblAlgn val="ctr"/>
        <c:lblOffset val="100"/>
        <c:noMultiLvlLbl val="0"/>
      </c:catAx>
      <c:valAx>
        <c:axId val="-2093580448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8916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'Switch Effect'!$D$80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Effect'!$F$81:$F$83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19.07792269648127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Effect'!$D$81:$D$83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854.9859961538461</c:v>
                </c:pt>
              </c:numCache>
            </c:numRef>
          </c:val>
        </c:ser>
        <c:ser>
          <c:idx val="3"/>
          <c:order val="3"/>
          <c:tx>
            <c:strRef>
              <c:f>'Switch Effect'!$C$80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Effect'!$C$81:$C$83</c:f>
              <c:numCache>
                <c:formatCode>General</c:formatCode>
                <c:ptCount val="3"/>
                <c:pt idx="0">
                  <c:v>1585.758852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112925664"/>
        <c:axId val="-2113021040"/>
      </c:barChart>
      <c:lineChart>
        <c:grouping val="standard"/>
        <c:varyColors val="0"/>
        <c:ser>
          <c:idx val="0"/>
          <c:order val="0"/>
          <c:tx>
            <c:strRef>
              <c:f>'Switch Effect'!$M$80</c:f>
              <c:strCache>
                <c:ptCount val="1"/>
                <c:pt idx="0">
                  <c:v>Switch Trial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Effect'!$V$90:$V$92</c:f>
                <c:numCache>
                  <c:formatCode>General</c:formatCode>
                  <c:ptCount val="3"/>
                  <c:pt idx="0">
                    <c:v>1.557944098028219</c:v>
                  </c:pt>
                  <c:pt idx="1">
                    <c:v>1.330149336935268</c:v>
                  </c:pt>
                  <c:pt idx="2">
                    <c:v>0.875849853788736</c:v>
                  </c:pt>
                </c:numCache>
              </c:numRef>
            </c:plus>
            <c:minus>
              <c:numRef>
                <c:f>'Switch Effect'!$V$90:$V$92</c:f>
                <c:numCache>
                  <c:formatCode>General</c:formatCode>
                  <c:ptCount val="3"/>
                  <c:pt idx="0">
                    <c:v>1.557944098028219</c:v>
                  </c:pt>
                  <c:pt idx="1">
                    <c:v>1.330149336935268</c:v>
                  </c:pt>
                  <c:pt idx="2">
                    <c:v>0.875849853788736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Effect'!$T$90:$T$92</c:f>
              <c:numCache>
                <c:formatCode>General</c:formatCode>
                <c:ptCount val="3"/>
                <c:pt idx="0">
                  <c:v>16.47999999999999</c:v>
                </c:pt>
                <c:pt idx="1">
                  <c:v>11.83999999999996</c:v>
                </c:pt>
                <c:pt idx="2">
                  <c:v>3.076923076923055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'Switch Effect'!$N$80</c:f>
              <c:strCache>
                <c:ptCount val="1"/>
                <c:pt idx="0">
                  <c:v>Repetition Trial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Effect'!$W$90:$W$92</c:f>
                <c:numCache>
                  <c:formatCode>General</c:formatCode>
                  <c:ptCount val="3"/>
                  <c:pt idx="0">
                    <c:v>1.557944098028219</c:v>
                  </c:pt>
                  <c:pt idx="1">
                    <c:v>1.330149336935269</c:v>
                  </c:pt>
                  <c:pt idx="2">
                    <c:v>0.875849853788736</c:v>
                  </c:pt>
                </c:numCache>
              </c:numRef>
            </c:plus>
            <c:minus>
              <c:numRef>
                <c:f>'Switch Effect'!$W$90:$W$92</c:f>
                <c:numCache>
                  <c:formatCode>General</c:formatCode>
                  <c:ptCount val="3"/>
                  <c:pt idx="0">
                    <c:v>1.557944098028219</c:v>
                  </c:pt>
                  <c:pt idx="1">
                    <c:v>1.330149336935269</c:v>
                  </c:pt>
                  <c:pt idx="2">
                    <c:v>0.875849853788736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Effect'!$U$90:$U$92</c:f>
              <c:numCache>
                <c:formatCode>General</c:formatCode>
                <c:ptCount val="3"/>
                <c:pt idx="0">
                  <c:v>12.42668</c:v>
                </c:pt>
                <c:pt idx="1">
                  <c:v>4.319999999999979</c:v>
                </c:pt>
                <c:pt idx="2">
                  <c:v>1.487115384615367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73168"/>
        <c:axId val="-2112935904"/>
      </c:lineChart>
      <c:catAx>
        <c:axId val="-21129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21040"/>
        <c:crosses val="autoZero"/>
        <c:auto val="1"/>
        <c:lblAlgn val="ctr"/>
        <c:lblOffset val="100"/>
        <c:noMultiLvlLbl val="0"/>
      </c:catAx>
      <c:valAx>
        <c:axId val="-2113021040"/>
        <c:scaling>
          <c:orientation val="minMax"/>
          <c:max val="20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925664"/>
        <c:crosses val="autoZero"/>
        <c:crossBetween val="between"/>
        <c:majorUnit val="200.0"/>
        <c:minorUnit val="100.0"/>
      </c:valAx>
      <c:valAx>
        <c:axId val="-2112935904"/>
        <c:scaling>
          <c:orientation val="minMax"/>
          <c:max val="50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%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090273168"/>
        <c:crosses val="max"/>
        <c:crossBetween val="between"/>
        <c:majorUnit val="10.0"/>
      </c:valAx>
      <c:catAx>
        <c:axId val="-2090273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129359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Mixing Costs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 Effect'!$C$80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 Effect'!$E$81:$E$83</c:f>
                <c:numCache>
                  <c:formatCode>General</c:formatCode>
                  <c:ptCount val="3"/>
                  <c:pt idx="0">
                    <c:v>61.08871708124485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plus>
            <c:minus>
              <c:numRef>
                <c:f>'Mix Effect'!$F$81:$F$83</c:f>
                <c:numCache>
                  <c:formatCode>General</c:formatCode>
                  <c:ptCount val="3"/>
                  <c:pt idx="0">
                    <c:v>61.08871708124484</c:v>
                  </c:pt>
                  <c:pt idx="1">
                    <c:v>28.98727881422013</c:v>
                  </c:pt>
                  <c:pt idx="2">
                    <c:v>32.87763528039702</c:v>
                  </c:pt>
                </c:numCache>
              </c:numRef>
            </c:minus>
          </c:errBars>
          <c:cat>
            <c:strRef>
              <c:f>'Mix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 Effect'!$C$81:$C$83</c:f>
              <c:numCache>
                <c:formatCode>General</c:formatCode>
                <c:ptCount val="3"/>
                <c:pt idx="0">
                  <c:v>1636.180564</c:v>
                </c:pt>
                <c:pt idx="1">
                  <c:v>1088.885964</c:v>
                </c:pt>
                <c:pt idx="2">
                  <c:v>856.3359846153845</c:v>
                </c:pt>
              </c:numCache>
            </c:numRef>
          </c:val>
        </c:ser>
        <c:ser>
          <c:idx val="1"/>
          <c:order val="1"/>
          <c:tx>
            <c:strRef>
              <c:f>'Mix Effect'!$D$80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 Effect'!$F$81:$F$83</c:f>
                <c:numCache>
                  <c:formatCode>General</c:formatCode>
                  <c:ptCount val="3"/>
                  <c:pt idx="0">
                    <c:v>61.08871708124484</c:v>
                  </c:pt>
                  <c:pt idx="1">
                    <c:v>28.98727881422013</c:v>
                  </c:pt>
                  <c:pt idx="2">
                    <c:v>32.87763528039702</c:v>
                  </c:pt>
                </c:numCache>
              </c:numRef>
            </c:plus>
            <c:minus>
              <c:numRef>
                <c:f>'Mix Effect'!$F$81:$F$83</c:f>
                <c:numCache>
                  <c:formatCode>General</c:formatCode>
                  <c:ptCount val="3"/>
                  <c:pt idx="0">
                    <c:v>61.08871708124484</c:v>
                  </c:pt>
                  <c:pt idx="1">
                    <c:v>28.98727881422013</c:v>
                  </c:pt>
                  <c:pt idx="2">
                    <c:v>32.87763528039702</c:v>
                  </c:pt>
                </c:numCache>
              </c:numRef>
            </c:minus>
          </c:errBars>
          <c:cat>
            <c:strRef>
              <c:f>'Mix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 Effect'!$D$81:$D$83</c:f>
              <c:numCache>
                <c:formatCode>General</c:formatCode>
                <c:ptCount val="3"/>
                <c:pt idx="0">
                  <c:v>1585.758852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028412896"/>
        <c:axId val="-2028332832"/>
      </c:barChart>
      <c:lineChart>
        <c:grouping val="standard"/>
        <c:varyColors val="0"/>
        <c:ser>
          <c:idx val="2"/>
          <c:order val="2"/>
          <c:tx>
            <c:strRef>
              <c:f>'Mix Effect'!$M$84</c:f>
              <c:strCache>
                <c:ptCount val="1"/>
                <c:pt idx="0">
                  <c:v>P234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'Mix Effect'!$O$85:$O$87</c:f>
                <c:numCache>
                  <c:formatCode>General</c:formatCode>
                  <c:ptCount val="3"/>
                  <c:pt idx="0">
                    <c:v>2.195328228029914</c:v>
                  </c:pt>
                  <c:pt idx="1">
                    <c:v>0.776869934692047</c:v>
                  </c:pt>
                  <c:pt idx="2">
                    <c:v>0.655921077238528</c:v>
                  </c:pt>
                </c:numCache>
              </c:numRef>
            </c:plus>
            <c:minus>
              <c:numRef>
                <c:f>'Mix Effect'!$O$85:$O$87</c:f>
                <c:numCache>
                  <c:formatCode>General</c:formatCode>
                  <c:ptCount val="3"/>
                  <c:pt idx="0">
                    <c:v>2.195328228029914</c:v>
                  </c:pt>
                  <c:pt idx="1">
                    <c:v>0.776869934692047</c:v>
                  </c:pt>
                  <c:pt idx="2">
                    <c:v>0.655921077238528</c:v>
                  </c:pt>
                </c:numCache>
              </c:numRef>
            </c:minus>
          </c:errBars>
          <c:cat>
            <c:strRef>
              <c:f>'Mix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 Effect'!$M$85:$M$87</c:f>
              <c:numCache>
                <c:formatCode>General</c:formatCode>
                <c:ptCount val="3"/>
                <c:pt idx="0">
                  <c:v>14.33336</c:v>
                </c:pt>
                <c:pt idx="1">
                  <c:v>4.000120000000007</c:v>
                </c:pt>
                <c:pt idx="2">
                  <c:v>1.816307692307695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'Mix Effect'!$N$84</c:f>
              <c:strCache>
                <c:ptCount val="1"/>
                <c:pt idx="0">
                  <c:v>M234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'Mix Effect'!$O$85:$O$87</c:f>
                <c:numCache>
                  <c:formatCode>General</c:formatCode>
                  <c:ptCount val="3"/>
                  <c:pt idx="0">
                    <c:v>2.195328228029914</c:v>
                  </c:pt>
                  <c:pt idx="1">
                    <c:v>0.776869934692047</c:v>
                  </c:pt>
                  <c:pt idx="2">
                    <c:v>0.655921077238528</c:v>
                  </c:pt>
                </c:numCache>
              </c:numRef>
            </c:plus>
            <c:minus>
              <c:numRef>
                <c:f>'Mix Effect'!$O$85:$O$87</c:f>
                <c:numCache>
                  <c:formatCode>General</c:formatCode>
                  <c:ptCount val="3"/>
                  <c:pt idx="0">
                    <c:v>2.195328228029914</c:v>
                  </c:pt>
                  <c:pt idx="1">
                    <c:v>0.776869934692047</c:v>
                  </c:pt>
                  <c:pt idx="2">
                    <c:v>0.655921077238528</c:v>
                  </c:pt>
                </c:numCache>
              </c:numRef>
            </c:minus>
          </c:errBars>
          <c:cat>
            <c:strRef>
              <c:f>'Mix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 Effect'!$N$85:$N$87</c:f>
              <c:numCache>
                <c:formatCode>General</c:formatCode>
                <c:ptCount val="3"/>
                <c:pt idx="0">
                  <c:v>12.42668</c:v>
                </c:pt>
                <c:pt idx="1">
                  <c:v>4.319999999999979</c:v>
                </c:pt>
                <c:pt idx="2">
                  <c:v>1.487115384615367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87616"/>
        <c:axId val="-2028616688"/>
      </c:lineChart>
      <c:catAx>
        <c:axId val="-20284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8332832"/>
        <c:crosses val="autoZero"/>
        <c:auto val="1"/>
        <c:lblAlgn val="ctr"/>
        <c:lblOffset val="100"/>
        <c:noMultiLvlLbl val="0"/>
      </c:catAx>
      <c:valAx>
        <c:axId val="-2028332832"/>
        <c:scaling>
          <c:orientation val="minMax"/>
          <c:max val="20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2028412896"/>
        <c:crosses val="autoZero"/>
        <c:crossBetween val="between"/>
      </c:valAx>
      <c:valAx>
        <c:axId val="-2028616688"/>
        <c:scaling>
          <c:orientation val="minMax"/>
          <c:max val="5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(%)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-2028687616"/>
        <c:crosses val="max"/>
        <c:crossBetween val="between"/>
        <c:majorUnit val="10.0"/>
      </c:valAx>
      <c:catAx>
        <c:axId val="-20286876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2861668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r>
              <a:rPr lang="en-US"/>
              <a:t>(b)</a:t>
            </a:r>
          </a:p>
        </c:rich>
      </c:tx>
      <c:layout>
        <c:manualLayout>
          <c:xMode val="edge"/>
          <c:yMode val="edge"/>
          <c:x val="0.0191947530864198"/>
          <c:y val="0.022930555555555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'Mix Effect'!$B$81</c:f>
              <c:strCache>
                <c:ptCount val="1"/>
                <c:pt idx="0">
                  <c:v>4-year-old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Effect'!$E$81:$F$81</c:f>
                <c:numCache>
                  <c:formatCode>General</c:formatCode>
                  <c:ptCount val="2"/>
                  <c:pt idx="0">
                    <c:v>49.81210723917315</c:v>
                  </c:pt>
                  <c:pt idx="1">
                    <c:v>49.81210723917315</c:v>
                  </c:pt>
                </c:numCache>
              </c:numRef>
            </c:plus>
            <c:minus>
              <c:numRef>
                <c:f>'Switch Effect'!$E$81:$F$81</c:f>
                <c:numCache>
                  <c:formatCode>General</c:formatCode>
                  <c:ptCount val="2"/>
                  <c:pt idx="0">
                    <c:v>49.81210723917315</c:v>
                  </c:pt>
                  <c:pt idx="1">
                    <c:v>49.81210723917315</c:v>
                  </c:pt>
                </c:numCache>
              </c:numRef>
            </c:minus>
            <c:spPr>
              <a:ln w="63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strRef>
              <c:f>'Mix Effect'!$C$80:$D$80</c:f>
              <c:strCache>
                <c:ptCount val="2"/>
                <c:pt idx="0">
                  <c:v>Pure</c:v>
                </c:pt>
                <c:pt idx="1">
                  <c:v>Mix</c:v>
                </c:pt>
              </c:strCache>
            </c:strRef>
          </c:cat>
          <c:val>
            <c:numRef>
              <c:f>'Mix Effect'!$C$81:$D$81</c:f>
              <c:numCache>
                <c:formatCode>General</c:formatCode>
                <c:ptCount val="2"/>
                <c:pt idx="0">
                  <c:v>1636.180564</c:v>
                </c:pt>
                <c:pt idx="1">
                  <c:v>1585.758852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'Mix Effect'!$B$82</c:f>
              <c:strCache>
                <c:ptCount val="1"/>
                <c:pt idx="0">
                  <c:v>6-year-old</c:v>
                </c:pt>
              </c:strCache>
            </c:strRef>
          </c:tx>
          <c:spPr>
            <a:ln w="254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Effect'!$E$82:$F$82</c:f>
                <c:numCache>
                  <c:formatCode>General</c:formatCode>
                  <c:ptCount val="2"/>
                  <c:pt idx="0">
                    <c:v>23.56316871466036</c:v>
                  </c:pt>
                  <c:pt idx="1">
                    <c:v>23.56316871466036</c:v>
                  </c:pt>
                </c:numCache>
              </c:numRef>
            </c:plus>
            <c:minus>
              <c:numRef>
                <c:f>'Switch Effect'!$E$82:$F$82</c:f>
                <c:numCache>
                  <c:formatCode>General</c:formatCode>
                  <c:ptCount val="2"/>
                  <c:pt idx="0">
                    <c:v>23.56316871466036</c:v>
                  </c:pt>
                  <c:pt idx="1">
                    <c:v>23.56316871466036</c:v>
                  </c:pt>
                </c:numCache>
              </c:numRef>
            </c:minus>
            <c:spPr>
              <a:ln w="6350"/>
            </c:spPr>
          </c:errBars>
          <c:cat>
            <c:strRef>
              <c:f>'Mix Effect'!$C$80:$D$80</c:f>
              <c:strCache>
                <c:ptCount val="2"/>
                <c:pt idx="0">
                  <c:v>Pure</c:v>
                </c:pt>
                <c:pt idx="1">
                  <c:v>Mix</c:v>
                </c:pt>
              </c:strCache>
            </c:strRef>
          </c:cat>
          <c:val>
            <c:numRef>
              <c:f>'Mix Effect'!$C$82:$D$82</c:f>
              <c:numCache>
                <c:formatCode>General</c:formatCode>
                <c:ptCount val="2"/>
                <c:pt idx="0">
                  <c:v>1088.885964</c:v>
                </c:pt>
                <c:pt idx="1">
                  <c:v>1186.220984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'Mix Effect'!$B$83</c:f>
              <c:strCache>
                <c:ptCount val="1"/>
                <c:pt idx="0">
                  <c:v>Adult</c:v>
                </c:pt>
              </c:strCache>
            </c:strRef>
          </c:tx>
          <c:spPr>
            <a:ln>
              <a:solidFill>
                <a:srgbClr val="4F81BD">
                  <a:lumMod val="75000"/>
                </a:srgb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Effect'!$E$83:$F$83</c:f>
                <c:numCache>
                  <c:formatCode>General</c:formatCode>
                  <c:ptCount val="2"/>
                  <c:pt idx="0">
                    <c:v>19.07792269648128</c:v>
                  </c:pt>
                  <c:pt idx="1">
                    <c:v>19.07792269648127</c:v>
                  </c:pt>
                </c:numCache>
              </c:numRef>
            </c:plus>
            <c:minus>
              <c:numRef>
                <c:f>'Switch Effect'!$E$83:$F$83</c:f>
                <c:numCache>
                  <c:formatCode>General</c:formatCode>
                  <c:ptCount val="2"/>
                  <c:pt idx="0">
                    <c:v>19.07792269648128</c:v>
                  </c:pt>
                  <c:pt idx="1">
                    <c:v>19.07792269648127</c:v>
                  </c:pt>
                </c:numCache>
              </c:numRef>
            </c:minus>
          </c:errBars>
          <c:cat>
            <c:strRef>
              <c:f>'Mix Effect'!$C$80:$D$80</c:f>
              <c:strCache>
                <c:ptCount val="2"/>
                <c:pt idx="0">
                  <c:v>Pure</c:v>
                </c:pt>
                <c:pt idx="1">
                  <c:v>Mix</c:v>
                </c:pt>
              </c:strCache>
            </c:strRef>
          </c:cat>
          <c:val>
            <c:numRef>
              <c:f>'Mix Effect'!$C$83:$D$83</c:f>
              <c:numCache>
                <c:formatCode>General</c:formatCode>
                <c:ptCount val="2"/>
                <c:pt idx="0">
                  <c:v>856.3359846153845</c:v>
                </c:pt>
                <c:pt idx="1">
                  <c:v>839.0179807692307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81248"/>
        <c:axId val="-2028478160"/>
      </c:lineChart>
      <c:catAx>
        <c:axId val="-20284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028478160"/>
        <c:crosses val="autoZero"/>
        <c:auto val="1"/>
        <c:lblAlgn val="ctr"/>
        <c:lblOffset val="100"/>
        <c:noMultiLvlLbl val="0"/>
      </c:catAx>
      <c:valAx>
        <c:axId val="-2028478160"/>
        <c:scaling>
          <c:orientation val="minMax"/>
          <c:min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>
                    <a:latin typeface="Times New Roman"/>
                    <a:cs typeface="Times New Roman"/>
                  </a:defRPr>
                </a:pPr>
                <a:r>
                  <a:rPr lang="en-US" b="0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02848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Modalities</a:t>
            </a:r>
            <a:r>
              <a:rPr lang="en-US" baseline="0"/>
              <a:t> by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in Blocks-RT'!$C$89</c:f>
              <c:strCache>
                <c:ptCount val="1"/>
                <c:pt idx="0">
                  <c:v>Pure V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Blocks-RT'!$G$90:$G$92</c:f>
                <c:numCache>
                  <c:formatCode>General</c:formatCode>
                  <c:ptCount val="3"/>
                  <c:pt idx="0">
                    <c:v>113.2933088992208</c:v>
                  </c:pt>
                  <c:pt idx="1">
                    <c:v>60.36453974328992</c:v>
                  </c:pt>
                  <c:pt idx="2">
                    <c:v>29.77898736898377</c:v>
                  </c:pt>
                </c:numCache>
              </c:numRef>
            </c:plus>
            <c:minus>
              <c:numRef>
                <c:f>'Modality in Blocks-RT'!$G$90:$G$92</c:f>
                <c:numCache>
                  <c:formatCode>General</c:formatCode>
                  <c:ptCount val="3"/>
                  <c:pt idx="0">
                    <c:v>113.2933088992208</c:v>
                  </c:pt>
                  <c:pt idx="1">
                    <c:v>60.36453974328992</c:v>
                  </c:pt>
                  <c:pt idx="2">
                    <c:v>29.77898736898377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Blocks-RT'!$C$90:$C$92</c:f>
              <c:numCache>
                <c:formatCode>General</c:formatCode>
                <c:ptCount val="3"/>
                <c:pt idx="0">
                  <c:v>1641.455284</c:v>
                </c:pt>
                <c:pt idx="1">
                  <c:v>1070.478404</c:v>
                </c:pt>
                <c:pt idx="2">
                  <c:v>804.8226923076924</c:v>
                </c:pt>
              </c:numCache>
            </c:numRef>
          </c:val>
        </c:ser>
        <c:ser>
          <c:idx val="1"/>
          <c:order val="1"/>
          <c:tx>
            <c:strRef>
              <c:f>'Modality in Blocks-RT'!$D$89</c:f>
              <c:strCache>
                <c:ptCount val="1"/>
                <c:pt idx="0">
                  <c:v>Mix 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Blocks-RT'!$H$90:$H$92</c:f>
                <c:numCache>
                  <c:formatCode>General</c:formatCode>
                  <c:ptCount val="3"/>
                  <c:pt idx="0">
                    <c:v>65.0008152500595</c:v>
                  </c:pt>
                  <c:pt idx="1">
                    <c:v>50.08745602566798</c:v>
                  </c:pt>
                  <c:pt idx="2">
                    <c:v>35.15734392788437</c:v>
                  </c:pt>
                </c:numCache>
              </c:numRef>
            </c:plus>
            <c:minus>
              <c:numRef>
                <c:f>'Modality in Blocks-RT'!$H$90:$H$92</c:f>
                <c:numCache>
                  <c:formatCode>General</c:formatCode>
                  <c:ptCount val="3"/>
                  <c:pt idx="0">
                    <c:v>65.0008152500595</c:v>
                  </c:pt>
                  <c:pt idx="1">
                    <c:v>50.08745602566798</c:v>
                  </c:pt>
                  <c:pt idx="2">
                    <c:v>35.15734392788437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Blocks-RT'!$D$90:$D$92</c:f>
              <c:numCache>
                <c:formatCode>General</c:formatCode>
                <c:ptCount val="3"/>
                <c:pt idx="0">
                  <c:v>1532.99946</c:v>
                </c:pt>
                <c:pt idx="1">
                  <c:v>1143.721712</c:v>
                </c:pt>
                <c:pt idx="2">
                  <c:v>812.5691461538463</c:v>
                </c:pt>
              </c:numCache>
            </c:numRef>
          </c:val>
        </c:ser>
        <c:ser>
          <c:idx val="2"/>
          <c:order val="2"/>
          <c:tx>
            <c:strRef>
              <c:f>'Modality in Blocks-RT'!$E$89</c:f>
              <c:strCache>
                <c:ptCount val="1"/>
                <c:pt idx="0">
                  <c:v>Pure 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Blocks-RT'!$I$90:$I$92</c:f>
                <c:numCache>
                  <c:formatCode>General</c:formatCode>
                  <c:ptCount val="3"/>
                  <c:pt idx="0">
                    <c:v>73.454486950554</c:v>
                  </c:pt>
                  <c:pt idx="1">
                    <c:v>51.92192622356765</c:v>
                  </c:pt>
                  <c:pt idx="2">
                    <c:v>44.28655363681996</c:v>
                  </c:pt>
                </c:numCache>
              </c:numRef>
            </c:plus>
            <c:minus>
              <c:numRef>
                <c:f>'Modality in Blocks-RT'!$I$90:$I$92</c:f>
                <c:numCache>
                  <c:formatCode>General</c:formatCode>
                  <c:ptCount val="3"/>
                  <c:pt idx="0">
                    <c:v>73.454486950554</c:v>
                  </c:pt>
                  <c:pt idx="1">
                    <c:v>51.92192622356765</c:v>
                  </c:pt>
                  <c:pt idx="2">
                    <c:v>44.28655363681996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Blocks-RT'!$E$90:$E$92</c:f>
              <c:numCache>
                <c:formatCode>General</c:formatCode>
                <c:ptCount val="3"/>
                <c:pt idx="0">
                  <c:v>1675.1561</c:v>
                </c:pt>
                <c:pt idx="1">
                  <c:v>1168.128976</c:v>
                </c:pt>
                <c:pt idx="2">
                  <c:v>914.2170615384615</c:v>
                </c:pt>
              </c:numCache>
            </c:numRef>
          </c:val>
        </c:ser>
        <c:ser>
          <c:idx val="3"/>
          <c:order val="3"/>
          <c:tx>
            <c:strRef>
              <c:f>'Modality in Blocks-RT'!$F$89</c:f>
              <c:strCache>
                <c:ptCount val="1"/>
                <c:pt idx="0">
                  <c:v>Mix 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Blocks-RT'!$J$90:$J$92</c:f>
                <c:numCache>
                  <c:formatCode>General</c:formatCode>
                  <c:ptCount val="3"/>
                  <c:pt idx="0">
                    <c:v>88.36721083163008</c:v>
                  </c:pt>
                  <c:pt idx="1">
                    <c:v>47.78541411172664</c:v>
                  </c:pt>
                  <c:pt idx="2">
                    <c:v>35.33204189860217</c:v>
                  </c:pt>
                </c:numCache>
              </c:numRef>
            </c:plus>
            <c:minus>
              <c:numRef>
                <c:f>'Modality in Blocks-RT'!$J$90:$J$92</c:f>
                <c:numCache>
                  <c:formatCode>General</c:formatCode>
                  <c:ptCount val="3"/>
                  <c:pt idx="0">
                    <c:v>88.36721083163008</c:v>
                  </c:pt>
                  <c:pt idx="1">
                    <c:v>47.78541411172664</c:v>
                  </c:pt>
                  <c:pt idx="2">
                    <c:v>35.33204189860217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Blocks-RT'!$F$90:$F$92</c:f>
              <c:numCache>
                <c:formatCode>General</c:formatCode>
                <c:ptCount val="3"/>
                <c:pt idx="0">
                  <c:v>1774.3024</c:v>
                </c:pt>
                <c:pt idx="1">
                  <c:v>1331.059508</c:v>
                </c:pt>
                <c:pt idx="2">
                  <c:v>912.082534615385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900768"/>
        <c:axId val="-2112965088"/>
      </c:barChart>
      <c:catAx>
        <c:axId val="-2113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965088"/>
        <c:crosses val="autoZero"/>
        <c:auto val="1"/>
        <c:lblAlgn val="ctr"/>
        <c:lblOffset val="100"/>
        <c:noMultiLvlLbl val="0"/>
      </c:catAx>
      <c:valAx>
        <c:axId val="-2112965088"/>
        <c:scaling>
          <c:orientation val="minMax"/>
          <c:min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Mixing</a:t>
            </a:r>
            <a:r>
              <a:rPr lang="en-US" baseline="0"/>
              <a:t> Cost in Visual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'Modality in Blocks-RT'!$V$89</c:f>
              <c:strCache>
                <c:ptCount val="1"/>
                <c:pt idx="0">
                  <c:v>4-year-old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Blocks-RT'!$Y$89:$Z$89</c:f>
                <c:numCache>
                  <c:formatCode>General</c:formatCode>
                  <c:ptCount val="2"/>
                  <c:pt idx="0">
                    <c:v>74.63824949700471</c:v>
                  </c:pt>
                  <c:pt idx="1">
                    <c:v>74.63824949700471</c:v>
                  </c:pt>
                </c:numCache>
              </c:numRef>
            </c:plus>
            <c:minus>
              <c:numRef>
                <c:f>'Modality in Blocks-RT'!$Y$89:$Z$89</c:f>
                <c:numCache>
                  <c:formatCode>General</c:formatCode>
                  <c:ptCount val="2"/>
                  <c:pt idx="0">
                    <c:v>74.63824949700471</c:v>
                  </c:pt>
                  <c:pt idx="1">
                    <c:v>74.63824949700471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Blocks-RT'!$W$88:$X$88</c:f>
              <c:strCache>
                <c:ptCount val="2"/>
                <c:pt idx="0">
                  <c:v>Pure V</c:v>
                </c:pt>
                <c:pt idx="1">
                  <c:v>Mix V</c:v>
                </c:pt>
              </c:strCache>
            </c:strRef>
          </c:cat>
          <c:val>
            <c:numRef>
              <c:f>'Modality in Blocks-RT'!$W$89:$X$89</c:f>
              <c:numCache>
                <c:formatCode>General</c:formatCode>
                <c:ptCount val="2"/>
                <c:pt idx="0">
                  <c:v>1641.455284</c:v>
                </c:pt>
                <c:pt idx="1">
                  <c:v>1532.99946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'Modality in Blocks-RT'!$V$90</c:f>
              <c:strCache>
                <c:ptCount val="1"/>
                <c:pt idx="0">
                  <c:v>6-year-old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Blocks-RT'!$Y$90:$Z$90</c:f>
                <c:numCache>
                  <c:formatCode>General</c:formatCode>
                  <c:ptCount val="2"/>
                  <c:pt idx="0">
                    <c:v>39.3655858551183</c:v>
                  </c:pt>
                  <c:pt idx="1">
                    <c:v>39.3655858551183</c:v>
                  </c:pt>
                </c:numCache>
              </c:numRef>
            </c:plus>
            <c:minus>
              <c:numRef>
                <c:f>'Modality in Blocks-RT'!$Y$90:$Z$90</c:f>
                <c:numCache>
                  <c:formatCode>General</c:formatCode>
                  <c:ptCount val="2"/>
                  <c:pt idx="0">
                    <c:v>39.3655858551183</c:v>
                  </c:pt>
                  <c:pt idx="1">
                    <c:v>39.3655858551183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Blocks-RT'!$W$88:$X$88</c:f>
              <c:strCache>
                <c:ptCount val="2"/>
                <c:pt idx="0">
                  <c:v>Pure V</c:v>
                </c:pt>
                <c:pt idx="1">
                  <c:v>Mix V</c:v>
                </c:pt>
              </c:strCache>
            </c:strRef>
          </c:cat>
          <c:val>
            <c:numRef>
              <c:f>'Modality in Blocks-RT'!$W$90:$X$90</c:f>
              <c:numCache>
                <c:formatCode>General</c:formatCode>
                <c:ptCount val="2"/>
                <c:pt idx="0">
                  <c:v>1070.478404</c:v>
                </c:pt>
                <c:pt idx="1">
                  <c:v>1143.721712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'Modality in Blocks-RT'!$V$91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Blocks-RT'!$Y$91:$Z$91</c:f>
                <c:numCache>
                  <c:formatCode>General</c:formatCode>
                  <c:ptCount val="2"/>
                  <c:pt idx="0">
                    <c:v>27.70230150079298</c:v>
                  </c:pt>
                  <c:pt idx="1">
                    <c:v>27.70230150079298</c:v>
                  </c:pt>
                </c:numCache>
              </c:numRef>
            </c:plus>
            <c:minus>
              <c:numRef>
                <c:f>'Modality in Blocks-RT'!$Y$91:$Z$91</c:f>
                <c:numCache>
                  <c:formatCode>General</c:formatCode>
                  <c:ptCount val="2"/>
                  <c:pt idx="0">
                    <c:v>27.70230150079298</c:v>
                  </c:pt>
                  <c:pt idx="1">
                    <c:v>27.70230150079298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Blocks-RT'!$W$88:$X$88</c:f>
              <c:strCache>
                <c:ptCount val="2"/>
                <c:pt idx="0">
                  <c:v>Pure V</c:v>
                </c:pt>
                <c:pt idx="1">
                  <c:v>Mix V</c:v>
                </c:pt>
              </c:strCache>
            </c:strRef>
          </c:cat>
          <c:val>
            <c:numRef>
              <c:f>'Modality in Blocks-RT'!$W$91:$X$91</c:f>
              <c:numCache>
                <c:formatCode>General</c:formatCode>
                <c:ptCount val="2"/>
                <c:pt idx="0">
                  <c:v>804.8226923076924</c:v>
                </c:pt>
                <c:pt idx="1">
                  <c:v>812.5691461538463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280896"/>
        <c:axId val="-2064992384"/>
      </c:lineChart>
      <c:catAx>
        <c:axId val="-20662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92384"/>
        <c:crosses val="autoZero"/>
        <c:auto val="1"/>
        <c:lblAlgn val="ctr"/>
        <c:lblOffset val="100"/>
        <c:noMultiLvlLbl val="0"/>
      </c:catAx>
      <c:valAx>
        <c:axId val="-2064992384"/>
        <c:scaling>
          <c:orientation val="minMax"/>
          <c:max val="2000.0"/>
          <c:min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280896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Mixing</a:t>
            </a:r>
            <a:r>
              <a:rPr lang="en-US" baseline="0"/>
              <a:t> Cost in Auditory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'Modality in Blocks-RT'!$AB$89</c:f>
              <c:strCache>
                <c:ptCount val="1"/>
                <c:pt idx="0">
                  <c:v>4-year-old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Blocks-RT'!$AE$89:$AF$89</c:f>
                <c:numCache>
                  <c:formatCode>General</c:formatCode>
                  <c:ptCount val="2"/>
                  <c:pt idx="0">
                    <c:v>60.35553974068587</c:v>
                  </c:pt>
                  <c:pt idx="1">
                    <c:v>60.35553974068587</c:v>
                  </c:pt>
                </c:numCache>
              </c:numRef>
            </c:plus>
            <c:minus>
              <c:numRef>
                <c:f>'Modality in Blocks-RT'!$AE$89:$AF$89</c:f>
                <c:numCache>
                  <c:formatCode>General</c:formatCode>
                  <c:ptCount val="2"/>
                  <c:pt idx="0">
                    <c:v>60.35553974068587</c:v>
                  </c:pt>
                  <c:pt idx="1">
                    <c:v>60.35553974068587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Blocks-RT'!$AC$88:$AD$88</c:f>
              <c:strCache>
                <c:ptCount val="2"/>
                <c:pt idx="0">
                  <c:v>Pure A</c:v>
                </c:pt>
                <c:pt idx="1">
                  <c:v>Mix A</c:v>
                </c:pt>
              </c:strCache>
            </c:strRef>
          </c:cat>
          <c:val>
            <c:numRef>
              <c:f>'Modality in Blocks-RT'!$AC$89:$AD$89</c:f>
              <c:numCache>
                <c:formatCode>General</c:formatCode>
                <c:ptCount val="2"/>
                <c:pt idx="0">
                  <c:v>1675.1561</c:v>
                </c:pt>
                <c:pt idx="1">
                  <c:v>1774.3024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'Modality in Blocks-RT'!$AB$90</c:f>
              <c:strCache>
                <c:ptCount val="1"/>
                <c:pt idx="0">
                  <c:v>6-year-old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Blocks-RT'!$AE$90:$AF$90</c:f>
                <c:numCache>
                  <c:formatCode>General</c:formatCode>
                  <c:ptCount val="2"/>
                  <c:pt idx="0">
                    <c:v>31.03224141506643</c:v>
                  </c:pt>
                  <c:pt idx="1">
                    <c:v>31.03224141506643</c:v>
                  </c:pt>
                </c:numCache>
              </c:numRef>
            </c:plus>
            <c:minus>
              <c:numRef>
                <c:f>'Modality in Blocks-RT'!$AE$90:$AF$90</c:f>
                <c:numCache>
                  <c:formatCode>General</c:formatCode>
                  <c:ptCount val="2"/>
                  <c:pt idx="0">
                    <c:v>31.03224141506643</c:v>
                  </c:pt>
                  <c:pt idx="1">
                    <c:v>31.03224141506643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Blocks-RT'!$AC$88:$AD$88</c:f>
              <c:strCache>
                <c:ptCount val="2"/>
                <c:pt idx="0">
                  <c:v>Pure A</c:v>
                </c:pt>
                <c:pt idx="1">
                  <c:v>Mix A</c:v>
                </c:pt>
              </c:strCache>
            </c:strRef>
          </c:cat>
          <c:val>
            <c:numRef>
              <c:f>'Modality in Blocks-RT'!$AC$90:$AD$90</c:f>
              <c:numCache>
                <c:formatCode>General</c:formatCode>
                <c:ptCount val="2"/>
                <c:pt idx="0">
                  <c:v>1168.128976</c:v>
                </c:pt>
                <c:pt idx="1">
                  <c:v>1331.059508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'Modality in Blocks-RT'!$AB$91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Blocks-RT'!$AE$91:$AF$91</c:f>
                <c:numCache>
                  <c:formatCode>General</c:formatCode>
                  <c:ptCount val="2"/>
                  <c:pt idx="0">
                    <c:v>36.22664485904624</c:v>
                  </c:pt>
                  <c:pt idx="1">
                    <c:v>36.22664485904624</c:v>
                  </c:pt>
                </c:numCache>
              </c:numRef>
            </c:plus>
            <c:minus>
              <c:numRef>
                <c:f>'Modality in Blocks-RT'!$AE$91:$AF$91</c:f>
                <c:numCache>
                  <c:formatCode>General</c:formatCode>
                  <c:ptCount val="2"/>
                  <c:pt idx="0">
                    <c:v>36.22664485904624</c:v>
                  </c:pt>
                  <c:pt idx="1">
                    <c:v>36.22664485904624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Blocks-RT'!$AC$88:$AD$88</c:f>
              <c:strCache>
                <c:ptCount val="2"/>
                <c:pt idx="0">
                  <c:v>Pure A</c:v>
                </c:pt>
                <c:pt idx="1">
                  <c:v>Mix A</c:v>
                </c:pt>
              </c:strCache>
            </c:strRef>
          </c:cat>
          <c:val>
            <c:numRef>
              <c:f>'Modality in Blocks-RT'!$AC$91:$AD$91</c:f>
              <c:numCache>
                <c:formatCode>General</c:formatCode>
                <c:ptCount val="2"/>
                <c:pt idx="0">
                  <c:v>914.2170615384615</c:v>
                </c:pt>
                <c:pt idx="1">
                  <c:v>912.082534615385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445136"/>
        <c:axId val="-2091441760"/>
      </c:lineChart>
      <c:catAx>
        <c:axId val="-20914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41760"/>
        <c:crosses val="autoZero"/>
        <c:auto val="1"/>
        <c:lblAlgn val="ctr"/>
        <c:lblOffset val="100"/>
        <c:noMultiLvlLbl val="0"/>
      </c:catAx>
      <c:valAx>
        <c:axId val="-2091441760"/>
        <c:scaling>
          <c:orientation val="minMax"/>
          <c:max val="2000.0"/>
          <c:min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45136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Position!$C$27</c:f>
              <c:strCache>
                <c:ptCount val="1"/>
                <c:pt idx="0">
                  <c:v>P1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Position!$G$28:$G$30</c:f>
                <c:numCache>
                  <c:formatCode>General</c:formatCode>
                  <c:ptCount val="3"/>
                  <c:pt idx="0">
                    <c:v>138.08004</c:v>
                  </c:pt>
                  <c:pt idx="1">
                    <c:v>93.22152</c:v>
                  </c:pt>
                  <c:pt idx="2">
                    <c:v>71.589</c:v>
                  </c:pt>
                </c:numCache>
              </c:numRef>
            </c:plus>
            <c:minus>
              <c:numRef>
                <c:f>Position!$G$28:$G$30</c:f>
                <c:numCache>
                  <c:formatCode>General</c:formatCode>
                  <c:ptCount val="3"/>
                  <c:pt idx="0">
                    <c:v>138.08004</c:v>
                  </c:pt>
                  <c:pt idx="1">
                    <c:v>93.22152</c:v>
                  </c:pt>
                  <c:pt idx="2">
                    <c:v>71.589</c:v>
                  </c:pt>
                </c:numCache>
              </c:numRef>
            </c:minus>
          </c:errBars>
          <c:cat>
            <c:strRef>
              <c:f>Position!$B$28:$B$30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Position!$C$28:$C$30</c:f>
              <c:numCache>
                <c:formatCode>General</c:formatCode>
                <c:ptCount val="3"/>
                <c:pt idx="0">
                  <c:v>1696.82</c:v>
                </c:pt>
                <c:pt idx="1">
                  <c:v>1170.64</c:v>
                </c:pt>
                <c:pt idx="2">
                  <c:v>855.63</c:v>
                </c:pt>
              </c:numCache>
            </c:numRef>
          </c:val>
        </c:ser>
        <c:ser>
          <c:idx val="1"/>
          <c:order val="1"/>
          <c:tx>
            <c:strRef>
              <c:f>Position!$D$27</c:f>
              <c:strCache>
                <c:ptCount val="1"/>
                <c:pt idx="0">
                  <c:v>P2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Position!$H$28:$H$30</c:f>
                <c:numCache>
                  <c:formatCode>General</c:formatCode>
                  <c:ptCount val="3"/>
                  <c:pt idx="0">
                    <c:v>158.894569876</c:v>
                  </c:pt>
                  <c:pt idx="1">
                    <c:v>91.10248403199999</c:v>
                  </c:pt>
                  <c:pt idx="2">
                    <c:v>85.37865604800001</c:v>
                  </c:pt>
                </c:numCache>
              </c:numRef>
            </c:plus>
            <c:minus>
              <c:numRef>
                <c:f>Position!$H$28:$H$30</c:f>
                <c:numCache>
                  <c:formatCode>General</c:formatCode>
                  <c:ptCount val="3"/>
                  <c:pt idx="0">
                    <c:v>158.894569876</c:v>
                  </c:pt>
                  <c:pt idx="1">
                    <c:v>91.10248403199999</c:v>
                  </c:pt>
                  <c:pt idx="2">
                    <c:v>85.37865604800001</c:v>
                  </c:pt>
                </c:numCache>
              </c:numRef>
            </c:minus>
          </c:errBars>
          <c:cat>
            <c:strRef>
              <c:f>Position!$B$28:$B$30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Position!$D$28:$D$30</c:f>
              <c:numCache>
                <c:formatCode>General</c:formatCode>
                <c:ptCount val="3"/>
                <c:pt idx="0">
                  <c:v>1607.875452</c:v>
                </c:pt>
                <c:pt idx="1">
                  <c:v>1097.112424</c:v>
                </c:pt>
                <c:pt idx="2">
                  <c:v>866.716373</c:v>
                </c:pt>
              </c:numCache>
            </c:numRef>
          </c:val>
        </c:ser>
        <c:ser>
          <c:idx val="2"/>
          <c:order val="2"/>
          <c:tx>
            <c:strRef>
              <c:f>Position!$E$27</c:f>
              <c:strCache>
                <c:ptCount val="1"/>
                <c:pt idx="0">
                  <c:v>P3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Position!$I$28:$I$30</c:f>
                <c:numCache>
                  <c:formatCode>General</c:formatCode>
                  <c:ptCount val="3"/>
                  <c:pt idx="0">
                    <c:v>173.57015494</c:v>
                  </c:pt>
                  <c:pt idx="1">
                    <c:v>78.72046333199999</c:v>
                  </c:pt>
                  <c:pt idx="2">
                    <c:v>75.18265549199999</c:v>
                  </c:pt>
                </c:numCache>
              </c:numRef>
            </c:plus>
            <c:minus>
              <c:numRef>
                <c:f>Position!$I$28:$I$30</c:f>
                <c:numCache>
                  <c:formatCode>General</c:formatCode>
                  <c:ptCount val="3"/>
                  <c:pt idx="0">
                    <c:v>173.57015494</c:v>
                  </c:pt>
                  <c:pt idx="1">
                    <c:v>78.72046333199999</c:v>
                  </c:pt>
                  <c:pt idx="2">
                    <c:v>75.18265549199999</c:v>
                  </c:pt>
                </c:numCache>
              </c:numRef>
            </c:minus>
          </c:errBars>
          <c:cat>
            <c:strRef>
              <c:f>Position!$B$28:$B$30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Position!$E$28:$E$30</c:f>
              <c:numCache>
                <c:formatCode>General</c:formatCode>
                <c:ptCount val="3"/>
                <c:pt idx="0">
                  <c:v>1654.041184</c:v>
                </c:pt>
                <c:pt idx="1">
                  <c:v>1033.25224</c:v>
                </c:pt>
                <c:pt idx="2">
                  <c:v>780.402185</c:v>
                </c:pt>
              </c:numCache>
            </c:numRef>
          </c:val>
        </c:ser>
        <c:ser>
          <c:idx val="3"/>
          <c:order val="3"/>
          <c:tx>
            <c:strRef>
              <c:f>Position!$F$27</c:f>
              <c:strCache>
                <c:ptCount val="1"/>
                <c:pt idx="0">
                  <c:v>P4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Position!$J$28:$J$30</c:f>
                <c:numCache>
                  <c:formatCode>General</c:formatCode>
                  <c:ptCount val="3"/>
                  <c:pt idx="0">
                    <c:v>124.495798616</c:v>
                  </c:pt>
                  <c:pt idx="1">
                    <c:v>94.188138884</c:v>
                  </c:pt>
                  <c:pt idx="2">
                    <c:v>88.392549812</c:v>
                  </c:pt>
                </c:numCache>
              </c:numRef>
            </c:plus>
            <c:minus>
              <c:numRef>
                <c:f>Position!$J$28:$J$30</c:f>
                <c:numCache>
                  <c:formatCode>General</c:formatCode>
                  <c:ptCount val="3"/>
                  <c:pt idx="0">
                    <c:v>124.495798616</c:v>
                  </c:pt>
                  <c:pt idx="1">
                    <c:v>94.188138884</c:v>
                  </c:pt>
                  <c:pt idx="2">
                    <c:v>88.392549812</c:v>
                  </c:pt>
                </c:numCache>
              </c:numRef>
            </c:minus>
          </c:errBars>
          <c:cat>
            <c:strRef>
              <c:f>Position!$B$28:$B$30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Position!$F$28:$F$30</c:f>
              <c:numCache>
                <c:formatCode>General</c:formatCode>
                <c:ptCount val="3"/>
                <c:pt idx="0">
                  <c:v>1607.15354</c:v>
                </c:pt>
                <c:pt idx="1">
                  <c:v>1144.399988</c:v>
                </c:pt>
                <c:pt idx="2">
                  <c:v>880.265777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91280"/>
        <c:axId val="-2091098784"/>
      </c:barChart>
      <c:catAx>
        <c:axId val="-2063691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091098784"/>
        <c:crosses val="autoZero"/>
        <c:auto val="1"/>
        <c:lblAlgn val="ctr"/>
        <c:lblOffset val="100"/>
        <c:noMultiLvlLbl val="0"/>
      </c:catAx>
      <c:valAx>
        <c:axId val="-2091098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369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Modalities</a:t>
            </a:r>
            <a:r>
              <a:rPr lang="en-US" baseline="0"/>
              <a:t> by Blocks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in Blocks-RT'!$AI$88</c:f>
              <c:strCache>
                <c:ptCount val="1"/>
                <c:pt idx="0">
                  <c:v>Pure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Blocks-RT'!$AK$89:$AK$91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plus>
            <c:minus>
              <c:numRef>
                <c:f>'Modality in Blocks-RT'!$AK$89:$AK$91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Blocks-RT'!$AI$89:$AI$91</c:f>
              <c:numCache>
                <c:formatCode>General</c:formatCode>
                <c:ptCount val="3"/>
                <c:pt idx="0">
                  <c:v>1641.455284</c:v>
                </c:pt>
                <c:pt idx="1">
                  <c:v>1070.478404</c:v>
                </c:pt>
                <c:pt idx="2">
                  <c:v>804.8226923076924</c:v>
                </c:pt>
              </c:numCache>
            </c:numRef>
          </c:val>
        </c:ser>
        <c:ser>
          <c:idx val="1"/>
          <c:order val="1"/>
          <c:tx>
            <c:strRef>
              <c:f>'Modality in Blocks-RT'!$AJ$88</c:f>
              <c:strCache>
                <c:ptCount val="1"/>
                <c:pt idx="0">
                  <c:v>Pure 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Blocks-RT'!$AL$89:$AL$91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plus>
            <c:minus>
              <c:numRef>
                <c:f>'Modality in Blocks-RT'!$AL$89:$AL$91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Blocks-RT'!$AJ$89:$AJ$91</c:f>
              <c:numCache>
                <c:formatCode>General</c:formatCode>
                <c:ptCount val="3"/>
                <c:pt idx="0">
                  <c:v>1675.1561</c:v>
                </c:pt>
                <c:pt idx="1">
                  <c:v>1168.128976</c:v>
                </c:pt>
                <c:pt idx="2">
                  <c:v>914.2170615384615</c:v>
                </c:pt>
              </c:numCache>
            </c:numRef>
          </c:val>
        </c:ser>
        <c:ser>
          <c:idx val="2"/>
          <c:order val="2"/>
          <c:tx>
            <c:v>Gap</c:v>
          </c:tx>
          <c:spPr>
            <a:solidFill>
              <a:schemeClr val="accent3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ser>
          <c:idx val="3"/>
          <c:order val="3"/>
          <c:tx>
            <c:strRef>
              <c:f>'Modality in Blocks-RT'!$AP$88</c:f>
              <c:strCache>
                <c:ptCount val="1"/>
                <c:pt idx="0">
                  <c:v>Mix V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Blocks-RT'!$AR$89:$AR$91</c:f>
                <c:numCache>
                  <c:formatCode>General</c:formatCode>
                  <c:ptCount val="3"/>
                  <c:pt idx="0">
                    <c:v>52.48084433370114</c:v>
                  </c:pt>
                  <c:pt idx="1">
                    <c:v>39.25648963514757</c:v>
                  </c:pt>
                  <c:pt idx="2">
                    <c:v>17.1709367778852</c:v>
                  </c:pt>
                </c:numCache>
              </c:numRef>
            </c:plus>
            <c:minus>
              <c:numRef>
                <c:f>'Modality in Blocks-RT'!$AR$89:$AR$91</c:f>
                <c:numCache>
                  <c:formatCode>General</c:formatCode>
                  <c:ptCount val="3"/>
                  <c:pt idx="0">
                    <c:v>52.48084433370114</c:v>
                  </c:pt>
                  <c:pt idx="1">
                    <c:v>39.25648963514757</c:v>
                  </c:pt>
                  <c:pt idx="2">
                    <c:v>17.1709367778852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Blocks-RT'!$AP$89:$AP$91</c:f>
              <c:numCache>
                <c:formatCode>General</c:formatCode>
                <c:ptCount val="3"/>
                <c:pt idx="0">
                  <c:v>1532.99946</c:v>
                </c:pt>
                <c:pt idx="1">
                  <c:v>1143.721712</c:v>
                </c:pt>
                <c:pt idx="2">
                  <c:v>812.5691461538463</c:v>
                </c:pt>
              </c:numCache>
            </c:numRef>
          </c:val>
        </c:ser>
        <c:ser>
          <c:idx val="4"/>
          <c:order val="4"/>
          <c:tx>
            <c:strRef>
              <c:f>'Modality in Blocks-RT'!$AQ$88</c:f>
              <c:strCache>
                <c:ptCount val="1"/>
                <c:pt idx="0">
                  <c:v>Mix 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Blocks-RT'!$AS$89:$AS$91</c:f>
                <c:numCache>
                  <c:formatCode>General</c:formatCode>
                  <c:ptCount val="3"/>
                  <c:pt idx="0">
                    <c:v>52.48084433370114</c:v>
                  </c:pt>
                  <c:pt idx="1">
                    <c:v>39.25648963514757</c:v>
                  </c:pt>
                  <c:pt idx="2">
                    <c:v>17.1709367778852</c:v>
                  </c:pt>
                </c:numCache>
              </c:numRef>
            </c:plus>
            <c:minus>
              <c:numRef>
                <c:f>'Modality in Blocks-RT'!$AS$89:$AS$91</c:f>
                <c:numCache>
                  <c:formatCode>General</c:formatCode>
                  <c:ptCount val="3"/>
                  <c:pt idx="0">
                    <c:v>52.48084433370114</c:v>
                  </c:pt>
                  <c:pt idx="1">
                    <c:v>39.25648963514757</c:v>
                  </c:pt>
                  <c:pt idx="2">
                    <c:v>17.1709367778852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Blocks-RT'!$AQ$89:$AQ$91</c:f>
              <c:numCache>
                <c:formatCode>General</c:formatCode>
                <c:ptCount val="3"/>
                <c:pt idx="0">
                  <c:v>1774.3024</c:v>
                </c:pt>
                <c:pt idx="1">
                  <c:v>1331.059508</c:v>
                </c:pt>
                <c:pt idx="2">
                  <c:v>912.082534615385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67819808"/>
        <c:axId val="-2068211456"/>
      </c:barChart>
      <c:catAx>
        <c:axId val="-2067819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211456"/>
        <c:crosses val="autoZero"/>
        <c:auto val="1"/>
        <c:lblAlgn val="ctr"/>
        <c:lblOffset val="100"/>
        <c:noMultiLvlLbl val="0"/>
      </c:catAx>
      <c:valAx>
        <c:axId val="-2068211456"/>
        <c:scaling>
          <c:orientation val="minMax"/>
          <c:min val="5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8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Modalities</a:t>
            </a:r>
            <a:r>
              <a:rPr lang="en-US" baseline="0"/>
              <a:t> by Blocks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in Blocks-RT'!$AI$88</c:f>
              <c:strCache>
                <c:ptCount val="1"/>
                <c:pt idx="0">
                  <c:v>Pure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Blocks-RT'!$AK$89:$AK$91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plus>
            <c:minus>
              <c:numRef>
                <c:f>'Modality in Blocks-RT'!$AK$89:$AK$91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Blocks-Accuracy'!$B$94:$B$96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Blocks-RT'!$AI$89:$AI$91</c:f>
              <c:numCache>
                <c:formatCode>General</c:formatCode>
                <c:ptCount val="3"/>
                <c:pt idx="0">
                  <c:v>1641.455284</c:v>
                </c:pt>
                <c:pt idx="1">
                  <c:v>1070.478404</c:v>
                </c:pt>
                <c:pt idx="2">
                  <c:v>804.8226923076924</c:v>
                </c:pt>
              </c:numCache>
            </c:numRef>
          </c:val>
        </c:ser>
        <c:ser>
          <c:idx val="1"/>
          <c:order val="1"/>
          <c:tx>
            <c:strRef>
              <c:f>'Modality in Blocks-RT'!$AJ$88</c:f>
              <c:strCache>
                <c:ptCount val="1"/>
                <c:pt idx="0">
                  <c:v>Pure 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Blocks-RT'!$AL$89:$AL$91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plus>
            <c:minus>
              <c:numRef>
                <c:f>'Modality in Blocks-RT'!$AL$89:$AL$91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Blocks-Accuracy'!$B$94:$B$96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Blocks-RT'!$AJ$89:$AJ$91</c:f>
              <c:numCache>
                <c:formatCode>General</c:formatCode>
                <c:ptCount val="3"/>
                <c:pt idx="0">
                  <c:v>1675.1561</c:v>
                </c:pt>
                <c:pt idx="1">
                  <c:v>1168.128976</c:v>
                </c:pt>
                <c:pt idx="2">
                  <c:v>914.2170615384615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27244224"/>
        <c:axId val="-2026578016"/>
      </c:barChart>
      <c:lineChart>
        <c:grouping val="standard"/>
        <c:varyColors val="0"/>
        <c:ser>
          <c:idx val="2"/>
          <c:order val="2"/>
          <c:tx>
            <c:v>Pure V</c:v>
          </c:tx>
          <c:marker>
            <c:symbol val="none"/>
          </c:marker>
          <c:cat>
            <c:strRef>
              <c:f>'Modality in Blocks-Accuracy'!$B$94:$B$96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Blocks-Accuracy'!$C$94:$C$96</c:f>
              <c:numCache>
                <c:formatCode>General</c:formatCode>
                <c:ptCount val="3"/>
                <c:pt idx="0">
                  <c:v>17.89680000000001</c:v>
                </c:pt>
                <c:pt idx="1">
                  <c:v>3.337600000000018</c:v>
                </c:pt>
                <c:pt idx="2">
                  <c:v>2.941153846153832</c:v>
                </c:pt>
              </c:numCache>
            </c:numRef>
          </c:val>
          <c:smooth val="0"/>
        </c:ser>
        <c:ser>
          <c:idx val="3"/>
          <c:order val="3"/>
          <c:tx>
            <c:v>Pure A</c:v>
          </c:tx>
          <c:marker>
            <c:symbol val="none"/>
          </c:marker>
          <c:cat>
            <c:strRef>
              <c:f>'Modality in Blocks-Accuracy'!$B$94:$B$96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Blocks-Accuracy'!$E$94:$E$96</c:f>
              <c:numCache>
                <c:formatCode>General</c:formatCode>
                <c:ptCount val="3"/>
                <c:pt idx="0">
                  <c:v>19.12999999999998</c:v>
                </c:pt>
                <c:pt idx="1">
                  <c:v>4.9948</c:v>
                </c:pt>
                <c:pt idx="2">
                  <c:v>2.261153846153852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71824"/>
        <c:axId val="-2026574576"/>
      </c:lineChart>
      <c:catAx>
        <c:axId val="-20272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578016"/>
        <c:crosses val="autoZero"/>
        <c:auto val="1"/>
        <c:lblAlgn val="ctr"/>
        <c:lblOffset val="100"/>
        <c:noMultiLvlLbl val="0"/>
      </c:catAx>
      <c:valAx>
        <c:axId val="-2026578016"/>
        <c:scaling>
          <c:orientation val="minMax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244224"/>
        <c:crosses val="autoZero"/>
        <c:crossBetween val="between"/>
      </c:valAx>
      <c:valAx>
        <c:axId val="-2026574576"/>
        <c:scaling>
          <c:orientation val="minMax"/>
          <c:max val="5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26571824"/>
        <c:crosses val="max"/>
        <c:crossBetween val="between"/>
      </c:valAx>
      <c:catAx>
        <c:axId val="-20265718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2657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r>
              <a:rPr lang="en-US"/>
              <a:t>(c)</a:t>
            </a:r>
          </a:p>
        </c:rich>
      </c:tx>
      <c:layout>
        <c:manualLayout>
          <c:xMode val="edge"/>
          <c:yMode val="edge"/>
          <c:x val="0.0191947530864198"/>
          <c:y val="0.022930555555555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'Modality Shift Overall'!$AE$82</c:f>
              <c:strCache>
                <c:ptCount val="1"/>
                <c:pt idx="0">
                  <c:v>4-year-old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Shift Overall'!$AH$82:$AI$82</c:f>
                <c:numCache>
                  <c:formatCode>General</c:formatCode>
                  <c:ptCount val="2"/>
                  <c:pt idx="0">
                    <c:v>38.73143804608451</c:v>
                  </c:pt>
                  <c:pt idx="1">
                    <c:v>38.73143804608451</c:v>
                  </c:pt>
                </c:numCache>
              </c:numRef>
            </c:plus>
            <c:minus>
              <c:numRef>
                <c:f>'Modality Shift Overall'!$AH$82:$AI$82</c:f>
                <c:numCache>
                  <c:formatCode>General</c:formatCode>
                  <c:ptCount val="2"/>
                  <c:pt idx="0">
                    <c:v>38.73143804608451</c:v>
                  </c:pt>
                  <c:pt idx="1">
                    <c:v>38.73143804608451</c:v>
                  </c:pt>
                </c:numCache>
              </c:numRef>
            </c:minus>
            <c:spPr>
              <a:ln w="63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strRef>
              <c:f>'Modality Shift Overall'!$AF$81:$AG$81</c:f>
              <c:strCache>
                <c:ptCount val="2"/>
                <c:pt idx="0">
                  <c:v>Mod Rep</c:v>
                </c:pt>
                <c:pt idx="1">
                  <c:v>Mod Shift</c:v>
                </c:pt>
              </c:strCache>
            </c:strRef>
          </c:cat>
          <c:val>
            <c:numRef>
              <c:f>'Modality Shift Overall'!$AF$82:$AG$82</c:f>
              <c:numCache>
                <c:formatCode>General</c:formatCode>
                <c:ptCount val="2"/>
                <c:pt idx="0">
                  <c:v>1544.195848</c:v>
                </c:pt>
                <c:pt idx="1">
                  <c:v>1651.356316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'Modality Shift Overall'!$AE$83</c:f>
              <c:strCache>
                <c:ptCount val="1"/>
                <c:pt idx="0">
                  <c:v>6-year-old</c:v>
                </c:pt>
              </c:strCache>
            </c:strRef>
          </c:tx>
          <c:spPr>
            <a:ln w="25400">
              <a:solidFill>
                <a:srgbClr val="4F81BD">
                  <a:lumMod val="75000"/>
                </a:srgb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Shift Overall'!$AH$83:$AI$83</c:f>
                <c:numCache>
                  <c:formatCode>General</c:formatCode>
                  <c:ptCount val="2"/>
                  <c:pt idx="0">
                    <c:v>30.81781342564047</c:v>
                  </c:pt>
                  <c:pt idx="1">
                    <c:v>30.81781342564047</c:v>
                  </c:pt>
                </c:numCache>
              </c:numRef>
            </c:plus>
            <c:minus>
              <c:numRef>
                <c:f>'Modality Shift Overall'!$AH$83:$AI$83</c:f>
                <c:numCache>
                  <c:formatCode>General</c:formatCode>
                  <c:ptCount val="2"/>
                  <c:pt idx="0">
                    <c:v>30.81781342564047</c:v>
                  </c:pt>
                  <c:pt idx="1">
                    <c:v>30.81781342564047</c:v>
                  </c:pt>
                </c:numCache>
              </c:numRef>
            </c:minus>
            <c:spPr>
              <a:ln w="6350"/>
            </c:spPr>
          </c:errBars>
          <c:cat>
            <c:strRef>
              <c:f>'Modality Shift Overall'!$AF$81:$AG$81</c:f>
              <c:strCache>
                <c:ptCount val="2"/>
                <c:pt idx="0">
                  <c:v>Mod Rep</c:v>
                </c:pt>
                <c:pt idx="1">
                  <c:v>Mod Shift</c:v>
                </c:pt>
              </c:strCache>
            </c:strRef>
          </c:cat>
          <c:val>
            <c:numRef>
              <c:f>'Modality Shift Overall'!$AF$83:$AG$83</c:f>
              <c:numCache>
                <c:formatCode>General</c:formatCode>
                <c:ptCount val="2"/>
                <c:pt idx="0">
                  <c:v>1088.618314</c:v>
                </c:pt>
                <c:pt idx="1">
                  <c:v>1204.880116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'Modality Shift Overall'!$AE$84</c:f>
              <c:strCache>
                <c:ptCount val="1"/>
                <c:pt idx="0">
                  <c:v>Adult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Shift Overall'!$AH$84:$AI$84</c:f>
                <c:numCache>
                  <c:formatCode>General</c:formatCode>
                  <c:ptCount val="2"/>
                  <c:pt idx="0">
                    <c:v>19.46061999697345</c:v>
                  </c:pt>
                  <c:pt idx="1">
                    <c:v>19.46061999697345</c:v>
                  </c:pt>
                </c:numCache>
              </c:numRef>
            </c:plus>
            <c:minus>
              <c:numRef>
                <c:f>'Modality Shift Overall'!$AH$84:$AI$84</c:f>
                <c:numCache>
                  <c:formatCode>General</c:formatCode>
                  <c:ptCount val="2"/>
                  <c:pt idx="0">
                    <c:v>19.46061999697345</c:v>
                  </c:pt>
                  <c:pt idx="1">
                    <c:v>19.46061999697345</c:v>
                  </c:pt>
                </c:numCache>
              </c:numRef>
            </c:minus>
          </c:errBars>
          <c:cat>
            <c:strRef>
              <c:f>'Modality Shift Overall'!$AF$81:$AG$81</c:f>
              <c:strCache>
                <c:ptCount val="2"/>
                <c:pt idx="0">
                  <c:v>Mod Rep</c:v>
                </c:pt>
                <c:pt idx="1">
                  <c:v>Mod Shift</c:v>
                </c:pt>
              </c:strCache>
            </c:strRef>
          </c:cat>
          <c:val>
            <c:numRef>
              <c:f>'Modality Shift Overall'!$AF$84:$AG$84</c:f>
              <c:numCache>
                <c:formatCode>General</c:formatCode>
                <c:ptCount val="2"/>
                <c:pt idx="0">
                  <c:v>829.98362</c:v>
                </c:pt>
                <c:pt idx="1">
                  <c:v>905.0075319999997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020128"/>
        <c:axId val="-2066668208"/>
      </c:lineChart>
      <c:catAx>
        <c:axId val="-20660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066668208"/>
        <c:crosses val="autoZero"/>
        <c:auto val="1"/>
        <c:lblAlgn val="ctr"/>
        <c:lblOffset val="100"/>
        <c:noMultiLvlLbl val="0"/>
      </c:catAx>
      <c:valAx>
        <c:axId val="-2066668208"/>
        <c:scaling>
          <c:orientation val="minMax"/>
          <c:min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>
                    <a:latin typeface="Times New Roman"/>
                    <a:cs typeface="Times New Roman"/>
                  </a:defRPr>
                </a:pPr>
                <a:r>
                  <a:rPr lang="en-US" b="0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06602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Modality Shift to Auditory</a:t>
            </a:r>
            <a:r>
              <a:rPr lang="en-US" baseline="0"/>
              <a:t> Targets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'Modality Shift to Visual'!$AI$88</c:f>
              <c:strCache>
                <c:ptCount val="1"/>
                <c:pt idx="0">
                  <c:v>Pure V2V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Visual'!$AK$89:$AK$91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75.33915566668874</c:v>
                  </c:pt>
                  <c:pt idx="2">
                    <c:v>41.74950749671031</c:v>
                  </c:pt>
                </c:numCache>
              </c:numRef>
            </c:plus>
            <c:minus>
              <c:numRef>
                <c:f>'Modality Shift to Visual'!$AK$89:$AK$91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75.33915566668874</c:v>
                  </c:pt>
                  <c:pt idx="2">
                    <c:v>41.74950749671031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Visual'!$AI$89:$AI$91</c:f>
              <c:numCache>
                <c:formatCode>General</c:formatCode>
                <c:ptCount val="3"/>
                <c:pt idx="0">
                  <c:v>1558.323028</c:v>
                </c:pt>
                <c:pt idx="1">
                  <c:v>975.0685320000001</c:v>
                </c:pt>
                <c:pt idx="2">
                  <c:v>778.3778192307692</c:v>
                </c:pt>
              </c:numCache>
            </c:numRef>
          </c:val>
        </c:ser>
        <c:ser>
          <c:idx val="6"/>
          <c:order val="1"/>
          <c:tx>
            <c:strRef>
              <c:f>'Modality Shift to Visual'!$AJ$88</c:f>
              <c:strCache>
                <c:ptCount val="1"/>
                <c:pt idx="0">
                  <c:v>Pure A2V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Visual'!$AL$89:$AL$91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78.4135697582801</c:v>
                  </c:pt>
                  <c:pt idx="2">
                    <c:v>41.74950749671031</c:v>
                  </c:pt>
                </c:numCache>
              </c:numRef>
            </c:plus>
            <c:minus>
              <c:numRef>
                <c:f>'Modality Shift to Visual'!$AL$89:$AL$91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78.4135697582801</c:v>
                  </c:pt>
                  <c:pt idx="2">
                    <c:v>41.74950749671031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Visual'!$AJ$89:$AJ$91</c:f>
              <c:numCache>
                <c:formatCode>General</c:formatCode>
                <c:ptCount val="3"/>
                <c:pt idx="0">
                  <c:v>1637.755932</c:v>
                </c:pt>
                <c:pt idx="1">
                  <c:v>1050.581075</c:v>
                </c:pt>
                <c:pt idx="2">
                  <c:v>774.5669884615386</c:v>
                </c:pt>
              </c:numCache>
            </c:numRef>
          </c:val>
        </c:ser>
        <c:ser>
          <c:idx val="8"/>
          <c:order val="2"/>
          <c:tx>
            <c:strRef>
              <c:f>'Modality Shift to Visual'!$AP$88</c:f>
              <c:strCache>
                <c:ptCount val="1"/>
                <c:pt idx="0">
                  <c:v>Mix V2V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Visual'!$AR$89:$AR$91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plus>
            <c:minus>
              <c:numRef>
                <c:f>'Modality Shift to Visual'!$AR$89:$AR$91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Visual'!$AP$89:$AP$91</c:f>
              <c:numCache>
                <c:formatCode>General</c:formatCode>
                <c:ptCount val="3"/>
                <c:pt idx="0">
                  <c:v>1285.524784</c:v>
                </c:pt>
                <c:pt idx="1">
                  <c:v>936.3250600000001</c:v>
                </c:pt>
                <c:pt idx="2">
                  <c:v>753.4274846153846</c:v>
                </c:pt>
              </c:numCache>
            </c:numRef>
          </c:val>
        </c:ser>
        <c:ser>
          <c:idx val="9"/>
          <c:order val="3"/>
          <c:tx>
            <c:strRef>
              <c:f>'Modality Shift to Visual'!$AQ$88</c:f>
              <c:strCache>
                <c:ptCount val="1"/>
                <c:pt idx="0">
                  <c:v>Mix A2V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Visual'!$AS$89:$AS$91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plus>
            <c:minus>
              <c:numRef>
                <c:f>'Modality Shift to Visual'!$AS$89:$AS$91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Visual'!$AQ$89:$AQ$91</c:f>
              <c:numCache>
                <c:formatCode>General</c:formatCode>
                <c:ptCount val="3"/>
                <c:pt idx="0">
                  <c:v>1485.409512</c:v>
                </c:pt>
                <c:pt idx="1">
                  <c:v>1127.032</c:v>
                </c:pt>
                <c:pt idx="2">
                  <c:v>831.758496153846</c:v>
                </c:pt>
              </c:numCache>
            </c:numRef>
          </c:val>
        </c:ser>
        <c:ser>
          <c:idx val="0"/>
          <c:order val="4"/>
          <c:tx>
            <c:strRef>
              <c:f>'Modality Shift to Auditory'!$AI$88</c:f>
              <c:strCache>
                <c:ptCount val="1"/>
                <c:pt idx="0">
                  <c:v>Pure A2A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Auditory'!$AK$89:$AK$91</c:f>
                <c:numCache>
                  <c:formatCode>General</c:formatCode>
                  <c:ptCount val="3"/>
                  <c:pt idx="0">
                    <c:v>104.6250177382855</c:v>
                  </c:pt>
                  <c:pt idx="1">
                    <c:v>98.45017540798406</c:v>
                  </c:pt>
                  <c:pt idx="2">
                    <c:v>41.40422897027474</c:v>
                  </c:pt>
                </c:numCache>
              </c:numRef>
            </c:plus>
            <c:minus>
              <c:numRef>
                <c:f>'Modality Shift to Auditory'!$AL$89:$AL$91</c:f>
                <c:numCache>
                  <c:formatCode>General</c:formatCode>
                  <c:ptCount val="3"/>
                  <c:pt idx="0">
                    <c:v>104.6250177382864</c:v>
                  </c:pt>
                  <c:pt idx="1">
                    <c:v>98.4501754079843</c:v>
                  </c:pt>
                  <c:pt idx="2">
                    <c:v>39.94635131757703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Auditory'!$AI$89:$AI$91</c:f>
              <c:numCache>
                <c:formatCode>General</c:formatCode>
                <c:ptCount val="3"/>
                <c:pt idx="0">
                  <c:v>1513.033268</c:v>
                </c:pt>
                <c:pt idx="1">
                  <c:v>1069.9682375</c:v>
                </c:pt>
                <c:pt idx="2">
                  <c:v>856.63408</c:v>
                </c:pt>
              </c:numCache>
            </c:numRef>
          </c:val>
        </c:ser>
        <c:ser>
          <c:idx val="1"/>
          <c:order val="5"/>
          <c:tx>
            <c:strRef>
              <c:f>'Modality Shift to Auditory'!$AJ$88</c:f>
              <c:strCache>
                <c:ptCount val="1"/>
                <c:pt idx="0">
                  <c:v>Pure V2A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Auditory'!$AL$89:$AL$91</c:f>
                <c:numCache>
                  <c:formatCode>General</c:formatCode>
                  <c:ptCount val="3"/>
                  <c:pt idx="0">
                    <c:v>104.6250177382864</c:v>
                  </c:pt>
                  <c:pt idx="1">
                    <c:v>98.4501754079843</c:v>
                  </c:pt>
                  <c:pt idx="2">
                    <c:v>39.94635131757703</c:v>
                  </c:pt>
                </c:numCache>
              </c:numRef>
            </c:plus>
            <c:minus>
              <c:numRef>
                <c:f>'Modality Shift to Auditory'!$AL$89:$AL$91</c:f>
                <c:numCache>
                  <c:formatCode>General</c:formatCode>
                  <c:ptCount val="3"/>
                  <c:pt idx="0">
                    <c:v>104.6250177382864</c:v>
                  </c:pt>
                  <c:pt idx="1">
                    <c:v>98.4501754079843</c:v>
                  </c:pt>
                  <c:pt idx="2">
                    <c:v>39.94635131757703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Auditory'!$AJ$89:$AJ$91</c:f>
              <c:numCache>
                <c:formatCode>General</c:formatCode>
                <c:ptCount val="3"/>
                <c:pt idx="0">
                  <c:v>1760.462428</c:v>
                </c:pt>
                <c:pt idx="1">
                  <c:v>1301.239252</c:v>
                </c:pt>
                <c:pt idx="2">
                  <c:v>946.1213576923074</c:v>
                </c:pt>
              </c:numCache>
            </c:numRef>
          </c:val>
        </c:ser>
        <c:ser>
          <c:idx val="3"/>
          <c:order val="6"/>
          <c:tx>
            <c:strRef>
              <c:f>'Modality Shift to Auditory'!$AP$88</c:f>
              <c:strCache>
                <c:ptCount val="1"/>
                <c:pt idx="0">
                  <c:v>Mix A2A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Auditory'!$AR$89:$AR$91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plus>
            <c:minus>
              <c:numRef>
                <c:f>'Modality Shift to Auditory'!$AR$89:$AR$91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Auditory'!$AP$89:$AP$91</c:f>
              <c:numCache>
                <c:formatCode>General</c:formatCode>
                <c:ptCount val="3"/>
                <c:pt idx="0">
                  <c:v>1687.377616</c:v>
                </c:pt>
                <c:pt idx="1">
                  <c:v>1249.3132</c:v>
                </c:pt>
                <c:pt idx="2">
                  <c:v>877.2471846153845</c:v>
                </c:pt>
              </c:numCache>
            </c:numRef>
          </c:val>
        </c:ser>
        <c:ser>
          <c:idx val="4"/>
          <c:order val="7"/>
          <c:tx>
            <c:strRef>
              <c:f>'Modality Shift to Auditory'!$AQ$88</c:f>
              <c:strCache>
                <c:ptCount val="1"/>
                <c:pt idx="0">
                  <c:v>Mix V2A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Auditory'!$AS$89:$AS$91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plus>
            <c:minus>
              <c:numRef>
                <c:f>'Modality Shift to Auditory'!$AS$89:$AS$91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Auditory'!$AQ$89:$AQ$91</c:f>
              <c:numCache>
                <c:formatCode>General</c:formatCode>
                <c:ptCount val="3"/>
                <c:pt idx="0">
                  <c:v>1705.215692</c:v>
                </c:pt>
                <c:pt idx="1">
                  <c:v>1252.351388</c:v>
                </c:pt>
                <c:pt idx="2">
                  <c:v>863.5541384615383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64821312"/>
        <c:axId val="-2064818064"/>
      </c:barChart>
      <c:catAx>
        <c:axId val="-20648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18064"/>
        <c:crosses val="autoZero"/>
        <c:auto val="1"/>
        <c:lblAlgn val="ctr"/>
        <c:lblOffset val="100"/>
        <c:noMultiLvlLbl val="0"/>
      </c:catAx>
      <c:valAx>
        <c:axId val="-2064818064"/>
        <c:scaling>
          <c:orientation val="minMax"/>
          <c:max val="2000.0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Modality Shift in Pure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'Modality Shift to Visual'!$AI$88</c:f>
              <c:strCache>
                <c:ptCount val="1"/>
                <c:pt idx="0">
                  <c:v>Pure V2V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Visual'!$AK$89:$AK$91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75.33915566668874</c:v>
                  </c:pt>
                  <c:pt idx="2">
                    <c:v>41.74950749671031</c:v>
                  </c:pt>
                </c:numCache>
              </c:numRef>
            </c:plus>
            <c:minus>
              <c:numRef>
                <c:f>'Modality Shift to Visual'!$AK$89:$AK$91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75.33915566668874</c:v>
                  </c:pt>
                  <c:pt idx="2">
                    <c:v>41.74950749671031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Visual'!$AI$89:$AI$91</c:f>
              <c:numCache>
                <c:formatCode>General</c:formatCode>
                <c:ptCount val="3"/>
                <c:pt idx="0">
                  <c:v>1558.323028</c:v>
                </c:pt>
                <c:pt idx="1">
                  <c:v>975.0685320000001</c:v>
                </c:pt>
                <c:pt idx="2">
                  <c:v>778.3778192307692</c:v>
                </c:pt>
              </c:numCache>
            </c:numRef>
          </c:val>
        </c:ser>
        <c:ser>
          <c:idx val="6"/>
          <c:order val="1"/>
          <c:tx>
            <c:strRef>
              <c:f>'Modality Shift to Visual'!$AJ$88</c:f>
              <c:strCache>
                <c:ptCount val="1"/>
                <c:pt idx="0">
                  <c:v>Pure A2V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Visual'!$AL$89:$AL$91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78.4135697582801</c:v>
                  </c:pt>
                  <c:pt idx="2">
                    <c:v>41.74950749671031</c:v>
                  </c:pt>
                </c:numCache>
              </c:numRef>
            </c:plus>
            <c:minus>
              <c:numRef>
                <c:f>'Modality Shift to Visual'!$AL$89:$AL$91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78.4135697582801</c:v>
                  </c:pt>
                  <c:pt idx="2">
                    <c:v>41.74950749671031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Visual'!$AJ$89:$AJ$91</c:f>
              <c:numCache>
                <c:formatCode>General</c:formatCode>
                <c:ptCount val="3"/>
                <c:pt idx="0">
                  <c:v>1637.755932</c:v>
                </c:pt>
                <c:pt idx="1">
                  <c:v>1050.581075</c:v>
                </c:pt>
                <c:pt idx="2">
                  <c:v>774.5669884615386</c:v>
                </c:pt>
              </c:numCache>
            </c:numRef>
          </c:val>
        </c:ser>
        <c:ser>
          <c:idx val="7"/>
          <c:order val="2"/>
          <c:tx>
            <c:strRef>
              <c:f>'Modality Shift to Visual'!$AO$88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Visual'!$AO$89:$AO$91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0"/>
          <c:order val="3"/>
          <c:tx>
            <c:strRef>
              <c:f>'Modality Shift to Auditory'!$AI$88</c:f>
              <c:strCache>
                <c:ptCount val="1"/>
                <c:pt idx="0">
                  <c:v>Pure A2A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Auditory'!$AK$89:$AK$91</c:f>
                <c:numCache>
                  <c:formatCode>General</c:formatCode>
                  <c:ptCount val="3"/>
                  <c:pt idx="0">
                    <c:v>104.6250177382855</c:v>
                  </c:pt>
                  <c:pt idx="1">
                    <c:v>98.45017540798406</c:v>
                  </c:pt>
                  <c:pt idx="2">
                    <c:v>41.40422897027474</c:v>
                  </c:pt>
                </c:numCache>
              </c:numRef>
            </c:plus>
            <c:minus>
              <c:numRef>
                <c:f>'Modality Shift to Auditory'!$AL$89:$AL$91</c:f>
                <c:numCache>
                  <c:formatCode>General</c:formatCode>
                  <c:ptCount val="3"/>
                  <c:pt idx="0">
                    <c:v>104.6250177382864</c:v>
                  </c:pt>
                  <c:pt idx="1">
                    <c:v>98.4501754079843</c:v>
                  </c:pt>
                  <c:pt idx="2">
                    <c:v>39.94635131757703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Auditory'!$AI$89:$AI$91</c:f>
              <c:numCache>
                <c:formatCode>General</c:formatCode>
                <c:ptCount val="3"/>
                <c:pt idx="0">
                  <c:v>1513.033268</c:v>
                </c:pt>
                <c:pt idx="1">
                  <c:v>1069.9682375</c:v>
                </c:pt>
                <c:pt idx="2">
                  <c:v>856.63408</c:v>
                </c:pt>
              </c:numCache>
            </c:numRef>
          </c:val>
        </c:ser>
        <c:ser>
          <c:idx val="1"/>
          <c:order val="4"/>
          <c:tx>
            <c:strRef>
              <c:f>'Modality Shift to Auditory'!$AJ$88</c:f>
              <c:strCache>
                <c:ptCount val="1"/>
                <c:pt idx="0">
                  <c:v>Pure V2A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Auditory'!$AL$89:$AL$91</c:f>
                <c:numCache>
                  <c:formatCode>General</c:formatCode>
                  <c:ptCount val="3"/>
                  <c:pt idx="0">
                    <c:v>104.6250177382864</c:v>
                  </c:pt>
                  <c:pt idx="1">
                    <c:v>98.4501754079843</c:v>
                  </c:pt>
                  <c:pt idx="2">
                    <c:v>39.94635131757703</c:v>
                  </c:pt>
                </c:numCache>
              </c:numRef>
            </c:plus>
            <c:minus>
              <c:numRef>
                <c:f>'Modality Shift to Auditory'!$AL$89:$AL$91</c:f>
                <c:numCache>
                  <c:formatCode>General</c:formatCode>
                  <c:ptCount val="3"/>
                  <c:pt idx="0">
                    <c:v>104.6250177382864</c:v>
                  </c:pt>
                  <c:pt idx="1">
                    <c:v>98.4501754079843</c:v>
                  </c:pt>
                  <c:pt idx="2">
                    <c:v>39.94635131757703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Auditory'!$AJ$89:$AJ$91</c:f>
              <c:numCache>
                <c:formatCode>General</c:formatCode>
                <c:ptCount val="3"/>
                <c:pt idx="0">
                  <c:v>1760.462428</c:v>
                </c:pt>
                <c:pt idx="1">
                  <c:v>1301.239252</c:v>
                </c:pt>
                <c:pt idx="2">
                  <c:v>946.1213576923074</c:v>
                </c:pt>
              </c:numCache>
            </c:numRef>
          </c:val>
        </c:ser>
        <c:ser>
          <c:idx val="2"/>
          <c:order val="5"/>
          <c:tx>
            <c:strRef>
              <c:f>'Modality Shift to Auditory'!$AO$88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Auditory'!$AO$89:$AO$91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27381712"/>
        <c:axId val="-2027525056"/>
      </c:barChart>
      <c:catAx>
        <c:axId val="-2027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25056"/>
        <c:crosses val="autoZero"/>
        <c:auto val="1"/>
        <c:lblAlgn val="ctr"/>
        <c:lblOffset val="100"/>
        <c:noMultiLvlLbl val="0"/>
      </c:catAx>
      <c:valAx>
        <c:axId val="-2027525056"/>
        <c:scaling>
          <c:orientation val="minMax"/>
          <c:max val="2000.0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3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Modality Shift in</a:t>
            </a:r>
            <a:r>
              <a:rPr lang="en-US" baseline="0"/>
              <a:t> Mixed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'Modality Shift to Visual'!$AO$88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Visual'!$AO$89:$AO$91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"/>
          <c:tx>
            <c:strRef>
              <c:f>'Modality Shift to Visual'!$AP$88</c:f>
              <c:strCache>
                <c:ptCount val="1"/>
                <c:pt idx="0">
                  <c:v>Mix V2V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Visual'!$AR$89:$AR$91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plus>
            <c:minus>
              <c:numRef>
                <c:f>'Modality Shift to Visual'!$AR$89:$AR$91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Visual'!$AP$89:$AP$91</c:f>
              <c:numCache>
                <c:formatCode>General</c:formatCode>
                <c:ptCount val="3"/>
                <c:pt idx="0">
                  <c:v>1285.524784</c:v>
                </c:pt>
                <c:pt idx="1">
                  <c:v>936.3250600000001</c:v>
                </c:pt>
                <c:pt idx="2">
                  <c:v>753.4274846153846</c:v>
                </c:pt>
              </c:numCache>
            </c:numRef>
          </c:val>
        </c:ser>
        <c:ser>
          <c:idx val="9"/>
          <c:order val="2"/>
          <c:tx>
            <c:strRef>
              <c:f>'Modality Shift to Visual'!$AQ$88</c:f>
              <c:strCache>
                <c:ptCount val="1"/>
                <c:pt idx="0">
                  <c:v>Mix A2V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Visual'!$AS$89:$AS$91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plus>
            <c:minus>
              <c:numRef>
                <c:f>'Modality Shift to Visual'!$AS$89:$AS$91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Visual'!$AQ$89:$AQ$91</c:f>
              <c:numCache>
                <c:formatCode>General</c:formatCode>
                <c:ptCount val="3"/>
                <c:pt idx="0">
                  <c:v>1485.409512</c:v>
                </c:pt>
                <c:pt idx="1">
                  <c:v>1127.032</c:v>
                </c:pt>
                <c:pt idx="2">
                  <c:v>831.758496153846</c:v>
                </c:pt>
              </c:numCache>
            </c:numRef>
          </c:val>
        </c:ser>
        <c:ser>
          <c:idx val="2"/>
          <c:order val="3"/>
          <c:tx>
            <c:strRef>
              <c:f>'Modality Shift to Auditory'!$AO$88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Auditory'!$AO$89:$AO$91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'Modality Shift to Auditory'!$AP$88</c:f>
              <c:strCache>
                <c:ptCount val="1"/>
                <c:pt idx="0">
                  <c:v>Mix A2A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Auditory'!$AR$89:$AR$91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plus>
            <c:minus>
              <c:numRef>
                <c:f>'Modality Shift to Auditory'!$AR$89:$AR$91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Auditory'!$AP$89:$AP$91</c:f>
              <c:numCache>
                <c:formatCode>General</c:formatCode>
                <c:ptCount val="3"/>
                <c:pt idx="0">
                  <c:v>1687.377616</c:v>
                </c:pt>
                <c:pt idx="1">
                  <c:v>1249.3132</c:v>
                </c:pt>
                <c:pt idx="2">
                  <c:v>877.2471846153845</c:v>
                </c:pt>
              </c:numCache>
            </c:numRef>
          </c:val>
        </c:ser>
        <c:ser>
          <c:idx val="4"/>
          <c:order val="5"/>
          <c:tx>
            <c:strRef>
              <c:f>'Modality Shift to Auditory'!$AQ$88</c:f>
              <c:strCache>
                <c:ptCount val="1"/>
                <c:pt idx="0">
                  <c:v>Mix V2A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Auditory'!$AS$89:$AS$91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plus>
            <c:minus>
              <c:numRef>
                <c:f>'Modality Shift to Auditory'!$AS$89:$AS$91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Auditory'!$AQ$89:$AQ$91</c:f>
              <c:numCache>
                <c:formatCode>General</c:formatCode>
                <c:ptCount val="3"/>
                <c:pt idx="0">
                  <c:v>1705.215692</c:v>
                </c:pt>
                <c:pt idx="1">
                  <c:v>1252.351388</c:v>
                </c:pt>
                <c:pt idx="2">
                  <c:v>863.5541384615383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3591232"/>
        <c:axId val="-2093587984"/>
      </c:barChart>
      <c:catAx>
        <c:axId val="-20935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87984"/>
        <c:crosses val="autoZero"/>
        <c:auto val="1"/>
        <c:lblAlgn val="ctr"/>
        <c:lblOffset val="100"/>
        <c:noMultiLvlLbl val="0"/>
      </c:catAx>
      <c:valAx>
        <c:axId val="-2093587984"/>
        <c:scaling>
          <c:orientation val="minMax"/>
          <c:max val="2000.0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Modality Shift to Visua</a:t>
            </a:r>
            <a:r>
              <a:rPr lang="en-US" baseline="0"/>
              <a:t>l Target by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to Visual'!$AI$88</c:f>
              <c:strCache>
                <c:ptCount val="1"/>
                <c:pt idx="0">
                  <c:v>Pure V2V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Visual'!$AK$89:$AK$91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75.33915566668874</c:v>
                  </c:pt>
                  <c:pt idx="2">
                    <c:v>41.74950749671031</c:v>
                  </c:pt>
                </c:numCache>
              </c:numRef>
            </c:plus>
            <c:minus>
              <c:numRef>
                <c:f>'Modality Shift to Visual'!$AK$89:$AK$91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75.33915566668874</c:v>
                  </c:pt>
                  <c:pt idx="2">
                    <c:v>41.74950749671031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Visual'!$AI$89:$AI$91</c:f>
              <c:numCache>
                <c:formatCode>General</c:formatCode>
                <c:ptCount val="3"/>
                <c:pt idx="0">
                  <c:v>1558.323028</c:v>
                </c:pt>
                <c:pt idx="1">
                  <c:v>975.0685320000001</c:v>
                </c:pt>
                <c:pt idx="2">
                  <c:v>778.3778192307692</c:v>
                </c:pt>
              </c:numCache>
            </c:numRef>
          </c:val>
        </c:ser>
        <c:ser>
          <c:idx val="1"/>
          <c:order val="1"/>
          <c:tx>
            <c:strRef>
              <c:f>'Modality Shift to Visual'!$AJ$88</c:f>
              <c:strCache>
                <c:ptCount val="1"/>
                <c:pt idx="0">
                  <c:v>Pure A2V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Visual'!$AL$89:$AL$91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78.4135697582801</c:v>
                  </c:pt>
                  <c:pt idx="2">
                    <c:v>41.74950749671031</c:v>
                  </c:pt>
                </c:numCache>
              </c:numRef>
            </c:plus>
            <c:minus>
              <c:numRef>
                <c:f>'Modality Shift to Visual'!$AL$89:$AL$91</c:f>
                <c:numCache>
                  <c:formatCode>General</c:formatCode>
                  <c:ptCount val="3"/>
                  <c:pt idx="0">
                    <c:v>122.4362000502883</c:v>
                  </c:pt>
                  <c:pt idx="1">
                    <c:v>78.4135697582801</c:v>
                  </c:pt>
                  <c:pt idx="2">
                    <c:v>41.74950749671031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Visual'!$AJ$89:$AJ$91</c:f>
              <c:numCache>
                <c:formatCode>General</c:formatCode>
                <c:ptCount val="3"/>
                <c:pt idx="0">
                  <c:v>1637.755932</c:v>
                </c:pt>
                <c:pt idx="1">
                  <c:v>1050.581075</c:v>
                </c:pt>
                <c:pt idx="2">
                  <c:v>774.5669884615386</c:v>
                </c:pt>
              </c:numCache>
            </c:numRef>
          </c:val>
        </c:ser>
        <c:ser>
          <c:idx val="2"/>
          <c:order val="2"/>
          <c:tx>
            <c:strRef>
              <c:f>'Modality Shift to Visual'!$AO$88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Visual'!$AO$89:$AO$91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'Modality Shift to Visual'!$AP$88</c:f>
              <c:strCache>
                <c:ptCount val="1"/>
                <c:pt idx="0">
                  <c:v>Mix V2V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Visual'!$AR$89:$AR$91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plus>
            <c:minus>
              <c:numRef>
                <c:f>'Modality Shift to Visual'!$AR$89:$AR$91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Visual'!$AP$89:$AP$91</c:f>
              <c:numCache>
                <c:formatCode>General</c:formatCode>
                <c:ptCount val="3"/>
                <c:pt idx="0">
                  <c:v>1285.524784</c:v>
                </c:pt>
                <c:pt idx="1">
                  <c:v>936.3250600000001</c:v>
                </c:pt>
                <c:pt idx="2">
                  <c:v>753.4274846153846</c:v>
                </c:pt>
              </c:numCache>
            </c:numRef>
          </c:val>
        </c:ser>
        <c:ser>
          <c:idx val="4"/>
          <c:order val="4"/>
          <c:tx>
            <c:strRef>
              <c:f>'Modality Shift to Visual'!$AQ$88</c:f>
              <c:strCache>
                <c:ptCount val="1"/>
                <c:pt idx="0">
                  <c:v>Mix A2V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Visual'!$AS$89:$AS$91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plus>
            <c:minus>
              <c:numRef>
                <c:f>'Modality Shift to Visual'!$AS$89:$AS$91</c:f>
                <c:numCache>
                  <c:formatCode>General</c:formatCode>
                  <c:ptCount val="3"/>
                  <c:pt idx="0">
                    <c:v>61.03701339197052</c:v>
                  </c:pt>
                  <c:pt idx="1">
                    <c:v>43.74177112056119</c:v>
                  </c:pt>
                  <c:pt idx="2">
                    <c:v>28.83675438987639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Visual'!$AH$89:$AH$91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Visual'!$AQ$89:$AQ$91</c:f>
              <c:numCache>
                <c:formatCode>General</c:formatCode>
                <c:ptCount val="3"/>
                <c:pt idx="0">
                  <c:v>1485.409512</c:v>
                </c:pt>
                <c:pt idx="1">
                  <c:v>1127.032</c:v>
                </c:pt>
                <c:pt idx="2">
                  <c:v>831.758496153846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1610800"/>
        <c:axId val="-2091607552"/>
      </c:barChart>
      <c:catAx>
        <c:axId val="-20916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07552"/>
        <c:crosses val="autoZero"/>
        <c:auto val="1"/>
        <c:lblAlgn val="ctr"/>
        <c:lblOffset val="100"/>
        <c:noMultiLvlLbl val="0"/>
      </c:catAx>
      <c:valAx>
        <c:axId val="-2091607552"/>
        <c:scaling>
          <c:orientation val="minMax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Modality Shift to Auditory</a:t>
            </a:r>
            <a:r>
              <a:rPr lang="en-US" baseline="0"/>
              <a:t> Targets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to Auditory'!$AI$88</c:f>
              <c:strCache>
                <c:ptCount val="1"/>
                <c:pt idx="0">
                  <c:v>Pure A2A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Auditory'!$AK$89:$AK$91</c:f>
                <c:numCache>
                  <c:formatCode>General</c:formatCode>
                  <c:ptCount val="3"/>
                  <c:pt idx="0">
                    <c:v>104.6250177382855</c:v>
                  </c:pt>
                  <c:pt idx="1">
                    <c:v>98.45017540798406</c:v>
                  </c:pt>
                  <c:pt idx="2">
                    <c:v>41.40422897027474</c:v>
                  </c:pt>
                </c:numCache>
              </c:numRef>
            </c:plus>
            <c:minus>
              <c:numRef>
                <c:f>'Modality Shift to Auditory'!$AL$89:$AL$91</c:f>
                <c:numCache>
                  <c:formatCode>General</c:formatCode>
                  <c:ptCount val="3"/>
                  <c:pt idx="0">
                    <c:v>104.6250177382864</c:v>
                  </c:pt>
                  <c:pt idx="1">
                    <c:v>98.4501754079843</c:v>
                  </c:pt>
                  <c:pt idx="2">
                    <c:v>39.94635131757703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Auditory'!$AI$89:$AI$91</c:f>
              <c:numCache>
                <c:formatCode>General</c:formatCode>
                <c:ptCount val="3"/>
                <c:pt idx="0">
                  <c:v>1513.033268</c:v>
                </c:pt>
                <c:pt idx="1">
                  <c:v>1069.9682375</c:v>
                </c:pt>
                <c:pt idx="2">
                  <c:v>856.63408</c:v>
                </c:pt>
              </c:numCache>
            </c:numRef>
          </c:val>
        </c:ser>
        <c:ser>
          <c:idx val="1"/>
          <c:order val="1"/>
          <c:tx>
            <c:strRef>
              <c:f>'Modality Shift to Auditory'!$AJ$88</c:f>
              <c:strCache>
                <c:ptCount val="1"/>
                <c:pt idx="0">
                  <c:v>Pure V2A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Auditory'!$AL$89:$AL$91</c:f>
                <c:numCache>
                  <c:formatCode>General</c:formatCode>
                  <c:ptCount val="3"/>
                  <c:pt idx="0">
                    <c:v>104.6250177382864</c:v>
                  </c:pt>
                  <c:pt idx="1">
                    <c:v>98.4501754079843</c:v>
                  </c:pt>
                  <c:pt idx="2">
                    <c:v>39.94635131757703</c:v>
                  </c:pt>
                </c:numCache>
              </c:numRef>
            </c:plus>
            <c:minus>
              <c:numRef>
                <c:f>'Modality Shift to Auditory'!$AL$89:$AL$91</c:f>
                <c:numCache>
                  <c:formatCode>General</c:formatCode>
                  <c:ptCount val="3"/>
                  <c:pt idx="0">
                    <c:v>104.6250177382864</c:v>
                  </c:pt>
                  <c:pt idx="1">
                    <c:v>98.4501754079843</c:v>
                  </c:pt>
                  <c:pt idx="2">
                    <c:v>39.94635131757703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Auditory'!$AJ$89:$AJ$91</c:f>
              <c:numCache>
                <c:formatCode>General</c:formatCode>
                <c:ptCount val="3"/>
                <c:pt idx="0">
                  <c:v>1760.462428</c:v>
                </c:pt>
                <c:pt idx="1">
                  <c:v>1301.239252</c:v>
                </c:pt>
                <c:pt idx="2">
                  <c:v>946.1213576923074</c:v>
                </c:pt>
              </c:numCache>
            </c:numRef>
          </c:val>
        </c:ser>
        <c:ser>
          <c:idx val="2"/>
          <c:order val="2"/>
          <c:tx>
            <c:strRef>
              <c:f>'Modality Shift to Auditory'!$AO$88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Auditory'!$AO$89:$AO$91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'Modality Shift to Auditory'!$AP$88</c:f>
              <c:strCache>
                <c:ptCount val="1"/>
                <c:pt idx="0">
                  <c:v>Mix A2A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Auditory'!$AR$89:$AR$91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plus>
            <c:minus>
              <c:numRef>
                <c:f>'Modality Shift to Auditory'!$AR$89:$AR$91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Auditory'!$AP$89:$AP$91</c:f>
              <c:numCache>
                <c:formatCode>General</c:formatCode>
                <c:ptCount val="3"/>
                <c:pt idx="0">
                  <c:v>1687.377616</c:v>
                </c:pt>
                <c:pt idx="1">
                  <c:v>1249.3132</c:v>
                </c:pt>
                <c:pt idx="2">
                  <c:v>877.2471846153845</c:v>
                </c:pt>
              </c:numCache>
            </c:numRef>
          </c:val>
        </c:ser>
        <c:ser>
          <c:idx val="4"/>
          <c:order val="4"/>
          <c:tx>
            <c:strRef>
              <c:f>'Modality Shift to Auditory'!$AQ$88</c:f>
              <c:strCache>
                <c:ptCount val="1"/>
                <c:pt idx="0">
                  <c:v>Mix V2A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Shift to Auditory'!$AS$89:$AS$91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plus>
            <c:minus>
              <c:numRef>
                <c:f>'Modality Shift to Auditory'!$AS$89:$AS$91</c:f>
                <c:numCache>
                  <c:formatCode>General</c:formatCode>
                  <c:ptCount val="3"/>
                  <c:pt idx="0">
                    <c:v>64.74988636596326</c:v>
                  </c:pt>
                  <c:pt idx="1">
                    <c:v>49.75280382614615</c:v>
                  </c:pt>
                  <c:pt idx="2">
                    <c:v>43.29347456841384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Shift to Auditory'!$AH$89:$AH$91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to Auditory'!$AQ$89:$AQ$91</c:f>
              <c:numCache>
                <c:formatCode>General</c:formatCode>
                <c:ptCount val="3"/>
                <c:pt idx="0">
                  <c:v>1705.215692</c:v>
                </c:pt>
                <c:pt idx="1">
                  <c:v>1252.351388</c:v>
                </c:pt>
                <c:pt idx="2">
                  <c:v>863.5541384615383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27574656"/>
        <c:axId val="-2065261104"/>
      </c:barChart>
      <c:catAx>
        <c:axId val="-20275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61104"/>
        <c:crosses val="autoZero"/>
        <c:auto val="1"/>
        <c:lblAlgn val="ctr"/>
        <c:lblOffset val="100"/>
        <c:noMultiLvlLbl val="0"/>
      </c:catAx>
      <c:valAx>
        <c:axId val="-2065261104"/>
        <c:scaling>
          <c:orientation val="minMax"/>
          <c:max val="2000.0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Costs'!$H$89</c:f>
              <c:strCache>
                <c:ptCount val="1"/>
                <c:pt idx="0">
                  <c:v>V2A- A2A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Costs'!$J$90:$J$92</c:f>
                <c:numCache>
                  <c:formatCode>General</c:formatCode>
                  <c:ptCount val="3"/>
                  <c:pt idx="0">
                    <c:v>209.2500354765697</c:v>
                  </c:pt>
                  <c:pt idx="1">
                    <c:v>164.893673878898</c:v>
                  </c:pt>
                  <c:pt idx="2">
                    <c:v>82.80845794054956</c:v>
                  </c:pt>
                </c:numCache>
              </c:numRef>
            </c:plus>
            <c:minus>
              <c:numRef>
                <c:f>'Modality Shift Costs'!$J$90:$J$92</c:f>
                <c:numCache>
                  <c:formatCode>General</c:formatCode>
                  <c:ptCount val="3"/>
                  <c:pt idx="0">
                    <c:v>209.2500354765697</c:v>
                  </c:pt>
                  <c:pt idx="1">
                    <c:v>164.893673878898</c:v>
                  </c:pt>
                  <c:pt idx="2">
                    <c:v>82.80845794054956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Costs'!$H$90:$H$92</c:f>
              <c:numCache>
                <c:formatCode>General</c:formatCode>
                <c:ptCount val="3"/>
                <c:pt idx="0">
                  <c:v>247.42916</c:v>
                </c:pt>
                <c:pt idx="1">
                  <c:v>214.2320958333333</c:v>
                </c:pt>
                <c:pt idx="2">
                  <c:v>96.64873199999998</c:v>
                </c:pt>
              </c:numCache>
            </c:numRef>
          </c:val>
        </c:ser>
        <c:ser>
          <c:idx val="1"/>
          <c:order val="1"/>
          <c:tx>
            <c:strRef>
              <c:f>'Modality Shift Costs'!$I$89</c:f>
              <c:strCache>
                <c:ptCount val="1"/>
                <c:pt idx="0">
                  <c:v>A2V - V2V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Costs'!$K$90:$K$92</c:f>
                <c:numCache>
                  <c:formatCode>General</c:formatCode>
                  <c:ptCount val="3"/>
                  <c:pt idx="0">
                    <c:v>244.8724001005764</c:v>
                  </c:pt>
                  <c:pt idx="1">
                    <c:v>156.8271395165622</c:v>
                  </c:pt>
                  <c:pt idx="2">
                    <c:v>83.49901499342135</c:v>
                  </c:pt>
                </c:numCache>
              </c:numRef>
            </c:plus>
            <c:minus>
              <c:numRef>
                <c:f>'Modality Shift Costs'!$K$90:$K$92</c:f>
                <c:numCache>
                  <c:formatCode>General</c:formatCode>
                  <c:ptCount val="3"/>
                  <c:pt idx="0">
                    <c:v>244.8724001005764</c:v>
                  </c:pt>
                  <c:pt idx="1">
                    <c:v>156.8271395165622</c:v>
                  </c:pt>
                  <c:pt idx="2">
                    <c:v>83.49901499342135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Costs'!$I$90:$I$92</c:f>
              <c:numCache>
                <c:formatCode>General</c:formatCode>
                <c:ptCount val="3"/>
                <c:pt idx="0">
                  <c:v>79.43290400000002</c:v>
                </c:pt>
                <c:pt idx="1">
                  <c:v>111.7669791666667</c:v>
                </c:pt>
                <c:pt idx="2">
                  <c:v>-3.810830769230766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671072"/>
        <c:axId val="-2027668144"/>
      </c:barChart>
      <c:catAx>
        <c:axId val="-202767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7668144"/>
        <c:crosses val="autoZero"/>
        <c:auto val="1"/>
        <c:lblAlgn val="ctr"/>
        <c:lblOffset val="100"/>
        <c:noMultiLvlLbl val="0"/>
      </c:catAx>
      <c:valAx>
        <c:axId val="-2027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7671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Costs'!$S$89</c:f>
              <c:strCache>
                <c:ptCount val="1"/>
                <c:pt idx="0">
                  <c:v>V2A- A2A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Costs'!$U$90:$U$92</c:f>
                <c:numCache>
                  <c:formatCode>General</c:formatCode>
                  <c:ptCount val="3"/>
                  <c:pt idx="0">
                    <c:v>129.4997727319266</c:v>
                  </c:pt>
                  <c:pt idx="1">
                    <c:v>99.50560765229231</c:v>
                  </c:pt>
                  <c:pt idx="2">
                    <c:v>86.5869491368281</c:v>
                  </c:pt>
                </c:numCache>
              </c:numRef>
            </c:plus>
            <c:minus>
              <c:numRef>
                <c:f>'Modality Shift Costs'!$U$90:$U$92</c:f>
                <c:numCache>
                  <c:formatCode>General</c:formatCode>
                  <c:ptCount val="3"/>
                  <c:pt idx="0">
                    <c:v>129.4997727319266</c:v>
                  </c:pt>
                  <c:pt idx="1">
                    <c:v>99.50560765229231</c:v>
                  </c:pt>
                  <c:pt idx="2">
                    <c:v>86.5869491368281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Costs'!$S$90:$S$92</c:f>
              <c:numCache>
                <c:formatCode>General</c:formatCode>
                <c:ptCount val="3"/>
                <c:pt idx="0">
                  <c:v>17.838076</c:v>
                </c:pt>
                <c:pt idx="1">
                  <c:v>3.038187999999995</c:v>
                </c:pt>
                <c:pt idx="2">
                  <c:v>-13.69304615384615</c:v>
                </c:pt>
              </c:numCache>
            </c:numRef>
          </c:val>
        </c:ser>
        <c:ser>
          <c:idx val="1"/>
          <c:order val="1"/>
          <c:tx>
            <c:strRef>
              <c:f>'Modality Shift Costs'!$T$89</c:f>
              <c:strCache>
                <c:ptCount val="1"/>
                <c:pt idx="0">
                  <c:v>A2V - V2V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Costs'!$V$90:$V$92</c:f>
                <c:numCache>
                  <c:formatCode>General</c:formatCode>
                  <c:ptCount val="3"/>
                  <c:pt idx="0">
                    <c:v>122.0740267839413</c:v>
                  </c:pt>
                  <c:pt idx="1">
                    <c:v>87.4835422411227</c:v>
                  </c:pt>
                  <c:pt idx="2">
                    <c:v>57.67350877975328</c:v>
                  </c:pt>
                </c:numCache>
              </c:numRef>
            </c:plus>
            <c:minus>
              <c:numRef>
                <c:f>'Modality Shift Costs'!$V$90:$V$92</c:f>
                <c:numCache>
                  <c:formatCode>General</c:formatCode>
                  <c:ptCount val="3"/>
                  <c:pt idx="0">
                    <c:v>122.0740267839413</c:v>
                  </c:pt>
                  <c:pt idx="1">
                    <c:v>87.4835422411227</c:v>
                  </c:pt>
                  <c:pt idx="2">
                    <c:v>57.67350877975328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Costs'!$T$90:$T$92</c:f>
              <c:numCache>
                <c:formatCode>General</c:formatCode>
                <c:ptCount val="3"/>
                <c:pt idx="0">
                  <c:v>199.884728</c:v>
                </c:pt>
                <c:pt idx="1">
                  <c:v>190.70694</c:v>
                </c:pt>
                <c:pt idx="2">
                  <c:v>78.33101153846154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350928"/>
        <c:axId val="-2064952528"/>
      </c:barChart>
      <c:catAx>
        <c:axId val="-20273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4952528"/>
        <c:crosses val="autoZero"/>
        <c:auto val="1"/>
        <c:lblAlgn val="ctr"/>
        <c:lblOffset val="100"/>
        <c:noMultiLvlLbl val="0"/>
      </c:catAx>
      <c:valAx>
        <c:axId val="-206495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27350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Position!$C$58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Position!$G$59:$G$61</c:f>
                <c:numCache>
                  <c:formatCode>General</c:formatCode>
                  <c:ptCount val="3"/>
                  <c:pt idx="0">
                    <c:v>171.383111676</c:v>
                  </c:pt>
                  <c:pt idx="1">
                    <c:v>105.288525776</c:v>
                  </c:pt>
                  <c:pt idx="2">
                    <c:v>86.384486888</c:v>
                  </c:pt>
                </c:numCache>
              </c:numRef>
            </c:plus>
            <c:minus>
              <c:numRef>
                <c:f>Position!$G$59:$G$61</c:f>
                <c:numCache>
                  <c:formatCode>General</c:formatCode>
                  <c:ptCount val="3"/>
                  <c:pt idx="0">
                    <c:v>171.383111676</c:v>
                  </c:pt>
                  <c:pt idx="1">
                    <c:v>105.288525776</c:v>
                  </c:pt>
                  <c:pt idx="2">
                    <c:v>86.384486888</c:v>
                  </c:pt>
                </c:numCache>
              </c:numRef>
            </c:minus>
          </c:errBars>
          <c:cat>
            <c:strRef>
              <c:f>Position!$B$59:$B$61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Position!$C$59:$C$61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</c:v>
                </c:pt>
              </c:numCache>
            </c:numRef>
          </c:val>
        </c:ser>
        <c:ser>
          <c:idx val="1"/>
          <c:order val="1"/>
          <c:tx>
            <c:strRef>
              <c:f>Position!$D$58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Position!$H$59:$H$61</c:f>
                <c:numCache>
                  <c:formatCode>General</c:formatCode>
                  <c:ptCount val="3"/>
                  <c:pt idx="0">
                    <c:v>130.374659856</c:v>
                  </c:pt>
                  <c:pt idx="1">
                    <c:v>101.228722504</c:v>
                  </c:pt>
                  <c:pt idx="2">
                    <c:v>87.351623408</c:v>
                  </c:pt>
                </c:numCache>
              </c:numRef>
            </c:plus>
            <c:minus>
              <c:numRef>
                <c:f>Position!$I$59:$I$61</c:f>
                <c:numCache>
                  <c:formatCode>General</c:formatCode>
                  <c:ptCount val="3"/>
                  <c:pt idx="0">
                    <c:v>122.03119054</c:v>
                  </c:pt>
                  <c:pt idx="1">
                    <c:v>106.293214524</c:v>
                  </c:pt>
                  <c:pt idx="2">
                    <c:v>93.64983096</c:v>
                  </c:pt>
                </c:numCache>
              </c:numRef>
            </c:minus>
          </c:errBars>
          <c:cat>
            <c:strRef>
              <c:f>Position!$B$59:$B$61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Position!$D$59:$D$61</c:f>
              <c:numCache>
                <c:formatCode>General</c:formatCode>
                <c:ptCount val="3"/>
                <c:pt idx="0">
                  <c:v>1616.81898</c:v>
                </c:pt>
                <c:pt idx="1">
                  <c:v>1199.198428</c:v>
                </c:pt>
                <c:pt idx="2">
                  <c:v>843.742812</c:v>
                </c:pt>
              </c:numCache>
            </c:numRef>
          </c:val>
        </c:ser>
        <c:ser>
          <c:idx val="2"/>
          <c:order val="2"/>
          <c:tx>
            <c:strRef>
              <c:f>Position!$E$58</c:f>
              <c:strCache>
                <c:ptCount val="1"/>
                <c:pt idx="0">
                  <c:v>M3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Position!$I$59:$I$61</c:f>
                <c:numCache>
                  <c:formatCode>General</c:formatCode>
                  <c:ptCount val="3"/>
                  <c:pt idx="0">
                    <c:v>122.03119054</c:v>
                  </c:pt>
                  <c:pt idx="1">
                    <c:v>106.293214524</c:v>
                  </c:pt>
                  <c:pt idx="2">
                    <c:v>93.64983096</c:v>
                  </c:pt>
                </c:numCache>
              </c:numRef>
            </c:plus>
            <c:minus>
              <c:numRef>
                <c:f>Position!$I$59:$I$61</c:f>
                <c:numCache>
                  <c:formatCode>General</c:formatCode>
                  <c:ptCount val="3"/>
                  <c:pt idx="0">
                    <c:v>122.03119054</c:v>
                  </c:pt>
                  <c:pt idx="1">
                    <c:v>106.293214524</c:v>
                  </c:pt>
                  <c:pt idx="2">
                    <c:v>93.64983096</c:v>
                  </c:pt>
                </c:numCache>
              </c:numRef>
            </c:minus>
          </c:errBars>
          <c:cat>
            <c:strRef>
              <c:f>Position!$B$59:$B$61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Position!$E$59:$E$61</c:f>
              <c:numCache>
                <c:formatCode>General</c:formatCode>
                <c:ptCount val="3"/>
                <c:pt idx="0">
                  <c:v>1573.952356</c:v>
                </c:pt>
                <c:pt idx="1">
                  <c:v>1198.75594</c:v>
                </c:pt>
                <c:pt idx="2">
                  <c:v>845.9185230000001</c:v>
                </c:pt>
              </c:numCache>
            </c:numRef>
          </c:val>
        </c:ser>
        <c:ser>
          <c:idx val="3"/>
          <c:order val="3"/>
          <c:tx>
            <c:strRef>
              <c:f>Position!$F$58</c:f>
              <c:strCache>
                <c:ptCount val="1"/>
                <c:pt idx="0">
                  <c:v>M4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Position!$J$59:$J$61</c:f>
                <c:numCache>
                  <c:formatCode>General</c:formatCode>
                  <c:ptCount val="3"/>
                  <c:pt idx="0">
                    <c:v>137.81977258</c:v>
                  </c:pt>
                  <c:pt idx="1">
                    <c:v>93.38378232399999</c:v>
                  </c:pt>
                  <c:pt idx="2">
                    <c:v>86.49806634</c:v>
                  </c:pt>
                </c:numCache>
              </c:numRef>
            </c:plus>
            <c:minus>
              <c:numRef>
                <c:f>Position!$J$59:$J$61</c:f>
                <c:numCache>
                  <c:formatCode>General</c:formatCode>
                  <c:ptCount val="3"/>
                  <c:pt idx="0">
                    <c:v>137.81977258</c:v>
                  </c:pt>
                  <c:pt idx="1">
                    <c:v>93.38378232399999</c:v>
                  </c:pt>
                  <c:pt idx="2">
                    <c:v>86.49806634</c:v>
                  </c:pt>
                </c:numCache>
              </c:numRef>
            </c:minus>
          </c:errBars>
          <c:cat>
            <c:strRef>
              <c:f>Position!$B$59:$B$61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Position!$F$59:$F$61</c:f>
              <c:numCache>
                <c:formatCode>General</c:formatCode>
                <c:ptCount val="3"/>
                <c:pt idx="0">
                  <c:v>1554.82372</c:v>
                </c:pt>
                <c:pt idx="1">
                  <c:v>1160.77196</c:v>
                </c:pt>
                <c:pt idx="2">
                  <c:v>827.297081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196976"/>
        <c:axId val="-2097118432"/>
      </c:barChart>
      <c:catAx>
        <c:axId val="-2064196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097118432"/>
        <c:crosses val="autoZero"/>
        <c:auto val="1"/>
        <c:lblAlgn val="ctr"/>
        <c:lblOffset val="100"/>
        <c:noMultiLvlLbl val="0"/>
      </c:catAx>
      <c:valAx>
        <c:axId val="-2097118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419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Repetiton Effect</a:t>
            </a:r>
          </a:p>
        </c:rich>
      </c:tx>
      <c:layout>
        <c:manualLayout>
          <c:xMode val="edge"/>
          <c:yMode val="edge"/>
          <c:x val="0.430675490031831"/>
          <c:y val="0.0272851296043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RR!$AI$88</c:f>
              <c:strCache>
                <c:ptCount val="1"/>
                <c:pt idx="0">
                  <c:v>Pure R 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RR!$AK$89:$AK$91</c:f>
                <c:numCache>
                  <c:formatCode>General</c:formatCode>
                  <c:ptCount val="3"/>
                  <c:pt idx="0">
                    <c:v>47.25308964804772</c:v>
                  </c:pt>
                  <c:pt idx="1">
                    <c:v>37.80194807418707</c:v>
                  </c:pt>
                  <c:pt idx="2">
                    <c:v>20.93932280526217</c:v>
                  </c:pt>
                </c:numCache>
              </c:numRef>
            </c:plus>
            <c:minus>
              <c:numRef>
                <c:f>RR!$AK$89:$AK$91</c:f>
                <c:numCache>
                  <c:formatCode>General</c:formatCode>
                  <c:ptCount val="3"/>
                  <c:pt idx="0">
                    <c:v>47.25308964804772</c:v>
                  </c:pt>
                  <c:pt idx="1">
                    <c:v>37.80194807418707</c:v>
                  </c:pt>
                  <c:pt idx="2">
                    <c:v>20.93932280526217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RR!$AI$89:$AI$91</c:f>
              <c:numCache>
                <c:formatCode>General</c:formatCode>
                <c:ptCount val="3"/>
                <c:pt idx="0">
                  <c:v>1681.258248</c:v>
                </c:pt>
                <c:pt idx="1">
                  <c:v>1065.443932</c:v>
                </c:pt>
                <c:pt idx="2">
                  <c:v>862.8262846153848</c:v>
                </c:pt>
              </c:numCache>
            </c:numRef>
          </c:val>
        </c:ser>
        <c:ser>
          <c:idx val="1"/>
          <c:order val="1"/>
          <c:tx>
            <c:strRef>
              <c:f>RR!$AJ$88</c:f>
              <c:strCache>
                <c:ptCount val="1"/>
                <c:pt idx="0">
                  <c:v>Pure RR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RR!$AL$89:$AL$91</c:f>
                <c:numCache>
                  <c:formatCode>General</c:formatCode>
                  <c:ptCount val="3"/>
                  <c:pt idx="0">
                    <c:v>47.25308964804773</c:v>
                  </c:pt>
                  <c:pt idx="1">
                    <c:v>37.80194807418706</c:v>
                  </c:pt>
                  <c:pt idx="2">
                    <c:v>20.93932280526215</c:v>
                  </c:pt>
                </c:numCache>
              </c:numRef>
            </c:plus>
            <c:minus>
              <c:numRef>
                <c:f>RR!$AL$89:$AL$91</c:f>
                <c:numCache>
                  <c:formatCode>General</c:formatCode>
                  <c:ptCount val="3"/>
                  <c:pt idx="0">
                    <c:v>47.25308964804773</c:v>
                  </c:pt>
                  <c:pt idx="1">
                    <c:v>37.80194807418706</c:v>
                  </c:pt>
                  <c:pt idx="2">
                    <c:v>20.93932280526215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RR!$AJ$89:$AJ$91</c:f>
              <c:numCache>
                <c:formatCode>General</c:formatCode>
                <c:ptCount val="3"/>
                <c:pt idx="0">
                  <c:v>1582.08</c:v>
                </c:pt>
                <c:pt idx="1">
                  <c:v>1113.84</c:v>
                </c:pt>
                <c:pt idx="2">
                  <c:v>846.2692307692307</c:v>
                </c:pt>
              </c:numCache>
            </c:numRef>
          </c:val>
        </c:ser>
        <c:ser>
          <c:idx val="2"/>
          <c:order val="2"/>
          <c:tx>
            <c:strRef>
              <c:f>RR!$AO$88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RR!$AO$89:$AO$91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RR!$AP$88</c:f>
              <c:strCache>
                <c:ptCount val="1"/>
                <c:pt idx="0">
                  <c:v>Mix R Single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RR!$AR$89:$AR$91</c:f>
                <c:numCache>
                  <c:formatCode>General</c:formatCode>
                  <c:ptCount val="3"/>
                  <c:pt idx="0">
                    <c:v>43.53487313496721</c:v>
                  </c:pt>
                  <c:pt idx="1">
                    <c:v>22.70881012275968</c:v>
                  </c:pt>
                  <c:pt idx="2">
                    <c:v>17.64545360925717</c:v>
                  </c:pt>
                </c:numCache>
              </c:numRef>
            </c:plus>
            <c:minus>
              <c:numRef>
                <c:f>RR!$AR$89:$AR$91</c:f>
                <c:numCache>
                  <c:formatCode>General</c:formatCode>
                  <c:ptCount val="3"/>
                  <c:pt idx="0">
                    <c:v>43.53487313496721</c:v>
                  </c:pt>
                  <c:pt idx="1">
                    <c:v>22.70881012275968</c:v>
                  </c:pt>
                  <c:pt idx="2">
                    <c:v>17.64545360925717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RR!$AP$89:$AP$91</c:f>
              <c:numCache>
                <c:formatCode>General</c:formatCode>
                <c:ptCount val="3"/>
                <c:pt idx="0">
                  <c:v>1666.883544</c:v>
                </c:pt>
                <c:pt idx="1">
                  <c:v>1253.157168</c:v>
                </c:pt>
                <c:pt idx="2">
                  <c:v>866.7892576923076</c:v>
                </c:pt>
              </c:numCache>
            </c:numRef>
          </c:val>
        </c:ser>
        <c:ser>
          <c:idx val="4"/>
          <c:order val="4"/>
          <c:tx>
            <c:strRef>
              <c:f>RR!$AQ$88</c:f>
              <c:strCache>
                <c:ptCount val="1"/>
                <c:pt idx="0">
                  <c:v>Mix RR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RR!$AS$89:$AS$91</c:f>
                <c:numCache>
                  <c:formatCode>General</c:formatCode>
                  <c:ptCount val="3"/>
                  <c:pt idx="0">
                    <c:v>43.53487313496721</c:v>
                  </c:pt>
                  <c:pt idx="1">
                    <c:v>22.70881012275968</c:v>
                  </c:pt>
                  <c:pt idx="2">
                    <c:v>17.64545360925717</c:v>
                  </c:pt>
                </c:numCache>
              </c:numRef>
            </c:plus>
            <c:minus>
              <c:numRef>
                <c:f>RR!$AS$89:$AS$91</c:f>
                <c:numCache>
                  <c:formatCode>General</c:formatCode>
                  <c:ptCount val="3"/>
                  <c:pt idx="0">
                    <c:v>43.53487313496721</c:v>
                  </c:pt>
                  <c:pt idx="1">
                    <c:v>22.70881012275968</c:v>
                  </c:pt>
                  <c:pt idx="2">
                    <c:v>17.64545360925717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RR!$AQ$89:$AQ$91</c:f>
              <c:numCache>
                <c:formatCode>General</c:formatCode>
                <c:ptCount val="3"/>
                <c:pt idx="0">
                  <c:v>1476.347144</c:v>
                </c:pt>
                <c:pt idx="1">
                  <c:v>1098.306928</c:v>
                </c:pt>
                <c:pt idx="2">
                  <c:v>802.8209538461538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65077536"/>
        <c:axId val="-2027897072"/>
      </c:barChart>
      <c:catAx>
        <c:axId val="-20650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897072"/>
        <c:crosses val="autoZero"/>
        <c:auto val="1"/>
        <c:lblAlgn val="ctr"/>
        <c:lblOffset val="100"/>
        <c:noMultiLvlLbl val="0"/>
      </c:catAx>
      <c:valAx>
        <c:axId val="-2027897072"/>
        <c:scaling>
          <c:orientation val="minMax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COST by Block'!$H$82</c:f>
              <c:strCache>
                <c:ptCount val="1"/>
                <c:pt idx="0">
                  <c:v>A2V Cost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'Modality Shift COST by Block'!$Q$83:$Q$85</c:f>
                <c:numCache>
                  <c:formatCode>General</c:formatCode>
                  <c:ptCount val="3"/>
                  <c:pt idx="0">
                    <c:v>244.8724001005764</c:v>
                  </c:pt>
                  <c:pt idx="1">
                    <c:v>156.8271395165622</c:v>
                  </c:pt>
                  <c:pt idx="2">
                    <c:v>85.1526213634464</c:v>
                  </c:pt>
                </c:numCache>
              </c:numRef>
            </c:plus>
            <c:minus>
              <c:numRef>
                <c:f>'Modality Shift COST by Block'!$Q$83:$Q$85</c:f>
                <c:numCache>
                  <c:formatCode>General</c:formatCode>
                  <c:ptCount val="3"/>
                  <c:pt idx="0">
                    <c:v>244.8724001005764</c:v>
                  </c:pt>
                  <c:pt idx="1">
                    <c:v>156.8271395165622</c:v>
                  </c:pt>
                  <c:pt idx="2">
                    <c:v>85.1526213634464</c:v>
                  </c:pt>
                </c:numCache>
              </c:numRef>
            </c:minus>
          </c:errBars>
          <c:cat>
            <c:strRef>
              <c:f>'Modality Shift COST by Block'!$G$83:$G$85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'Modality Shift COST by Block'!$H$83:$H$85</c:f>
              <c:numCache>
                <c:formatCode>General</c:formatCode>
                <c:ptCount val="3"/>
                <c:pt idx="0">
                  <c:v>79.43290400000002</c:v>
                </c:pt>
                <c:pt idx="1">
                  <c:v>111.7669791666667</c:v>
                </c:pt>
                <c:pt idx="2">
                  <c:v>-3.810830769230766</c:v>
                </c:pt>
              </c:numCache>
            </c:numRef>
          </c:val>
        </c:ser>
        <c:ser>
          <c:idx val="1"/>
          <c:order val="1"/>
          <c:tx>
            <c:strRef>
              <c:f>'Modality Shift COST by Block'!$I$82</c:f>
              <c:strCache>
                <c:ptCount val="1"/>
                <c:pt idx="0">
                  <c:v>V2A Cost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'Modality Shift COST by Block'!$R$83:$R$85</c:f>
                <c:numCache>
                  <c:formatCode>General</c:formatCode>
                  <c:ptCount val="3"/>
                  <c:pt idx="0">
                    <c:v>209.2500354765697</c:v>
                  </c:pt>
                  <c:pt idx="1">
                    <c:v>164.893673878898</c:v>
                  </c:pt>
                  <c:pt idx="2">
                    <c:v>84.51602847544515</c:v>
                  </c:pt>
                </c:numCache>
              </c:numRef>
            </c:plus>
            <c:minus>
              <c:numRef>
                <c:f>'Modality Shift COST by Block'!$R$83:$R$85</c:f>
                <c:numCache>
                  <c:formatCode>General</c:formatCode>
                  <c:ptCount val="3"/>
                  <c:pt idx="0">
                    <c:v>209.2500354765697</c:v>
                  </c:pt>
                  <c:pt idx="1">
                    <c:v>164.893673878898</c:v>
                  </c:pt>
                  <c:pt idx="2">
                    <c:v>84.51602847544515</c:v>
                  </c:pt>
                </c:numCache>
              </c:numRef>
            </c:minus>
          </c:errBars>
          <c:cat>
            <c:strRef>
              <c:f>'Modality Shift COST by Block'!$G$83:$G$85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'Modality Shift COST by Block'!$I$83:$I$85</c:f>
              <c:numCache>
                <c:formatCode>General</c:formatCode>
                <c:ptCount val="3"/>
                <c:pt idx="0">
                  <c:v>247.42916</c:v>
                </c:pt>
                <c:pt idx="1">
                  <c:v>214.2320958333333</c:v>
                </c:pt>
                <c:pt idx="2">
                  <c:v>96.64873199999998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749824"/>
        <c:axId val="-2027550544"/>
      </c:barChart>
      <c:catAx>
        <c:axId val="-202774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7550544"/>
        <c:crosses val="autoZero"/>
        <c:auto val="1"/>
        <c:lblAlgn val="ctr"/>
        <c:lblOffset val="100"/>
        <c:noMultiLvlLbl val="0"/>
      </c:catAx>
      <c:valAx>
        <c:axId val="-202755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7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COST by Block'!$Y$82</c:f>
              <c:strCache>
                <c:ptCount val="1"/>
                <c:pt idx="0">
                  <c:v>A2V Cost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'Modality Shift COST by Block'!$AH$83:$AH$85</c:f>
                <c:numCache>
                  <c:formatCode>General</c:formatCode>
                  <c:ptCount val="3"/>
                  <c:pt idx="0">
                    <c:v>122.0740267839413</c:v>
                  </c:pt>
                  <c:pt idx="1">
                    <c:v>89.28751640915372</c:v>
                  </c:pt>
                  <c:pt idx="2">
                    <c:v>58.81566933706536</c:v>
                  </c:pt>
                </c:numCache>
              </c:numRef>
            </c:plus>
            <c:minus>
              <c:numRef>
                <c:f>'Modality Shift COST by Block'!$AH$83:$AH$85</c:f>
                <c:numCache>
                  <c:formatCode>General</c:formatCode>
                  <c:ptCount val="3"/>
                  <c:pt idx="0">
                    <c:v>122.0740267839413</c:v>
                  </c:pt>
                  <c:pt idx="1">
                    <c:v>89.28751640915372</c:v>
                  </c:pt>
                  <c:pt idx="2">
                    <c:v>58.81566933706536</c:v>
                  </c:pt>
                </c:numCache>
              </c:numRef>
            </c:minus>
          </c:errBars>
          <c:cat>
            <c:strRef>
              <c:f>'Modality Shift COST by Block'!$X$83:$X$85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'Modality Shift COST by Block'!$Y$83:$Y$85</c:f>
              <c:numCache>
                <c:formatCode>General</c:formatCode>
                <c:ptCount val="3"/>
                <c:pt idx="0">
                  <c:v>199.884728</c:v>
                </c:pt>
                <c:pt idx="1">
                  <c:v>190.70694</c:v>
                </c:pt>
                <c:pt idx="2">
                  <c:v>78.33101153846154</c:v>
                </c:pt>
              </c:numCache>
            </c:numRef>
          </c:val>
        </c:ser>
        <c:ser>
          <c:idx val="1"/>
          <c:order val="1"/>
          <c:tx>
            <c:strRef>
              <c:f>'Modality Shift COST by Block'!$Z$82</c:f>
              <c:strCache>
                <c:ptCount val="1"/>
                <c:pt idx="0">
                  <c:v>V2A Cost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'Modality Shift COST by Block'!$AI$83:$AI$85</c:f>
                <c:numCache>
                  <c:formatCode>General</c:formatCode>
                  <c:ptCount val="3"/>
                  <c:pt idx="0">
                    <c:v>129.4997727319266</c:v>
                  </c:pt>
                  <c:pt idx="1">
                    <c:v>101.5574855390406</c:v>
                  </c:pt>
                  <c:pt idx="2">
                    <c:v>90.12255400781923</c:v>
                  </c:pt>
                </c:numCache>
              </c:numRef>
            </c:plus>
            <c:minus>
              <c:numRef>
                <c:f>'Modality Shift COST by Block'!$AI$83:$AI$85</c:f>
                <c:numCache>
                  <c:formatCode>General</c:formatCode>
                  <c:ptCount val="3"/>
                  <c:pt idx="0">
                    <c:v>129.4997727319266</c:v>
                  </c:pt>
                  <c:pt idx="1">
                    <c:v>101.5574855390406</c:v>
                  </c:pt>
                  <c:pt idx="2">
                    <c:v>90.12255400781923</c:v>
                  </c:pt>
                </c:numCache>
              </c:numRef>
            </c:minus>
          </c:errBars>
          <c:cat>
            <c:strRef>
              <c:f>'Modality Shift COST by Block'!$X$83:$X$85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'Modality Shift COST by Block'!$Z$83:$Z$85</c:f>
              <c:numCache>
                <c:formatCode>General</c:formatCode>
                <c:ptCount val="3"/>
                <c:pt idx="0">
                  <c:v>17.838076</c:v>
                </c:pt>
                <c:pt idx="1">
                  <c:v>3.038187999999995</c:v>
                </c:pt>
                <c:pt idx="2">
                  <c:v>-13.69304615384615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702576"/>
        <c:axId val="-2027353760"/>
      </c:barChart>
      <c:catAx>
        <c:axId val="-20677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7353760"/>
        <c:crosses val="autoZero"/>
        <c:auto val="1"/>
        <c:lblAlgn val="ctr"/>
        <c:lblOffset val="100"/>
        <c:noMultiLvlLbl val="0"/>
      </c:catAx>
      <c:valAx>
        <c:axId val="-20273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7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COST by Block'!$H$82</c:f>
              <c:strCache>
                <c:ptCount val="1"/>
                <c:pt idx="0">
                  <c:v>A2V Cost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'Modality Shift COST by Block'!$O$83:$O$85</c:f>
                <c:numCache>
                  <c:formatCode>General</c:formatCode>
                  <c:ptCount val="3"/>
                  <c:pt idx="0">
                    <c:v>177.8535959958795</c:v>
                  </c:pt>
                  <c:pt idx="1">
                    <c:v>100.4982040979985</c:v>
                  </c:pt>
                  <c:pt idx="2">
                    <c:v>71.55791751605672</c:v>
                  </c:pt>
                </c:numCache>
              </c:numRef>
            </c:plus>
            <c:minus>
              <c:numRef>
                <c:f>'Modality Shift COST by Block'!$O$83:$O$85</c:f>
                <c:numCache>
                  <c:formatCode>General</c:formatCode>
                  <c:ptCount val="3"/>
                  <c:pt idx="0">
                    <c:v>177.8535959958795</c:v>
                  </c:pt>
                  <c:pt idx="1">
                    <c:v>100.4982040979985</c:v>
                  </c:pt>
                  <c:pt idx="2">
                    <c:v>71.55791751605672</c:v>
                  </c:pt>
                </c:numCache>
              </c:numRef>
            </c:minus>
          </c:errBars>
          <c:cat>
            <c:strRef>
              <c:f>'Modality Shift COST by Block'!$G$83:$G$85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'Modality Shift COST by Block'!$H$83:$H$85</c:f>
              <c:numCache>
                <c:formatCode>General</c:formatCode>
                <c:ptCount val="3"/>
                <c:pt idx="0">
                  <c:v>79.43290400000002</c:v>
                </c:pt>
                <c:pt idx="1">
                  <c:v>111.7669791666667</c:v>
                </c:pt>
                <c:pt idx="2">
                  <c:v>-3.810830769230766</c:v>
                </c:pt>
              </c:numCache>
            </c:numRef>
          </c:val>
        </c:ser>
        <c:ser>
          <c:idx val="1"/>
          <c:order val="1"/>
          <c:tx>
            <c:strRef>
              <c:f>'Modality Shift COST by Block'!$I$82</c:f>
              <c:strCache>
                <c:ptCount val="1"/>
                <c:pt idx="0">
                  <c:v>V2A Cost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'Modality Shift COST by Block'!$P$83:$P$85</c:f>
                <c:numCache>
                  <c:formatCode>General</c:formatCode>
                  <c:ptCount val="3"/>
                  <c:pt idx="0">
                    <c:v>177.8535959958795</c:v>
                  </c:pt>
                  <c:pt idx="1">
                    <c:v>100.4982040979985</c:v>
                  </c:pt>
                  <c:pt idx="2">
                    <c:v>74.34960609233098</c:v>
                  </c:pt>
                </c:numCache>
              </c:numRef>
            </c:plus>
            <c:minus>
              <c:numRef>
                <c:f>'Modality Shift COST by Block'!$P$83:$P$85</c:f>
                <c:numCache>
                  <c:formatCode>General</c:formatCode>
                  <c:ptCount val="3"/>
                  <c:pt idx="0">
                    <c:v>177.8535959958795</c:v>
                  </c:pt>
                  <c:pt idx="1">
                    <c:v>100.4982040979985</c:v>
                  </c:pt>
                  <c:pt idx="2">
                    <c:v>74.34960609233098</c:v>
                  </c:pt>
                </c:numCache>
              </c:numRef>
            </c:minus>
          </c:errBars>
          <c:cat>
            <c:strRef>
              <c:f>'Modality Shift COST by Block'!$G$83:$G$85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'Modality Shift COST by Block'!$I$83:$I$85</c:f>
              <c:numCache>
                <c:formatCode>General</c:formatCode>
                <c:ptCount val="3"/>
                <c:pt idx="0">
                  <c:v>247.42916</c:v>
                </c:pt>
                <c:pt idx="1">
                  <c:v>214.2320958333333</c:v>
                </c:pt>
                <c:pt idx="2">
                  <c:v>96.64873199999998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507296"/>
        <c:axId val="-2065451216"/>
      </c:barChart>
      <c:catAx>
        <c:axId val="-202750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5451216"/>
        <c:crosses val="autoZero"/>
        <c:auto val="1"/>
        <c:lblAlgn val="ctr"/>
        <c:lblOffset val="100"/>
        <c:noMultiLvlLbl val="0"/>
      </c:catAx>
      <c:valAx>
        <c:axId val="-206545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5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COST by Block'!$Y$82</c:f>
              <c:strCache>
                <c:ptCount val="1"/>
                <c:pt idx="0">
                  <c:v>A2V Cost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'Modality Shift COST by Block'!$AF$83:$AF$85</c:f>
                <c:numCache>
                  <c:formatCode>General</c:formatCode>
                  <c:ptCount val="3"/>
                  <c:pt idx="0">
                    <c:v>85.87522462621083</c:v>
                  </c:pt>
                  <c:pt idx="1">
                    <c:v>67.79006715794434</c:v>
                  </c:pt>
                  <c:pt idx="2">
                    <c:v>47.76856844714595</c:v>
                  </c:pt>
                </c:numCache>
              </c:numRef>
            </c:plus>
            <c:minus>
              <c:numRef>
                <c:f>'Modality Shift COST by Block'!$AF$83:$AF$85</c:f>
                <c:numCache>
                  <c:formatCode>General</c:formatCode>
                  <c:ptCount val="3"/>
                  <c:pt idx="0">
                    <c:v>85.87522462621083</c:v>
                  </c:pt>
                  <c:pt idx="1">
                    <c:v>67.79006715794434</c:v>
                  </c:pt>
                  <c:pt idx="2">
                    <c:v>47.76856844714595</c:v>
                  </c:pt>
                </c:numCache>
              </c:numRef>
            </c:minus>
          </c:errBars>
          <c:cat>
            <c:strRef>
              <c:f>'Modality Shift COST by Block'!$X$83:$X$85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'Modality Shift COST by Block'!$Y$83:$Y$85</c:f>
              <c:numCache>
                <c:formatCode>General</c:formatCode>
                <c:ptCount val="3"/>
                <c:pt idx="0">
                  <c:v>199.884728</c:v>
                </c:pt>
                <c:pt idx="1">
                  <c:v>190.70694</c:v>
                </c:pt>
                <c:pt idx="2">
                  <c:v>78.33101153846154</c:v>
                </c:pt>
              </c:numCache>
            </c:numRef>
          </c:val>
        </c:ser>
        <c:ser>
          <c:idx val="1"/>
          <c:order val="1"/>
          <c:tx>
            <c:strRef>
              <c:f>'Modality Shift COST by Block'!$Z$82</c:f>
              <c:strCache>
                <c:ptCount val="1"/>
                <c:pt idx="0">
                  <c:v>V2A Cost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'Modality Shift COST by Block'!$AG$83:$AG$85</c:f>
                <c:numCache>
                  <c:formatCode>General</c:formatCode>
                  <c:ptCount val="3"/>
                  <c:pt idx="0">
                    <c:v>85.8752246262108</c:v>
                  </c:pt>
                  <c:pt idx="1">
                    <c:v>67.79006715794434</c:v>
                  </c:pt>
                  <c:pt idx="2">
                    <c:v>47.76856844714594</c:v>
                  </c:pt>
                </c:numCache>
              </c:numRef>
            </c:plus>
            <c:minus>
              <c:numRef>
                <c:f>'Modality Shift COST by Block'!$AG$83:$AG$85</c:f>
                <c:numCache>
                  <c:formatCode>General</c:formatCode>
                  <c:ptCount val="3"/>
                  <c:pt idx="0">
                    <c:v>85.8752246262108</c:v>
                  </c:pt>
                  <c:pt idx="1">
                    <c:v>67.79006715794434</c:v>
                  </c:pt>
                  <c:pt idx="2">
                    <c:v>47.76856844714594</c:v>
                  </c:pt>
                </c:numCache>
              </c:numRef>
            </c:minus>
          </c:errBars>
          <c:cat>
            <c:strRef>
              <c:f>'Modality Shift COST by Block'!$X$83:$X$85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Adults</c:v>
                </c:pt>
              </c:strCache>
            </c:strRef>
          </c:cat>
          <c:val>
            <c:numRef>
              <c:f>'Modality Shift COST by Block'!$Z$83:$Z$85</c:f>
              <c:numCache>
                <c:formatCode>General</c:formatCode>
                <c:ptCount val="3"/>
                <c:pt idx="0">
                  <c:v>17.838076</c:v>
                </c:pt>
                <c:pt idx="1">
                  <c:v>3.038187999999995</c:v>
                </c:pt>
                <c:pt idx="2">
                  <c:v>-13.69304615384615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850048"/>
        <c:axId val="-2066642080"/>
      </c:barChart>
      <c:catAx>
        <c:axId val="-206685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642080"/>
        <c:crosses val="autoZero"/>
        <c:auto val="1"/>
        <c:lblAlgn val="ctr"/>
        <c:lblOffset val="100"/>
        <c:noMultiLvlLbl val="0"/>
      </c:catAx>
      <c:valAx>
        <c:axId val="-20666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8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Modality'!$C$37</c:f>
              <c:strCache>
                <c:ptCount val="1"/>
                <c:pt idx="0">
                  <c:v>Visual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 Modality'!$E$38:$E$40</c:f>
                <c:numCache>
                  <c:formatCode>General</c:formatCode>
                  <c:ptCount val="3"/>
                  <c:pt idx="0">
                    <c:v>88.12770855294526</c:v>
                  </c:pt>
                  <c:pt idx="1">
                    <c:v>51.249348728926</c:v>
                  </c:pt>
                  <c:pt idx="2">
                    <c:v>16.61631824478189</c:v>
                  </c:pt>
                </c:numCache>
              </c:numRef>
            </c:plus>
            <c:minus>
              <c:numRef>
                <c:f>'Baseline Modality'!$E$38:$E$40</c:f>
                <c:numCache>
                  <c:formatCode>General</c:formatCode>
                  <c:ptCount val="3"/>
                  <c:pt idx="0">
                    <c:v>88.12770855294526</c:v>
                  </c:pt>
                  <c:pt idx="1">
                    <c:v>51.249348728926</c:v>
                  </c:pt>
                  <c:pt idx="2">
                    <c:v>16.61631824478189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 Modality'!$B$38:$B$40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 Modality'!$C$38:$C$40</c:f>
              <c:numCache>
                <c:formatCode>General</c:formatCode>
                <c:ptCount val="3"/>
                <c:pt idx="0">
                  <c:v>1174.446455555555</c:v>
                </c:pt>
                <c:pt idx="1">
                  <c:v>794.6859090909091</c:v>
                </c:pt>
                <c:pt idx="2">
                  <c:v>593.8531</c:v>
                </c:pt>
              </c:numCache>
            </c:numRef>
          </c:val>
        </c:ser>
        <c:ser>
          <c:idx val="1"/>
          <c:order val="1"/>
          <c:tx>
            <c:strRef>
              <c:f>'Baseline Modality'!$D$37</c:f>
              <c:strCache>
                <c:ptCount val="1"/>
                <c:pt idx="0">
                  <c:v>Auditory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 Modality'!$F$38:$F$40</c:f>
                <c:numCache>
                  <c:formatCode>General</c:formatCode>
                  <c:ptCount val="3"/>
                  <c:pt idx="0">
                    <c:v>88.12770855294485</c:v>
                  </c:pt>
                  <c:pt idx="1">
                    <c:v>51.24934872892606</c:v>
                  </c:pt>
                  <c:pt idx="2">
                    <c:v>16.61631824478188</c:v>
                  </c:pt>
                </c:numCache>
              </c:numRef>
            </c:plus>
            <c:minus>
              <c:numRef>
                <c:f>'Baseline Modality'!$F$38:$F$40</c:f>
                <c:numCache>
                  <c:formatCode>General</c:formatCode>
                  <c:ptCount val="3"/>
                  <c:pt idx="0">
                    <c:v>88.12770855294485</c:v>
                  </c:pt>
                  <c:pt idx="1">
                    <c:v>51.24934872892606</c:v>
                  </c:pt>
                  <c:pt idx="2">
                    <c:v>16.61631824478188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 Modality'!$B$38:$B$40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 Modality'!$D$38:$D$40</c:f>
              <c:numCache>
                <c:formatCode>General</c:formatCode>
                <c:ptCount val="3"/>
                <c:pt idx="0">
                  <c:v>1400.048055555556</c:v>
                </c:pt>
                <c:pt idx="1">
                  <c:v>991.3866272727272</c:v>
                </c:pt>
                <c:pt idx="2">
                  <c:v>663.4221399999999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5335744"/>
        <c:axId val="-2023266880"/>
      </c:barChart>
      <c:catAx>
        <c:axId val="-20253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266880"/>
        <c:crosses val="autoZero"/>
        <c:auto val="1"/>
        <c:lblAlgn val="ctr"/>
        <c:lblOffset val="100"/>
        <c:noMultiLvlLbl val="0"/>
      </c:catAx>
      <c:valAx>
        <c:axId val="-20232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3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Distractor</a:t>
            </a:r>
            <a:r>
              <a:rPr lang="en-US" baseline="0"/>
              <a:t> Effect on Visual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'Baseline-Distractor Vis'!$C$38</c:f>
              <c:strCache>
                <c:ptCount val="1"/>
                <c:pt idx="0">
                  <c:v>Baseline-Visual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Vis'!$E$39:$E$41</c:f>
                <c:numCache>
                  <c:formatCode>General</c:formatCode>
                  <c:ptCount val="3"/>
                  <c:pt idx="0">
                    <c:v>103.3722869873245</c:v>
                  </c:pt>
                  <c:pt idx="1">
                    <c:v>76.430265694353</c:v>
                  </c:pt>
                  <c:pt idx="2">
                    <c:v>36.17540342275395</c:v>
                  </c:pt>
                </c:numCache>
              </c:numRef>
            </c:plus>
            <c:minus>
              <c:numRef>
                <c:f>'Baseline-Distractor Vis'!$E$39:$E$41</c:f>
                <c:numCache>
                  <c:formatCode>General</c:formatCode>
                  <c:ptCount val="3"/>
                  <c:pt idx="0">
                    <c:v>103.3722869873245</c:v>
                  </c:pt>
                  <c:pt idx="1">
                    <c:v>76.430265694353</c:v>
                  </c:pt>
                  <c:pt idx="2">
                    <c:v>36.17540342275395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'Baseline-Distractor Vis'!$B$39:$B$41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Vis'!$C$39:$C$41</c:f>
              <c:numCache>
                <c:formatCode>General</c:formatCode>
                <c:ptCount val="3"/>
                <c:pt idx="0">
                  <c:v>1174.446455555556</c:v>
                </c:pt>
                <c:pt idx="1">
                  <c:v>794.6859090909091</c:v>
                </c:pt>
                <c:pt idx="2">
                  <c:v>593.8531</c:v>
                </c:pt>
              </c:numCache>
            </c:numRef>
          </c:val>
        </c:ser>
        <c:ser>
          <c:idx val="1"/>
          <c:order val="1"/>
          <c:tx>
            <c:strRef>
              <c:f>'Baseline-Distractor Vis'!$D$38</c:f>
              <c:strCache>
                <c:ptCount val="1"/>
                <c:pt idx="0">
                  <c:v>P234-Visual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Vis'!$F$39:$F$41</c:f>
                <c:numCache>
                  <c:formatCode>General</c:formatCode>
                  <c:ptCount val="3"/>
                  <c:pt idx="0">
                    <c:v>103.3722869873245</c:v>
                  </c:pt>
                  <c:pt idx="1">
                    <c:v>76.430265694353</c:v>
                  </c:pt>
                  <c:pt idx="2">
                    <c:v>36.17540342275395</c:v>
                  </c:pt>
                </c:numCache>
              </c:numRef>
            </c:plus>
            <c:minus>
              <c:numRef>
                <c:f>'Baseline-Distractor Vis'!$F$39:$F$41</c:f>
                <c:numCache>
                  <c:formatCode>General</c:formatCode>
                  <c:ptCount val="3"/>
                  <c:pt idx="0">
                    <c:v>103.3722869873245</c:v>
                  </c:pt>
                  <c:pt idx="1">
                    <c:v>76.430265694353</c:v>
                  </c:pt>
                  <c:pt idx="2">
                    <c:v>36.17540342275395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'Baseline-Distractor Vis'!$B$39:$B$41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Vis'!$D$39:$D$41</c:f>
              <c:numCache>
                <c:formatCode>General</c:formatCode>
                <c:ptCount val="3"/>
                <c:pt idx="0">
                  <c:v>1648.381111111111</c:v>
                </c:pt>
                <c:pt idx="1">
                  <c:v>953.9145454545455</c:v>
                </c:pt>
                <c:pt idx="2">
                  <c:v>776.2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583456"/>
        <c:axId val="-2110580144"/>
      </c:barChart>
      <c:catAx>
        <c:axId val="-21105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80144"/>
        <c:crosses val="autoZero"/>
        <c:auto val="1"/>
        <c:lblAlgn val="ctr"/>
        <c:lblOffset val="100"/>
        <c:noMultiLvlLbl val="0"/>
      </c:catAx>
      <c:valAx>
        <c:axId val="-21105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'Baseline-Distractor Vis'!$O$38</c:f>
              <c:strCache>
                <c:ptCount val="1"/>
                <c:pt idx="0">
                  <c:v>Bimodal Visual - Unimodal Visual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Vis'!$Q$39:$Q$41</c:f>
                <c:numCache>
                  <c:formatCode>General</c:formatCode>
                  <c:ptCount val="3"/>
                  <c:pt idx="0">
                    <c:v>206.74457397465</c:v>
                  </c:pt>
                  <c:pt idx="1">
                    <c:v>152.8605313887061</c:v>
                  </c:pt>
                  <c:pt idx="2">
                    <c:v>72.35080684550816</c:v>
                  </c:pt>
                </c:numCache>
              </c:numRef>
            </c:plus>
            <c:minus>
              <c:numRef>
                <c:f>'Baseline-Distractor Vis'!$Q$39:$Q$41</c:f>
                <c:numCache>
                  <c:formatCode>General</c:formatCode>
                  <c:ptCount val="3"/>
                  <c:pt idx="0">
                    <c:v>206.74457397465</c:v>
                  </c:pt>
                  <c:pt idx="1">
                    <c:v>152.8605313887061</c:v>
                  </c:pt>
                  <c:pt idx="2">
                    <c:v>72.35080684550816</c:v>
                  </c:pt>
                </c:numCache>
              </c:numRef>
            </c:minus>
          </c:errBars>
          <c:cat>
            <c:strRef>
              <c:f>'Baseline-Distractor Vis'!$N$39:$N$41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Vis'!$O$39:$O$41</c:f>
              <c:numCache>
                <c:formatCode>General</c:formatCode>
                <c:ptCount val="3"/>
                <c:pt idx="0">
                  <c:v>473.9346555555555</c:v>
                </c:pt>
                <c:pt idx="1">
                  <c:v>159.2286363636363</c:v>
                </c:pt>
                <c:pt idx="2">
                  <c:v>182.3469</c:v>
                </c:pt>
              </c:numCache>
            </c:numRef>
          </c:val>
        </c:ser>
        <c:ser>
          <c:idx val="1"/>
          <c:order val="1"/>
          <c:tx>
            <c:strRef>
              <c:f>'Baseline-Distractor Vis'!$P$38</c:f>
              <c:strCache>
                <c:ptCount val="1"/>
                <c:pt idx="0">
                  <c:v>Bimodal Auditory - Unimodal Auditory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Vis'!$R$39:$R$41</c:f>
                <c:numCache>
                  <c:formatCode>General</c:formatCode>
                  <c:ptCount val="3"/>
                  <c:pt idx="0">
                    <c:v>285.2426258338545</c:v>
                  </c:pt>
                  <c:pt idx="1">
                    <c:v>146.621601442034</c:v>
                  </c:pt>
                  <c:pt idx="2">
                    <c:v>118.5680978688799</c:v>
                  </c:pt>
                </c:numCache>
              </c:numRef>
            </c:plus>
            <c:minus>
              <c:numRef>
                <c:f>'Baseline-Distractor Vis'!$R$39:$R$41</c:f>
                <c:numCache>
                  <c:formatCode>General</c:formatCode>
                  <c:ptCount val="3"/>
                  <c:pt idx="0">
                    <c:v>285.2426258338545</c:v>
                  </c:pt>
                  <c:pt idx="1">
                    <c:v>146.621601442034</c:v>
                  </c:pt>
                  <c:pt idx="2">
                    <c:v>118.5680978688799</c:v>
                  </c:pt>
                </c:numCache>
              </c:numRef>
            </c:minus>
          </c:errBars>
          <c:cat>
            <c:strRef>
              <c:f>'Baseline-Distractor Vis'!$N$39:$N$41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Vis'!$P$39:$P$41</c:f>
              <c:numCache>
                <c:formatCode>General</c:formatCode>
                <c:ptCount val="3"/>
                <c:pt idx="0">
                  <c:v>326.3819444444445</c:v>
                </c:pt>
                <c:pt idx="1">
                  <c:v>116.5997363636364</c:v>
                </c:pt>
                <c:pt idx="2">
                  <c:v>354.7078600000001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306272"/>
        <c:axId val="-2107303328"/>
      </c:barChart>
      <c:catAx>
        <c:axId val="-210730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7303328"/>
        <c:crosses val="autoZero"/>
        <c:auto val="1"/>
        <c:lblAlgn val="ctr"/>
        <c:lblOffset val="100"/>
        <c:noMultiLvlLbl val="0"/>
      </c:catAx>
      <c:valAx>
        <c:axId val="-2107303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Costs in milliseconds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730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Distractor</a:t>
            </a:r>
            <a:r>
              <a:rPr lang="en-US" baseline="0"/>
              <a:t> Effect on Auditory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'Baseline-Distractor Aud'!$C$38</c:f>
              <c:strCache>
                <c:ptCount val="1"/>
                <c:pt idx="0">
                  <c:v>Baseline-Aud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Aud'!$E$39:$E$41</c:f>
                <c:numCache>
                  <c:formatCode>General</c:formatCode>
                  <c:ptCount val="3"/>
                  <c:pt idx="0">
                    <c:v>142.6213129169271</c:v>
                  </c:pt>
                  <c:pt idx="1">
                    <c:v>73.31080072101606</c:v>
                  </c:pt>
                  <c:pt idx="2">
                    <c:v>59.28404893444005</c:v>
                  </c:pt>
                </c:numCache>
              </c:numRef>
            </c:plus>
            <c:minus>
              <c:numRef>
                <c:f>'Baseline-Distractor Aud'!$E$39:$E$41</c:f>
                <c:numCache>
                  <c:formatCode>General</c:formatCode>
                  <c:ptCount val="3"/>
                  <c:pt idx="0">
                    <c:v>142.6213129169271</c:v>
                  </c:pt>
                  <c:pt idx="1">
                    <c:v>73.31080072101606</c:v>
                  </c:pt>
                  <c:pt idx="2">
                    <c:v>59.28404893444005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'Baseline-Distractor Aud'!$B$39:$B$41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Aud'!$C$39:$C$41</c:f>
              <c:numCache>
                <c:formatCode>General</c:formatCode>
                <c:ptCount val="3"/>
                <c:pt idx="0">
                  <c:v>1400.048055555556</c:v>
                </c:pt>
                <c:pt idx="1">
                  <c:v>991.3866272727272</c:v>
                </c:pt>
                <c:pt idx="2">
                  <c:v>663.4221399999999</c:v>
                </c:pt>
              </c:numCache>
            </c:numRef>
          </c:val>
        </c:ser>
        <c:ser>
          <c:idx val="1"/>
          <c:order val="1"/>
          <c:tx>
            <c:strRef>
              <c:f>'Baseline-Distractor Aud'!$D$38</c:f>
              <c:strCache>
                <c:ptCount val="1"/>
                <c:pt idx="0">
                  <c:v>P234-Aud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Aud'!$F$39:$F$41</c:f>
                <c:numCache>
                  <c:formatCode>General</c:formatCode>
                  <c:ptCount val="3"/>
                  <c:pt idx="0">
                    <c:v>142.6213129169271</c:v>
                  </c:pt>
                  <c:pt idx="1">
                    <c:v>73.31080072101606</c:v>
                  </c:pt>
                  <c:pt idx="2">
                    <c:v>59.28404893444005</c:v>
                  </c:pt>
                </c:numCache>
              </c:numRef>
            </c:plus>
            <c:minus>
              <c:numRef>
                <c:f>'Baseline-Distractor Aud'!$F$39:$F$41</c:f>
                <c:numCache>
                  <c:formatCode>General</c:formatCode>
                  <c:ptCount val="3"/>
                  <c:pt idx="0">
                    <c:v>142.6213129169271</c:v>
                  </c:pt>
                  <c:pt idx="1">
                    <c:v>73.31080072101606</c:v>
                  </c:pt>
                  <c:pt idx="2">
                    <c:v>59.28404893444005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'Baseline-Distractor Aud'!$B$39:$B$41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Aud'!$D$39:$D$41</c:f>
              <c:numCache>
                <c:formatCode>General</c:formatCode>
                <c:ptCount val="3"/>
                <c:pt idx="0">
                  <c:v>1726.43</c:v>
                </c:pt>
                <c:pt idx="1">
                  <c:v>1107.986363636364</c:v>
                </c:pt>
                <c:pt idx="2">
                  <c:v>1018.13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451360"/>
        <c:axId val="-2028448048"/>
      </c:barChart>
      <c:catAx>
        <c:axId val="-20284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48048"/>
        <c:crosses val="autoZero"/>
        <c:auto val="1"/>
        <c:lblAlgn val="ctr"/>
        <c:lblOffset val="100"/>
        <c:noMultiLvlLbl val="0"/>
      </c:catAx>
      <c:valAx>
        <c:axId val="-2028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Effect'!$D$80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Effect'!$F$81:$F$83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19.07792269648127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Effect'!$D$81:$D$83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854.9859961538461</c:v>
                </c:pt>
              </c:numCache>
            </c:numRef>
          </c:val>
        </c:ser>
        <c:ser>
          <c:idx val="1"/>
          <c:order val="1"/>
          <c:tx>
            <c:strRef>
              <c:f>'Switch Effect'!$C$80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Effect'!$C$81:$C$83</c:f>
              <c:numCache>
                <c:formatCode>General</c:formatCode>
                <c:ptCount val="3"/>
                <c:pt idx="0">
                  <c:v>1585.758852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110678144"/>
        <c:axId val="-2110677072"/>
      </c:barChart>
      <c:catAx>
        <c:axId val="-21106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677072"/>
        <c:crosses val="autoZero"/>
        <c:auto val="1"/>
        <c:lblAlgn val="ctr"/>
        <c:lblOffset val="100"/>
        <c:noMultiLvlLbl val="0"/>
      </c:catAx>
      <c:valAx>
        <c:axId val="-21106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632764654418"/>
          <c:y val="0.110083869190658"/>
          <c:w val="0.224512248468941"/>
          <c:h val="0.127551836478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Effect'!$M$80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Effect'!$M$81:$M$83</c:f>
              <c:numCache>
                <c:formatCode>General</c:formatCode>
                <c:ptCount val="3"/>
                <c:pt idx="0">
                  <c:v>0.8352</c:v>
                </c:pt>
                <c:pt idx="1">
                  <c:v>0.8816</c:v>
                </c:pt>
                <c:pt idx="2">
                  <c:v>0.969230769230769</c:v>
                </c:pt>
              </c:numCache>
            </c:numRef>
          </c:val>
        </c:ser>
        <c:ser>
          <c:idx val="1"/>
          <c:order val="1"/>
          <c:tx>
            <c:strRef>
              <c:f>'Switch Effect'!$N$80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Effect'!$N$81:$N$83</c:f>
              <c:numCache>
                <c:formatCode>General</c:formatCode>
                <c:ptCount val="3"/>
                <c:pt idx="0">
                  <c:v>0.8757332</c:v>
                </c:pt>
                <c:pt idx="1">
                  <c:v>0.9568</c:v>
                </c:pt>
                <c:pt idx="2">
                  <c:v>0.985128846153846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110711216"/>
        <c:axId val="-2110520832"/>
      </c:barChart>
      <c:catAx>
        <c:axId val="-21107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20832"/>
        <c:crosses val="autoZero"/>
        <c:auto val="1"/>
        <c:lblAlgn val="ctr"/>
        <c:lblOffset val="100"/>
        <c:noMultiLvlLbl val="0"/>
      </c:catAx>
      <c:valAx>
        <c:axId val="-21105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7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93</xdr:row>
      <xdr:rowOff>120650</xdr:rowOff>
    </xdr:from>
    <xdr:to>
      <xdr:col>6</xdr:col>
      <xdr:colOff>107950</xdr:colOff>
      <xdr:row>107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673100</xdr:colOff>
      <xdr:row>89</xdr:row>
      <xdr:rowOff>152400</xdr:rowOff>
    </xdr:from>
    <xdr:to>
      <xdr:col>29</xdr:col>
      <xdr:colOff>508000</xdr:colOff>
      <xdr:row>122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101</xdr:row>
      <xdr:rowOff>50800</xdr:rowOff>
    </xdr:from>
    <xdr:to>
      <xdr:col>41</xdr:col>
      <xdr:colOff>596900</xdr:colOff>
      <xdr:row>120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125</xdr:row>
      <xdr:rowOff>0</xdr:rowOff>
    </xdr:from>
    <xdr:to>
      <xdr:col>40</xdr:col>
      <xdr:colOff>596900</xdr:colOff>
      <xdr:row>143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146</xdr:row>
      <xdr:rowOff>0</xdr:rowOff>
    </xdr:from>
    <xdr:to>
      <xdr:col>40</xdr:col>
      <xdr:colOff>596900</xdr:colOff>
      <xdr:row>164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95</xdr:row>
      <xdr:rowOff>184150</xdr:rowOff>
    </xdr:from>
    <xdr:to>
      <xdr:col>38</xdr:col>
      <xdr:colOff>476250</xdr:colOff>
      <xdr:row>109</xdr:row>
      <xdr:rowOff>173990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234950</xdr:colOff>
      <xdr:row>93</xdr:row>
      <xdr:rowOff>44450</xdr:rowOff>
    </xdr:from>
    <xdr:to>
      <xdr:col>40</xdr:col>
      <xdr:colOff>457200</xdr:colOff>
      <xdr:row>115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99</xdr:row>
      <xdr:rowOff>107950</xdr:rowOff>
    </xdr:from>
    <xdr:to>
      <xdr:col>9</xdr:col>
      <xdr:colOff>330200</xdr:colOff>
      <xdr:row>124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101</xdr:row>
      <xdr:rowOff>0</xdr:rowOff>
    </xdr:from>
    <xdr:to>
      <xdr:col>21</xdr:col>
      <xdr:colOff>546100</xdr:colOff>
      <xdr:row>126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711200</xdr:colOff>
      <xdr:row>94</xdr:row>
      <xdr:rowOff>120650</xdr:rowOff>
    </xdr:from>
    <xdr:to>
      <xdr:col>40</xdr:col>
      <xdr:colOff>76200</xdr:colOff>
      <xdr:row>117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87</xdr:row>
      <xdr:rowOff>127000</xdr:rowOff>
    </xdr:from>
    <xdr:to>
      <xdr:col>17</xdr:col>
      <xdr:colOff>609600</xdr:colOff>
      <xdr:row>110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317500</xdr:colOff>
      <xdr:row>87</xdr:row>
      <xdr:rowOff>12700</xdr:rowOff>
    </xdr:from>
    <xdr:to>
      <xdr:col>33</xdr:col>
      <xdr:colOff>342900</xdr:colOff>
      <xdr:row>104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114</xdr:row>
      <xdr:rowOff>0</xdr:rowOff>
    </xdr:from>
    <xdr:to>
      <xdr:col>17</xdr:col>
      <xdr:colOff>774700</xdr:colOff>
      <xdr:row>136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34</xdr:col>
      <xdr:colOff>25400</xdr:colOff>
      <xdr:row>129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10</xdr:row>
      <xdr:rowOff>12700</xdr:rowOff>
    </xdr:from>
    <xdr:to>
      <xdr:col>16</xdr:col>
      <xdr:colOff>342900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41</xdr:row>
      <xdr:rowOff>88900</xdr:rowOff>
    </xdr:from>
    <xdr:to>
      <xdr:col>16</xdr:col>
      <xdr:colOff>571500</xdr:colOff>
      <xdr:row>60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40</xdr:row>
      <xdr:rowOff>171450</xdr:rowOff>
    </xdr:from>
    <xdr:to>
      <xdr:col>5</xdr:col>
      <xdr:colOff>1098550</xdr:colOff>
      <xdr:row>56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41</xdr:row>
      <xdr:rowOff>171450</xdr:rowOff>
    </xdr:from>
    <xdr:to>
      <xdr:col>5</xdr:col>
      <xdr:colOff>1098550</xdr:colOff>
      <xdr:row>57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45</xdr:row>
      <xdr:rowOff>95250</xdr:rowOff>
    </xdr:from>
    <xdr:to>
      <xdr:col>19</xdr:col>
      <xdr:colOff>355600</xdr:colOff>
      <xdr:row>65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41</xdr:row>
      <xdr:rowOff>171450</xdr:rowOff>
    </xdr:from>
    <xdr:to>
      <xdr:col>5</xdr:col>
      <xdr:colOff>1098550</xdr:colOff>
      <xdr:row>57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84</xdr:row>
      <xdr:rowOff>31750</xdr:rowOff>
    </xdr:from>
    <xdr:to>
      <xdr:col>5</xdr:col>
      <xdr:colOff>927100</xdr:colOff>
      <xdr:row>111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444500</xdr:colOff>
      <xdr:row>110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622300</xdr:colOff>
      <xdr:row>153</xdr:row>
      <xdr:rowOff>63500</xdr:rowOff>
    </xdr:from>
    <xdr:to>
      <xdr:col>7</xdr:col>
      <xdr:colOff>561800</xdr:colOff>
      <xdr:row>186</xdr:row>
      <xdr:rowOff>80734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119</xdr:row>
      <xdr:rowOff>0</xdr:rowOff>
    </xdr:from>
    <xdr:to>
      <xdr:col>7</xdr:col>
      <xdr:colOff>685800</xdr:colOff>
      <xdr:row>152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812800</xdr:colOff>
      <xdr:row>120</xdr:row>
      <xdr:rowOff>101600</xdr:rowOff>
    </xdr:from>
    <xdr:to>
      <xdr:col>15</xdr:col>
      <xdr:colOff>800100</xdr:colOff>
      <xdr:row>137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139</xdr:row>
      <xdr:rowOff>38100</xdr:rowOff>
    </xdr:from>
    <xdr:to>
      <xdr:col>17</xdr:col>
      <xdr:colOff>38100</xdr:colOff>
      <xdr:row>157</xdr:row>
      <xdr:rowOff>120650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94</xdr:row>
      <xdr:rowOff>0</xdr:rowOff>
    </xdr:from>
    <xdr:to>
      <xdr:col>22</xdr:col>
      <xdr:colOff>812800</xdr:colOff>
      <xdr:row>110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90</xdr:row>
      <xdr:rowOff>127000</xdr:rowOff>
    </xdr:from>
    <xdr:to>
      <xdr:col>10</xdr:col>
      <xdr:colOff>190500</xdr:colOff>
      <xdr:row>124</xdr:row>
      <xdr:rowOff>114300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91</xdr:row>
      <xdr:rowOff>25400</xdr:rowOff>
    </xdr:from>
    <xdr:to>
      <xdr:col>21</xdr:col>
      <xdr:colOff>203200</xdr:colOff>
      <xdr:row>124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93</xdr:row>
      <xdr:rowOff>171450</xdr:rowOff>
    </xdr:from>
    <xdr:to>
      <xdr:col>13</xdr:col>
      <xdr:colOff>50800</xdr:colOff>
      <xdr:row>117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273050</xdr:colOff>
      <xdr:row>92</xdr:row>
      <xdr:rowOff>69850</xdr:rowOff>
    </xdr:from>
    <xdr:to>
      <xdr:col>26</xdr:col>
      <xdr:colOff>717550</xdr:colOff>
      <xdr:row>117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647700</xdr:colOff>
      <xdr:row>91</xdr:row>
      <xdr:rowOff>190500</xdr:rowOff>
    </xdr:from>
    <xdr:to>
      <xdr:col>32</xdr:col>
      <xdr:colOff>266700</xdr:colOff>
      <xdr:row>116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539751</xdr:colOff>
      <xdr:row>96</xdr:row>
      <xdr:rowOff>146050</xdr:rowOff>
    </xdr:from>
    <xdr:to>
      <xdr:col>39</xdr:col>
      <xdr:colOff>522680</xdr:colOff>
      <xdr:row>115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98</xdr:row>
      <xdr:rowOff>38100</xdr:rowOff>
    </xdr:from>
    <xdr:to>
      <xdr:col>10</xdr:col>
      <xdr:colOff>723900</xdr:colOff>
      <xdr:row>118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:Users:annapeng:Dropbox:Anna:PhD:Information%20for%20School:TS:TS%20CBCD%20recruit:Macintosh%20HD/Users/annapeng/Dropbox/Anna/PhD/Codes/2.%20CMTS-1/results/analyses/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topLeftCell="A65" workbookViewId="0">
      <selection activeCell="P27" sqref="P27"/>
    </sheetView>
  </sheetViews>
  <sheetFormatPr baseColWidth="10" defaultRowHeight="16" x14ac:dyDescent="0.2"/>
  <cols>
    <col min="1" max="3" width="10.83203125" style="3"/>
    <col min="4" max="4" width="15" style="3" customWidth="1"/>
    <col min="5" max="5" width="13.83203125" style="3" customWidth="1"/>
    <col min="6" max="6" width="14.5" style="3" customWidth="1"/>
    <col min="7" max="7" width="14.33203125" style="3" customWidth="1"/>
    <col min="8" max="15" width="10.83203125" style="3"/>
    <col min="16" max="16" width="15" style="3" customWidth="1"/>
    <col min="17" max="17" width="13.83203125" style="3" customWidth="1"/>
    <col min="18" max="18" width="14.5" style="3" customWidth="1"/>
    <col min="19" max="19" width="14.33203125" style="3" customWidth="1"/>
    <col min="20" max="16384" width="10.83203125" style="3"/>
  </cols>
  <sheetData>
    <row r="1" spans="1:46" x14ac:dyDescent="0.2">
      <c r="C1" s="3" t="s">
        <v>215</v>
      </c>
      <c r="D1" s="3" t="s">
        <v>216</v>
      </c>
      <c r="E1" s="3" t="s">
        <v>217</v>
      </c>
      <c r="F1" s="3" t="s">
        <v>218</v>
      </c>
      <c r="G1" s="3" t="s">
        <v>164</v>
      </c>
      <c r="H1" s="3" t="str">
        <f>C1</f>
        <v>T1</v>
      </c>
      <c r="I1" s="3" t="str">
        <f t="shared" ref="I1:K1" si="0">D1</f>
        <v>T2</v>
      </c>
      <c r="J1" s="3" t="str">
        <f t="shared" si="0"/>
        <v>T3</v>
      </c>
      <c r="K1" s="3" t="str">
        <f t="shared" si="0"/>
        <v>T4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AL1" s="7"/>
      <c r="AM1" s="7"/>
      <c r="AS1" s="8"/>
      <c r="AT1" s="8"/>
    </row>
    <row r="2" spans="1:46" x14ac:dyDescent="0.2">
      <c r="A2" s="3" t="s">
        <v>38</v>
      </c>
      <c r="C2" s="3">
        <v>2072.3182000000002</v>
      </c>
      <c r="D2" s="3">
        <v>1702.6532999999999</v>
      </c>
      <c r="E2" s="3">
        <v>1639.2571</v>
      </c>
      <c r="F2" s="3">
        <v>1536.4332999999999</v>
      </c>
      <c r="G2" s="3">
        <f>SUM(C2:F2)/4</f>
        <v>1737.665475</v>
      </c>
      <c r="H2" s="3">
        <f>AVERAGE(C2:C26)</f>
        <v>1720.3595279999997</v>
      </c>
      <c r="I2" s="3">
        <f t="shared" ref="I2:K2" si="1">AVERAGE(D2:D26)</f>
        <v>1616.8189799999996</v>
      </c>
      <c r="J2" s="3">
        <f t="shared" si="1"/>
        <v>1573.9523559999998</v>
      </c>
      <c r="K2" s="3">
        <f t="shared" si="1"/>
        <v>1554.8237199999996</v>
      </c>
      <c r="L2" s="3">
        <f>C2-$G2+H$2</f>
        <v>2055.0122529999999</v>
      </c>
      <c r="M2" s="3">
        <f>D2-$G2+I$2</f>
        <v>1581.8068049999995</v>
      </c>
      <c r="N2" s="3">
        <f t="shared" ref="N2:O17" si="2">E2-$G2+J$2</f>
        <v>1475.5439809999998</v>
      </c>
      <c r="O2" s="3">
        <f t="shared" si="2"/>
        <v>1353.5915449999995</v>
      </c>
      <c r="P2" s="3">
        <f>1.96*STDEV(L2:L26)/SQRT(25)</f>
        <v>74.693157873577007</v>
      </c>
      <c r="Q2" s="3">
        <f t="shared" ref="Q2:S2" si="3">1.96*STDEV(M2:M26)/SQRT(25)</f>
        <v>55.295559883614224</v>
      </c>
      <c r="R2" s="3">
        <f t="shared" si="3"/>
        <v>52.798774713129106</v>
      </c>
      <c r="S2" s="3">
        <f t="shared" si="3"/>
        <v>61.613206701770103</v>
      </c>
      <c r="AL2" s="8"/>
      <c r="AM2" s="8"/>
      <c r="AS2" s="8"/>
      <c r="AT2" s="8"/>
    </row>
    <row r="3" spans="1:46" x14ac:dyDescent="0.2">
      <c r="A3" s="3" t="s">
        <v>42</v>
      </c>
      <c r="C3" s="3">
        <v>1791.5891999999999</v>
      </c>
      <c r="D3" s="3">
        <v>1591.7456999999999</v>
      </c>
      <c r="E3" s="3">
        <v>1583.8181999999999</v>
      </c>
      <c r="F3" s="3">
        <v>1218.9785999999999</v>
      </c>
      <c r="G3" s="3">
        <f t="shared" ref="G3:G66" si="4">SUM(C3:F3)/4</f>
        <v>1546.532925</v>
      </c>
      <c r="L3" s="3">
        <f t="shared" ref="L3:O26" si="5">C3-$G3+H$2</f>
        <v>1965.4158029999996</v>
      </c>
      <c r="M3" s="3">
        <f t="shared" si="5"/>
        <v>1662.0317549999995</v>
      </c>
      <c r="N3" s="3">
        <f t="shared" si="2"/>
        <v>1611.2376309999997</v>
      </c>
      <c r="O3" s="3">
        <f t="shared" si="2"/>
        <v>1227.2693949999996</v>
      </c>
    </row>
    <row r="4" spans="1:46" x14ac:dyDescent="0.2">
      <c r="A4" s="3" t="s">
        <v>45</v>
      </c>
      <c r="C4" s="3">
        <v>1831.3635999999999</v>
      </c>
      <c r="D4" s="3">
        <v>1602.2529</v>
      </c>
      <c r="E4" s="3">
        <v>2068.9286000000002</v>
      </c>
      <c r="F4" s="3">
        <v>1501.9973</v>
      </c>
      <c r="G4" s="3">
        <f t="shared" si="4"/>
        <v>1751.1356000000001</v>
      </c>
      <c r="L4" s="3">
        <f t="shared" si="5"/>
        <v>1800.5875279999996</v>
      </c>
      <c r="M4" s="3">
        <f t="shared" si="5"/>
        <v>1467.9362799999994</v>
      </c>
      <c r="N4" s="3">
        <f t="shared" si="2"/>
        <v>1891.7453559999999</v>
      </c>
      <c r="O4" s="3">
        <f t="shared" si="2"/>
        <v>1305.6854199999996</v>
      </c>
    </row>
    <row r="5" spans="1:46" x14ac:dyDescent="0.2">
      <c r="A5" s="3" t="s">
        <v>46</v>
      </c>
      <c r="C5" s="3">
        <v>1570.8554999999999</v>
      </c>
      <c r="D5" s="3">
        <v>1884.98</v>
      </c>
      <c r="E5" s="3">
        <v>1250.105</v>
      </c>
      <c r="F5" s="3">
        <v>1491.5231000000001</v>
      </c>
      <c r="G5" s="3">
        <f t="shared" si="4"/>
        <v>1549.3659000000002</v>
      </c>
      <c r="L5" s="3">
        <f t="shared" si="5"/>
        <v>1741.8491279999994</v>
      </c>
      <c r="M5" s="3">
        <f t="shared" si="5"/>
        <v>1952.4330799999993</v>
      </c>
      <c r="N5" s="3">
        <f t="shared" si="2"/>
        <v>1274.6914559999996</v>
      </c>
      <c r="O5" s="3">
        <f t="shared" si="2"/>
        <v>1496.9809199999995</v>
      </c>
    </row>
    <row r="6" spans="1:46" x14ac:dyDescent="0.2">
      <c r="A6" s="3" t="s">
        <v>50</v>
      </c>
      <c r="C6" s="3">
        <v>1548.4833000000001</v>
      </c>
      <c r="D6" s="3">
        <v>1769.3089</v>
      </c>
      <c r="E6" s="3">
        <v>1631.4468999999999</v>
      </c>
      <c r="F6" s="3">
        <v>1982.845</v>
      </c>
      <c r="G6" s="3">
        <f t="shared" si="4"/>
        <v>1733.021025</v>
      </c>
      <c r="L6" s="3">
        <f t="shared" si="5"/>
        <v>1535.8218029999998</v>
      </c>
      <c r="M6" s="3">
        <f t="shared" si="5"/>
        <v>1653.1068549999995</v>
      </c>
      <c r="N6" s="3">
        <f t="shared" si="2"/>
        <v>1472.3782309999997</v>
      </c>
      <c r="O6" s="3">
        <f t="shared" si="2"/>
        <v>1804.6476949999997</v>
      </c>
    </row>
    <row r="7" spans="1:46" x14ac:dyDescent="0.2">
      <c r="A7" s="3" t="s">
        <v>56</v>
      </c>
      <c r="C7" s="3">
        <v>2691.3125</v>
      </c>
      <c r="D7" s="3">
        <v>2354.3449999999998</v>
      </c>
      <c r="E7" s="3">
        <v>2040.5</v>
      </c>
      <c r="F7" s="3">
        <v>2247.7692999999999</v>
      </c>
      <c r="G7" s="3">
        <f t="shared" si="4"/>
        <v>2333.4816999999998</v>
      </c>
      <c r="L7" s="3">
        <f t="shared" si="5"/>
        <v>2078.1903279999997</v>
      </c>
      <c r="M7" s="3">
        <f t="shared" si="5"/>
        <v>1637.6822799999995</v>
      </c>
      <c r="N7" s="3">
        <f t="shared" si="2"/>
        <v>1280.970656</v>
      </c>
      <c r="O7" s="3">
        <f t="shared" si="2"/>
        <v>1469.1113199999998</v>
      </c>
    </row>
    <row r="8" spans="1:46" x14ac:dyDescent="0.2">
      <c r="A8" s="3" t="s">
        <v>57</v>
      </c>
      <c r="C8" s="3">
        <v>1436.114</v>
      </c>
      <c r="D8" s="3">
        <v>1460.9014999999999</v>
      </c>
      <c r="E8" s="3">
        <v>1446.3756000000001</v>
      </c>
      <c r="F8" s="3">
        <v>1373.7005999999999</v>
      </c>
      <c r="G8" s="3">
        <f t="shared" si="4"/>
        <v>1429.272925</v>
      </c>
      <c r="L8" s="3">
        <f t="shared" si="5"/>
        <v>1727.2006029999998</v>
      </c>
      <c r="M8" s="3">
        <f t="shared" si="5"/>
        <v>1648.4475549999995</v>
      </c>
      <c r="N8" s="3">
        <f t="shared" si="2"/>
        <v>1591.0550309999999</v>
      </c>
      <c r="O8" s="3">
        <f t="shared" si="2"/>
        <v>1499.2513949999995</v>
      </c>
    </row>
    <row r="9" spans="1:46" x14ac:dyDescent="0.2">
      <c r="A9" s="3" t="s">
        <v>59</v>
      </c>
      <c r="C9" s="3">
        <v>1597.4432999999999</v>
      </c>
      <c r="D9" s="3">
        <v>1722.05</v>
      </c>
      <c r="E9" s="3">
        <v>1729.1727000000001</v>
      </c>
      <c r="F9" s="3">
        <v>1707.4462000000001</v>
      </c>
      <c r="G9" s="3">
        <f t="shared" si="4"/>
        <v>1689.0280500000001</v>
      </c>
      <c r="L9" s="3">
        <f t="shared" si="5"/>
        <v>1628.7747779999995</v>
      </c>
      <c r="M9" s="3">
        <f t="shared" si="5"/>
        <v>1649.8409299999994</v>
      </c>
      <c r="N9" s="3">
        <f t="shared" si="2"/>
        <v>1614.0970059999997</v>
      </c>
      <c r="O9" s="3">
        <f t="shared" si="2"/>
        <v>1573.2418699999996</v>
      </c>
    </row>
    <row r="10" spans="1:46" x14ac:dyDescent="0.2">
      <c r="A10" s="3" t="s">
        <v>39</v>
      </c>
      <c r="C10" s="3">
        <v>2497.8856999999998</v>
      </c>
      <c r="D10" s="3">
        <v>2128.14</v>
      </c>
      <c r="E10" s="3">
        <v>1905.175</v>
      </c>
      <c r="F10" s="3">
        <v>1984.66</v>
      </c>
      <c r="G10" s="3">
        <f t="shared" si="4"/>
        <v>2128.9651750000003</v>
      </c>
      <c r="L10" s="3">
        <f t="shared" si="5"/>
        <v>2089.2800529999995</v>
      </c>
      <c r="M10" s="3">
        <f t="shared" si="5"/>
        <v>1615.9938049999992</v>
      </c>
      <c r="N10" s="3">
        <f t="shared" si="2"/>
        <v>1350.1621809999995</v>
      </c>
      <c r="O10" s="3">
        <f t="shared" si="2"/>
        <v>1410.5185449999994</v>
      </c>
    </row>
    <row r="11" spans="1:46" x14ac:dyDescent="0.2">
      <c r="A11" s="3" t="s">
        <v>40</v>
      </c>
      <c r="C11" s="3">
        <v>773.90430000000003</v>
      </c>
      <c r="D11" s="3">
        <v>920.32439999999997</v>
      </c>
      <c r="E11" s="3">
        <v>912.3193</v>
      </c>
      <c r="F11" s="3">
        <v>998.11469999999997</v>
      </c>
      <c r="G11" s="3">
        <f t="shared" si="4"/>
        <v>901.16567500000008</v>
      </c>
      <c r="L11" s="3">
        <f t="shared" si="5"/>
        <v>1593.0981529999997</v>
      </c>
      <c r="M11" s="3">
        <f t="shared" si="5"/>
        <v>1635.9777049999993</v>
      </c>
      <c r="N11" s="3">
        <f t="shared" si="2"/>
        <v>1585.1059809999997</v>
      </c>
      <c r="O11" s="3">
        <f t="shared" si="2"/>
        <v>1651.7727449999995</v>
      </c>
    </row>
    <row r="12" spans="1:46" x14ac:dyDescent="0.2">
      <c r="A12" s="3" t="s">
        <v>47</v>
      </c>
      <c r="C12" s="3">
        <v>1605.2079000000001</v>
      </c>
      <c r="D12" s="3">
        <v>1506.44</v>
      </c>
      <c r="E12" s="3">
        <v>1283.02</v>
      </c>
      <c r="F12" s="3">
        <v>1351.2249999999999</v>
      </c>
      <c r="G12" s="3">
        <f t="shared" si="4"/>
        <v>1436.4732250000002</v>
      </c>
      <c r="L12" s="3">
        <f t="shared" si="5"/>
        <v>1889.0942029999997</v>
      </c>
      <c r="M12" s="3">
        <f t="shared" si="5"/>
        <v>1686.7857549999994</v>
      </c>
      <c r="N12" s="3">
        <f t="shared" si="2"/>
        <v>1420.4991309999996</v>
      </c>
      <c r="O12" s="3">
        <f t="shared" si="2"/>
        <v>1469.5754949999994</v>
      </c>
    </row>
    <row r="13" spans="1:46" x14ac:dyDescent="0.2">
      <c r="A13" s="3" t="s">
        <v>49</v>
      </c>
      <c r="C13" s="3">
        <v>1754.1347000000001</v>
      </c>
      <c r="D13" s="3">
        <v>1653.9643000000001</v>
      </c>
      <c r="E13" s="3">
        <v>1742.4668999999999</v>
      </c>
      <c r="F13" s="3">
        <v>1433.0150000000001</v>
      </c>
      <c r="G13" s="3">
        <f t="shared" si="4"/>
        <v>1645.895225</v>
      </c>
      <c r="L13" s="3">
        <f t="shared" si="5"/>
        <v>1828.5990029999998</v>
      </c>
      <c r="M13" s="3">
        <f t="shared" si="5"/>
        <v>1624.8880549999997</v>
      </c>
      <c r="N13" s="3">
        <f t="shared" si="2"/>
        <v>1670.5240309999997</v>
      </c>
      <c r="O13" s="3">
        <f t="shared" si="2"/>
        <v>1341.9434949999998</v>
      </c>
    </row>
    <row r="14" spans="1:46" x14ac:dyDescent="0.2">
      <c r="A14" s="3" t="s">
        <v>52</v>
      </c>
      <c r="C14" s="3">
        <v>1862.7422999999999</v>
      </c>
      <c r="D14" s="3">
        <v>2010.17</v>
      </c>
      <c r="E14" s="3">
        <v>1674.3886</v>
      </c>
      <c r="F14" s="3">
        <v>1985.5786000000001</v>
      </c>
      <c r="G14" s="3">
        <f t="shared" si="4"/>
        <v>1883.219875</v>
      </c>
      <c r="L14" s="3">
        <f t="shared" si="5"/>
        <v>1699.8819529999996</v>
      </c>
      <c r="M14" s="3">
        <f t="shared" si="5"/>
        <v>1743.7691049999996</v>
      </c>
      <c r="N14" s="3">
        <f t="shared" si="2"/>
        <v>1365.1210809999998</v>
      </c>
      <c r="O14" s="3">
        <f t="shared" si="2"/>
        <v>1657.1824449999997</v>
      </c>
    </row>
    <row r="15" spans="1:46" x14ac:dyDescent="0.2">
      <c r="A15" s="3" t="s">
        <v>54</v>
      </c>
      <c r="C15" s="3">
        <v>1815.2545</v>
      </c>
      <c r="D15" s="3">
        <v>1888.3</v>
      </c>
      <c r="E15" s="3">
        <v>1611.6285</v>
      </c>
      <c r="F15" s="3">
        <v>1495.2067</v>
      </c>
      <c r="G15" s="3">
        <f t="shared" si="4"/>
        <v>1702.5974249999999</v>
      </c>
      <c r="L15" s="3">
        <f t="shared" si="5"/>
        <v>1833.0166029999998</v>
      </c>
      <c r="M15" s="3">
        <f t="shared" si="5"/>
        <v>1802.5215549999996</v>
      </c>
      <c r="N15" s="3">
        <f t="shared" si="2"/>
        <v>1482.9834309999999</v>
      </c>
      <c r="O15" s="3">
        <f t="shared" si="2"/>
        <v>1347.4329949999997</v>
      </c>
    </row>
    <row r="16" spans="1:46" x14ac:dyDescent="0.2">
      <c r="A16" s="3" t="s">
        <v>58</v>
      </c>
      <c r="C16" s="3">
        <v>2036.1667</v>
      </c>
      <c r="D16" s="3">
        <v>1769.1026999999999</v>
      </c>
      <c r="E16" s="3">
        <v>1709.0614</v>
      </c>
      <c r="F16" s="3">
        <v>1538.2564</v>
      </c>
      <c r="G16" s="3">
        <f t="shared" si="4"/>
        <v>1763.1468</v>
      </c>
      <c r="L16" s="3">
        <f t="shared" si="5"/>
        <v>1993.3794279999997</v>
      </c>
      <c r="M16" s="3">
        <f t="shared" si="5"/>
        <v>1622.7748799999995</v>
      </c>
      <c r="N16" s="3">
        <f t="shared" si="2"/>
        <v>1519.8669559999998</v>
      </c>
      <c r="O16" s="3">
        <f t="shared" si="2"/>
        <v>1329.9333199999996</v>
      </c>
    </row>
    <row r="17" spans="1:44" x14ac:dyDescent="0.2">
      <c r="A17" s="3" t="s">
        <v>60</v>
      </c>
      <c r="C17" s="3">
        <v>1675.5066999999999</v>
      </c>
      <c r="D17" s="3">
        <v>1543.4775</v>
      </c>
      <c r="E17" s="3">
        <v>1580.27</v>
      </c>
      <c r="F17" s="3">
        <v>1637.5</v>
      </c>
      <c r="G17" s="3">
        <f t="shared" si="4"/>
        <v>1609.1885499999999</v>
      </c>
      <c r="L17" s="3">
        <f t="shared" si="5"/>
        <v>1786.6776779999998</v>
      </c>
      <c r="M17" s="3">
        <f t="shared" si="5"/>
        <v>1551.1079299999997</v>
      </c>
      <c r="N17" s="3">
        <f t="shared" si="2"/>
        <v>1545.0338059999999</v>
      </c>
      <c r="O17" s="3">
        <f t="shared" si="2"/>
        <v>1583.1351699999998</v>
      </c>
    </row>
    <row r="18" spans="1:44" x14ac:dyDescent="0.2">
      <c r="A18" s="3" t="s">
        <v>61</v>
      </c>
      <c r="C18" s="3">
        <v>1688.05</v>
      </c>
      <c r="D18" s="3">
        <v>1565.0893000000001</v>
      </c>
      <c r="E18" s="3">
        <v>1468.1294</v>
      </c>
      <c r="F18" s="3">
        <v>1398.0787</v>
      </c>
      <c r="G18" s="3">
        <f t="shared" si="4"/>
        <v>1529.8368499999999</v>
      </c>
      <c r="L18" s="3">
        <f t="shared" si="5"/>
        <v>1878.5726779999998</v>
      </c>
      <c r="M18" s="3">
        <f t="shared" si="5"/>
        <v>1652.0714299999997</v>
      </c>
      <c r="N18" s="3">
        <f t="shared" si="5"/>
        <v>1512.2449059999999</v>
      </c>
      <c r="O18" s="3">
        <f t="shared" si="5"/>
        <v>1423.0655699999998</v>
      </c>
    </row>
    <row r="19" spans="1:44" x14ac:dyDescent="0.2">
      <c r="A19" s="3" t="s">
        <v>43</v>
      </c>
      <c r="C19" s="3">
        <v>1777.0246999999999</v>
      </c>
      <c r="D19" s="3">
        <v>1189.3027</v>
      </c>
      <c r="E19" s="3">
        <v>1252.8329000000001</v>
      </c>
      <c r="F19" s="3">
        <v>1185.0207</v>
      </c>
      <c r="G19" s="3">
        <f t="shared" si="4"/>
        <v>1351.0452500000001</v>
      </c>
      <c r="L19" s="3">
        <f t="shared" si="5"/>
        <v>2146.3389779999998</v>
      </c>
      <c r="M19" s="3">
        <f t="shared" si="5"/>
        <v>1455.0764299999994</v>
      </c>
      <c r="N19" s="3">
        <f t="shared" si="5"/>
        <v>1475.7400059999998</v>
      </c>
      <c r="O19" s="3">
        <f t="shared" si="5"/>
        <v>1388.7991699999995</v>
      </c>
    </row>
    <row r="20" spans="1:44" x14ac:dyDescent="0.2">
      <c r="A20" s="3" t="s">
        <v>44</v>
      </c>
      <c r="C20" s="3">
        <v>2167.9286000000002</v>
      </c>
      <c r="D20" s="3">
        <v>1395.1167</v>
      </c>
      <c r="E20" s="3">
        <v>1627.5487000000001</v>
      </c>
      <c r="F20" s="3">
        <v>1612.1</v>
      </c>
      <c r="G20" s="3">
        <f t="shared" si="4"/>
        <v>1700.6734999999999</v>
      </c>
      <c r="L20" s="3">
        <f t="shared" si="5"/>
        <v>2187.6146280000003</v>
      </c>
      <c r="M20" s="3">
        <f t="shared" si="5"/>
        <v>1311.2621799999997</v>
      </c>
      <c r="N20" s="3">
        <f t="shared" si="5"/>
        <v>1500.827556</v>
      </c>
      <c r="O20" s="3">
        <f t="shared" si="5"/>
        <v>1466.2502199999997</v>
      </c>
    </row>
    <row r="21" spans="1:44" x14ac:dyDescent="0.2">
      <c r="A21" s="3" t="s">
        <v>48</v>
      </c>
      <c r="C21" s="3">
        <v>1062.3033</v>
      </c>
      <c r="D21" s="3">
        <v>1230.9078999999999</v>
      </c>
      <c r="E21" s="3">
        <v>1113.2107000000001</v>
      </c>
      <c r="F21" s="3">
        <v>1048.3965000000001</v>
      </c>
      <c r="G21" s="3">
        <f t="shared" si="4"/>
        <v>1113.7046</v>
      </c>
      <c r="L21" s="3">
        <f t="shared" si="5"/>
        <v>1668.9582279999997</v>
      </c>
      <c r="M21" s="3">
        <f t="shared" si="5"/>
        <v>1734.0222799999995</v>
      </c>
      <c r="N21" s="3">
        <f t="shared" si="5"/>
        <v>1573.4584559999998</v>
      </c>
      <c r="O21" s="3">
        <f t="shared" si="5"/>
        <v>1489.5156199999997</v>
      </c>
    </row>
    <row r="22" spans="1:44" x14ac:dyDescent="0.2">
      <c r="A22" s="3" t="s">
        <v>51</v>
      </c>
      <c r="C22" s="3">
        <v>1208.2025000000001</v>
      </c>
      <c r="D22" s="3">
        <v>1469.7592999999999</v>
      </c>
      <c r="E22" s="3">
        <v>1532.4512999999999</v>
      </c>
      <c r="F22" s="3">
        <v>1345.0346</v>
      </c>
      <c r="G22" s="3">
        <f t="shared" si="4"/>
        <v>1388.8619249999999</v>
      </c>
      <c r="L22" s="3">
        <f t="shared" si="5"/>
        <v>1539.7001029999999</v>
      </c>
      <c r="M22" s="3">
        <f t="shared" si="5"/>
        <v>1697.7163549999996</v>
      </c>
      <c r="N22" s="3">
        <f t="shared" si="5"/>
        <v>1717.5417309999998</v>
      </c>
      <c r="O22" s="3">
        <f t="shared" si="5"/>
        <v>1510.9963949999997</v>
      </c>
    </row>
    <row r="23" spans="1:44" x14ac:dyDescent="0.2">
      <c r="A23" s="3" t="s">
        <v>53</v>
      </c>
      <c r="C23" s="3">
        <v>2396.4713999999999</v>
      </c>
      <c r="D23" s="3">
        <v>2084.5311999999999</v>
      </c>
      <c r="E23" s="3">
        <v>2344.0643</v>
      </c>
      <c r="F23" s="3">
        <v>2397.1412</v>
      </c>
      <c r="G23" s="3">
        <f t="shared" si="4"/>
        <v>2305.552025</v>
      </c>
      <c r="L23" s="3">
        <f t="shared" si="5"/>
        <v>1811.2789029999997</v>
      </c>
      <c r="M23" s="3">
        <f t="shared" si="5"/>
        <v>1395.7981549999995</v>
      </c>
      <c r="N23" s="3">
        <f t="shared" si="5"/>
        <v>1612.4646309999998</v>
      </c>
      <c r="O23" s="3">
        <f t="shared" si="5"/>
        <v>1646.4128949999997</v>
      </c>
    </row>
    <row r="24" spans="1:44" x14ac:dyDescent="0.2">
      <c r="A24" s="3" t="s">
        <v>55</v>
      </c>
      <c r="C24" s="3">
        <v>1357.7318</v>
      </c>
      <c r="D24" s="3">
        <v>1535.6609000000001</v>
      </c>
      <c r="E24" s="3">
        <v>1419.9564</v>
      </c>
      <c r="F24" s="3">
        <v>1451.7353000000001</v>
      </c>
      <c r="G24" s="3">
        <f t="shared" si="4"/>
        <v>1441.2711000000002</v>
      </c>
      <c r="L24" s="3">
        <f t="shared" si="5"/>
        <v>1636.8202279999996</v>
      </c>
      <c r="M24" s="3">
        <f t="shared" si="5"/>
        <v>1711.2087799999995</v>
      </c>
      <c r="N24" s="3">
        <f t="shared" si="5"/>
        <v>1552.6376559999997</v>
      </c>
      <c r="O24" s="3">
        <f t="shared" si="5"/>
        <v>1565.2879199999995</v>
      </c>
    </row>
    <row r="25" spans="1:44" x14ac:dyDescent="0.2">
      <c r="A25" s="3" t="s">
        <v>62</v>
      </c>
      <c r="C25" s="3">
        <v>1323.6956</v>
      </c>
      <c r="D25" s="3">
        <v>1146.579</v>
      </c>
      <c r="E25" s="3">
        <v>1442.7266999999999</v>
      </c>
      <c r="F25" s="3">
        <v>1775.99</v>
      </c>
      <c r="G25" s="3">
        <f t="shared" si="4"/>
        <v>1422.2478249999999</v>
      </c>
      <c r="L25" s="3">
        <f t="shared" si="5"/>
        <v>1621.8073029999998</v>
      </c>
      <c r="M25" s="3">
        <f t="shared" si="5"/>
        <v>1341.1501549999996</v>
      </c>
      <c r="N25" s="3">
        <f t="shared" si="5"/>
        <v>1594.4312309999998</v>
      </c>
      <c r="O25" s="3">
        <f t="shared" si="5"/>
        <v>1908.5658949999997</v>
      </c>
    </row>
    <row r="26" spans="1:44" x14ac:dyDescent="0.2">
      <c r="A26" s="3" t="s">
        <v>63</v>
      </c>
      <c r="C26" s="3">
        <v>1467.2979</v>
      </c>
      <c r="D26" s="3">
        <v>1295.3713</v>
      </c>
      <c r="E26" s="3">
        <v>1339.9547</v>
      </c>
      <c r="F26" s="3">
        <v>1172.8462</v>
      </c>
      <c r="G26" s="3">
        <f t="shared" si="4"/>
        <v>1318.8675250000001</v>
      </c>
      <c r="L26" s="3">
        <f t="shared" si="5"/>
        <v>1868.7899029999996</v>
      </c>
      <c r="M26" s="3">
        <f t="shared" si="5"/>
        <v>1593.3227549999995</v>
      </c>
      <c r="N26" s="3">
        <f t="shared" si="5"/>
        <v>1595.0395309999997</v>
      </c>
      <c r="O26" s="3">
        <f t="shared" si="5"/>
        <v>1408.8023949999995</v>
      </c>
    </row>
    <row r="27" spans="1:44" s="1" customFormat="1" x14ac:dyDescent="0.2">
      <c r="A27" s="1" t="s">
        <v>64</v>
      </c>
      <c r="C27" s="1">
        <v>1544.0146</v>
      </c>
      <c r="D27" s="1">
        <v>1502.3652999999999</v>
      </c>
      <c r="E27" s="1">
        <v>1512.6765</v>
      </c>
      <c r="F27" s="1">
        <v>1480.5574999999999</v>
      </c>
      <c r="G27" s="1">
        <f t="shared" si="4"/>
        <v>1509.9034749999998</v>
      </c>
      <c r="H27" s="1">
        <f>AVERAGE(C27:C51)</f>
        <v>1239.0446479999998</v>
      </c>
      <c r="I27" s="1">
        <f t="shared" ref="I27:K27" si="6">AVERAGE(D27:D51)</f>
        <v>1199.1984279999999</v>
      </c>
      <c r="J27" s="1">
        <f t="shared" si="6"/>
        <v>1198.75594</v>
      </c>
      <c r="K27" s="1">
        <f t="shared" si="6"/>
        <v>1160.7719599999998</v>
      </c>
      <c r="L27" s="1">
        <f>C27-$G27+H$27</f>
        <v>1273.155773</v>
      </c>
      <c r="M27" s="1">
        <f t="shared" ref="M27:O42" si="7">D27-$G27+I$27</f>
        <v>1191.660253</v>
      </c>
      <c r="N27" s="1">
        <f t="shared" si="7"/>
        <v>1201.5289650000002</v>
      </c>
      <c r="O27" s="1">
        <f t="shared" si="7"/>
        <v>1131.4259849999999</v>
      </c>
      <c r="P27" s="1">
        <f>1.96*STDEV(L27:L51)/SQRT(25)</f>
        <v>35.275858289235835</v>
      </c>
      <c r="Q27" s="1">
        <f t="shared" ref="Q27:S27" si="8">1.96*STDEV(M27:M51)/SQRT(25)</f>
        <v>37.007237324350932</v>
      </c>
      <c r="R27" s="1">
        <f t="shared" si="8"/>
        <v>36.11409186629794</v>
      </c>
      <c r="S27" s="1">
        <f t="shared" si="8"/>
        <v>39.7287937750325</v>
      </c>
      <c r="AH27" s="3"/>
      <c r="AI27" s="3"/>
      <c r="AJ27" s="3"/>
      <c r="AK27" s="3"/>
      <c r="AO27" s="3"/>
      <c r="AP27" s="3"/>
      <c r="AQ27" s="3"/>
      <c r="AR27" s="3"/>
    </row>
    <row r="28" spans="1:44" x14ac:dyDescent="0.2">
      <c r="A28" s="3" t="s">
        <v>68</v>
      </c>
      <c r="C28" s="3">
        <v>1176.9231</v>
      </c>
      <c r="D28" s="3">
        <v>1106.5392999999999</v>
      </c>
      <c r="E28" s="3">
        <v>1176.9975999999999</v>
      </c>
      <c r="F28" s="3">
        <v>1118.5818999999999</v>
      </c>
      <c r="G28" s="3">
        <f t="shared" si="4"/>
        <v>1144.760475</v>
      </c>
      <c r="L28" s="3">
        <f t="shared" ref="L28:O51" si="9">C28-$G28+H$27</f>
        <v>1271.2072729999998</v>
      </c>
      <c r="M28" s="3">
        <f t="shared" si="7"/>
        <v>1160.9772529999998</v>
      </c>
      <c r="N28" s="3">
        <f t="shared" si="7"/>
        <v>1230.9930649999999</v>
      </c>
      <c r="O28" s="3">
        <f t="shared" si="7"/>
        <v>1134.5933849999997</v>
      </c>
    </row>
    <row r="29" spans="1:44" x14ac:dyDescent="0.2">
      <c r="A29" s="3" t="s">
        <v>71</v>
      </c>
      <c r="C29" s="3">
        <v>1204.7673</v>
      </c>
      <c r="D29" s="3">
        <v>1263.5723</v>
      </c>
      <c r="E29" s="3">
        <v>1157.8967</v>
      </c>
      <c r="F29" s="3">
        <v>1137.6246000000001</v>
      </c>
      <c r="G29" s="3">
        <f t="shared" si="4"/>
        <v>1190.9652250000001</v>
      </c>
      <c r="L29" s="3">
        <f t="shared" si="9"/>
        <v>1252.8467229999997</v>
      </c>
      <c r="M29" s="3">
        <f t="shared" si="7"/>
        <v>1271.8055029999998</v>
      </c>
      <c r="N29" s="3">
        <f t="shared" si="7"/>
        <v>1165.6874149999999</v>
      </c>
      <c r="O29" s="3">
        <f t="shared" si="7"/>
        <v>1107.4313349999998</v>
      </c>
    </row>
    <row r="30" spans="1:44" x14ac:dyDescent="0.2">
      <c r="A30" s="3" t="s">
        <v>72</v>
      </c>
      <c r="C30" s="3">
        <v>1252.7387000000001</v>
      </c>
      <c r="D30" s="3">
        <v>1194.7928999999999</v>
      </c>
      <c r="E30" s="3">
        <v>1038.8372999999999</v>
      </c>
      <c r="F30" s="3">
        <v>997.11059999999998</v>
      </c>
      <c r="G30" s="3">
        <f t="shared" si="4"/>
        <v>1120.8698750000001</v>
      </c>
      <c r="L30" s="3">
        <f t="shared" si="9"/>
        <v>1370.9134729999998</v>
      </c>
      <c r="M30" s="3">
        <f t="shared" si="7"/>
        <v>1273.1214529999997</v>
      </c>
      <c r="N30" s="3">
        <f t="shared" si="7"/>
        <v>1116.7233649999998</v>
      </c>
      <c r="O30" s="3">
        <f t="shared" si="7"/>
        <v>1037.0126849999997</v>
      </c>
    </row>
    <row r="31" spans="1:44" x14ac:dyDescent="0.2">
      <c r="A31" s="3" t="s">
        <v>73</v>
      </c>
      <c r="C31" s="3">
        <v>1501.0831000000001</v>
      </c>
      <c r="D31" s="3">
        <v>1806.5177000000001</v>
      </c>
      <c r="E31" s="3">
        <v>1544.395</v>
      </c>
      <c r="F31" s="3">
        <v>1468.2463</v>
      </c>
      <c r="G31" s="3">
        <f t="shared" si="4"/>
        <v>1580.0605250000001</v>
      </c>
      <c r="L31" s="3">
        <f t="shared" si="9"/>
        <v>1160.0672229999998</v>
      </c>
      <c r="M31" s="3">
        <f t="shared" si="7"/>
        <v>1425.6556029999999</v>
      </c>
      <c r="N31" s="3">
        <f t="shared" si="7"/>
        <v>1163.0904149999999</v>
      </c>
      <c r="O31" s="3">
        <f t="shared" si="7"/>
        <v>1048.9577349999997</v>
      </c>
    </row>
    <row r="32" spans="1:44" x14ac:dyDescent="0.2">
      <c r="A32" s="3" t="s">
        <v>79</v>
      </c>
      <c r="C32" s="3">
        <v>1311.8977</v>
      </c>
      <c r="D32" s="3">
        <v>1262.5650000000001</v>
      </c>
      <c r="E32" s="3">
        <v>1220.7582</v>
      </c>
      <c r="F32" s="3">
        <v>1158.6135999999999</v>
      </c>
      <c r="G32" s="3">
        <f t="shared" si="4"/>
        <v>1238.458625</v>
      </c>
      <c r="L32" s="3">
        <f t="shared" si="9"/>
        <v>1312.4837229999998</v>
      </c>
      <c r="M32" s="3">
        <f t="shared" si="7"/>
        <v>1223.304803</v>
      </c>
      <c r="N32" s="3">
        <f t="shared" si="7"/>
        <v>1181.055515</v>
      </c>
      <c r="O32" s="3">
        <f t="shared" si="7"/>
        <v>1080.9269349999997</v>
      </c>
    </row>
    <row r="33" spans="1:15" x14ac:dyDescent="0.2">
      <c r="A33" s="3" t="s">
        <v>83</v>
      </c>
      <c r="C33" s="3">
        <v>1915.8462</v>
      </c>
      <c r="D33" s="3">
        <v>1661.3625</v>
      </c>
      <c r="E33" s="3">
        <v>1873.4643000000001</v>
      </c>
      <c r="F33" s="3">
        <v>1669.0385000000001</v>
      </c>
      <c r="G33" s="3">
        <f t="shared" si="4"/>
        <v>1779.9278750000003</v>
      </c>
      <c r="L33" s="3">
        <f t="shared" si="9"/>
        <v>1374.9629729999995</v>
      </c>
      <c r="M33" s="3">
        <f t="shared" si="7"/>
        <v>1080.6330529999996</v>
      </c>
      <c r="N33" s="3">
        <f t="shared" si="7"/>
        <v>1292.2923649999998</v>
      </c>
      <c r="O33" s="3">
        <f t="shared" si="7"/>
        <v>1049.8825849999996</v>
      </c>
    </row>
    <row r="34" spans="1:15" x14ac:dyDescent="0.2">
      <c r="A34" s="3" t="s">
        <v>88</v>
      </c>
      <c r="C34" s="3">
        <v>1329.5494000000001</v>
      </c>
      <c r="D34" s="3">
        <v>980.2242</v>
      </c>
      <c r="E34" s="3">
        <v>846.58</v>
      </c>
      <c r="F34" s="3">
        <v>939.60940000000005</v>
      </c>
      <c r="G34" s="3">
        <f t="shared" si="4"/>
        <v>1023.9907499999999</v>
      </c>
      <c r="L34" s="3">
        <f t="shared" si="9"/>
        <v>1544.603298</v>
      </c>
      <c r="M34" s="3">
        <f t="shared" si="7"/>
        <v>1155.4318779999999</v>
      </c>
      <c r="N34" s="3">
        <f t="shared" si="7"/>
        <v>1021.3451900000001</v>
      </c>
      <c r="O34" s="3">
        <f t="shared" si="7"/>
        <v>1076.3906099999999</v>
      </c>
    </row>
    <row r="35" spans="1:15" x14ac:dyDescent="0.2">
      <c r="A35" s="3" t="s">
        <v>66</v>
      </c>
      <c r="C35" s="3">
        <v>1171.2827</v>
      </c>
      <c r="D35" s="3">
        <v>1069.7312999999999</v>
      </c>
      <c r="E35" s="3">
        <v>1116.674</v>
      </c>
      <c r="F35" s="3">
        <v>1146.1031</v>
      </c>
      <c r="G35" s="3">
        <f t="shared" si="4"/>
        <v>1125.9477750000001</v>
      </c>
      <c r="L35" s="3">
        <f t="shared" si="9"/>
        <v>1284.3795729999997</v>
      </c>
      <c r="M35" s="3">
        <f t="shared" si="7"/>
        <v>1142.9819529999997</v>
      </c>
      <c r="N35" s="3">
        <f t="shared" si="7"/>
        <v>1189.4821649999999</v>
      </c>
      <c r="O35" s="3">
        <f t="shared" si="7"/>
        <v>1180.9272849999998</v>
      </c>
    </row>
    <row r="36" spans="1:15" x14ac:dyDescent="0.2">
      <c r="A36" s="3" t="s">
        <v>67</v>
      </c>
      <c r="C36" s="3">
        <v>1326.8987</v>
      </c>
      <c r="D36" s="3">
        <v>1046.2539999999999</v>
      </c>
      <c r="E36" s="3">
        <v>1233.038</v>
      </c>
      <c r="F36" s="3">
        <v>1154.5899999999999</v>
      </c>
      <c r="G36" s="3">
        <f t="shared" si="4"/>
        <v>1190.1951749999998</v>
      </c>
      <c r="L36" s="3">
        <f t="shared" si="9"/>
        <v>1375.748173</v>
      </c>
      <c r="M36" s="3">
        <f t="shared" si="7"/>
        <v>1055.257253</v>
      </c>
      <c r="N36" s="3">
        <f t="shared" si="7"/>
        <v>1241.5987650000002</v>
      </c>
      <c r="O36" s="3">
        <f t="shared" si="7"/>
        <v>1125.1667849999999</v>
      </c>
    </row>
    <row r="37" spans="1:15" x14ac:dyDescent="0.2">
      <c r="A37" s="3" t="s">
        <v>69</v>
      </c>
      <c r="C37" s="3">
        <v>990.84</v>
      </c>
      <c r="D37" s="3">
        <v>1235.6119000000001</v>
      </c>
      <c r="E37" s="3">
        <v>1015.3853</v>
      </c>
      <c r="F37" s="3">
        <v>945.33180000000004</v>
      </c>
      <c r="G37" s="3">
        <f t="shared" si="4"/>
        <v>1046.79225</v>
      </c>
      <c r="L37" s="3">
        <f t="shared" si="9"/>
        <v>1183.0923979999998</v>
      </c>
      <c r="M37" s="3">
        <f t="shared" si="7"/>
        <v>1388.0180780000001</v>
      </c>
      <c r="N37" s="3">
        <f t="shared" si="7"/>
        <v>1167.34899</v>
      </c>
      <c r="O37" s="3">
        <f t="shared" si="7"/>
        <v>1059.31151</v>
      </c>
    </row>
    <row r="38" spans="1:15" x14ac:dyDescent="0.2">
      <c r="A38" s="3" t="s">
        <v>74</v>
      </c>
      <c r="C38" s="3">
        <v>1561.2168999999999</v>
      </c>
      <c r="D38" s="3">
        <v>1505.5987</v>
      </c>
      <c r="E38" s="3">
        <v>1727.38</v>
      </c>
      <c r="F38" s="3">
        <v>1209.7266999999999</v>
      </c>
      <c r="G38" s="3">
        <f t="shared" si="4"/>
        <v>1500.980575</v>
      </c>
      <c r="L38" s="3">
        <f t="shared" si="9"/>
        <v>1299.2809729999997</v>
      </c>
      <c r="M38" s="3">
        <f t="shared" si="7"/>
        <v>1203.8165529999999</v>
      </c>
      <c r="N38" s="3">
        <f t="shared" si="7"/>
        <v>1425.1553650000001</v>
      </c>
      <c r="O38" s="3">
        <f t="shared" si="7"/>
        <v>869.5180849999997</v>
      </c>
    </row>
    <row r="39" spans="1:15" x14ac:dyDescent="0.2">
      <c r="A39" s="3" t="s">
        <v>76</v>
      </c>
      <c r="C39" s="3">
        <v>912.78599999999994</v>
      </c>
      <c r="D39" s="3">
        <v>764.35500000000002</v>
      </c>
      <c r="E39" s="3">
        <v>871.07399999999996</v>
      </c>
      <c r="F39" s="3">
        <v>904.55650000000003</v>
      </c>
      <c r="G39" s="3">
        <f t="shared" si="4"/>
        <v>863.19287500000007</v>
      </c>
      <c r="L39" s="3">
        <f t="shared" si="9"/>
        <v>1288.6377729999997</v>
      </c>
      <c r="M39" s="3">
        <f t="shared" si="7"/>
        <v>1100.360553</v>
      </c>
      <c r="N39" s="3">
        <f t="shared" si="7"/>
        <v>1206.6370649999999</v>
      </c>
      <c r="O39" s="3">
        <f t="shared" si="7"/>
        <v>1202.1355849999998</v>
      </c>
    </row>
    <row r="40" spans="1:15" x14ac:dyDescent="0.2">
      <c r="A40" s="3" t="s">
        <v>78</v>
      </c>
      <c r="C40" s="3">
        <v>886.63469999999995</v>
      </c>
      <c r="D40" s="3">
        <v>1006.8431</v>
      </c>
      <c r="E40" s="3">
        <v>1019.5940000000001</v>
      </c>
      <c r="F40" s="3">
        <v>821.82759999999996</v>
      </c>
      <c r="G40" s="3">
        <f t="shared" si="4"/>
        <v>933.72485000000006</v>
      </c>
      <c r="L40" s="3">
        <f t="shared" si="9"/>
        <v>1191.9544979999996</v>
      </c>
      <c r="M40" s="3">
        <f t="shared" si="7"/>
        <v>1272.3166779999999</v>
      </c>
      <c r="N40" s="3">
        <f t="shared" si="7"/>
        <v>1284.62509</v>
      </c>
      <c r="O40" s="3">
        <f t="shared" si="7"/>
        <v>1048.8747099999996</v>
      </c>
    </row>
    <row r="41" spans="1:15" x14ac:dyDescent="0.2">
      <c r="A41" s="3" t="s">
        <v>80</v>
      </c>
      <c r="C41" s="3">
        <v>1113.8369</v>
      </c>
      <c r="D41" s="3">
        <v>1075.7514000000001</v>
      </c>
      <c r="E41" s="3">
        <v>1097.6088999999999</v>
      </c>
      <c r="F41" s="3">
        <v>1108.08</v>
      </c>
      <c r="G41" s="3">
        <f t="shared" si="4"/>
        <v>1098.8193000000001</v>
      </c>
      <c r="L41" s="3">
        <f t="shared" si="9"/>
        <v>1254.0622479999997</v>
      </c>
      <c r="M41" s="3">
        <f t="shared" si="7"/>
        <v>1176.1305279999999</v>
      </c>
      <c r="N41" s="3">
        <f t="shared" si="7"/>
        <v>1197.5455399999998</v>
      </c>
      <c r="O41" s="3">
        <f t="shared" si="7"/>
        <v>1170.0326599999996</v>
      </c>
    </row>
    <row r="42" spans="1:15" x14ac:dyDescent="0.2">
      <c r="A42" s="3" t="s">
        <v>81</v>
      </c>
      <c r="C42" s="3">
        <v>1145.3575000000001</v>
      </c>
      <c r="D42" s="3">
        <v>905.95079999999996</v>
      </c>
      <c r="E42" s="3">
        <v>1235.335</v>
      </c>
      <c r="F42" s="3">
        <v>1021.9731</v>
      </c>
      <c r="G42" s="3">
        <f t="shared" si="4"/>
        <v>1077.1541</v>
      </c>
      <c r="L42" s="3">
        <f t="shared" si="9"/>
        <v>1307.2480479999999</v>
      </c>
      <c r="M42" s="3">
        <f t="shared" si="7"/>
        <v>1027.995128</v>
      </c>
      <c r="N42" s="3">
        <f t="shared" si="7"/>
        <v>1356.9368400000001</v>
      </c>
      <c r="O42" s="3">
        <f t="shared" si="7"/>
        <v>1105.59096</v>
      </c>
    </row>
    <row r="43" spans="1:15" x14ac:dyDescent="0.2">
      <c r="A43" s="3" t="s">
        <v>82</v>
      </c>
      <c r="C43" s="3">
        <v>1614.3150000000001</v>
      </c>
      <c r="D43" s="3">
        <v>1497.8622</v>
      </c>
      <c r="E43" s="3">
        <v>1388.2615000000001</v>
      </c>
      <c r="F43" s="3">
        <v>1593.144</v>
      </c>
      <c r="G43" s="3">
        <f t="shared" si="4"/>
        <v>1523.3956750000002</v>
      </c>
      <c r="L43" s="3">
        <f t="shared" si="9"/>
        <v>1329.9639729999997</v>
      </c>
      <c r="M43" s="3">
        <f t="shared" si="9"/>
        <v>1173.6649529999997</v>
      </c>
      <c r="N43" s="3">
        <f t="shared" si="9"/>
        <v>1063.6217649999999</v>
      </c>
      <c r="O43" s="3">
        <f t="shared" si="9"/>
        <v>1230.5202849999996</v>
      </c>
    </row>
    <row r="44" spans="1:15" x14ac:dyDescent="0.2">
      <c r="A44" s="3" t="s">
        <v>84</v>
      </c>
      <c r="C44" s="3">
        <v>878.27</v>
      </c>
      <c r="D44" s="3">
        <v>1038.1079999999999</v>
      </c>
      <c r="E44" s="3">
        <v>1172.3852999999999</v>
      </c>
      <c r="F44" s="3">
        <v>1054.5953</v>
      </c>
      <c r="G44" s="3">
        <f t="shared" si="4"/>
        <v>1035.8396499999999</v>
      </c>
      <c r="L44" s="3">
        <f t="shared" si="9"/>
        <v>1081.4749979999999</v>
      </c>
      <c r="M44" s="3">
        <f t="shared" si="9"/>
        <v>1201.466778</v>
      </c>
      <c r="N44" s="3">
        <f t="shared" si="9"/>
        <v>1335.30159</v>
      </c>
      <c r="O44" s="3">
        <f t="shared" si="9"/>
        <v>1179.5276099999999</v>
      </c>
    </row>
    <row r="45" spans="1:15" x14ac:dyDescent="0.2">
      <c r="A45" s="3" t="s">
        <v>85</v>
      </c>
      <c r="C45" s="3">
        <v>1263.2284999999999</v>
      </c>
      <c r="D45" s="3">
        <v>1231.6907000000001</v>
      </c>
      <c r="E45" s="3">
        <v>1106.1794</v>
      </c>
      <c r="F45" s="3">
        <v>1092.7744</v>
      </c>
      <c r="G45" s="3">
        <f t="shared" si="4"/>
        <v>1173.4682500000001</v>
      </c>
      <c r="L45" s="3">
        <f t="shared" si="9"/>
        <v>1328.8048979999996</v>
      </c>
      <c r="M45" s="3">
        <f t="shared" si="9"/>
        <v>1257.4208779999999</v>
      </c>
      <c r="N45" s="3">
        <f t="shared" si="9"/>
        <v>1131.4670899999999</v>
      </c>
      <c r="O45" s="3">
        <f t="shared" si="9"/>
        <v>1080.0781099999997</v>
      </c>
    </row>
    <row r="46" spans="1:15" x14ac:dyDescent="0.2">
      <c r="A46" s="3" t="s">
        <v>87</v>
      </c>
      <c r="C46" s="3">
        <v>993.96119999999996</v>
      </c>
      <c r="D46" s="3">
        <v>941.14139999999998</v>
      </c>
      <c r="E46" s="3">
        <v>968.24530000000004</v>
      </c>
      <c r="F46" s="3">
        <v>1317.3994</v>
      </c>
      <c r="G46" s="3">
        <f t="shared" si="4"/>
        <v>1055.186825</v>
      </c>
      <c r="L46" s="3">
        <f t="shared" si="9"/>
        <v>1177.8190229999998</v>
      </c>
      <c r="M46" s="3">
        <f t="shared" si="9"/>
        <v>1085.1530029999999</v>
      </c>
      <c r="N46" s="3">
        <f t="shared" si="9"/>
        <v>1111.8144150000001</v>
      </c>
      <c r="O46" s="3">
        <f t="shared" si="9"/>
        <v>1422.9845349999998</v>
      </c>
    </row>
    <row r="47" spans="1:15" x14ac:dyDescent="0.2">
      <c r="A47" s="3" t="s">
        <v>65</v>
      </c>
      <c r="C47" s="3">
        <v>901.73869999999999</v>
      </c>
      <c r="D47" s="3">
        <v>909.36689999999999</v>
      </c>
      <c r="E47" s="3">
        <v>873.46270000000004</v>
      </c>
      <c r="F47" s="3">
        <v>712.72119999999995</v>
      </c>
      <c r="G47" s="3">
        <f t="shared" si="4"/>
        <v>849.32237499999997</v>
      </c>
      <c r="L47" s="3">
        <f t="shared" si="9"/>
        <v>1291.4609729999997</v>
      </c>
      <c r="M47" s="3">
        <f t="shared" si="9"/>
        <v>1259.2429529999999</v>
      </c>
      <c r="N47" s="3">
        <f t="shared" si="9"/>
        <v>1222.8962650000001</v>
      </c>
      <c r="O47" s="3">
        <f t="shared" si="9"/>
        <v>1024.1707849999998</v>
      </c>
    </row>
    <row r="48" spans="1:15" x14ac:dyDescent="0.2">
      <c r="A48" s="3" t="s">
        <v>70</v>
      </c>
      <c r="C48" s="3">
        <v>963.13400000000001</v>
      </c>
      <c r="D48" s="3">
        <v>1034.095</v>
      </c>
      <c r="E48" s="3">
        <v>917.98270000000002</v>
      </c>
      <c r="F48" s="3">
        <v>1038.2711999999999</v>
      </c>
      <c r="G48" s="3">
        <f t="shared" si="4"/>
        <v>988.37072499999999</v>
      </c>
      <c r="L48" s="3">
        <f t="shared" si="9"/>
        <v>1213.8079229999998</v>
      </c>
      <c r="M48" s="3">
        <f t="shared" si="9"/>
        <v>1244.922703</v>
      </c>
      <c r="N48" s="3">
        <f t="shared" si="9"/>
        <v>1128.367915</v>
      </c>
      <c r="O48" s="3">
        <f t="shared" si="9"/>
        <v>1210.6724349999997</v>
      </c>
    </row>
    <row r="49" spans="1:44" x14ac:dyDescent="0.2">
      <c r="A49" s="3" t="s">
        <v>75</v>
      </c>
      <c r="C49" s="3">
        <v>1561.3143</v>
      </c>
      <c r="D49" s="3">
        <v>1476.2669000000001</v>
      </c>
      <c r="E49" s="3">
        <v>1589.1832999999999</v>
      </c>
      <c r="F49" s="3">
        <v>1520.1141</v>
      </c>
      <c r="G49" s="3">
        <f t="shared" si="4"/>
        <v>1536.71965</v>
      </c>
      <c r="L49" s="3">
        <f t="shared" si="9"/>
        <v>1263.6392979999998</v>
      </c>
      <c r="M49" s="3">
        <f t="shared" si="9"/>
        <v>1138.745678</v>
      </c>
      <c r="N49" s="3">
        <f t="shared" si="9"/>
        <v>1251.2195899999999</v>
      </c>
      <c r="O49" s="3">
        <f t="shared" si="9"/>
        <v>1144.1664099999998</v>
      </c>
    </row>
    <row r="50" spans="1:44" x14ac:dyDescent="0.2">
      <c r="A50" s="3" t="s">
        <v>77</v>
      </c>
      <c r="C50" s="3">
        <v>1358.5533</v>
      </c>
      <c r="D50" s="3">
        <v>1345.2453</v>
      </c>
      <c r="E50" s="3">
        <v>1240.0127</v>
      </c>
      <c r="F50" s="3">
        <v>1228.5088000000001</v>
      </c>
      <c r="G50" s="3">
        <f t="shared" si="4"/>
        <v>1293.0800250000002</v>
      </c>
      <c r="L50" s="3">
        <f t="shared" si="9"/>
        <v>1304.5179229999997</v>
      </c>
      <c r="M50" s="3">
        <f t="shared" si="9"/>
        <v>1251.3637029999998</v>
      </c>
      <c r="N50" s="3">
        <f t="shared" si="9"/>
        <v>1145.6886149999998</v>
      </c>
      <c r="O50" s="3">
        <f t="shared" si="9"/>
        <v>1096.2007349999997</v>
      </c>
    </row>
    <row r="51" spans="1:44" x14ac:dyDescent="0.2">
      <c r="A51" s="3" t="s">
        <v>86</v>
      </c>
      <c r="C51" s="3">
        <v>1095.9277</v>
      </c>
      <c r="D51" s="3">
        <v>1118.1488999999999</v>
      </c>
      <c r="E51" s="3">
        <v>1025.4908</v>
      </c>
      <c r="F51" s="3">
        <v>1180.1994</v>
      </c>
      <c r="G51" s="3">
        <f t="shared" si="4"/>
        <v>1104.9416999999999</v>
      </c>
      <c r="L51" s="3">
        <f t="shared" si="9"/>
        <v>1230.0306479999999</v>
      </c>
      <c r="M51" s="3">
        <f t="shared" si="9"/>
        <v>1212.405628</v>
      </c>
      <c r="N51" s="3">
        <f t="shared" si="9"/>
        <v>1119.3050400000002</v>
      </c>
      <c r="O51" s="3">
        <f t="shared" si="9"/>
        <v>1236.0296599999999</v>
      </c>
    </row>
    <row r="52" spans="1:44" s="1" customFormat="1" x14ac:dyDescent="0.2">
      <c r="A52" s="1" t="s">
        <v>91</v>
      </c>
      <c r="C52" s="1">
        <v>1077.9920999999999</v>
      </c>
      <c r="D52" s="1">
        <v>1143.2764</v>
      </c>
      <c r="E52" s="1">
        <v>1099.404</v>
      </c>
      <c r="F52" s="1">
        <v>1087.4347</v>
      </c>
      <c r="G52" s="1">
        <f t="shared" si="4"/>
        <v>1102.0268000000001</v>
      </c>
      <c r="H52" s="1">
        <f>AVERAGE(C52:C77)</f>
        <v>854.98599615384603</v>
      </c>
      <c r="I52" s="1">
        <f t="shared" ref="I52:K52" si="10">AVERAGE(D52:D77)</f>
        <v>843.74281153846152</v>
      </c>
      <c r="J52" s="1">
        <f t="shared" si="10"/>
        <v>845.91852307692295</v>
      </c>
      <c r="K52" s="1">
        <f t="shared" si="10"/>
        <v>827.29708076923077</v>
      </c>
      <c r="L52" s="1">
        <f>C52-$G52+H$52</f>
        <v>830.95129615384587</v>
      </c>
      <c r="M52" s="1">
        <f t="shared" ref="M52:O67" si="11">D52-$G52+I$52</f>
        <v>884.9924115384614</v>
      </c>
      <c r="N52" s="1">
        <f t="shared" si="11"/>
        <v>843.29572307692285</v>
      </c>
      <c r="O52" s="1">
        <f t="shared" si="11"/>
        <v>812.7049807692307</v>
      </c>
      <c r="P52" s="1">
        <f>1.96*STDEV(L52:L77)/SQRT(26)</f>
        <v>28.75250038155087</v>
      </c>
      <c r="Q52" s="1">
        <f t="shared" ref="Q52:S52" si="12">1.96*STDEV(M52:M77)/SQRT(26)</f>
        <v>28.930555068189733</v>
      </c>
      <c r="R52" s="1">
        <f t="shared" si="12"/>
        <v>20.352052973658282</v>
      </c>
      <c r="S52" s="1">
        <f t="shared" si="12"/>
        <v>19.66570195554775</v>
      </c>
      <c r="AH52" s="3"/>
      <c r="AI52" s="3"/>
      <c r="AJ52" s="3"/>
      <c r="AK52" s="3"/>
      <c r="AO52" s="3"/>
      <c r="AP52" s="3"/>
      <c r="AQ52" s="3"/>
      <c r="AR52" s="3"/>
    </row>
    <row r="53" spans="1:44" x14ac:dyDescent="0.2">
      <c r="A53" s="3" t="s">
        <v>93</v>
      </c>
      <c r="C53" s="3">
        <v>929.11130000000003</v>
      </c>
      <c r="D53" s="3">
        <v>850.69560000000001</v>
      </c>
      <c r="E53" s="3">
        <v>828.61270000000002</v>
      </c>
      <c r="F53" s="3">
        <v>811.1241</v>
      </c>
      <c r="G53" s="3">
        <f t="shared" si="4"/>
        <v>854.88592500000004</v>
      </c>
      <c r="L53" s="3">
        <f t="shared" ref="L53:O77" si="13">C53-$G53+H$52</f>
        <v>929.21137115384602</v>
      </c>
      <c r="M53" s="3">
        <f t="shared" si="11"/>
        <v>839.55248653846149</v>
      </c>
      <c r="N53" s="3">
        <f t="shared" si="11"/>
        <v>819.64529807692293</v>
      </c>
      <c r="O53" s="3">
        <f t="shared" si="11"/>
        <v>783.53525576923073</v>
      </c>
    </row>
    <row r="54" spans="1:44" x14ac:dyDescent="0.2">
      <c r="A54" s="3" t="s">
        <v>95</v>
      </c>
      <c r="C54" s="3">
        <v>467.15730000000002</v>
      </c>
      <c r="D54" s="3">
        <v>521.8537</v>
      </c>
      <c r="E54" s="3">
        <v>539.31799999999998</v>
      </c>
      <c r="F54" s="3">
        <v>492.86470000000003</v>
      </c>
      <c r="G54" s="3">
        <f t="shared" si="4"/>
        <v>505.29842500000001</v>
      </c>
      <c r="L54" s="3">
        <f t="shared" si="13"/>
        <v>816.84487115384604</v>
      </c>
      <c r="M54" s="3">
        <f t="shared" si="11"/>
        <v>860.29808653846158</v>
      </c>
      <c r="N54" s="3">
        <f t="shared" si="11"/>
        <v>879.93809807692287</v>
      </c>
      <c r="O54" s="3">
        <f t="shared" si="11"/>
        <v>814.86335576923079</v>
      </c>
    </row>
    <row r="55" spans="1:44" x14ac:dyDescent="0.2">
      <c r="A55" s="3" t="s">
        <v>96</v>
      </c>
      <c r="C55" s="3">
        <v>1250.7173</v>
      </c>
      <c r="D55" s="3">
        <v>902.02329999999995</v>
      </c>
      <c r="E55" s="3">
        <v>1165.4880000000001</v>
      </c>
      <c r="F55" s="3">
        <v>1109.2671</v>
      </c>
      <c r="G55" s="3">
        <f t="shared" si="4"/>
        <v>1106.8739250000001</v>
      </c>
      <c r="L55" s="3">
        <f t="shared" si="13"/>
        <v>998.82937115384595</v>
      </c>
      <c r="M55" s="3">
        <f t="shared" si="11"/>
        <v>638.89218653846137</v>
      </c>
      <c r="N55" s="3">
        <f t="shared" si="11"/>
        <v>904.53259807692291</v>
      </c>
      <c r="O55" s="3">
        <f t="shared" si="11"/>
        <v>829.6902557692307</v>
      </c>
    </row>
    <row r="56" spans="1:44" x14ac:dyDescent="0.2">
      <c r="A56" s="3" t="s">
        <v>97</v>
      </c>
      <c r="C56" s="3">
        <v>827.96619999999996</v>
      </c>
      <c r="D56" s="3">
        <v>768.19</v>
      </c>
      <c r="E56" s="3">
        <v>820.40129999999999</v>
      </c>
      <c r="F56" s="3">
        <v>731.2287</v>
      </c>
      <c r="G56" s="3">
        <f t="shared" si="4"/>
        <v>786.94655</v>
      </c>
      <c r="L56" s="3">
        <f t="shared" si="13"/>
        <v>896.00564615384599</v>
      </c>
      <c r="M56" s="3">
        <f t="shared" si="11"/>
        <v>824.98626153846158</v>
      </c>
      <c r="N56" s="3">
        <f t="shared" si="11"/>
        <v>879.37327307692294</v>
      </c>
      <c r="O56" s="3">
        <f t="shared" si="11"/>
        <v>771.57923076923078</v>
      </c>
    </row>
    <row r="57" spans="1:44" x14ac:dyDescent="0.2">
      <c r="A57" s="3" t="s">
        <v>98</v>
      </c>
      <c r="C57" s="3">
        <v>667.5607</v>
      </c>
      <c r="D57" s="3">
        <v>661.49270000000001</v>
      </c>
      <c r="E57" s="3">
        <v>605.08130000000006</v>
      </c>
      <c r="F57" s="3">
        <v>584.20249999999999</v>
      </c>
      <c r="G57" s="3">
        <f t="shared" si="4"/>
        <v>629.58429999999998</v>
      </c>
      <c r="L57" s="3">
        <f t="shared" si="13"/>
        <v>892.96239615384604</v>
      </c>
      <c r="M57" s="3">
        <f t="shared" si="11"/>
        <v>875.65121153846155</v>
      </c>
      <c r="N57" s="3">
        <f t="shared" si="11"/>
        <v>821.41552307692302</v>
      </c>
      <c r="O57" s="3">
        <f t="shared" si="11"/>
        <v>781.91528076923078</v>
      </c>
    </row>
    <row r="58" spans="1:44" x14ac:dyDescent="0.2">
      <c r="A58" s="3" t="s">
        <v>100</v>
      </c>
      <c r="C58" s="3">
        <v>1388.6</v>
      </c>
      <c r="D58" s="3">
        <v>1562.91</v>
      </c>
      <c r="E58" s="3">
        <v>1646.4332999999999</v>
      </c>
      <c r="F58" s="3">
        <v>1509.9431</v>
      </c>
      <c r="G58" s="3">
        <f t="shared" si="4"/>
        <v>1526.9715999999999</v>
      </c>
      <c r="L58" s="3">
        <f t="shared" si="13"/>
        <v>716.61439615384609</v>
      </c>
      <c r="M58" s="3">
        <f t="shared" si="11"/>
        <v>879.68121153846175</v>
      </c>
      <c r="N58" s="3">
        <f t="shared" si="11"/>
        <v>965.38022307692302</v>
      </c>
      <c r="O58" s="3">
        <f t="shared" si="11"/>
        <v>810.26858076923088</v>
      </c>
    </row>
    <row r="59" spans="1:44" x14ac:dyDescent="0.2">
      <c r="A59" s="3" t="s">
        <v>104</v>
      </c>
      <c r="C59" s="3">
        <v>738.13530000000003</v>
      </c>
      <c r="D59" s="3">
        <v>901.67750000000001</v>
      </c>
      <c r="E59" s="3">
        <v>903.95270000000005</v>
      </c>
      <c r="F59" s="3">
        <v>823.19</v>
      </c>
      <c r="G59" s="3">
        <f t="shared" si="4"/>
        <v>841.73887500000012</v>
      </c>
      <c r="L59" s="3">
        <f t="shared" si="13"/>
        <v>751.38242115384594</v>
      </c>
      <c r="M59" s="3">
        <f t="shared" si="11"/>
        <v>903.68143653846141</v>
      </c>
      <c r="N59" s="3">
        <f t="shared" si="11"/>
        <v>908.13234807692288</v>
      </c>
      <c r="O59" s="3">
        <f t="shared" si="11"/>
        <v>808.74820576923071</v>
      </c>
    </row>
    <row r="60" spans="1:44" x14ac:dyDescent="0.2">
      <c r="A60" s="3" t="s">
        <v>109</v>
      </c>
      <c r="C60" s="3">
        <v>1081.8625</v>
      </c>
      <c r="D60" s="3">
        <v>904.42600000000004</v>
      </c>
      <c r="E60" s="3">
        <v>1079.8206</v>
      </c>
      <c r="F60" s="3">
        <v>1155.5169000000001</v>
      </c>
      <c r="G60" s="3">
        <f t="shared" si="4"/>
        <v>1055.4065000000001</v>
      </c>
      <c r="L60" s="3">
        <f t="shared" si="13"/>
        <v>881.44199615384593</v>
      </c>
      <c r="M60" s="3">
        <f t="shared" si="11"/>
        <v>692.76231153846152</v>
      </c>
      <c r="N60" s="3">
        <f t="shared" si="11"/>
        <v>870.33262307692291</v>
      </c>
      <c r="O60" s="3">
        <f t="shared" si="11"/>
        <v>927.4074807692308</v>
      </c>
    </row>
    <row r="61" spans="1:44" x14ac:dyDescent="0.2">
      <c r="A61" s="3" t="s">
        <v>110</v>
      </c>
      <c r="C61" s="3">
        <v>414.81869999999998</v>
      </c>
      <c r="D61" s="3">
        <v>479.22879999999998</v>
      </c>
      <c r="E61" s="3">
        <v>496.39870000000002</v>
      </c>
      <c r="F61" s="3">
        <v>538.91290000000004</v>
      </c>
      <c r="G61" s="3">
        <f t="shared" si="4"/>
        <v>482.33977499999997</v>
      </c>
      <c r="L61" s="3">
        <f t="shared" si="13"/>
        <v>787.46492115384603</v>
      </c>
      <c r="M61" s="3">
        <f t="shared" si="11"/>
        <v>840.63183653846158</v>
      </c>
      <c r="N61" s="3">
        <f t="shared" si="11"/>
        <v>859.977448076923</v>
      </c>
      <c r="O61" s="3">
        <f t="shared" si="11"/>
        <v>883.87020576923078</v>
      </c>
    </row>
    <row r="62" spans="1:44" x14ac:dyDescent="0.2">
      <c r="A62" s="3" t="s">
        <v>111</v>
      </c>
      <c r="C62" s="3">
        <v>926.34929999999997</v>
      </c>
      <c r="D62" s="3">
        <v>1072.0527</v>
      </c>
      <c r="E62" s="3">
        <v>756.0607</v>
      </c>
      <c r="F62" s="3">
        <v>700.89070000000004</v>
      </c>
      <c r="G62" s="3">
        <f t="shared" si="4"/>
        <v>863.83834999999999</v>
      </c>
      <c r="L62" s="3">
        <f t="shared" si="13"/>
        <v>917.49694615384601</v>
      </c>
      <c r="M62" s="3">
        <f t="shared" si="11"/>
        <v>1051.9571615384616</v>
      </c>
      <c r="N62" s="3">
        <f t="shared" si="11"/>
        <v>738.14087307692296</v>
      </c>
      <c r="O62" s="3">
        <f t="shared" si="11"/>
        <v>664.34943076923082</v>
      </c>
    </row>
    <row r="63" spans="1:44" x14ac:dyDescent="0.2">
      <c r="A63" s="3" t="s">
        <v>89</v>
      </c>
      <c r="C63" s="3">
        <v>806.24</v>
      </c>
      <c r="D63" s="3">
        <v>931.69690000000003</v>
      </c>
      <c r="E63" s="3">
        <v>850.28070000000002</v>
      </c>
      <c r="F63" s="3">
        <v>780.61059999999998</v>
      </c>
      <c r="G63" s="3">
        <f>SUM(C63:F63)/4</f>
        <v>842.20704999999998</v>
      </c>
      <c r="L63" s="3">
        <f t="shared" si="13"/>
        <v>819.01894615384606</v>
      </c>
      <c r="M63" s="3">
        <f t="shared" si="11"/>
        <v>933.23266153846157</v>
      </c>
      <c r="N63" s="3">
        <f t="shared" si="11"/>
        <v>853.992173076923</v>
      </c>
      <c r="O63" s="3">
        <f t="shared" si="11"/>
        <v>765.70063076923077</v>
      </c>
    </row>
    <row r="64" spans="1:44" x14ac:dyDescent="0.2">
      <c r="A64" s="3" t="s">
        <v>90</v>
      </c>
      <c r="C64" s="3">
        <v>1014.4687</v>
      </c>
      <c r="D64" s="3">
        <v>795.03499999999997</v>
      </c>
      <c r="E64" s="3">
        <v>736.76070000000004</v>
      </c>
      <c r="F64" s="3">
        <v>799.61710000000005</v>
      </c>
      <c r="G64" s="3">
        <f t="shared" si="4"/>
        <v>836.47037499999999</v>
      </c>
      <c r="L64" s="3">
        <f t="shared" si="13"/>
        <v>1032.9843211538459</v>
      </c>
      <c r="M64" s="3">
        <f t="shared" si="11"/>
        <v>802.3074365384615</v>
      </c>
      <c r="N64" s="3">
        <f t="shared" si="11"/>
        <v>746.208848076923</v>
      </c>
      <c r="O64" s="3">
        <f t="shared" si="11"/>
        <v>790.44380576923083</v>
      </c>
    </row>
    <row r="65" spans="1:15" x14ac:dyDescent="0.2">
      <c r="A65" s="3" t="s">
        <v>92</v>
      </c>
      <c r="C65" s="3">
        <v>1097.8153</v>
      </c>
      <c r="D65" s="3">
        <v>973.47</v>
      </c>
      <c r="E65" s="3">
        <v>1063.614</v>
      </c>
      <c r="F65" s="3">
        <v>943.40530000000001</v>
      </c>
      <c r="G65" s="3">
        <f t="shared" si="4"/>
        <v>1019.57615</v>
      </c>
      <c r="L65" s="3">
        <f t="shared" si="13"/>
        <v>933.22514615384603</v>
      </c>
      <c r="M65" s="3">
        <f t="shared" si="11"/>
        <v>797.63666153846157</v>
      </c>
      <c r="N65" s="3">
        <f t="shared" si="11"/>
        <v>889.956373076923</v>
      </c>
      <c r="O65" s="3">
        <f t="shared" si="11"/>
        <v>751.1262307692308</v>
      </c>
    </row>
    <row r="66" spans="1:15" x14ac:dyDescent="0.2">
      <c r="A66" s="3" t="s">
        <v>94</v>
      </c>
      <c r="C66" s="3">
        <v>840.4271</v>
      </c>
      <c r="D66" s="3">
        <v>944.07560000000001</v>
      </c>
      <c r="E66" s="3">
        <v>954.44470000000001</v>
      </c>
      <c r="F66" s="3">
        <v>823.9076</v>
      </c>
      <c r="G66" s="3">
        <f t="shared" si="4"/>
        <v>890.71375</v>
      </c>
      <c r="L66" s="3">
        <f t="shared" si="13"/>
        <v>804.69934615384602</v>
      </c>
      <c r="M66" s="3">
        <f t="shared" si="11"/>
        <v>897.10466153846153</v>
      </c>
      <c r="N66" s="3">
        <f t="shared" si="11"/>
        <v>909.64947307692296</v>
      </c>
      <c r="O66" s="3">
        <f t="shared" si="11"/>
        <v>760.49093076923077</v>
      </c>
    </row>
    <row r="67" spans="1:15" x14ac:dyDescent="0.2">
      <c r="A67" s="3" t="s">
        <v>99</v>
      </c>
      <c r="C67" s="3">
        <v>488.56869999999998</v>
      </c>
      <c r="D67" s="3">
        <v>466.26560000000001</v>
      </c>
      <c r="E67" s="3">
        <v>517.05870000000004</v>
      </c>
      <c r="F67" s="3">
        <v>501.51589999999999</v>
      </c>
      <c r="G67" s="3">
        <f t="shared" ref="G67:G77" si="14">SUM(C67:F67)/4</f>
        <v>493.35222499999998</v>
      </c>
      <c r="L67" s="3">
        <f t="shared" si="13"/>
        <v>850.20247115384609</v>
      </c>
      <c r="M67" s="3">
        <f t="shared" si="11"/>
        <v>816.6561865384615</v>
      </c>
      <c r="N67" s="3">
        <f t="shared" si="11"/>
        <v>869.62499807692302</v>
      </c>
      <c r="O67" s="3">
        <f t="shared" si="11"/>
        <v>835.46075576923079</v>
      </c>
    </row>
    <row r="68" spans="1:15" x14ac:dyDescent="0.2">
      <c r="A68" s="3" t="s">
        <v>102</v>
      </c>
      <c r="C68" s="3">
        <v>771.10799999999995</v>
      </c>
      <c r="D68" s="3">
        <v>634.11249999999995</v>
      </c>
      <c r="E68" s="3">
        <v>685.90869999999995</v>
      </c>
      <c r="F68" s="3">
        <v>628.72239999999999</v>
      </c>
      <c r="G68" s="3">
        <f t="shared" si="14"/>
        <v>679.96289999999999</v>
      </c>
      <c r="L68" s="3">
        <f t="shared" si="13"/>
        <v>946.13109615384599</v>
      </c>
      <c r="M68" s="3">
        <f t="shared" si="13"/>
        <v>797.89241153846149</v>
      </c>
      <c r="N68" s="3">
        <f t="shared" si="13"/>
        <v>851.86432307692291</v>
      </c>
      <c r="O68" s="3">
        <f t="shared" si="13"/>
        <v>776.05658076923078</v>
      </c>
    </row>
    <row r="69" spans="1:15" x14ac:dyDescent="0.2">
      <c r="A69" s="3" t="s">
        <v>106</v>
      </c>
      <c r="C69" s="3">
        <v>926.1413</v>
      </c>
      <c r="D69" s="3">
        <v>915.50310000000002</v>
      </c>
      <c r="E69" s="3">
        <v>969.30200000000002</v>
      </c>
      <c r="F69" s="3">
        <v>940.20759999999996</v>
      </c>
      <c r="G69" s="3">
        <f t="shared" si="14"/>
        <v>937.78850000000011</v>
      </c>
      <c r="L69" s="3">
        <f t="shared" si="13"/>
        <v>843.33879615384592</v>
      </c>
      <c r="M69" s="3">
        <f t="shared" si="13"/>
        <v>821.45741153846143</v>
      </c>
      <c r="N69" s="3">
        <f t="shared" si="13"/>
        <v>877.43202307692286</v>
      </c>
      <c r="O69" s="3">
        <f t="shared" si="13"/>
        <v>829.71618076923062</v>
      </c>
    </row>
    <row r="70" spans="1:15" x14ac:dyDescent="0.2">
      <c r="A70" s="3" t="s">
        <v>107</v>
      </c>
      <c r="C70" s="3">
        <v>848.46730000000002</v>
      </c>
      <c r="D70" s="3">
        <v>1009.5869</v>
      </c>
      <c r="E70" s="3">
        <v>903.85</v>
      </c>
      <c r="F70" s="3">
        <v>1004.9053</v>
      </c>
      <c r="G70" s="3">
        <f t="shared" si="14"/>
        <v>941.70237499999996</v>
      </c>
      <c r="L70" s="3">
        <f t="shared" si="13"/>
        <v>761.75092115384609</v>
      </c>
      <c r="M70" s="3">
        <f t="shared" si="13"/>
        <v>911.62733653846158</v>
      </c>
      <c r="N70" s="3">
        <f t="shared" si="13"/>
        <v>808.06614807692301</v>
      </c>
      <c r="O70" s="3">
        <f t="shared" si="13"/>
        <v>890.50000576923082</v>
      </c>
    </row>
    <row r="71" spans="1:15" x14ac:dyDescent="0.2">
      <c r="A71" s="3" t="s">
        <v>108</v>
      </c>
      <c r="C71" s="3">
        <v>872.74469999999997</v>
      </c>
      <c r="D71" s="3">
        <v>812.78689999999995</v>
      </c>
      <c r="E71" s="3">
        <v>833.80470000000003</v>
      </c>
      <c r="F71" s="3">
        <v>798.80759999999998</v>
      </c>
      <c r="G71" s="3">
        <f t="shared" si="14"/>
        <v>829.53597500000001</v>
      </c>
      <c r="L71" s="3">
        <f t="shared" si="13"/>
        <v>898.19472115384599</v>
      </c>
      <c r="M71" s="3">
        <f t="shared" si="13"/>
        <v>826.99373653846146</v>
      </c>
      <c r="N71" s="3">
        <f t="shared" si="13"/>
        <v>850.18724807692297</v>
      </c>
      <c r="O71" s="3">
        <f t="shared" si="13"/>
        <v>796.56870576923075</v>
      </c>
    </row>
    <row r="72" spans="1:15" x14ac:dyDescent="0.2">
      <c r="A72" s="3" t="s">
        <v>114</v>
      </c>
      <c r="C72" s="3">
        <v>698.55330000000004</v>
      </c>
      <c r="D72" s="3">
        <v>746.745</v>
      </c>
      <c r="E72" s="3">
        <v>804.40269999999998</v>
      </c>
      <c r="F72" s="3">
        <v>771.5829</v>
      </c>
      <c r="G72" s="3">
        <f t="shared" si="14"/>
        <v>755.32097499999998</v>
      </c>
      <c r="L72" s="3">
        <f t="shared" si="13"/>
        <v>798.21832115384609</v>
      </c>
      <c r="M72" s="3">
        <f t="shared" si="13"/>
        <v>835.16683653846155</v>
      </c>
      <c r="N72" s="3">
        <f t="shared" si="13"/>
        <v>895.00024807692296</v>
      </c>
      <c r="O72" s="3">
        <f t="shared" si="13"/>
        <v>843.55900576923079</v>
      </c>
    </row>
    <row r="73" spans="1:15" x14ac:dyDescent="0.2">
      <c r="A73" s="3" t="s">
        <v>101</v>
      </c>
      <c r="C73" s="3">
        <v>901.59870000000001</v>
      </c>
      <c r="D73" s="3">
        <v>828.13130000000001</v>
      </c>
      <c r="E73" s="3">
        <v>742.93470000000002</v>
      </c>
      <c r="F73" s="3">
        <v>847.82</v>
      </c>
      <c r="G73" s="3">
        <f t="shared" si="14"/>
        <v>830.12117500000011</v>
      </c>
      <c r="L73" s="3">
        <f t="shared" si="13"/>
        <v>926.46352115384593</v>
      </c>
      <c r="M73" s="3">
        <f t="shared" si="13"/>
        <v>841.75293653846143</v>
      </c>
      <c r="N73" s="3">
        <f t="shared" si="13"/>
        <v>758.73204807692287</v>
      </c>
      <c r="O73" s="3">
        <f t="shared" si="13"/>
        <v>844.99590576923072</v>
      </c>
    </row>
    <row r="74" spans="1:15" x14ac:dyDescent="0.2">
      <c r="A74" s="3" t="s">
        <v>103</v>
      </c>
      <c r="C74" s="3">
        <v>769.27</v>
      </c>
      <c r="D74" s="3">
        <v>681.63440000000003</v>
      </c>
      <c r="E74" s="3">
        <v>676.31730000000005</v>
      </c>
      <c r="F74" s="3">
        <v>730.36350000000004</v>
      </c>
      <c r="G74" s="3">
        <f t="shared" si="14"/>
        <v>714.3963</v>
      </c>
      <c r="L74" s="3">
        <f t="shared" si="13"/>
        <v>909.85969615384602</v>
      </c>
      <c r="M74" s="3">
        <f t="shared" si="13"/>
        <v>810.98091153846156</v>
      </c>
      <c r="N74" s="3">
        <f t="shared" si="13"/>
        <v>807.839523076923</v>
      </c>
      <c r="O74" s="3">
        <f t="shared" si="13"/>
        <v>843.26428076923082</v>
      </c>
    </row>
    <row r="75" spans="1:15" x14ac:dyDescent="0.2">
      <c r="A75" s="3" t="s">
        <v>105</v>
      </c>
      <c r="C75" s="3">
        <v>654.23069999999996</v>
      </c>
      <c r="D75" s="3">
        <v>630.12940000000003</v>
      </c>
      <c r="E75" s="3">
        <v>587.39269999999999</v>
      </c>
      <c r="F75" s="3">
        <v>635.34760000000006</v>
      </c>
      <c r="G75" s="3">
        <f t="shared" si="14"/>
        <v>626.77509999999995</v>
      </c>
      <c r="L75" s="3">
        <f t="shared" si="13"/>
        <v>882.44159615384604</v>
      </c>
      <c r="M75" s="3">
        <f t="shared" si="13"/>
        <v>847.0971115384616</v>
      </c>
      <c r="N75" s="3">
        <f t="shared" si="13"/>
        <v>806.53612307692299</v>
      </c>
      <c r="O75" s="3">
        <f t="shared" si="13"/>
        <v>835.86958076923088</v>
      </c>
    </row>
    <row r="76" spans="1:15" x14ac:dyDescent="0.2">
      <c r="A76" s="3" t="s">
        <v>112</v>
      </c>
      <c r="C76" s="3">
        <v>829.98469999999998</v>
      </c>
      <c r="D76" s="3">
        <v>876.32939999999996</v>
      </c>
      <c r="E76" s="3">
        <v>822.58399999999995</v>
      </c>
      <c r="F76" s="3">
        <v>839.27650000000006</v>
      </c>
      <c r="G76" s="3">
        <f t="shared" si="14"/>
        <v>842.04364999999996</v>
      </c>
      <c r="L76" s="3">
        <f t="shared" si="13"/>
        <v>842.92704615384605</v>
      </c>
      <c r="M76" s="3">
        <f t="shared" si="13"/>
        <v>878.02856153846153</v>
      </c>
      <c r="N76" s="3">
        <f t="shared" si="13"/>
        <v>826.45887307692294</v>
      </c>
      <c r="O76" s="3">
        <f t="shared" si="13"/>
        <v>824.52993076923087</v>
      </c>
    </row>
    <row r="77" spans="1:15" x14ac:dyDescent="0.2">
      <c r="A77" s="3" t="s">
        <v>113</v>
      </c>
      <c r="C77" s="3">
        <v>939.74670000000003</v>
      </c>
      <c r="D77" s="3">
        <v>923.98440000000005</v>
      </c>
      <c r="E77" s="3">
        <v>904.25469999999996</v>
      </c>
      <c r="F77" s="3">
        <v>919.05880000000002</v>
      </c>
      <c r="G77" s="3">
        <f t="shared" si="14"/>
        <v>921.76115000000004</v>
      </c>
      <c r="L77" s="3">
        <f t="shared" si="13"/>
        <v>872.97154615384602</v>
      </c>
      <c r="M77" s="3">
        <f t="shared" si="13"/>
        <v>845.96606153846153</v>
      </c>
      <c r="N77" s="3">
        <f t="shared" si="13"/>
        <v>828.41207307692287</v>
      </c>
      <c r="O77" s="3">
        <f t="shared" si="13"/>
        <v>824.59473076923075</v>
      </c>
    </row>
    <row r="89" spans="2:10" x14ac:dyDescent="0.2">
      <c r="C89" s="3" t="str">
        <f>C1</f>
        <v>T1</v>
      </c>
      <c r="D89" s="3" t="str">
        <f t="shared" ref="D89:F89" si="15">D1</f>
        <v>T2</v>
      </c>
      <c r="E89" s="3" t="str">
        <f t="shared" si="15"/>
        <v>T3</v>
      </c>
      <c r="F89" s="3" t="str">
        <f t="shared" si="15"/>
        <v>T4</v>
      </c>
      <c r="G89" s="3" t="s">
        <v>158</v>
      </c>
      <c r="H89" s="3" t="s">
        <v>169</v>
      </c>
      <c r="I89" s="3" t="s">
        <v>167</v>
      </c>
      <c r="J89" s="3" t="s">
        <v>168</v>
      </c>
    </row>
    <row r="90" spans="2:10" x14ac:dyDescent="0.2">
      <c r="B90" s="3" t="s">
        <v>7</v>
      </c>
      <c r="C90" s="3">
        <f>AVERAGE(C2:C26)</f>
        <v>1720.3595279999997</v>
      </c>
      <c r="D90" s="3">
        <f>AVERAGE(D2:D26)</f>
        <v>1616.8189799999996</v>
      </c>
      <c r="E90" s="3">
        <f t="shared" ref="E90" si="16">AVERAGE(E2:E26)</f>
        <v>1573.9523559999998</v>
      </c>
      <c r="F90" s="3">
        <f>AVERAGE(F2:F26)</f>
        <v>1554.8237199999996</v>
      </c>
      <c r="G90" s="3">
        <f>P2</f>
        <v>74.693157873577007</v>
      </c>
      <c r="H90" s="3">
        <f t="shared" ref="H90:J90" si="17">Q2</f>
        <v>55.295559883614224</v>
      </c>
      <c r="I90" s="3">
        <f t="shared" si="17"/>
        <v>52.798774713129106</v>
      </c>
      <c r="J90" s="3">
        <f t="shared" si="17"/>
        <v>61.613206701770103</v>
      </c>
    </row>
    <row r="91" spans="2:10" x14ac:dyDescent="0.2">
      <c r="B91" s="3" t="s">
        <v>8</v>
      </c>
      <c r="C91" s="3">
        <f>AVERAGE(C27:C51)</f>
        <v>1239.0446479999998</v>
      </c>
      <c r="D91" s="3">
        <f t="shared" ref="D91:F91" si="18">AVERAGE(D27:D51)</f>
        <v>1199.1984279999999</v>
      </c>
      <c r="E91" s="3">
        <f t="shared" si="18"/>
        <v>1198.75594</v>
      </c>
      <c r="F91" s="3">
        <f t="shared" si="18"/>
        <v>1160.7719599999998</v>
      </c>
      <c r="G91" s="3">
        <f>P27</f>
        <v>35.275858289235835</v>
      </c>
      <c r="H91" s="3">
        <f t="shared" ref="H91:J91" si="19">Q27</f>
        <v>37.007237324350932</v>
      </c>
      <c r="I91" s="3">
        <f t="shared" si="19"/>
        <v>36.11409186629794</v>
      </c>
      <c r="J91" s="3">
        <f t="shared" si="19"/>
        <v>39.7287937750325</v>
      </c>
    </row>
    <row r="92" spans="2:10" x14ac:dyDescent="0.2">
      <c r="B92" s="3" t="s">
        <v>9</v>
      </c>
      <c r="C92" s="3">
        <f>AVERAGE(C52:C77)</f>
        <v>854.98599615384603</v>
      </c>
      <c r="D92" s="3">
        <f t="shared" ref="D92:F92" si="20">AVERAGE(D52:D77)</f>
        <v>843.74281153846152</v>
      </c>
      <c r="E92" s="3">
        <f t="shared" si="20"/>
        <v>845.91852307692295</v>
      </c>
      <c r="F92" s="3">
        <f t="shared" si="20"/>
        <v>827.29708076923077</v>
      </c>
      <c r="G92" s="3">
        <f>P52</f>
        <v>28.75250038155087</v>
      </c>
      <c r="H92" s="3">
        <f t="shared" ref="H92:J92" si="21">Q52</f>
        <v>28.930555068189733</v>
      </c>
      <c r="I92" s="3">
        <f t="shared" si="21"/>
        <v>20.352052973658282</v>
      </c>
      <c r="J92" s="3">
        <f t="shared" si="21"/>
        <v>19.66570195554775</v>
      </c>
    </row>
    <row r="109" spans="4:4" x14ac:dyDescent="0.2">
      <c r="D109" s="3" t="s">
        <v>170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tabSelected="1" topLeftCell="X95" workbookViewId="0">
      <selection activeCell="AL122" sqref="AL122"/>
    </sheetView>
  </sheetViews>
  <sheetFormatPr baseColWidth="10" defaultRowHeight="16" x14ac:dyDescent="0.2"/>
  <cols>
    <col min="1" max="3" width="10.83203125" style="3"/>
    <col min="4" max="4" width="15" style="3" customWidth="1"/>
    <col min="5" max="5" width="13.83203125" style="3" customWidth="1"/>
    <col min="6" max="6" width="14.5" style="3" customWidth="1"/>
    <col min="7" max="7" width="14.33203125" style="3" customWidth="1"/>
    <col min="8" max="15" width="10.83203125" style="3"/>
    <col min="16" max="16" width="15" style="3" customWidth="1"/>
    <col min="17" max="17" width="13.83203125" style="3" customWidth="1"/>
    <col min="18" max="18" width="14.5" style="3" customWidth="1"/>
    <col min="19" max="19" width="14.33203125" style="3" customWidth="1"/>
    <col min="20" max="16384" width="10.83203125" style="3"/>
  </cols>
  <sheetData>
    <row r="1" spans="1:46" x14ac:dyDescent="0.2">
      <c r="C1" s="3" t="s">
        <v>152</v>
      </c>
      <c r="D1" s="3" t="s">
        <v>153</v>
      </c>
      <c r="E1" s="3" t="s">
        <v>154</v>
      </c>
      <c r="F1" s="3" t="s">
        <v>155</v>
      </c>
      <c r="G1" s="3" t="s">
        <v>164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V1" s="3" t="s">
        <v>36</v>
      </c>
      <c r="W1" s="3" t="s">
        <v>171</v>
      </c>
      <c r="X1" s="3" t="s">
        <v>156</v>
      </c>
      <c r="Y1" s="3" t="s">
        <v>157</v>
      </c>
      <c r="Z1" s="3" t="s">
        <v>172</v>
      </c>
      <c r="AA1" s="3" t="s">
        <v>172</v>
      </c>
      <c r="AB1" s="3" t="s">
        <v>37</v>
      </c>
      <c r="AC1" s="3" t="s">
        <v>171</v>
      </c>
      <c r="AD1" s="3" t="s">
        <v>156</v>
      </c>
      <c r="AE1" s="3" t="s">
        <v>157</v>
      </c>
      <c r="AF1" s="3" t="s">
        <v>172</v>
      </c>
      <c r="AH1" s="3" t="s">
        <v>173</v>
      </c>
      <c r="AI1" s="3" t="s">
        <v>174</v>
      </c>
      <c r="AJ1" s="3" t="s">
        <v>126</v>
      </c>
      <c r="AK1" s="3" t="s">
        <v>127</v>
      </c>
      <c r="AL1" s="7"/>
      <c r="AM1" s="7"/>
      <c r="AO1" s="3" t="s">
        <v>175</v>
      </c>
      <c r="AP1" s="3" t="s">
        <v>174</v>
      </c>
      <c r="AQ1" s="3" t="s">
        <v>126</v>
      </c>
      <c r="AR1" s="3" t="s">
        <v>127</v>
      </c>
      <c r="AS1" s="8" t="s">
        <v>172</v>
      </c>
      <c r="AT1" s="8" t="s">
        <v>172</v>
      </c>
    </row>
    <row r="2" spans="1:46" x14ac:dyDescent="0.2">
      <c r="A2" s="3" t="s">
        <v>38</v>
      </c>
      <c r="C2" s="3">
        <v>1261.9692</v>
      </c>
      <c r="D2" s="3">
        <v>1763.1762000000001</v>
      </c>
      <c r="E2" s="3">
        <v>1553.6771000000001</v>
      </c>
      <c r="F2" s="3">
        <v>1698.6135999999999</v>
      </c>
      <c r="G2" s="3">
        <f>SUM(C2:F2)/4</f>
        <v>1569.359025</v>
      </c>
      <c r="H2" s="3">
        <f>AVERAGE(C2:C26)</f>
        <v>1641.4552840000001</v>
      </c>
      <c r="I2" s="3">
        <f t="shared" ref="I2:K2" si="0">AVERAGE(D2:D26)</f>
        <v>1532.9994600000002</v>
      </c>
      <c r="J2" s="3">
        <f t="shared" si="0"/>
        <v>1675.1561000000002</v>
      </c>
      <c r="K2" s="3">
        <f t="shared" si="0"/>
        <v>1774.3023999999998</v>
      </c>
      <c r="L2" s="3">
        <f>C2-$G2+H$2</f>
        <v>1334.0654590000001</v>
      </c>
      <c r="M2" s="3">
        <f>D2-$G2+I$2</f>
        <v>1726.8166350000004</v>
      </c>
      <c r="N2" s="3">
        <f t="shared" ref="N2:O17" si="1">E2-$G2+J$2</f>
        <v>1659.4741750000003</v>
      </c>
      <c r="O2" s="3">
        <f t="shared" si="1"/>
        <v>1903.5569749999997</v>
      </c>
      <c r="P2" s="3">
        <f>1.96*STDEV(L2:L26)/SQRT(25)</f>
        <v>113.2933088992208</v>
      </c>
      <c r="Q2" s="3">
        <f t="shared" ref="Q2:S2" si="2">1.96*STDEV(M2:M26)/SQRT(25)</f>
        <v>65.000815250059503</v>
      </c>
      <c r="R2" s="3">
        <f t="shared" si="2"/>
        <v>73.454486950553999</v>
      </c>
      <c r="S2" s="3">
        <f t="shared" si="2"/>
        <v>88.367210831630089</v>
      </c>
      <c r="V2" s="3" t="s">
        <v>36</v>
      </c>
      <c r="W2" s="3">
        <f>SUM(C2:D2)/2</f>
        <v>1512.5727000000002</v>
      </c>
      <c r="X2" s="3">
        <f>C2-$W2+H$2</f>
        <v>1390.851784</v>
      </c>
      <c r="Y2" s="3">
        <f>D2-$W2+I$2</f>
        <v>1783.6029600000002</v>
      </c>
      <c r="Z2" s="3">
        <f>1.96*STDEV(X2:X26)/SQRT(25)</f>
        <v>74.638249497004708</v>
      </c>
      <c r="AA2" s="3">
        <f>1.96*STDEV(Y2:Y26)/SQRT(25)</f>
        <v>74.638249497006953</v>
      </c>
      <c r="AB2" s="3" t="s">
        <v>37</v>
      </c>
      <c r="AC2" s="3">
        <f>SUM(E2:F2)/2</f>
        <v>1626.14535</v>
      </c>
      <c r="AD2" s="3">
        <f>E2-$AC2+J$2</f>
        <v>1602.6878500000003</v>
      </c>
      <c r="AE2" s="3">
        <f>F2-$AC2+K$2</f>
        <v>1846.7706499999997</v>
      </c>
      <c r="AF2" s="3">
        <f>1.96*STDEV(AD2:AD26)/SQRT(25)</f>
        <v>60.35553974068587</v>
      </c>
      <c r="AG2" s="3">
        <f>1.96*STDEV(AE2:AE26)/SQRT(25)</f>
        <v>60.35553974068587</v>
      </c>
      <c r="AH2" s="3" t="s">
        <v>173</v>
      </c>
      <c r="AI2" s="3">
        <f>(C2+E2)/2</f>
        <v>1407.8231500000002</v>
      </c>
      <c r="AJ2" s="3">
        <f>C2-$AI2+H$2</f>
        <v>1495.601334</v>
      </c>
      <c r="AK2" s="3">
        <f>E2-$AI2+J$2</f>
        <v>1821.0100500000001</v>
      </c>
      <c r="AL2" s="8">
        <f>1.96*STDEV(AJ2:AJ26)/SQRT(25)</f>
        <v>76.50341039824761</v>
      </c>
      <c r="AM2" s="8">
        <f>1.96*STDEV(AK2:AK26)/SQRT(25)</f>
        <v>76.503410398248235</v>
      </c>
      <c r="AO2" s="3" t="s">
        <v>175</v>
      </c>
      <c r="AP2" s="3">
        <f>(D2+F2)/2</f>
        <v>1730.8949</v>
      </c>
      <c r="AQ2" s="3">
        <f>D2-$AP2+I$2</f>
        <v>1565.2807600000003</v>
      </c>
      <c r="AR2" s="3">
        <f>F2-$AP2+K$2</f>
        <v>1742.0210999999997</v>
      </c>
      <c r="AS2" s="8">
        <f>1.96*STDEV(AQ2:AQ26)/SQRT(25)</f>
        <v>52.480844333701135</v>
      </c>
      <c r="AT2" s="8">
        <f>1.96*STDEV(AR2:AR26)/SQRT(25)</f>
        <v>52.480844333701135</v>
      </c>
    </row>
    <row r="3" spans="1:46" x14ac:dyDescent="0.2">
      <c r="A3" s="3" t="s">
        <v>39</v>
      </c>
      <c r="C3" s="3">
        <v>2133.6624999999999</v>
      </c>
      <c r="D3" s="3">
        <v>1987.5042000000001</v>
      </c>
      <c r="E3" s="3">
        <v>2199.7249999999999</v>
      </c>
      <c r="F3" s="3">
        <v>2279.1738999999998</v>
      </c>
      <c r="G3" s="3">
        <f t="shared" ref="G3:G66" si="3">SUM(C3:F3)/4</f>
        <v>2150.0164</v>
      </c>
      <c r="L3" s="3">
        <f t="shared" ref="L3:L26" si="4">C3-$G3+H$2</f>
        <v>1625.1013840000001</v>
      </c>
      <c r="M3" s="3">
        <f t="shared" ref="M3:O26" si="5">D3-$G3+I$2</f>
        <v>1370.4872600000003</v>
      </c>
      <c r="N3" s="3">
        <f t="shared" si="1"/>
        <v>1724.8647000000001</v>
      </c>
      <c r="O3" s="3">
        <f t="shared" si="1"/>
        <v>1903.4598999999996</v>
      </c>
      <c r="V3" s="3" t="s">
        <v>36</v>
      </c>
      <c r="W3" s="3">
        <f t="shared" ref="W3:W66" si="6">SUM(C3:D3)/2</f>
        <v>2060.5833499999999</v>
      </c>
      <c r="X3" s="3">
        <f t="shared" ref="X3:X25" si="7">C3-$W3+H$2</f>
        <v>1714.5344340000001</v>
      </c>
      <c r="Y3" s="3">
        <f t="shared" ref="Y3:Y26" si="8">D3-$W3+I$2</f>
        <v>1459.9203100000004</v>
      </c>
      <c r="AB3" s="3" t="s">
        <v>37</v>
      </c>
      <c r="AC3" s="3">
        <f t="shared" ref="AC3:AC66" si="9">SUM(E3:F3)/2</f>
        <v>2239.4494500000001</v>
      </c>
      <c r="AD3" s="3">
        <f t="shared" ref="AD3:AD26" si="10">E3-$AC3+J$2</f>
        <v>1635.43165</v>
      </c>
      <c r="AE3" s="3">
        <f t="shared" ref="AE3:AE26" si="11">F3-$AC3+K$2</f>
        <v>1814.0268499999995</v>
      </c>
      <c r="AH3" s="3" t="s">
        <v>173</v>
      </c>
      <c r="AI3" s="3">
        <f t="shared" ref="AI3:AI26" si="12">(C3+E3)/2</f>
        <v>2166.6937499999999</v>
      </c>
      <c r="AJ3" s="3">
        <f t="shared" ref="AJ3:AJ26" si="13">C3-$AI3+H$2</f>
        <v>1608.4240340000001</v>
      </c>
      <c r="AK3" s="3">
        <f t="shared" ref="AK3:AK26" si="14">E3-$AI3+J$2</f>
        <v>1708.1873500000002</v>
      </c>
      <c r="AO3" s="3" t="s">
        <v>175</v>
      </c>
      <c r="AP3" s="3">
        <f t="shared" ref="AP3:AP66" si="15">(D3+F3)/2</f>
        <v>2133.33905</v>
      </c>
      <c r="AQ3" s="3">
        <f t="shared" ref="AQ3:AQ26" si="16">D3-$AP3+I$2</f>
        <v>1387.1646100000003</v>
      </c>
      <c r="AR3" s="3">
        <f t="shared" ref="AR3:AR26" si="17">F3-$AP3+K$2</f>
        <v>1920.1372499999995</v>
      </c>
    </row>
    <row r="4" spans="1:46" x14ac:dyDescent="0.2">
      <c r="A4" s="3" t="s">
        <v>40</v>
      </c>
      <c r="C4" s="3">
        <v>1516.94</v>
      </c>
      <c r="D4" s="3">
        <v>937.80420000000004</v>
      </c>
      <c r="E4" s="3">
        <v>963.7287</v>
      </c>
      <c r="F4" s="3">
        <v>974.17629999999997</v>
      </c>
      <c r="G4" s="3">
        <f t="shared" si="3"/>
        <v>1098.1623</v>
      </c>
      <c r="L4" s="3">
        <f t="shared" si="4"/>
        <v>2060.2329840000002</v>
      </c>
      <c r="M4" s="3">
        <f t="shared" si="5"/>
        <v>1372.6413600000003</v>
      </c>
      <c r="N4" s="3">
        <f t="shared" si="1"/>
        <v>1540.7225000000003</v>
      </c>
      <c r="O4" s="3">
        <f t="shared" si="1"/>
        <v>1650.3163999999997</v>
      </c>
      <c r="V4" s="3" t="s">
        <v>36</v>
      </c>
      <c r="W4" s="3">
        <f t="shared" si="6"/>
        <v>1227.3721</v>
      </c>
      <c r="X4" s="3">
        <f t="shared" si="7"/>
        <v>1931.0231840000001</v>
      </c>
      <c r="Y4" s="3">
        <f t="shared" si="8"/>
        <v>1243.4315600000002</v>
      </c>
      <c r="AB4" s="3" t="s">
        <v>37</v>
      </c>
      <c r="AC4" s="3">
        <f t="shared" si="9"/>
        <v>968.95249999999999</v>
      </c>
      <c r="AD4" s="3">
        <f t="shared" si="10"/>
        <v>1669.9323000000002</v>
      </c>
      <c r="AE4" s="3">
        <f t="shared" si="11"/>
        <v>1779.5261999999998</v>
      </c>
      <c r="AH4" s="3" t="s">
        <v>173</v>
      </c>
      <c r="AI4" s="3">
        <f t="shared" si="12"/>
        <v>1240.3343500000001</v>
      </c>
      <c r="AJ4" s="3">
        <f t="shared" si="13"/>
        <v>1918.0609340000001</v>
      </c>
      <c r="AK4" s="3">
        <f t="shared" si="14"/>
        <v>1398.5504500000002</v>
      </c>
      <c r="AO4" s="3" t="s">
        <v>175</v>
      </c>
      <c r="AP4" s="3">
        <f t="shared" si="15"/>
        <v>955.99025000000006</v>
      </c>
      <c r="AQ4" s="3">
        <f t="shared" si="16"/>
        <v>1514.8134100000002</v>
      </c>
      <c r="AR4" s="3">
        <f t="shared" si="17"/>
        <v>1792.4884499999998</v>
      </c>
    </row>
    <row r="5" spans="1:46" x14ac:dyDescent="0.2">
      <c r="A5" s="3" t="s">
        <v>42</v>
      </c>
      <c r="C5" s="3">
        <v>1239.7766999999999</v>
      </c>
      <c r="D5" s="3">
        <v>1266.1045999999999</v>
      </c>
      <c r="E5" s="3">
        <v>1454.6115</v>
      </c>
      <c r="F5" s="3">
        <v>1877.3312000000001</v>
      </c>
      <c r="G5" s="3">
        <f t="shared" si="3"/>
        <v>1459.4560000000001</v>
      </c>
      <c r="L5" s="3">
        <f t="shared" si="4"/>
        <v>1421.7759839999999</v>
      </c>
      <c r="M5" s="3">
        <f t="shared" si="5"/>
        <v>1339.64806</v>
      </c>
      <c r="N5" s="3">
        <f t="shared" si="1"/>
        <v>1670.3116</v>
      </c>
      <c r="O5" s="3">
        <f t="shared" si="1"/>
        <v>2192.1776</v>
      </c>
      <c r="V5" s="3" t="s">
        <v>36</v>
      </c>
      <c r="W5" s="3">
        <f t="shared" si="6"/>
        <v>1252.94065</v>
      </c>
      <c r="X5" s="3">
        <f t="shared" si="7"/>
        <v>1628.291334</v>
      </c>
      <c r="Y5" s="3">
        <f t="shared" si="8"/>
        <v>1546.1634100000001</v>
      </c>
      <c r="AB5" s="3" t="s">
        <v>37</v>
      </c>
      <c r="AC5" s="3">
        <f t="shared" si="9"/>
        <v>1665.97135</v>
      </c>
      <c r="AD5" s="3">
        <f t="shared" si="10"/>
        <v>1463.7962500000001</v>
      </c>
      <c r="AE5" s="3">
        <f t="shared" si="11"/>
        <v>1985.6622499999999</v>
      </c>
      <c r="AH5" s="3" t="s">
        <v>173</v>
      </c>
      <c r="AI5" s="3">
        <f t="shared" si="12"/>
        <v>1347.1940999999999</v>
      </c>
      <c r="AJ5" s="3">
        <f t="shared" si="13"/>
        <v>1534.0378840000001</v>
      </c>
      <c r="AK5" s="3">
        <f t="shared" si="14"/>
        <v>1782.5735000000002</v>
      </c>
      <c r="AO5" s="3" t="s">
        <v>175</v>
      </c>
      <c r="AP5" s="3">
        <f t="shared" si="15"/>
        <v>1571.7179000000001</v>
      </c>
      <c r="AQ5" s="3">
        <f t="shared" si="16"/>
        <v>1227.38616</v>
      </c>
      <c r="AR5" s="3">
        <f t="shared" si="17"/>
        <v>2079.9156999999996</v>
      </c>
    </row>
    <row r="6" spans="1:46" x14ac:dyDescent="0.2">
      <c r="A6" s="3" t="s">
        <v>43</v>
      </c>
      <c r="C6" s="3">
        <v>1282.2571</v>
      </c>
      <c r="D6" s="3">
        <v>1326.6756</v>
      </c>
      <c r="E6" s="3">
        <v>1353.4647</v>
      </c>
      <c r="F6" s="3">
        <v>1501.9115999999999</v>
      </c>
      <c r="G6" s="3">
        <f t="shared" si="3"/>
        <v>1366.07725</v>
      </c>
      <c r="L6" s="3">
        <f t="shared" si="4"/>
        <v>1557.6351340000001</v>
      </c>
      <c r="M6" s="3">
        <f t="shared" si="5"/>
        <v>1493.5978100000002</v>
      </c>
      <c r="N6" s="3">
        <f t="shared" si="1"/>
        <v>1662.5435500000001</v>
      </c>
      <c r="O6" s="3">
        <f t="shared" si="1"/>
        <v>1910.1367499999997</v>
      </c>
      <c r="V6" s="3" t="s">
        <v>36</v>
      </c>
      <c r="W6" s="3">
        <f t="shared" si="6"/>
        <v>1304.4663500000001</v>
      </c>
      <c r="X6" s="3">
        <f t="shared" si="7"/>
        <v>1619.246034</v>
      </c>
      <c r="Y6" s="3">
        <f t="shared" si="8"/>
        <v>1555.2087100000001</v>
      </c>
      <c r="AB6" s="3" t="s">
        <v>37</v>
      </c>
      <c r="AC6" s="3">
        <f t="shared" si="9"/>
        <v>1427.68815</v>
      </c>
      <c r="AD6" s="3">
        <f t="shared" si="10"/>
        <v>1600.9326500000002</v>
      </c>
      <c r="AE6" s="3">
        <f t="shared" si="11"/>
        <v>1848.5258499999998</v>
      </c>
      <c r="AH6" s="3" t="s">
        <v>173</v>
      </c>
      <c r="AI6" s="3">
        <f t="shared" si="12"/>
        <v>1317.8609000000001</v>
      </c>
      <c r="AJ6" s="3">
        <f t="shared" si="13"/>
        <v>1605.851484</v>
      </c>
      <c r="AK6" s="3">
        <f t="shared" si="14"/>
        <v>1710.7599</v>
      </c>
      <c r="AO6" s="3" t="s">
        <v>175</v>
      </c>
      <c r="AP6" s="3">
        <f t="shared" si="15"/>
        <v>1414.2936</v>
      </c>
      <c r="AQ6" s="3">
        <f t="shared" si="16"/>
        <v>1445.3814600000003</v>
      </c>
      <c r="AR6" s="3">
        <f t="shared" si="17"/>
        <v>1861.9203999999997</v>
      </c>
    </row>
    <row r="7" spans="1:46" x14ac:dyDescent="0.2">
      <c r="A7" s="3" t="s">
        <v>44</v>
      </c>
      <c r="C7" s="3">
        <v>1482.9733000000001</v>
      </c>
      <c r="D7" s="3">
        <v>1582.6259</v>
      </c>
      <c r="E7" s="3">
        <v>1556.2466999999999</v>
      </c>
      <c r="F7" s="3">
        <v>1853.4870000000001</v>
      </c>
      <c r="G7" s="3">
        <f t="shared" si="3"/>
        <v>1618.8332250000001</v>
      </c>
      <c r="L7" s="3">
        <f t="shared" si="4"/>
        <v>1505.5953590000001</v>
      </c>
      <c r="M7" s="3">
        <f t="shared" si="5"/>
        <v>1496.7921350000001</v>
      </c>
      <c r="N7" s="3">
        <f t="shared" si="1"/>
        <v>1612.569575</v>
      </c>
      <c r="O7" s="3">
        <f t="shared" si="1"/>
        <v>2008.9561749999998</v>
      </c>
      <c r="V7" s="3" t="s">
        <v>36</v>
      </c>
      <c r="W7" s="3">
        <f t="shared" si="6"/>
        <v>1532.7996000000001</v>
      </c>
      <c r="X7" s="3">
        <f t="shared" si="7"/>
        <v>1591.6289840000002</v>
      </c>
      <c r="Y7" s="3">
        <f t="shared" si="8"/>
        <v>1582.8257600000002</v>
      </c>
      <c r="AB7" s="3" t="s">
        <v>37</v>
      </c>
      <c r="AC7" s="3">
        <f t="shared" si="9"/>
        <v>1704.8668499999999</v>
      </c>
      <c r="AD7" s="3">
        <f t="shared" si="10"/>
        <v>1526.5359500000002</v>
      </c>
      <c r="AE7" s="3">
        <f t="shared" si="11"/>
        <v>1922.92255</v>
      </c>
      <c r="AH7" s="3" t="s">
        <v>173</v>
      </c>
      <c r="AI7" s="3">
        <f t="shared" si="12"/>
        <v>1519.6100000000001</v>
      </c>
      <c r="AJ7" s="3">
        <f t="shared" si="13"/>
        <v>1604.8185840000001</v>
      </c>
      <c r="AK7" s="3">
        <f t="shared" si="14"/>
        <v>1711.7927999999999</v>
      </c>
      <c r="AO7" s="3" t="s">
        <v>175</v>
      </c>
      <c r="AP7" s="3">
        <f t="shared" si="15"/>
        <v>1718.05645</v>
      </c>
      <c r="AQ7" s="3">
        <f t="shared" si="16"/>
        <v>1397.5689100000002</v>
      </c>
      <c r="AR7" s="3">
        <f t="shared" si="17"/>
        <v>1909.7329499999998</v>
      </c>
    </row>
    <row r="8" spans="1:46" x14ac:dyDescent="0.2">
      <c r="A8" s="3" t="s">
        <v>45</v>
      </c>
      <c r="C8" s="3">
        <v>2761.39</v>
      </c>
      <c r="D8" s="3">
        <v>1728.4996000000001</v>
      </c>
      <c r="E8" s="3">
        <v>1941.3429000000001</v>
      </c>
      <c r="F8" s="3">
        <v>1681.905</v>
      </c>
      <c r="G8" s="3">
        <f t="shared" si="3"/>
        <v>2028.284375</v>
      </c>
      <c r="L8" s="3">
        <f t="shared" si="4"/>
        <v>2374.5609089999998</v>
      </c>
      <c r="M8" s="3">
        <f t="shared" si="5"/>
        <v>1233.2146850000004</v>
      </c>
      <c r="N8" s="3">
        <f t="shared" si="1"/>
        <v>1588.2146250000003</v>
      </c>
      <c r="O8" s="3">
        <f t="shared" si="1"/>
        <v>1427.9230249999998</v>
      </c>
      <c r="V8" s="3" t="s">
        <v>36</v>
      </c>
      <c r="W8" s="3">
        <f t="shared" si="6"/>
        <v>2244.9448000000002</v>
      </c>
      <c r="X8" s="3">
        <f t="shared" si="7"/>
        <v>2157.9004839999998</v>
      </c>
      <c r="Y8" s="3">
        <f t="shared" si="8"/>
        <v>1016.5542600000001</v>
      </c>
      <c r="AB8" s="3" t="s">
        <v>37</v>
      </c>
      <c r="AC8" s="3">
        <f t="shared" si="9"/>
        <v>1811.6239500000001</v>
      </c>
      <c r="AD8" s="3">
        <f t="shared" si="10"/>
        <v>1804.8750500000001</v>
      </c>
      <c r="AE8" s="3">
        <f t="shared" si="11"/>
        <v>1644.5834499999996</v>
      </c>
      <c r="AH8" s="3" t="s">
        <v>173</v>
      </c>
      <c r="AI8" s="3">
        <f t="shared" si="12"/>
        <v>2351.36645</v>
      </c>
      <c r="AJ8" s="3">
        <f t="shared" si="13"/>
        <v>2051.478834</v>
      </c>
      <c r="AK8" s="3">
        <f t="shared" si="14"/>
        <v>1265.1325500000003</v>
      </c>
      <c r="AO8" s="3" t="s">
        <v>175</v>
      </c>
      <c r="AP8" s="3">
        <f t="shared" si="15"/>
        <v>1705.2022999999999</v>
      </c>
      <c r="AQ8" s="3">
        <f t="shared" si="16"/>
        <v>1556.2967600000004</v>
      </c>
      <c r="AR8" s="3">
        <f t="shared" si="17"/>
        <v>1751.0050999999999</v>
      </c>
    </row>
    <row r="9" spans="1:46" x14ac:dyDescent="0.2">
      <c r="A9" s="3" t="s">
        <v>46</v>
      </c>
      <c r="C9" s="3">
        <v>1892.8786</v>
      </c>
      <c r="D9" s="3">
        <v>1643.7155</v>
      </c>
      <c r="E9" s="3">
        <v>2125.6414</v>
      </c>
      <c r="F9" s="3">
        <v>1516.0905</v>
      </c>
      <c r="G9" s="3">
        <f t="shared" si="3"/>
        <v>1794.5815000000002</v>
      </c>
      <c r="L9" s="3">
        <f t="shared" si="4"/>
        <v>1739.7523839999999</v>
      </c>
      <c r="M9" s="3">
        <f t="shared" si="5"/>
        <v>1382.13346</v>
      </c>
      <c r="N9" s="3">
        <f t="shared" si="1"/>
        <v>2006.2159999999999</v>
      </c>
      <c r="O9" s="3">
        <f t="shared" si="1"/>
        <v>1495.8113999999996</v>
      </c>
      <c r="V9" s="3" t="s">
        <v>36</v>
      </c>
      <c r="W9" s="3">
        <f t="shared" si="6"/>
        <v>1768.2970500000001</v>
      </c>
      <c r="X9" s="3">
        <f t="shared" si="7"/>
        <v>1766.036834</v>
      </c>
      <c r="Y9" s="3">
        <f t="shared" si="8"/>
        <v>1408.4179100000001</v>
      </c>
      <c r="AB9" s="3" t="s">
        <v>37</v>
      </c>
      <c r="AC9" s="3">
        <f t="shared" si="9"/>
        <v>1820.8659499999999</v>
      </c>
      <c r="AD9" s="3">
        <f t="shared" si="10"/>
        <v>1979.9315500000002</v>
      </c>
      <c r="AE9" s="3">
        <f t="shared" si="11"/>
        <v>1469.5269499999999</v>
      </c>
      <c r="AH9" s="3" t="s">
        <v>173</v>
      </c>
      <c r="AI9" s="3">
        <f t="shared" si="12"/>
        <v>2009.26</v>
      </c>
      <c r="AJ9" s="3">
        <f t="shared" si="13"/>
        <v>1525.0738840000001</v>
      </c>
      <c r="AK9" s="3">
        <f t="shared" si="14"/>
        <v>1791.5375000000001</v>
      </c>
      <c r="AO9" s="3" t="s">
        <v>175</v>
      </c>
      <c r="AP9" s="3">
        <f t="shared" si="15"/>
        <v>1579.903</v>
      </c>
      <c r="AQ9" s="3">
        <f t="shared" si="16"/>
        <v>1596.8119600000002</v>
      </c>
      <c r="AR9" s="3">
        <f t="shared" si="17"/>
        <v>1710.4898999999998</v>
      </c>
    </row>
    <row r="10" spans="1:46" x14ac:dyDescent="0.2">
      <c r="A10" s="3" t="s">
        <v>47</v>
      </c>
      <c r="C10" s="3">
        <v>2082.125</v>
      </c>
      <c r="D10" s="3">
        <v>1457.4677999999999</v>
      </c>
      <c r="E10" s="3">
        <v>1332.5614</v>
      </c>
      <c r="F10" s="3">
        <v>1596.7581</v>
      </c>
      <c r="G10" s="3">
        <f t="shared" si="3"/>
        <v>1617.228075</v>
      </c>
      <c r="L10" s="3">
        <f t="shared" si="4"/>
        <v>2106.3522090000001</v>
      </c>
      <c r="M10" s="3">
        <f t="shared" si="5"/>
        <v>1373.2391850000001</v>
      </c>
      <c r="N10" s="3">
        <f t="shared" si="1"/>
        <v>1390.4894250000002</v>
      </c>
      <c r="O10" s="3">
        <f t="shared" si="1"/>
        <v>1753.8324249999998</v>
      </c>
      <c r="V10" s="3" t="s">
        <v>36</v>
      </c>
      <c r="W10" s="3">
        <f t="shared" si="6"/>
        <v>1769.7963999999999</v>
      </c>
      <c r="X10" s="3">
        <f t="shared" si="7"/>
        <v>1953.7838840000002</v>
      </c>
      <c r="Y10" s="3">
        <f t="shared" si="8"/>
        <v>1220.6708600000002</v>
      </c>
      <c r="AB10" s="3" t="s">
        <v>37</v>
      </c>
      <c r="AC10" s="3">
        <f t="shared" si="9"/>
        <v>1464.65975</v>
      </c>
      <c r="AD10" s="3">
        <f t="shared" si="10"/>
        <v>1543.0577500000002</v>
      </c>
      <c r="AE10" s="3">
        <f t="shared" si="11"/>
        <v>1906.4007499999998</v>
      </c>
      <c r="AH10" s="3" t="s">
        <v>173</v>
      </c>
      <c r="AI10" s="3">
        <f t="shared" si="12"/>
        <v>1707.3432</v>
      </c>
      <c r="AJ10" s="3">
        <f t="shared" si="13"/>
        <v>2016.2370840000001</v>
      </c>
      <c r="AK10" s="3">
        <f t="shared" si="14"/>
        <v>1300.3743000000002</v>
      </c>
      <c r="AO10" s="3" t="s">
        <v>175</v>
      </c>
      <c r="AP10" s="3">
        <f t="shared" si="15"/>
        <v>1527.11295</v>
      </c>
      <c r="AQ10" s="3">
        <f t="shared" si="16"/>
        <v>1463.3543100000002</v>
      </c>
      <c r="AR10" s="3">
        <f t="shared" si="17"/>
        <v>1843.9475499999999</v>
      </c>
    </row>
    <row r="11" spans="1:46" x14ac:dyDescent="0.2">
      <c r="A11" s="3" t="s">
        <v>48</v>
      </c>
      <c r="C11" s="3">
        <v>1366.298</v>
      </c>
      <c r="D11" s="3">
        <v>1004.1933</v>
      </c>
      <c r="E11" s="3">
        <v>1515.1329000000001</v>
      </c>
      <c r="F11" s="3">
        <v>1325.5920000000001</v>
      </c>
      <c r="G11" s="3">
        <f t="shared" si="3"/>
        <v>1302.8040500000002</v>
      </c>
      <c r="L11" s="3">
        <f t="shared" si="4"/>
        <v>1704.9492339999999</v>
      </c>
      <c r="M11" s="3">
        <f t="shared" si="5"/>
        <v>1234.3887100000002</v>
      </c>
      <c r="N11" s="3">
        <f t="shared" si="1"/>
        <v>1887.48495</v>
      </c>
      <c r="O11" s="3">
        <f t="shared" si="1"/>
        <v>1797.0903499999997</v>
      </c>
      <c r="V11" s="3" t="s">
        <v>36</v>
      </c>
      <c r="W11" s="3">
        <f t="shared" si="6"/>
        <v>1185.2456500000001</v>
      </c>
      <c r="X11" s="3">
        <f t="shared" si="7"/>
        <v>1822.5076340000001</v>
      </c>
      <c r="Y11" s="3">
        <f t="shared" si="8"/>
        <v>1351.9471100000001</v>
      </c>
      <c r="AB11" s="3" t="s">
        <v>37</v>
      </c>
      <c r="AC11" s="3">
        <f t="shared" si="9"/>
        <v>1420.3624500000001</v>
      </c>
      <c r="AD11" s="3">
        <f t="shared" si="10"/>
        <v>1769.9265500000001</v>
      </c>
      <c r="AE11" s="3">
        <f t="shared" si="11"/>
        <v>1679.5319499999998</v>
      </c>
      <c r="AH11" s="3" t="s">
        <v>173</v>
      </c>
      <c r="AI11" s="3">
        <f t="shared" si="12"/>
        <v>1440.7154500000001</v>
      </c>
      <c r="AJ11" s="3">
        <f t="shared" si="13"/>
        <v>1567.037834</v>
      </c>
      <c r="AK11" s="3">
        <f t="shared" si="14"/>
        <v>1749.5735500000001</v>
      </c>
      <c r="AO11" s="3" t="s">
        <v>175</v>
      </c>
      <c r="AP11" s="3">
        <f t="shared" si="15"/>
        <v>1164.89265</v>
      </c>
      <c r="AQ11" s="3">
        <f t="shared" si="16"/>
        <v>1372.3001100000001</v>
      </c>
      <c r="AR11" s="3">
        <f t="shared" si="17"/>
        <v>1935.0017499999999</v>
      </c>
    </row>
    <row r="12" spans="1:46" x14ac:dyDescent="0.2">
      <c r="A12" s="3" t="s">
        <v>49</v>
      </c>
      <c r="C12" s="3">
        <v>1151.9982</v>
      </c>
      <c r="D12" s="3">
        <v>1537.3439000000001</v>
      </c>
      <c r="E12" s="3">
        <v>1688.6429000000001</v>
      </c>
      <c r="F12" s="3">
        <v>1874.7716</v>
      </c>
      <c r="G12" s="3">
        <f t="shared" si="3"/>
        <v>1563.1891499999999</v>
      </c>
      <c r="L12" s="3">
        <f t="shared" si="4"/>
        <v>1230.2643340000002</v>
      </c>
      <c r="M12" s="3">
        <f t="shared" si="5"/>
        <v>1507.1542100000004</v>
      </c>
      <c r="N12" s="3">
        <f t="shared" si="1"/>
        <v>1800.6098500000003</v>
      </c>
      <c r="O12" s="3">
        <f t="shared" si="1"/>
        <v>2085.8848499999999</v>
      </c>
      <c r="V12" s="3" t="s">
        <v>36</v>
      </c>
      <c r="W12" s="3">
        <f t="shared" si="6"/>
        <v>1344.6710499999999</v>
      </c>
      <c r="X12" s="3">
        <f t="shared" si="7"/>
        <v>1448.7824340000002</v>
      </c>
      <c r="Y12" s="3">
        <f t="shared" si="8"/>
        <v>1725.6723100000004</v>
      </c>
      <c r="AB12" s="3" t="s">
        <v>37</v>
      </c>
      <c r="AC12" s="3">
        <f t="shared" si="9"/>
        <v>1781.7072499999999</v>
      </c>
      <c r="AD12" s="3">
        <f t="shared" si="10"/>
        <v>1582.0917500000003</v>
      </c>
      <c r="AE12" s="3">
        <f t="shared" si="11"/>
        <v>1867.3667499999999</v>
      </c>
      <c r="AH12" s="3" t="s">
        <v>173</v>
      </c>
      <c r="AI12" s="3">
        <f t="shared" si="12"/>
        <v>1420.3205499999999</v>
      </c>
      <c r="AJ12" s="3">
        <f t="shared" si="13"/>
        <v>1373.1329340000002</v>
      </c>
      <c r="AK12" s="3">
        <f t="shared" si="14"/>
        <v>1943.4784500000003</v>
      </c>
      <c r="AO12" s="3" t="s">
        <v>175</v>
      </c>
      <c r="AP12" s="3">
        <f t="shared" si="15"/>
        <v>1706.0577499999999</v>
      </c>
      <c r="AQ12" s="3">
        <f t="shared" si="16"/>
        <v>1364.2856100000004</v>
      </c>
      <c r="AR12" s="3">
        <f t="shared" si="17"/>
        <v>1943.0162499999999</v>
      </c>
    </row>
    <row r="13" spans="1:46" x14ac:dyDescent="0.2">
      <c r="A13" s="3" t="s">
        <v>50</v>
      </c>
      <c r="C13" s="3">
        <v>1461.1764000000001</v>
      </c>
      <c r="D13" s="3">
        <v>1659.1420000000001</v>
      </c>
      <c r="E13" s="3">
        <v>1947.05</v>
      </c>
      <c r="F13" s="3">
        <v>1949.9749999999999</v>
      </c>
      <c r="G13" s="3">
        <f t="shared" si="3"/>
        <v>1754.3358499999999</v>
      </c>
      <c r="L13" s="3">
        <f t="shared" si="4"/>
        <v>1348.2958340000002</v>
      </c>
      <c r="M13" s="3">
        <f t="shared" si="5"/>
        <v>1437.8056100000003</v>
      </c>
      <c r="N13" s="3">
        <f t="shared" si="1"/>
        <v>1867.8702500000002</v>
      </c>
      <c r="O13" s="3">
        <f t="shared" si="1"/>
        <v>1969.9415499999998</v>
      </c>
      <c r="V13" s="3" t="s">
        <v>36</v>
      </c>
      <c r="W13" s="3">
        <f t="shared" si="6"/>
        <v>1560.1592000000001</v>
      </c>
      <c r="X13" s="3">
        <f t="shared" si="7"/>
        <v>1542.4724840000001</v>
      </c>
      <c r="Y13" s="3">
        <f t="shared" si="8"/>
        <v>1631.9822600000002</v>
      </c>
      <c r="AB13" s="3" t="s">
        <v>37</v>
      </c>
      <c r="AC13" s="3">
        <f t="shared" si="9"/>
        <v>1948.5124999999998</v>
      </c>
      <c r="AD13" s="3">
        <f t="shared" si="10"/>
        <v>1673.6936000000003</v>
      </c>
      <c r="AE13" s="3">
        <f t="shared" si="11"/>
        <v>1775.7648999999999</v>
      </c>
      <c r="AH13" s="3" t="s">
        <v>173</v>
      </c>
      <c r="AI13" s="3">
        <f t="shared" si="12"/>
        <v>1704.1132</v>
      </c>
      <c r="AJ13" s="3">
        <f t="shared" si="13"/>
        <v>1398.5184840000002</v>
      </c>
      <c r="AK13" s="3">
        <f t="shared" si="14"/>
        <v>1918.0929000000001</v>
      </c>
      <c r="AO13" s="3" t="s">
        <v>175</v>
      </c>
      <c r="AP13" s="3">
        <f t="shared" si="15"/>
        <v>1804.5585000000001</v>
      </c>
      <c r="AQ13" s="3">
        <f t="shared" si="16"/>
        <v>1387.5829600000002</v>
      </c>
      <c r="AR13" s="3">
        <f t="shared" si="17"/>
        <v>1919.7188999999996</v>
      </c>
    </row>
    <row r="14" spans="1:46" x14ac:dyDescent="0.2">
      <c r="A14" s="3" t="s">
        <v>51</v>
      </c>
      <c r="C14" s="3">
        <v>1070.3406</v>
      </c>
      <c r="D14" s="3">
        <v>1328.5612000000001</v>
      </c>
      <c r="E14" s="3">
        <v>1387.2036000000001</v>
      </c>
      <c r="F14" s="3">
        <v>1550.3864000000001</v>
      </c>
      <c r="G14" s="3">
        <f t="shared" si="3"/>
        <v>1334.1229500000002</v>
      </c>
      <c r="L14" s="3">
        <f t="shared" si="4"/>
        <v>1377.6729339999999</v>
      </c>
      <c r="M14" s="3">
        <f t="shared" si="5"/>
        <v>1527.4377100000002</v>
      </c>
      <c r="N14" s="3">
        <f t="shared" si="1"/>
        <v>1728.23675</v>
      </c>
      <c r="O14" s="3">
        <f t="shared" si="1"/>
        <v>1990.5658499999997</v>
      </c>
      <c r="V14" s="3" t="s">
        <v>36</v>
      </c>
      <c r="W14" s="3">
        <f t="shared" si="6"/>
        <v>1199.4509</v>
      </c>
      <c r="X14" s="3">
        <f t="shared" si="7"/>
        <v>1512.3449840000001</v>
      </c>
      <c r="Y14" s="3">
        <f t="shared" si="8"/>
        <v>1662.1097600000003</v>
      </c>
      <c r="AB14" s="3" t="s">
        <v>37</v>
      </c>
      <c r="AC14" s="3">
        <f t="shared" si="9"/>
        <v>1468.7950000000001</v>
      </c>
      <c r="AD14" s="3">
        <f t="shared" si="10"/>
        <v>1593.5647000000001</v>
      </c>
      <c r="AE14" s="3">
        <f t="shared" si="11"/>
        <v>1855.8937999999998</v>
      </c>
      <c r="AH14" s="3" t="s">
        <v>173</v>
      </c>
      <c r="AI14" s="3">
        <f t="shared" si="12"/>
        <v>1228.7721000000001</v>
      </c>
      <c r="AJ14" s="3">
        <f t="shared" si="13"/>
        <v>1483.023784</v>
      </c>
      <c r="AK14" s="3">
        <f t="shared" si="14"/>
        <v>1833.5876000000001</v>
      </c>
      <c r="AO14" s="3" t="s">
        <v>175</v>
      </c>
      <c r="AP14" s="3">
        <f t="shared" si="15"/>
        <v>1439.4738000000002</v>
      </c>
      <c r="AQ14" s="3">
        <f t="shared" si="16"/>
        <v>1422.0868600000001</v>
      </c>
      <c r="AR14" s="3">
        <f t="shared" si="17"/>
        <v>1885.2149999999997</v>
      </c>
    </row>
    <row r="15" spans="1:46" x14ac:dyDescent="0.2">
      <c r="A15" s="3" t="s">
        <v>52</v>
      </c>
      <c r="C15" s="3">
        <v>1709.8158000000001</v>
      </c>
      <c r="D15" s="3">
        <v>1922.3407999999999</v>
      </c>
      <c r="E15" s="3">
        <v>1606.6153999999999</v>
      </c>
      <c r="F15" s="3">
        <v>2009.8126</v>
      </c>
      <c r="G15" s="3">
        <f t="shared" si="3"/>
        <v>1812.14615</v>
      </c>
      <c r="L15" s="3">
        <f t="shared" si="4"/>
        <v>1539.1249340000002</v>
      </c>
      <c r="M15" s="3">
        <f t="shared" si="5"/>
        <v>1643.1941100000001</v>
      </c>
      <c r="N15" s="3">
        <f t="shared" si="1"/>
        <v>1469.62535</v>
      </c>
      <c r="O15" s="3">
        <f t="shared" si="1"/>
        <v>1971.9688499999997</v>
      </c>
      <c r="V15" s="3" t="s">
        <v>36</v>
      </c>
      <c r="W15" s="3">
        <f t="shared" si="6"/>
        <v>1816.0783000000001</v>
      </c>
      <c r="X15" s="3">
        <f t="shared" si="7"/>
        <v>1535.1927840000001</v>
      </c>
      <c r="Y15" s="3">
        <f t="shared" si="8"/>
        <v>1639.26196</v>
      </c>
      <c r="AB15" s="3" t="s">
        <v>37</v>
      </c>
      <c r="AC15" s="3">
        <f t="shared" si="9"/>
        <v>1808.2139999999999</v>
      </c>
      <c r="AD15" s="3">
        <f t="shared" si="10"/>
        <v>1473.5575000000001</v>
      </c>
      <c r="AE15" s="3">
        <f t="shared" si="11"/>
        <v>1975.9009999999998</v>
      </c>
      <c r="AH15" s="3" t="s">
        <v>173</v>
      </c>
      <c r="AI15" s="3">
        <f t="shared" si="12"/>
        <v>1658.2156</v>
      </c>
      <c r="AJ15" s="3">
        <f t="shared" si="13"/>
        <v>1693.0554840000002</v>
      </c>
      <c r="AK15" s="3">
        <f t="shared" si="14"/>
        <v>1623.5559000000001</v>
      </c>
      <c r="AO15" s="3" t="s">
        <v>175</v>
      </c>
      <c r="AP15" s="3">
        <f t="shared" si="15"/>
        <v>1966.0767000000001</v>
      </c>
      <c r="AQ15" s="3">
        <f t="shared" si="16"/>
        <v>1489.2635600000001</v>
      </c>
      <c r="AR15" s="3">
        <f t="shared" si="17"/>
        <v>1818.0382999999997</v>
      </c>
    </row>
    <row r="16" spans="1:46" x14ac:dyDescent="0.2">
      <c r="A16" s="3" t="s">
        <v>53</v>
      </c>
      <c r="C16" s="3">
        <v>1983.6532999999999</v>
      </c>
      <c r="D16" s="3">
        <v>2341.7593000000002</v>
      </c>
      <c r="E16" s="3">
        <v>2247.4499999999998</v>
      </c>
      <c r="F16" s="3">
        <v>2323.4960000000001</v>
      </c>
      <c r="G16" s="3">
        <f t="shared" si="3"/>
        <v>2224.0896499999999</v>
      </c>
      <c r="L16" s="3">
        <f t="shared" si="4"/>
        <v>1401.0189340000002</v>
      </c>
      <c r="M16" s="3">
        <f t="shared" si="5"/>
        <v>1650.6691100000005</v>
      </c>
      <c r="N16" s="3">
        <f t="shared" si="1"/>
        <v>1698.5164500000001</v>
      </c>
      <c r="O16" s="3">
        <f t="shared" si="1"/>
        <v>1873.70875</v>
      </c>
      <c r="V16" s="3" t="s">
        <v>36</v>
      </c>
      <c r="W16" s="3">
        <f t="shared" si="6"/>
        <v>2162.7062999999998</v>
      </c>
      <c r="X16" s="3">
        <f t="shared" si="7"/>
        <v>1462.4022840000002</v>
      </c>
      <c r="Y16" s="3">
        <f t="shared" si="8"/>
        <v>1712.0524600000006</v>
      </c>
      <c r="AB16" s="3" t="s">
        <v>37</v>
      </c>
      <c r="AC16" s="3">
        <f t="shared" si="9"/>
        <v>2285.473</v>
      </c>
      <c r="AD16" s="3">
        <f t="shared" si="10"/>
        <v>1637.1331</v>
      </c>
      <c r="AE16" s="3">
        <f t="shared" si="11"/>
        <v>1812.3253999999999</v>
      </c>
      <c r="AH16" s="3" t="s">
        <v>173</v>
      </c>
      <c r="AI16" s="3">
        <f t="shared" si="12"/>
        <v>2115.5516499999999</v>
      </c>
      <c r="AJ16" s="3">
        <f t="shared" si="13"/>
        <v>1509.5569340000002</v>
      </c>
      <c r="AK16" s="3">
        <f t="shared" si="14"/>
        <v>1807.0544500000001</v>
      </c>
      <c r="AO16" s="3" t="s">
        <v>175</v>
      </c>
      <c r="AP16" s="3">
        <f t="shared" si="15"/>
        <v>2332.6276500000004</v>
      </c>
      <c r="AQ16" s="3">
        <f t="shared" si="16"/>
        <v>1542.13111</v>
      </c>
      <c r="AR16" s="3">
        <f t="shared" si="17"/>
        <v>1765.1707499999995</v>
      </c>
    </row>
    <row r="17" spans="1:46" x14ac:dyDescent="0.2">
      <c r="A17" s="3" t="s">
        <v>54</v>
      </c>
      <c r="C17" s="3">
        <v>1253.3562999999999</v>
      </c>
      <c r="D17" s="3">
        <v>1625.4283</v>
      </c>
      <c r="E17" s="3">
        <v>1437.2227</v>
      </c>
      <c r="F17" s="3">
        <v>1841.7293999999999</v>
      </c>
      <c r="G17" s="3">
        <f t="shared" si="3"/>
        <v>1539.4341750000001</v>
      </c>
      <c r="L17" s="3">
        <f t="shared" si="4"/>
        <v>1355.3774089999999</v>
      </c>
      <c r="M17" s="3">
        <f t="shared" si="5"/>
        <v>1618.9935850000002</v>
      </c>
      <c r="N17" s="3">
        <f t="shared" si="1"/>
        <v>1572.9446250000001</v>
      </c>
      <c r="O17" s="3">
        <f t="shared" si="1"/>
        <v>2076.5976249999994</v>
      </c>
      <c r="V17" s="3" t="s">
        <v>36</v>
      </c>
      <c r="W17" s="3">
        <f t="shared" si="6"/>
        <v>1439.3923</v>
      </c>
      <c r="X17" s="3">
        <f t="shared" si="7"/>
        <v>1455.4192840000001</v>
      </c>
      <c r="Y17" s="3">
        <f t="shared" si="8"/>
        <v>1719.0354600000003</v>
      </c>
      <c r="AB17" s="3" t="s">
        <v>37</v>
      </c>
      <c r="AC17" s="3">
        <f t="shared" si="9"/>
        <v>1639.47605</v>
      </c>
      <c r="AD17" s="3">
        <f t="shared" si="10"/>
        <v>1472.9027500000002</v>
      </c>
      <c r="AE17" s="3">
        <f t="shared" si="11"/>
        <v>1976.5557499999998</v>
      </c>
      <c r="AH17" s="3" t="s">
        <v>173</v>
      </c>
      <c r="AI17" s="3">
        <f t="shared" si="12"/>
        <v>1345.2894999999999</v>
      </c>
      <c r="AJ17" s="3">
        <f t="shared" si="13"/>
        <v>1549.5220840000002</v>
      </c>
      <c r="AK17" s="3">
        <f t="shared" si="14"/>
        <v>1767.0893000000003</v>
      </c>
      <c r="AO17" s="3" t="s">
        <v>175</v>
      </c>
      <c r="AP17" s="3">
        <f t="shared" si="15"/>
        <v>1733.5788499999999</v>
      </c>
      <c r="AQ17" s="3">
        <f t="shared" si="16"/>
        <v>1424.8489100000004</v>
      </c>
      <c r="AR17" s="3">
        <f t="shared" si="17"/>
        <v>1882.4529499999999</v>
      </c>
    </row>
    <row r="18" spans="1:46" x14ac:dyDescent="0.2">
      <c r="A18" s="3" t="s">
        <v>55</v>
      </c>
      <c r="C18" s="3">
        <v>1068.1463000000001</v>
      </c>
      <c r="D18" s="3">
        <v>1084.5645999999999</v>
      </c>
      <c r="E18" s="3">
        <v>1309.7914000000001</v>
      </c>
      <c r="F18" s="3">
        <v>2161.6556</v>
      </c>
      <c r="G18" s="3">
        <f t="shared" si="3"/>
        <v>1406.039475</v>
      </c>
      <c r="L18" s="3">
        <f t="shared" si="4"/>
        <v>1303.5621090000002</v>
      </c>
      <c r="M18" s="3">
        <f t="shared" si="5"/>
        <v>1211.5245850000001</v>
      </c>
      <c r="N18" s="3">
        <f t="shared" si="5"/>
        <v>1578.9080250000002</v>
      </c>
      <c r="O18" s="3">
        <f t="shared" si="5"/>
        <v>2529.918525</v>
      </c>
      <c r="V18" s="3" t="s">
        <v>36</v>
      </c>
      <c r="W18" s="3">
        <f t="shared" si="6"/>
        <v>1076.35545</v>
      </c>
      <c r="X18" s="3">
        <f t="shared" si="7"/>
        <v>1633.2461340000002</v>
      </c>
      <c r="Y18" s="3">
        <f t="shared" si="8"/>
        <v>1541.2086100000001</v>
      </c>
      <c r="AB18" s="3" t="s">
        <v>37</v>
      </c>
      <c r="AC18" s="3">
        <f t="shared" si="9"/>
        <v>1735.7235000000001</v>
      </c>
      <c r="AD18" s="3">
        <f t="shared" si="10"/>
        <v>1249.2240000000002</v>
      </c>
      <c r="AE18" s="3">
        <f t="shared" si="11"/>
        <v>2200.2344999999996</v>
      </c>
      <c r="AH18" s="3" t="s">
        <v>173</v>
      </c>
      <c r="AI18" s="3">
        <f t="shared" si="12"/>
        <v>1188.9688500000002</v>
      </c>
      <c r="AJ18" s="3">
        <f t="shared" si="13"/>
        <v>1520.632734</v>
      </c>
      <c r="AK18" s="3">
        <f t="shared" si="14"/>
        <v>1795.97865</v>
      </c>
      <c r="AO18" s="3" t="s">
        <v>175</v>
      </c>
      <c r="AP18" s="3">
        <f t="shared" si="15"/>
        <v>1623.1100999999999</v>
      </c>
      <c r="AQ18" s="3">
        <f t="shared" si="16"/>
        <v>994.45396000000028</v>
      </c>
      <c r="AR18" s="3">
        <f t="shared" si="17"/>
        <v>2312.8478999999998</v>
      </c>
    </row>
    <row r="19" spans="1:46" x14ac:dyDescent="0.2">
      <c r="A19" s="3" t="s">
        <v>56</v>
      </c>
      <c r="C19" s="3">
        <v>1970.5077000000001</v>
      </c>
      <c r="D19" s="3">
        <v>2134.5367999999999</v>
      </c>
      <c r="E19" s="3">
        <v>2621.75</v>
      </c>
      <c r="F19" s="3">
        <v>2692.8888999999999</v>
      </c>
      <c r="G19" s="3">
        <f t="shared" si="3"/>
        <v>2354.92085</v>
      </c>
      <c r="L19" s="3">
        <f t="shared" si="4"/>
        <v>1257.0421340000003</v>
      </c>
      <c r="M19" s="3">
        <f t="shared" si="5"/>
        <v>1312.6154100000001</v>
      </c>
      <c r="N19" s="3">
        <f t="shared" si="5"/>
        <v>1941.9852500000002</v>
      </c>
      <c r="O19" s="3">
        <f t="shared" si="5"/>
        <v>2112.27045</v>
      </c>
      <c r="V19" s="3" t="s">
        <v>36</v>
      </c>
      <c r="W19" s="3">
        <f t="shared" si="6"/>
        <v>2052.52225</v>
      </c>
      <c r="X19" s="3">
        <f t="shared" si="7"/>
        <v>1559.4407340000002</v>
      </c>
      <c r="Y19" s="3">
        <f t="shared" si="8"/>
        <v>1615.0140100000001</v>
      </c>
      <c r="AB19" s="3" t="s">
        <v>37</v>
      </c>
      <c r="AC19" s="3">
        <f t="shared" si="9"/>
        <v>2657.31945</v>
      </c>
      <c r="AD19" s="3">
        <f t="shared" si="10"/>
        <v>1639.5866500000002</v>
      </c>
      <c r="AE19" s="3">
        <f t="shared" si="11"/>
        <v>1809.8718499999998</v>
      </c>
      <c r="AH19" s="3" t="s">
        <v>173</v>
      </c>
      <c r="AI19" s="3">
        <f t="shared" si="12"/>
        <v>2296.1288500000001</v>
      </c>
      <c r="AJ19" s="3">
        <f t="shared" si="13"/>
        <v>1315.8341340000002</v>
      </c>
      <c r="AK19" s="3">
        <f t="shared" si="14"/>
        <v>2000.7772500000001</v>
      </c>
      <c r="AO19" s="3" t="s">
        <v>175</v>
      </c>
      <c r="AP19" s="3">
        <f t="shared" si="15"/>
        <v>2413.7128499999999</v>
      </c>
      <c r="AQ19" s="3">
        <f t="shared" si="16"/>
        <v>1253.8234100000002</v>
      </c>
      <c r="AR19" s="3">
        <f t="shared" si="17"/>
        <v>2053.4784499999996</v>
      </c>
    </row>
    <row r="20" spans="1:46" x14ac:dyDescent="0.2">
      <c r="A20" s="3" t="s">
        <v>57</v>
      </c>
      <c r="C20" s="3">
        <v>1703.8477</v>
      </c>
      <c r="D20" s="3">
        <v>1222.3680999999999</v>
      </c>
      <c r="E20" s="3">
        <v>2184.0625</v>
      </c>
      <c r="F20" s="3">
        <v>1627.9574</v>
      </c>
      <c r="G20" s="3">
        <f t="shared" si="3"/>
        <v>1684.558925</v>
      </c>
      <c r="L20" s="3">
        <f t="shared" si="4"/>
        <v>1660.7440590000001</v>
      </c>
      <c r="M20" s="3">
        <f t="shared" si="5"/>
        <v>1070.8086350000001</v>
      </c>
      <c r="N20" s="3">
        <f t="shared" si="5"/>
        <v>2174.6596749999999</v>
      </c>
      <c r="O20" s="3">
        <f t="shared" si="5"/>
        <v>1717.7008749999998</v>
      </c>
      <c r="V20" s="3" t="s">
        <v>36</v>
      </c>
      <c r="W20" s="3">
        <f t="shared" si="6"/>
        <v>1463.1079</v>
      </c>
      <c r="X20" s="3">
        <f t="shared" si="7"/>
        <v>1882.1950840000002</v>
      </c>
      <c r="Y20" s="3">
        <f t="shared" si="8"/>
        <v>1292.2596600000002</v>
      </c>
      <c r="AB20" s="3" t="s">
        <v>37</v>
      </c>
      <c r="AC20" s="3">
        <f t="shared" si="9"/>
        <v>1906.0099500000001</v>
      </c>
      <c r="AD20" s="3">
        <f t="shared" si="10"/>
        <v>1953.20865</v>
      </c>
      <c r="AE20" s="3">
        <f t="shared" si="11"/>
        <v>1496.2498499999997</v>
      </c>
      <c r="AH20" s="3" t="s">
        <v>173</v>
      </c>
      <c r="AI20" s="3">
        <f t="shared" si="12"/>
        <v>1943.9551000000001</v>
      </c>
      <c r="AJ20" s="3">
        <f t="shared" si="13"/>
        <v>1401.347884</v>
      </c>
      <c r="AK20" s="3">
        <f t="shared" si="14"/>
        <v>1915.2635</v>
      </c>
      <c r="AO20" s="3" t="s">
        <v>175</v>
      </c>
      <c r="AP20" s="3">
        <f t="shared" si="15"/>
        <v>1425.16275</v>
      </c>
      <c r="AQ20" s="3">
        <f t="shared" si="16"/>
        <v>1330.2048100000002</v>
      </c>
      <c r="AR20" s="3">
        <f t="shared" si="17"/>
        <v>1977.0970499999999</v>
      </c>
    </row>
    <row r="21" spans="1:46" x14ac:dyDescent="0.2">
      <c r="A21" s="3" t="s">
        <v>58</v>
      </c>
      <c r="C21" s="3">
        <v>1918.5</v>
      </c>
      <c r="D21" s="3">
        <v>1701.5895</v>
      </c>
      <c r="E21" s="3">
        <v>1423.2646</v>
      </c>
      <c r="F21" s="3">
        <v>1856.6831999999999</v>
      </c>
      <c r="G21" s="3">
        <f t="shared" si="3"/>
        <v>1725.009325</v>
      </c>
      <c r="L21" s="3">
        <f t="shared" si="4"/>
        <v>1834.9459590000001</v>
      </c>
      <c r="M21" s="3">
        <f t="shared" si="5"/>
        <v>1509.5796350000003</v>
      </c>
      <c r="N21" s="3">
        <f t="shared" si="5"/>
        <v>1373.4113750000001</v>
      </c>
      <c r="O21" s="3">
        <f t="shared" si="5"/>
        <v>1905.9762749999998</v>
      </c>
      <c r="V21" s="3" t="s">
        <v>36</v>
      </c>
      <c r="W21" s="3">
        <f t="shared" si="6"/>
        <v>1810.04475</v>
      </c>
      <c r="X21" s="3">
        <f t="shared" si="7"/>
        <v>1749.9105340000001</v>
      </c>
      <c r="Y21" s="3">
        <f t="shared" si="8"/>
        <v>1424.5442100000002</v>
      </c>
      <c r="AB21" s="3" t="s">
        <v>37</v>
      </c>
      <c r="AC21" s="3">
        <f t="shared" si="9"/>
        <v>1639.9739</v>
      </c>
      <c r="AD21" s="3">
        <f t="shared" si="10"/>
        <v>1458.4468000000002</v>
      </c>
      <c r="AE21" s="3">
        <f t="shared" si="11"/>
        <v>1991.0116999999998</v>
      </c>
      <c r="AH21" s="3" t="s">
        <v>173</v>
      </c>
      <c r="AI21" s="3">
        <f t="shared" si="12"/>
        <v>1670.8823</v>
      </c>
      <c r="AJ21" s="3">
        <f t="shared" si="13"/>
        <v>1889.0729840000001</v>
      </c>
      <c r="AK21" s="3">
        <f t="shared" si="14"/>
        <v>1427.5384000000001</v>
      </c>
      <c r="AO21" s="3" t="s">
        <v>175</v>
      </c>
      <c r="AP21" s="3">
        <f t="shared" si="15"/>
        <v>1779.13635</v>
      </c>
      <c r="AQ21" s="3">
        <f t="shared" si="16"/>
        <v>1455.4526100000003</v>
      </c>
      <c r="AR21" s="3">
        <f t="shared" si="17"/>
        <v>1851.8492499999998</v>
      </c>
    </row>
    <row r="22" spans="1:46" x14ac:dyDescent="0.2">
      <c r="A22" s="3" t="s">
        <v>59</v>
      </c>
      <c r="C22" s="3">
        <v>1936.0833</v>
      </c>
      <c r="D22" s="3">
        <v>1813.49</v>
      </c>
      <c r="E22" s="3">
        <v>1601.3333</v>
      </c>
      <c r="F22" s="3">
        <v>1601.2603999999999</v>
      </c>
      <c r="G22" s="3">
        <f t="shared" si="3"/>
        <v>1738.0417500000001</v>
      </c>
      <c r="L22" s="3">
        <f t="shared" si="4"/>
        <v>1839.496834</v>
      </c>
      <c r="M22" s="3">
        <f t="shared" si="5"/>
        <v>1608.4477100000001</v>
      </c>
      <c r="N22" s="3">
        <f t="shared" si="5"/>
        <v>1538.4476500000001</v>
      </c>
      <c r="O22" s="3">
        <f t="shared" si="5"/>
        <v>1637.5210499999996</v>
      </c>
      <c r="V22" s="3" t="s">
        <v>36</v>
      </c>
      <c r="W22" s="3">
        <f t="shared" si="6"/>
        <v>1874.78665</v>
      </c>
      <c r="X22" s="3">
        <f t="shared" si="7"/>
        <v>1702.7519340000001</v>
      </c>
      <c r="Y22" s="3">
        <f t="shared" si="8"/>
        <v>1471.7028100000002</v>
      </c>
      <c r="AB22" s="3" t="s">
        <v>37</v>
      </c>
      <c r="AC22" s="3">
        <f t="shared" si="9"/>
        <v>1601.2968499999999</v>
      </c>
      <c r="AD22" s="3">
        <f t="shared" si="10"/>
        <v>1675.1925500000002</v>
      </c>
      <c r="AE22" s="3">
        <f t="shared" si="11"/>
        <v>1774.2659499999997</v>
      </c>
      <c r="AH22" s="3" t="s">
        <v>173</v>
      </c>
      <c r="AI22" s="3">
        <f t="shared" si="12"/>
        <v>1768.7083</v>
      </c>
      <c r="AJ22" s="3">
        <f t="shared" si="13"/>
        <v>1808.8302840000001</v>
      </c>
      <c r="AK22" s="3">
        <f t="shared" si="14"/>
        <v>1507.7811000000002</v>
      </c>
      <c r="AO22" s="3" t="s">
        <v>175</v>
      </c>
      <c r="AP22" s="3">
        <f t="shared" si="15"/>
        <v>1707.3751999999999</v>
      </c>
      <c r="AQ22" s="3">
        <f t="shared" si="16"/>
        <v>1639.1142600000003</v>
      </c>
      <c r="AR22" s="3">
        <f t="shared" si="17"/>
        <v>1668.1875999999997</v>
      </c>
    </row>
    <row r="23" spans="1:46" x14ac:dyDescent="0.2">
      <c r="A23" s="3" t="s">
        <v>60</v>
      </c>
      <c r="C23" s="3">
        <v>1861.25</v>
      </c>
      <c r="D23" s="3">
        <v>1456.2077999999999</v>
      </c>
      <c r="E23" s="3">
        <v>1840.6220000000001</v>
      </c>
      <c r="F23" s="3">
        <v>1839.1378</v>
      </c>
      <c r="G23" s="3">
        <f t="shared" si="3"/>
        <v>1749.3044</v>
      </c>
      <c r="L23" s="3">
        <f t="shared" si="4"/>
        <v>1753.4008840000001</v>
      </c>
      <c r="M23" s="3">
        <f t="shared" si="5"/>
        <v>1239.9028600000001</v>
      </c>
      <c r="N23" s="3">
        <f t="shared" si="5"/>
        <v>1766.4737000000002</v>
      </c>
      <c r="O23" s="3">
        <f t="shared" si="5"/>
        <v>1864.1357999999998</v>
      </c>
      <c r="V23" s="3" t="s">
        <v>36</v>
      </c>
      <c r="W23" s="3">
        <f t="shared" si="6"/>
        <v>1658.7289000000001</v>
      </c>
      <c r="X23" s="3">
        <f t="shared" si="7"/>
        <v>1843.9763840000001</v>
      </c>
      <c r="Y23" s="3">
        <f t="shared" si="8"/>
        <v>1330.4783600000001</v>
      </c>
      <c r="AB23" s="3" t="s">
        <v>37</v>
      </c>
      <c r="AC23" s="3">
        <f t="shared" si="9"/>
        <v>1839.8798999999999</v>
      </c>
      <c r="AD23" s="3">
        <f t="shared" si="10"/>
        <v>1675.8982000000003</v>
      </c>
      <c r="AE23" s="3">
        <f t="shared" si="11"/>
        <v>1773.5602999999999</v>
      </c>
      <c r="AH23" s="3" t="s">
        <v>173</v>
      </c>
      <c r="AI23" s="3">
        <f t="shared" si="12"/>
        <v>1850.9360000000001</v>
      </c>
      <c r="AJ23" s="3">
        <f t="shared" si="13"/>
        <v>1651.769284</v>
      </c>
      <c r="AK23" s="3">
        <f t="shared" si="14"/>
        <v>1664.8421000000001</v>
      </c>
      <c r="AO23" s="3" t="s">
        <v>175</v>
      </c>
      <c r="AP23" s="3">
        <f t="shared" si="15"/>
        <v>1647.6727999999998</v>
      </c>
      <c r="AQ23" s="3">
        <f t="shared" si="16"/>
        <v>1341.5344600000003</v>
      </c>
      <c r="AR23" s="3">
        <f t="shared" si="17"/>
        <v>1965.7674</v>
      </c>
    </row>
    <row r="24" spans="1:46" x14ac:dyDescent="0.2">
      <c r="A24" s="3" t="s">
        <v>61</v>
      </c>
      <c r="C24" s="3">
        <v>1819.5889999999999</v>
      </c>
      <c r="D24" s="3">
        <v>1306.9136000000001</v>
      </c>
      <c r="E24" s="3">
        <v>1551.2125000000001</v>
      </c>
      <c r="F24" s="3">
        <v>1718.6583000000001</v>
      </c>
      <c r="G24" s="3">
        <f t="shared" si="3"/>
        <v>1599.0933499999999</v>
      </c>
      <c r="L24" s="3">
        <f t="shared" si="4"/>
        <v>1861.9509340000002</v>
      </c>
      <c r="M24" s="3">
        <f t="shared" si="5"/>
        <v>1240.8197100000004</v>
      </c>
      <c r="N24" s="3">
        <f t="shared" si="5"/>
        <v>1627.2752500000004</v>
      </c>
      <c r="O24" s="3">
        <f t="shared" si="5"/>
        <v>1893.86735</v>
      </c>
      <c r="V24" s="3" t="s">
        <v>36</v>
      </c>
      <c r="W24" s="3">
        <f t="shared" si="6"/>
        <v>1563.2512999999999</v>
      </c>
      <c r="X24" s="3">
        <f t="shared" si="7"/>
        <v>1897.7929840000002</v>
      </c>
      <c r="Y24" s="3">
        <f t="shared" si="8"/>
        <v>1276.6617600000004</v>
      </c>
      <c r="AB24" s="3" t="s">
        <v>37</v>
      </c>
      <c r="AC24" s="3">
        <f t="shared" si="9"/>
        <v>1634.9354000000001</v>
      </c>
      <c r="AD24" s="3">
        <f t="shared" si="10"/>
        <v>1591.4332000000002</v>
      </c>
      <c r="AE24" s="3">
        <f t="shared" si="11"/>
        <v>1858.0252999999998</v>
      </c>
      <c r="AH24" s="3" t="s">
        <v>173</v>
      </c>
      <c r="AI24" s="3">
        <f t="shared" si="12"/>
        <v>1685.40075</v>
      </c>
      <c r="AJ24" s="3">
        <f t="shared" si="13"/>
        <v>1775.643534</v>
      </c>
      <c r="AK24" s="3">
        <f t="shared" si="14"/>
        <v>1540.9678500000002</v>
      </c>
      <c r="AO24" s="3" t="s">
        <v>175</v>
      </c>
      <c r="AP24" s="3">
        <f t="shared" si="15"/>
        <v>1512.78595</v>
      </c>
      <c r="AQ24" s="3">
        <f t="shared" si="16"/>
        <v>1327.1271100000004</v>
      </c>
      <c r="AR24" s="3">
        <f t="shared" si="17"/>
        <v>1980.1747499999999</v>
      </c>
    </row>
    <row r="25" spans="1:46" x14ac:dyDescent="0.2">
      <c r="A25" s="3" t="s">
        <v>62</v>
      </c>
      <c r="C25" s="3">
        <v>1618.8471</v>
      </c>
      <c r="D25" s="3">
        <v>1325.0362</v>
      </c>
      <c r="E25" s="3">
        <v>1445.0450000000001</v>
      </c>
      <c r="F25" s="3">
        <v>1502.2742000000001</v>
      </c>
      <c r="G25" s="3">
        <f t="shared" si="3"/>
        <v>1472.8006249999999</v>
      </c>
      <c r="L25" s="3">
        <f t="shared" si="4"/>
        <v>1787.5017590000002</v>
      </c>
      <c r="M25" s="3">
        <f t="shared" si="5"/>
        <v>1385.2350350000004</v>
      </c>
      <c r="N25" s="3">
        <f t="shared" si="5"/>
        <v>1647.4004750000004</v>
      </c>
      <c r="O25" s="3">
        <f t="shared" si="5"/>
        <v>1803.775975</v>
      </c>
      <c r="V25" s="3" t="s">
        <v>36</v>
      </c>
      <c r="W25" s="3">
        <f t="shared" si="6"/>
        <v>1471.94165</v>
      </c>
      <c r="X25" s="3">
        <f t="shared" si="7"/>
        <v>1788.3607340000001</v>
      </c>
      <c r="Y25" s="3">
        <f t="shared" si="8"/>
        <v>1386.0940100000003</v>
      </c>
      <c r="AB25" s="3" t="s">
        <v>37</v>
      </c>
      <c r="AC25" s="3">
        <f t="shared" si="9"/>
        <v>1473.6596</v>
      </c>
      <c r="AD25" s="3">
        <f t="shared" si="10"/>
        <v>1646.5415000000003</v>
      </c>
      <c r="AE25" s="3">
        <f t="shared" si="11"/>
        <v>1802.9169999999999</v>
      </c>
      <c r="AH25" s="3" t="s">
        <v>173</v>
      </c>
      <c r="AI25" s="3">
        <f t="shared" si="12"/>
        <v>1531.94605</v>
      </c>
      <c r="AJ25" s="3">
        <f t="shared" si="13"/>
        <v>1728.3563340000001</v>
      </c>
      <c r="AK25" s="3">
        <f t="shared" si="14"/>
        <v>1588.2550500000002</v>
      </c>
      <c r="AO25" s="3" t="s">
        <v>175</v>
      </c>
      <c r="AP25" s="3">
        <f t="shared" si="15"/>
        <v>1413.6552000000001</v>
      </c>
      <c r="AQ25" s="3">
        <f t="shared" si="16"/>
        <v>1444.3804600000001</v>
      </c>
      <c r="AR25" s="3">
        <f t="shared" si="17"/>
        <v>1862.9213999999997</v>
      </c>
    </row>
    <row r="26" spans="1:46" x14ac:dyDescent="0.2">
      <c r="A26" s="3" t="s">
        <v>63</v>
      </c>
      <c r="C26" s="3">
        <v>1489</v>
      </c>
      <c r="D26" s="3">
        <v>1167.9375</v>
      </c>
      <c r="E26" s="3">
        <v>1591.5043000000001</v>
      </c>
      <c r="F26" s="3">
        <v>1501.8340000000001</v>
      </c>
      <c r="G26" s="3">
        <f t="shared" si="3"/>
        <v>1437.5689500000001</v>
      </c>
      <c r="L26" s="3">
        <f t="shared" si="4"/>
        <v>1692.886334</v>
      </c>
      <c r="M26" s="3">
        <f t="shared" si="5"/>
        <v>1263.3680100000001</v>
      </c>
      <c r="N26" s="3">
        <f t="shared" si="5"/>
        <v>1829.0914500000001</v>
      </c>
      <c r="O26" s="3">
        <f t="shared" si="5"/>
        <v>1838.5674499999998</v>
      </c>
      <c r="V26" s="3" t="s">
        <v>36</v>
      </c>
      <c r="W26" s="3">
        <f t="shared" si="6"/>
        <v>1328.46875</v>
      </c>
      <c r="X26" s="3">
        <f>C26-$W26+H$2</f>
        <v>1801.9865340000001</v>
      </c>
      <c r="Y26" s="3">
        <f t="shared" si="8"/>
        <v>1372.4682100000002</v>
      </c>
      <c r="AB26" s="3" t="s">
        <v>37</v>
      </c>
      <c r="AC26" s="3">
        <f t="shared" si="9"/>
        <v>1546.6691500000002</v>
      </c>
      <c r="AD26" s="3">
        <f t="shared" si="10"/>
        <v>1719.99125</v>
      </c>
      <c r="AE26" s="3">
        <f t="shared" si="11"/>
        <v>1729.4672499999997</v>
      </c>
      <c r="AH26" s="3" t="s">
        <v>173</v>
      </c>
      <c r="AI26" s="3">
        <f t="shared" si="12"/>
        <v>1540.25215</v>
      </c>
      <c r="AJ26" s="3">
        <f t="shared" si="13"/>
        <v>1590.2031340000001</v>
      </c>
      <c r="AK26" s="3">
        <f t="shared" si="14"/>
        <v>1726.4082500000002</v>
      </c>
      <c r="AO26" s="3" t="s">
        <v>175</v>
      </c>
      <c r="AP26" s="3">
        <f t="shared" si="15"/>
        <v>1334.8857499999999</v>
      </c>
      <c r="AQ26" s="3">
        <f t="shared" si="16"/>
        <v>1366.0512100000003</v>
      </c>
      <c r="AR26" s="3">
        <f t="shared" si="17"/>
        <v>1941.25065</v>
      </c>
    </row>
    <row r="27" spans="1:46" s="1" customFormat="1" x14ac:dyDescent="0.2">
      <c r="A27" s="1" t="s">
        <v>64</v>
      </c>
      <c r="C27" s="1">
        <v>1074.2319</v>
      </c>
      <c r="D27" s="1">
        <v>1443.0415</v>
      </c>
      <c r="E27" s="1">
        <v>1298.7620999999999</v>
      </c>
      <c r="F27" s="1">
        <v>1611.4139</v>
      </c>
      <c r="G27" s="1">
        <f t="shared" si="3"/>
        <v>1356.8623499999999</v>
      </c>
      <c r="H27" s="1">
        <f>AVERAGE(C27:C51)</f>
        <v>1070.478404</v>
      </c>
      <c r="I27" s="1">
        <f t="shared" ref="I27:K27" si="18">AVERAGE(D27:D51)</f>
        <v>1143.721712</v>
      </c>
      <c r="J27" s="1">
        <f t="shared" si="18"/>
        <v>1168.128976</v>
      </c>
      <c r="K27" s="1">
        <f t="shared" si="18"/>
        <v>1331.0595079999998</v>
      </c>
      <c r="L27" s="1">
        <f>C27-$G27+H$27</f>
        <v>787.84795400000007</v>
      </c>
      <c r="M27" s="1">
        <f t="shared" ref="M27:O42" si="19">D27-$G27+I$27</f>
        <v>1229.9008620000002</v>
      </c>
      <c r="N27" s="1">
        <f t="shared" si="19"/>
        <v>1110.028726</v>
      </c>
      <c r="O27" s="1">
        <f t="shared" si="19"/>
        <v>1585.611058</v>
      </c>
      <c r="P27" s="1">
        <f>1.96*STDEV(L27:L51)/SQRT(25)</f>
        <v>60.364539743289924</v>
      </c>
      <c r="Q27" s="1">
        <f t="shared" ref="Q27" si="20">1.96*STDEV(M27:M51)/SQRT(25)</f>
        <v>50.087456025667976</v>
      </c>
      <c r="R27" s="1">
        <f t="shared" ref="R27" si="21">1.96*STDEV(N27:N51)/SQRT(25)</f>
        <v>51.921926223567652</v>
      </c>
      <c r="S27" s="1">
        <f t="shared" ref="S27" si="22">1.96*STDEV(O27:O51)/SQRT(25)</f>
        <v>47.785414111726638</v>
      </c>
      <c r="V27" s="1" t="s">
        <v>36</v>
      </c>
      <c r="W27" s="1">
        <f t="shared" si="6"/>
        <v>1258.6367</v>
      </c>
      <c r="X27" s="1">
        <f>C27-$W27+H$27</f>
        <v>886.07360399999993</v>
      </c>
      <c r="Y27" s="1">
        <f>D27-$W27+I$27</f>
        <v>1328.126512</v>
      </c>
      <c r="Z27" s="1">
        <f>1.96*STDEV(X27:X51)/SQRT(25)</f>
        <v>39.36558585511829</v>
      </c>
      <c r="AA27" s="1">
        <f>1.96*STDEV(Y27:Y51)/SQRT(25)</f>
        <v>39.365585855118276</v>
      </c>
      <c r="AB27" s="1" t="s">
        <v>37</v>
      </c>
      <c r="AC27" s="1">
        <f t="shared" si="9"/>
        <v>1455.088</v>
      </c>
      <c r="AD27" s="1">
        <f>E27-$AC27+J$27</f>
        <v>1011.8030759999999</v>
      </c>
      <c r="AE27" s="1">
        <f>F27-$AC27+K$27</f>
        <v>1487.3854079999999</v>
      </c>
      <c r="AF27" s="1">
        <f>1.96*STDEV(AD27:AD51)/SQRT(25)</f>
        <v>31.03224141506643</v>
      </c>
      <c r="AG27" s="1">
        <f>1.96*STDEV(AE27:AE51)/SQRT(25)</f>
        <v>31.032241415066419</v>
      </c>
      <c r="AH27" s="3" t="s">
        <v>173</v>
      </c>
      <c r="AI27" s="3">
        <f>(C27+E27)/2</f>
        <v>1186.4969999999998</v>
      </c>
      <c r="AJ27" s="3">
        <f>C27-$AI27+H$27</f>
        <v>958.21330400000011</v>
      </c>
      <c r="AK27" s="3">
        <f>E27-$AI27+J$27</f>
        <v>1280.394076</v>
      </c>
      <c r="AL27" s="1">
        <f>1.96*STDEV(AJ27:AJ51)/SQRT(25)</f>
        <v>48.112934774244465</v>
      </c>
      <c r="AM27" s="1">
        <f>1.96*STDEV(AK27:AK51)/SQRT(25)</f>
        <v>48.112934774244572</v>
      </c>
      <c r="AO27" s="3" t="s">
        <v>175</v>
      </c>
      <c r="AP27" s="3">
        <f t="shared" si="15"/>
        <v>1527.2276999999999</v>
      </c>
      <c r="AQ27" s="3">
        <f>D27-$AP27+I$27</f>
        <v>1059.5355120000002</v>
      </c>
      <c r="AR27" s="3">
        <f>F27-$AP27+K$27</f>
        <v>1415.2457079999999</v>
      </c>
      <c r="AS27" s="1">
        <f>1.96*STDEV(AQ27:AQ51)/SQRT(25)</f>
        <v>39.256489635147567</v>
      </c>
      <c r="AT27" s="1">
        <f>1.96*STDEV(AR27:AR51)/SQRT(25)</f>
        <v>39.256489635147574</v>
      </c>
    </row>
    <row r="28" spans="1:46" x14ac:dyDescent="0.2">
      <c r="A28" s="3" t="s">
        <v>65</v>
      </c>
      <c r="C28" s="3">
        <v>877.60760000000005</v>
      </c>
      <c r="D28" s="3">
        <v>836.99850000000004</v>
      </c>
      <c r="E28" s="3">
        <v>806.3193</v>
      </c>
      <c r="F28" s="3">
        <v>917.30700000000002</v>
      </c>
      <c r="G28" s="3">
        <f t="shared" si="3"/>
        <v>859.55809999999997</v>
      </c>
      <c r="L28" s="3">
        <f t="shared" ref="L28:O51" si="23">C28-$G28+H$27</f>
        <v>1088.527904</v>
      </c>
      <c r="M28" s="3">
        <f t="shared" si="19"/>
        <v>1121.162112</v>
      </c>
      <c r="N28" s="3">
        <f t="shared" si="19"/>
        <v>1114.8901759999999</v>
      </c>
      <c r="O28" s="3">
        <f t="shared" si="19"/>
        <v>1388.8084079999999</v>
      </c>
      <c r="V28" s="3" t="s">
        <v>36</v>
      </c>
      <c r="W28" s="3">
        <f t="shared" si="6"/>
        <v>857.30304999999998</v>
      </c>
      <c r="X28" s="3">
        <f t="shared" ref="X28:X51" si="24">C28-$W28+H$27</f>
        <v>1090.782954</v>
      </c>
      <c r="Y28" s="3">
        <f t="shared" ref="Y28:Y51" si="25">D28-$W28+I$27</f>
        <v>1123.4171620000002</v>
      </c>
      <c r="AB28" s="3" t="s">
        <v>37</v>
      </c>
      <c r="AC28" s="3">
        <f t="shared" si="9"/>
        <v>861.81314999999995</v>
      </c>
      <c r="AD28" s="3">
        <f t="shared" ref="AD28:AD51" si="26">E28-$AC28+J$27</f>
        <v>1112.6351260000001</v>
      </c>
      <c r="AE28" s="3">
        <f t="shared" ref="AE28:AE51" si="27">F28-$AC28+K$27</f>
        <v>1386.5533579999999</v>
      </c>
      <c r="AH28" s="3" t="s">
        <v>173</v>
      </c>
      <c r="AI28" s="3">
        <f t="shared" ref="AI28:AI77" si="28">(C28+E28)/2</f>
        <v>841.96344999999997</v>
      </c>
      <c r="AJ28" s="3">
        <f t="shared" ref="AJ28:AJ51" si="29">C28-$AI28+H$27</f>
        <v>1106.122554</v>
      </c>
      <c r="AK28" s="3">
        <f t="shared" ref="AK28:AK51" si="30">E28-$AI28+J$27</f>
        <v>1132.4848259999999</v>
      </c>
      <c r="AO28" s="3" t="s">
        <v>175</v>
      </c>
      <c r="AP28" s="3">
        <f t="shared" si="15"/>
        <v>877.15274999999997</v>
      </c>
      <c r="AQ28" s="3">
        <f t="shared" ref="AQ28:AQ51" si="31">D28-$AP28+I$27</f>
        <v>1103.567462</v>
      </c>
      <c r="AR28" s="3">
        <f t="shared" ref="AR28:AR51" si="32">F28-$AP28+K$27</f>
        <v>1371.2137579999999</v>
      </c>
    </row>
    <row r="29" spans="1:46" x14ac:dyDescent="0.2">
      <c r="A29" s="3" t="s">
        <v>66</v>
      </c>
      <c r="C29" s="3">
        <v>844.59410000000003</v>
      </c>
      <c r="D29" s="3">
        <v>1065.1485</v>
      </c>
      <c r="E29" s="3">
        <v>1290.7819999999999</v>
      </c>
      <c r="F29" s="3">
        <v>1251.0869</v>
      </c>
      <c r="G29" s="3">
        <f t="shared" si="3"/>
        <v>1112.902875</v>
      </c>
      <c r="L29" s="3">
        <f t="shared" si="23"/>
        <v>802.16962899999999</v>
      </c>
      <c r="M29" s="3">
        <f t="shared" si="19"/>
        <v>1095.967337</v>
      </c>
      <c r="N29" s="3">
        <f t="shared" si="19"/>
        <v>1346.0081009999999</v>
      </c>
      <c r="O29" s="3">
        <f t="shared" si="19"/>
        <v>1469.2435329999998</v>
      </c>
      <c r="V29" s="3" t="s">
        <v>36</v>
      </c>
      <c r="W29" s="3">
        <f t="shared" si="6"/>
        <v>954.87130000000002</v>
      </c>
      <c r="X29" s="3">
        <f t="shared" si="24"/>
        <v>960.20120399999996</v>
      </c>
      <c r="Y29" s="3">
        <f t="shared" si="25"/>
        <v>1253.998912</v>
      </c>
      <c r="AB29" s="3" t="s">
        <v>37</v>
      </c>
      <c r="AC29" s="3">
        <f>SUM(E29:F29)/2</f>
        <v>1270.93445</v>
      </c>
      <c r="AD29" s="3">
        <f t="shared" si="26"/>
        <v>1187.9765259999999</v>
      </c>
      <c r="AE29" s="3">
        <f t="shared" si="27"/>
        <v>1311.2119579999999</v>
      </c>
      <c r="AH29" s="3" t="s">
        <v>173</v>
      </c>
      <c r="AI29" s="3">
        <f t="shared" si="28"/>
        <v>1067.68805</v>
      </c>
      <c r="AJ29" s="3">
        <f t="shared" si="29"/>
        <v>847.38445400000001</v>
      </c>
      <c r="AK29" s="3">
        <f t="shared" si="30"/>
        <v>1391.2229259999999</v>
      </c>
      <c r="AO29" s="3" t="s">
        <v>175</v>
      </c>
      <c r="AP29" s="3">
        <f t="shared" si="15"/>
        <v>1158.1177</v>
      </c>
      <c r="AQ29" s="3">
        <f t="shared" si="31"/>
        <v>1050.752512</v>
      </c>
      <c r="AR29" s="3">
        <f t="shared" si="32"/>
        <v>1424.0287079999998</v>
      </c>
    </row>
    <row r="30" spans="1:46" x14ac:dyDescent="0.2">
      <c r="A30" s="3" t="s">
        <v>67</v>
      </c>
      <c r="C30" s="3">
        <v>1111.4856</v>
      </c>
      <c r="D30" s="3">
        <v>1209.5604000000001</v>
      </c>
      <c r="E30" s="3">
        <v>1198.8023000000001</v>
      </c>
      <c r="F30" s="3">
        <v>1279.0177000000001</v>
      </c>
      <c r="G30" s="3">
        <f t="shared" si="3"/>
        <v>1199.7165000000002</v>
      </c>
      <c r="L30" s="3">
        <f t="shared" si="23"/>
        <v>982.24750399999971</v>
      </c>
      <c r="M30" s="3">
        <f t="shared" si="19"/>
        <v>1153.5656119999999</v>
      </c>
      <c r="N30" s="3">
        <f t="shared" si="19"/>
        <v>1167.2147759999998</v>
      </c>
      <c r="O30" s="3">
        <f t="shared" si="19"/>
        <v>1410.3607079999997</v>
      </c>
      <c r="V30" s="3" t="s">
        <v>36</v>
      </c>
      <c r="W30" s="3">
        <f t="shared" si="6"/>
        <v>1160.5230000000001</v>
      </c>
      <c r="X30" s="3">
        <f t="shared" si="24"/>
        <v>1021.4410039999998</v>
      </c>
      <c r="Y30" s="3">
        <f t="shared" si="25"/>
        <v>1192.759112</v>
      </c>
      <c r="AB30" s="3" t="s">
        <v>37</v>
      </c>
      <c r="AC30" s="3">
        <f t="shared" si="9"/>
        <v>1238.9100000000001</v>
      </c>
      <c r="AD30" s="3">
        <f t="shared" si="26"/>
        <v>1128.0212759999999</v>
      </c>
      <c r="AE30" s="3">
        <f t="shared" si="27"/>
        <v>1371.1672079999998</v>
      </c>
      <c r="AH30" s="3" t="s">
        <v>173</v>
      </c>
      <c r="AI30" s="3">
        <f t="shared" si="28"/>
        <v>1155.1439500000001</v>
      </c>
      <c r="AJ30" s="3">
        <f t="shared" si="29"/>
        <v>1026.8200539999998</v>
      </c>
      <c r="AK30" s="3">
        <f t="shared" si="30"/>
        <v>1211.7873259999999</v>
      </c>
      <c r="AO30" s="3" t="s">
        <v>175</v>
      </c>
      <c r="AP30" s="3">
        <f t="shared" si="15"/>
        <v>1244.2890500000001</v>
      </c>
      <c r="AQ30" s="3">
        <f t="shared" si="31"/>
        <v>1108.993062</v>
      </c>
      <c r="AR30" s="3">
        <f t="shared" si="32"/>
        <v>1365.7881579999998</v>
      </c>
    </row>
    <row r="31" spans="1:46" x14ac:dyDescent="0.2">
      <c r="A31" s="3" t="s">
        <v>68</v>
      </c>
      <c r="C31" s="3">
        <v>1013.355</v>
      </c>
      <c r="D31" s="3">
        <v>1069.9938</v>
      </c>
      <c r="E31" s="3">
        <v>1330.6286</v>
      </c>
      <c r="F31" s="3">
        <v>1254.9885999999999</v>
      </c>
      <c r="G31" s="3">
        <f t="shared" si="3"/>
        <v>1167.2414999999999</v>
      </c>
      <c r="L31" s="3">
        <f t="shared" si="23"/>
        <v>916.59190400000011</v>
      </c>
      <c r="M31" s="3">
        <f t="shared" si="19"/>
        <v>1046.4740120000001</v>
      </c>
      <c r="N31" s="3">
        <f t="shared" si="19"/>
        <v>1331.5160760000001</v>
      </c>
      <c r="O31" s="3">
        <f t="shared" si="19"/>
        <v>1418.8066079999999</v>
      </c>
      <c r="V31" s="3" t="s">
        <v>36</v>
      </c>
      <c r="W31" s="3">
        <f t="shared" si="6"/>
        <v>1041.6743999999999</v>
      </c>
      <c r="X31" s="3">
        <f t="shared" si="24"/>
        <v>1042.1590040000001</v>
      </c>
      <c r="Y31" s="3">
        <f t="shared" si="25"/>
        <v>1172.0411120000001</v>
      </c>
      <c r="AB31" s="3" t="s">
        <v>37</v>
      </c>
      <c r="AC31" s="3">
        <f t="shared" si="9"/>
        <v>1292.8085999999998</v>
      </c>
      <c r="AD31" s="3">
        <f t="shared" si="26"/>
        <v>1205.9489760000001</v>
      </c>
      <c r="AE31" s="3">
        <f t="shared" si="27"/>
        <v>1293.2395079999999</v>
      </c>
      <c r="AH31" s="3" t="s">
        <v>173</v>
      </c>
      <c r="AI31" s="3">
        <f t="shared" si="28"/>
        <v>1171.9918</v>
      </c>
      <c r="AJ31" s="3">
        <f t="shared" si="29"/>
        <v>911.84160399999996</v>
      </c>
      <c r="AK31" s="3">
        <f t="shared" si="30"/>
        <v>1326.765776</v>
      </c>
      <c r="AO31" s="3" t="s">
        <v>175</v>
      </c>
      <c r="AP31" s="3">
        <f t="shared" si="15"/>
        <v>1162.4911999999999</v>
      </c>
      <c r="AQ31" s="3">
        <f t="shared" si="31"/>
        <v>1051.2243120000001</v>
      </c>
      <c r="AR31" s="3">
        <f t="shared" si="32"/>
        <v>1423.5569079999998</v>
      </c>
    </row>
    <row r="32" spans="1:46" x14ac:dyDescent="0.2">
      <c r="A32" s="3" t="s">
        <v>69</v>
      </c>
      <c r="C32" s="3">
        <v>845.30709999999999</v>
      </c>
      <c r="D32" s="3">
        <v>918.37959999999998</v>
      </c>
      <c r="E32" s="3">
        <v>928.8107</v>
      </c>
      <c r="F32" s="3">
        <v>1247.9752000000001</v>
      </c>
      <c r="G32" s="3">
        <f t="shared" si="3"/>
        <v>985.11815000000001</v>
      </c>
      <c r="L32" s="3">
        <f t="shared" si="23"/>
        <v>930.66735399999993</v>
      </c>
      <c r="M32" s="3">
        <f t="shared" si="19"/>
        <v>1076.983162</v>
      </c>
      <c r="N32" s="3">
        <f t="shared" si="19"/>
        <v>1111.8215259999999</v>
      </c>
      <c r="O32" s="3">
        <f t="shared" si="19"/>
        <v>1593.9165579999999</v>
      </c>
      <c r="V32" s="3" t="s">
        <v>36</v>
      </c>
      <c r="W32" s="3">
        <f t="shared" si="6"/>
        <v>881.84334999999999</v>
      </c>
      <c r="X32" s="3">
        <f t="shared" si="24"/>
        <v>1033.9421539999998</v>
      </c>
      <c r="Y32" s="3">
        <f t="shared" si="25"/>
        <v>1180.2579620000001</v>
      </c>
      <c r="AB32" s="3" t="s">
        <v>37</v>
      </c>
      <c r="AC32" s="3">
        <f t="shared" si="9"/>
        <v>1088.3929499999999</v>
      </c>
      <c r="AD32" s="3">
        <f t="shared" si="26"/>
        <v>1008.546726</v>
      </c>
      <c r="AE32" s="3">
        <f t="shared" si="27"/>
        <v>1490.641758</v>
      </c>
      <c r="AH32" s="3" t="s">
        <v>173</v>
      </c>
      <c r="AI32" s="3">
        <f t="shared" si="28"/>
        <v>887.05889999999999</v>
      </c>
      <c r="AJ32" s="3">
        <f t="shared" si="29"/>
        <v>1028.726604</v>
      </c>
      <c r="AK32" s="3">
        <f t="shared" si="30"/>
        <v>1209.880776</v>
      </c>
      <c r="AO32" s="3" t="s">
        <v>175</v>
      </c>
      <c r="AP32" s="3">
        <f t="shared" si="15"/>
        <v>1083.1774</v>
      </c>
      <c r="AQ32" s="3">
        <f t="shared" si="31"/>
        <v>978.92391199999997</v>
      </c>
      <c r="AR32" s="3">
        <f t="shared" si="32"/>
        <v>1495.8573079999999</v>
      </c>
    </row>
    <row r="33" spans="1:44" x14ac:dyDescent="0.2">
      <c r="A33" s="3" t="s">
        <v>70</v>
      </c>
      <c r="C33" s="3">
        <v>1058.7406000000001</v>
      </c>
      <c r="D33" s="3">
        <v>902.44110000000001</v>
      </c>
      <c r="E33" s="3">
        <v>1068.6778999999999</v>
      </c>
      <c r="F33" s="3">
        <v>1140.6378</v>
      </c>
      <c r="G33" s="3">
        <f t="shared" si="3"/>
        <v>1042.62435</v>
      </c>
      <c r="L33" s="3">
        <f t="shared" si="23"/>
        <v>1086.594654</v>
      </c>
      <c r="M33" s="3">
        <f t="shared" si="19"/>
        <v>1003.538462</v>
      </c>
      <c r="N33" s="3">
        <f t="shared" si="19"/>
        <v>1194.1825259999998</v>
      </c>
      <c r="O33" s="3">
        <f t="shared" si="19"/>
        <v>1429.0729579999997</v>
      </c>
      <c r="V33" s="3" t="s">
        <v>36</v>
      </c>
      <c r="W33" s="3">
        <f t="shared" si="6"/>
        <v>980.59085000000005</v>
      </c>
      <c r="X33" s="3">
        <f t="shared" si="24"/>
        <v>1148.628154</v>
      </c>
      <c r="Y33" s="3">
        <f t="shared" si="25"/>
        <v>1065.571962</v>
      </c>
      <c r="AB33" s="3" t="s">
        <v>37</v>
      </c>
      <c r="AC33" s="3">
        <f t="shared" si="9"/>
        <v>1104.6578500000001</v>
      </c>
      <c r="AD33" s="3">
        <f t="shared" si="26"/>
        <v>1132.1490259999998</v>
      </c>
      <c r="AE33" s="3">
        <f t="shared" si="27"/>
        <v>1367.0394579999997</v>
      </c>
      <c r="AH33" s="3" t="s">
        <v>173</v>
      </c>
      <c r="AI33" s="3">
        <f t="shared" si="28"/>
        <v>1063.7092499999999</v>
      </c>
      <c r="AJ33" s="3">
        <f t="shared" si="29"/>
        <v>1065.5097540000002</v>
      </c>
      <c r="AK33" s="3">
        <f t="shared" si="30"/>
        <v>1173.097626</v>
      </c>
      <c r="AO33" s="3" t="s">
        <v>175</v>
      </c>
      <c r="AP33" s="3">
        <f t="shared" si="15"/>
        <v>1021.53945</v>
      </c>
      <c r="AQ33" s="3">
        <f t="shared" si="31"/>
        <v>1024.623362</v>
      </c>
      <c r="AR33" s="3">
        <f t="shared" si="32"/>
        <v>1450.1578579999998</v>
      </c>
    </row>
    <row r="34" spans="1:44" x14ac:dyDescent="0.2">
      <c r="A34" s="3" t="s">
        <v>71</v>
      </c>
      <c r="C34" s="3">
        <v>1264.1020000000001</v>
      </c>
      <c r="D34" s="3">
        <v>1084.1115</v>
      </c>
      <c r="E34" s="3">
        <v>1199.0354</v>
      </c>
      <c r="F34" s="3">
        <v>1417.2481</v>
      </c>
      <c r="G34" s="3">
        <f t="shared" si="3"/>
        <v>1241.1242499999998</v>
      </c>
      <c r="L34" s="3">
        <f t="shared" si="23"/>
        <v>1093.4561540000002</v>
      </c>
      <c r="M34" s="3">
        <f t="shared" si="19"/>
        <v>986.70896200000016</v>
      </c>
      <c r="N34" s="3">
        <f t="shared" si="19"/>
        <v>1126.0401260000001</v>
      </c>
      <c r="O34" s="3">
        <f t="shared" si="19"/>
        <v>1507.183358</v>
      </c>
      <c r="V34" s="3" t="s">
        <v>36</v>
      </c>
      <c r="W34" s="3">
        <f t="shared" si="6"/>
        <v>1174.1067499999999</v>
      </c>
      <c r="X34" s="3">
        <f t="shared" si="24"/>
        <v>1160.4736540000001</v>
      </c>
      <c r="Y34" s="3">
        <f t="shared" si="25"/>
        <v>1053.7264620000001</v>
      </c>
      <c r="AB34" s="3" t="s">
        <v>37</v>
      </c>
      <c r="AC34" s="3">
        <f t="shared" si="9"/>
        <v>1308.14175</v>
      </c>
      <c r="AD34" s="3">
        <f t="shared" si="26"/>
        <v>1059.0226259999999</v>
      </c>
      <c r="AE34" s="3">
        <f t="shared" si="27"/>
        <v>1440.1658579999998</v>
      </c>
      <c r="AH34" s="3" t="s">
        <v>173</v>
      </c>
      <c r="AI34" s="3">
        <f t="shared" si="28"/>
        <v>1231.5687</v>
      </c>
      <c r="AJ34" s="3">
        <f t="shared" si="29"/>
        <v>1103.011704</v>
      </c>
      <c r="AK34" s="3">
        <f t="shared" si="30"/>
        <v>1135.5956759999999</v>
      </c>
      <c r="AO34" s="3" t="s">
        <v>175</v>
      </c>
      <c r="AP34" s="3">
        <f t="shared" si="15"/>
        <v>1250.6797999999999</v>
      </c>
      <c r="AQ34" s="3">
        <f t="shared" si="31"/>
        <v>977.15341200000012</v>
      </c>
      <c r="AR34" s="3">
        <f t="shared" si="32"/>
        <v>1497.627808</v>
      </c>
    </row>
    <row r="35" spans="1:44" x14ac:dyDescent="0.2">
      <c r="A35" s="3" t="s">
        <v>72</v>
      </c>
      <c r="C35" s="3">
        <v>883.71709999999996</v>
      </c>
      <c r="D35" s="3">
        <v>1048.2888</v>
      </c>
      <c r="E35" s="3">
        <v>896.15200000000004</v>
      </c>
      <c r="F35" s="3">
        <v>1252.9619</v>
      </c>
      <c r="G35" s="3">
        <f t="shared" si="3"/>
        <v>1020.2799500000001</v>
      </c>
      <c r="L35" s="3">
        <f t="shared" si="23"/>
        <v>933.91555399999982</v>
      </c>
      <c r="M35" s="3">
        <f t="shared" si="19"/>
        <v>1171.730562</v>
      </c>
      <c r="N35" s="3">
        <f t="shared" si="19"/>
        <v>1044.0010259999999</v>
      </c>
      <c r="O35" s="3">
        <f t="shared" si="19"/>
        <v>1563.7414579999997</v>
      </c>
      <c r="V35" s="3" t="s">
        <v>36</v>
      </c>
      <c r="W35" s="3">
        <f t="shared" si="6"/>
        <v>966.00295000000006</v>
      </c>
      <c r="X35" s="3">
        <f t="shared" si="24"/>
        <v>988.19255399999986</v>
      </c>
      <c r="Y35" s="3">
        <f t="shared" si="25"/>
        <v>1226.007562</v>
      </c>
      <c r="AB35" s="3" t="s">
        <v>37</v>
      </c>
      <c r="AC35" s="3">
        <f t="shared" si="9"/>
        <v>1074.5569500000001</v>
      </c>
      <c r="AD35" s="3">
        <f t="shared" si="26"/>
        <v>989.72402599999987</v>
      </c>
      <c r="AE35" s="3">
        <f t="shared" si="27"/>
        <v>1509.4644579999997</v>
      </c>
      <c r="AH35" s="3" t="s">
        <v>173</v>
      </c>
      <c r="AI35" s="3">
        <f t="shared" si="28"/>
        <v>889.93454999999994</v>
      </c>
      <c r="AJ35" s="3">
        <f t="shared" si="29"/>
        <v>1064.2609539999999</v>
      </c>
      <c r="AK35" s="3">
        <f t="shared" si="30"/>
        <v>1174.3464260000001</v>
      </c>
      <c r="AO35" s="3" t="s">
        <v>175</v>
      </c>
      <c r="AP35" s="3">
        <f t="shared" si="15"/>
        <v>1150.62535</v>
      </c>
      <c r="AQ35" s="3">
        <f t="shared" si="31"/>
        <v>1041.385162</v>
      </c>
      <c r="AR35" s="3">
        <f t="shared" si="32"/>
        <v>1433.3960579999998</v>
      </c>
    </row>
    <row r="36" spans="1:44" x14ac:dyDescent="0.2">
      <c r="A36" s="3" t="s">
        <v>73</v>
      </c>
      <c r="C36" s="3">
        <v>1307.1412</v>
      </c>
      <c r="D36" s="3">
        <v>1314.2444</v>
      </c>
      <c r="E36" s="3">
        <v>1664.4733000000001</v>
      </c>
      <c r="F36" s="3">
        <v>2040.6044999999999</v>
      </c>
      <c r="G36" s="3">
        <f t="shared" si="3"/>
        <v>1581.6158500000001</v>
      </c>
      <c r="L36" s="3">
        <f t="shared" si="23"/>
        <v>796.00375399999984</v>
      </c>
      <c r="M36" s="3">
        <f t="shared" si="19"/>
        <v>876.35026199999993</v>
      </c>
      <c r="N36" s="3">
        <f t="shared" si="19"/>
        <v>1250.9864259999999</v>
      </c>
      <c r="O36" s="3">
        <f t="shared" si="19"/>
        <v>1790.0481579999996</v>
      </c>
      <c r="V36" s="3" t="s">
        <v>36</v>
      </c>
      <c r="W36" s="3">
        <f t="shared" si="6"/>
        <v>1310.6928</v>
      </c>
      <c r="X36" s="3">
        <f t="shared" si="24"/>
        <v>1066.9268039999999</v>
      </c>
      <c r="Y36" s="3">
        <f t="shared" si="25"/>
        <v>1147.273312</v>
      </c>
      <c r="AB36" s="3" t="s">
        <v>37</v>
      </c>
      <c r="AC36" s="3">
        <f t="shared" si="9"/>
        <v>1852.5389</v>
      </c>
      <c r="AD36" s="3">
        <f t="shared" si="26"/>
        <v>980.06337600000006</v>
      </c>
      <c r="AE36" s="3">
        <f t="shared" si="27"/>
        <v>1519.1251079999997</v>
      </c>
      <c r="AH36" s="3" t="s">
        <v>173</v>
      </c>
      <c r="AI36" s="3">
        <f t="shared" si="28"/>
        <v>1485.8072500000001</v>
      </c>
      <c r="AJ36" s="3">
        <f t="shared" si="29"/>
        <v>891.81235399999991</v>
      </c>
      <c r="AK36" s="3">
        <f t="shared" si="30"/>
        <v>1346.795026</v>
      </c>
      <c r="AO36" s="3" t="s">
        <v>175</v>
      </c>
      <c r="AP36" s="3">
        <f t="shared" si="15"/>
        <v>1677.42445</v>
      </c>
      <c r="AQ36" s="3">
        <f t="shared" si="31"/>
        <v>780.54166200000009</v>
      </c>
      <c r="AR36" s="3">
        <f t="shared" si="32"/>
        <v>1694.2395579999998</v>
      </c>
    </row>
    <row r="37" spans="1:44" x14ac:dyDescent="0.2">
      <c r="A37" s="3" t="s">
        <v>74</v>
      </c>
      <c r="C37" s="3">
        <v>985.64940000000001</v>
      </c>
      <c r="D37" s="3">
        <v>1473.4164000000001</v>
      </c>
      <c r="E37" s="3">
        <v>1074.1400000000001</v>
      </c>
      <c r="F37" s="3">
        <v>1621.6887999999999</v>
      </c>
      <c r="G37" s="3">
        <f t="shared" si="3"/>
        <v>1288.7236500000001</v>
      </c>
      <c r="L37" s="3">
        <f t="shared" si="23"/>
        <v>767.40415399999983</v>
      </c>
      <c r="M37" s="3">
        <f t="shared" si="19"/>
        <v>1328.414462</v>
      </c>
      <c r="N37" s="3">
        <f t="shared" si="19"/>
        <v>953.54532599999993</v>
      </c>
      <c r="O37" s="3">
        <f t="shared" si="19"/>
        <v>1664.0246579999996</v>
      </c>
      <c r="V37" s="3" t="s">
        <v>36</v>
      </c>
      <c r="W37" s="3">
        <f t="shared" si="6"/>
        <v>1229.5329000000002</v>
      </c>
      <c r="X37" s="3">
        <f t="shared" si="24"/>
        <v>826.59490399999981</v>
      </c>
      <c r="Y37" s="3">
        <f t="shared" si="25"/>
        <v>1387.6052119999999</v>
      </c>
      <c r="AB37" s="3" t="s">
        <v>37</v>
      </c>
      <c r="AC37" s="3">
        <f t="shared" si="9"/>
        <v>1347.9144000000001</v>
      </c>
      <c r="AD37" s="3">
        <f t="shared" si="26"/>
        <v>894.35457599999995</v>
      </c>
      <c r="AE37" s="3">
        <f t="shared" si="27"/>
        <v>1604.8339079999996</v>
      </c>
      <c r="AH37" s="3" t="s">
        <v>173</v>
      </c>
      <c r="AI37" s="3">
        <f t="shared" si="28"/>
        <v>1029.8947000000001</v>
      </c>
      <c r="AJ37" s="3">
        <f t="shared" si="29"/>
        <v>1026.2331039999999</v>
      </c>
      <c r="AK37" s="3">
        <f t="shared" si="30"/>
        <v>1212.374276</v>
      </c>
      <c r="AO37" s="3" t="s">
        <v>175</v>
      </c>
      <c r="AP37" s="3">
        <f t="shared" si="15"/>
        <v>1547.5526</v>
      </c>
      <c r="AQ37" s="3">
        <f t="shared" si="31"/>
        <v>1069.5855120000001</v>
      </c>
      <c r="AR37" s="3">
        <f t="shared" si="32"/>
        <v>1405.1957079999997</v>
      </c>
    </row>
    <row r="38" spans="1:44" x14ac:dyDescent="0.2">
      <c r="A38" s="3" t="s">
        <v>75</v>
      </c>
      <c r="C38" s="3">
        <v>1339.8317999999999</v>
      </c>
      <c r="D38" s="3">
        <v>1711.3255999999999</v>
      </c>
      <c r="E38" s="3">
        <v>1246.9559999999999</v>
      </c>
      <c r="F38" s="3">
        <v>1474.7764999999999</v>
      </c>
      <c r="G38" s="3">
        <f t="shared" si="3"/>
        <v>1443.222475</v>
      </c>
      <c r="L38" s="3">
        <f t="shared" si="23"/>
        <v>967.08772899999985</v>
      </c>
      <c r="M38" s="3">
        <f t="shared" si="19"/>
        <v>1411.8248369999999</v>
      </c>
      <c r="N38" s="3">
        <f t="shared" si="19"/>
        <v>971.86250099999984</v>
      </c>
      <c r="O38" s="3">
        <f t="shared" si="19"/>
        <v>1362.6135329999997</v>
      </c>
      <c r="V38" s="3" t="s">
        <v>36</v>
      </c>
      <c r="W38" s="3">
        <f t="shared" si="6"/>
        <v>1525.5787</v>
      </c>
      <c r="X38" s="3">
        <f t="shared" si="24"/>
        <v>884.73150399999986</v>
      </c>
      <c r="Y38" s="3">
        <f t="shared" si="25"/>
        <v>1329.4686119999999</v>
      </c>
      <c r="AB38" s="3" t="s">
        <v>37</v>
      </c>
      <c r="AC38" s="3">
        <f t="shared" si="9"/>
        <v>1360.86625</v>
      </c>
      <c r="AD38" s="3">
        <f t="shared" si="26"/>
        <v>1054.2187259999998</v>
      </c>
      <c r="AE38" s="3">
        <f t="shared" si="27"/>
        <v>1444.9697579999997</v>
      </c>
      <c r="AH38" s="3" t="s">
        <v>173</v>
      </c>
      <c r="AI38" s="3">
        <f t="shared" si="28"/>
        <v>1293.3939</v>
      </c>
      <c r="AJ38" s="3">
        <f t="shared" si="29"/>
        <v>1116.9163039999999</v>
      </c>
      <c r="AK38" s="3">
        <f t="shared" si="30"/>
        <v>1121.6910759999998</v>
      </c>
      <c r="AO38" s="3" t="s">
        <v>175</v>
      </c>
      <c r="AP38" s="3">
        <f t="shared" si="15"/>
        <v>1593.05105</v>
      </c>
      <c r="AQ38" s="3">
        <f t="shared" si="31"/>
        <v>1261.9962619999999</v>
      </c>
      <c r="AR38" s="3">
        <f t="shared" si="32"/>
        <v>1212.7849579999997</v>
      </c>
    </row>
    <row r="39" spans="1:44" x14ac:dyDescent="0.2">
      <c r="A39" s="3" t="s">
        <v>76</v>
      </c>
      <c r="C39" s="3">
        <v>816.60879999999997</v>
      </c>
      <c r="D39" s="3">
        <v>857.73519999999996</v>
      </c>
      <c r="E39" s="3">
        <v>792.64329999999995</v>
      </c>
      <c r="F39" s="3">
        <v>928.84370000000001</v>
      </c>
      <c r="G39" s="3">
        <f t="shared" si="3"/>
        <v>848.95774999999992</v>
      </c>
      <c r="L39" s="3">
        <f t="shared" si="23"/>
        <v>1038.1294539999999</v>
      </c>
      <c r="M39" s="3">
        <f t="shared" si="19"/>
        <v>1152.4991620000001</v>
      </c>
      <c r="N39" s="3">
        <f t="shared" si="19"/>
        <v>1111.8145260000001</v>
      </c>
      <c r="O39" s="3">
        <f t="shared" si="19"/>
        <v>1410.9454579999999</v>
      </c>
      <c r="V39" s="3" t="s">
        <v>36</v>
      </c>
      <c r="W39" s="3">
        <f t="shared" si="6"/>
        <v>837.17200000000003</v>
      </c>
      <c r="X39" s="3">
        <f t="shared" si="24"/>
        <v>1049.9152039999999</v>
      </c>
      <c r="Y39" s="3">
        <f t="shared" si="25"/>
        <v>1164.2849120000001</v>
      </c>
      <c r="AB39" s="3" t="s">
        <v>37</v>
      </c>
      <c r="AC39" s="3">
        <f t="shared" si="9"/>
        <v>860.74350000000004</v>
      </c>
      <c r="AD39" s="3">
        <f t="shared" si="26"/>
        <v>1100.0287759999999</v>
      </c>
      <c r="AE39" s="3">
        <f t="shared" si="27"/>
        <v>1399.1597079999997</v>
      </c>
      <c r="AH39" s="3" t="s">
        <v>173</v>
      </c>
      <c r="AI39" s="3">
        <f t="shared" si="28"/>
        <v>804.62604999999996</v>
      </c>
      <c r="AJ39" s="3">
        <f t="shared" si="29"/>
        <v>1082.4611540000001</v>
      </c>
      <c r="AK39" s="3">
        <f t="shared" si="30"/>
        <v>1156.1462259999998</v>
      </c>
      <c r="AO39" s="3" t="s">
        <v>175</v>
      </c>
      <c r="AP39" s="3">
        <f t="shared" si="15"/>
        <v>893.28944999999999</v>
      </c>
      <c r="AQ39" s="3">
        <f t="shared" si="31"/>
        <v>1108.1674619999999</v>
      </c>
      <c r="AR39" s="3">
        <f t="shared" si="32"/>
        <v>1366.613758</v>
      </c>
    </row>
    <row r="40" spans="1:44" x14ac:dyDescent="0.2">
      <c r="A40" s="3" t="s">
        <v>77</v>
      </c>
      <c r="C40" s="3">
        <v>980.45410000000004</v>
      </c>
      <c r="D40" s="3">
        <v>1260.8393000000001</v>
      </c>
      <c r="E40" s="3">
        <v>1380.1233</v>
      </c>
      <c r="F40" s="3">
        <v>1412.8704</v>
      </c>
      <c r="G40" s="3">
        <f t="shared" si="3"/>
        <v>1258.5717749999999</v>
      </c>
      <c r="L40" s="3">
        <f t="shared" si="23"/>
        <v>792.36072900000011</v>
      </c>
      <c r="M40" s="3">
        <f t="shared" si="19"/>
        <v>1145.9892370000002</v>
      </c>
      <c r="N40" s="3">
        <f t="shared" si="19"/>
        <v>1289.680501</v>
      </c>
      <c r="O40" s="3">
        <f t="shared" si="19"/>
        <v>1485.358133</v>
      </c>
      <c r="V40" s="3" t="s">
        <v>36</v>
      </c>
      <c r="W40" s="3">
        <f t="shared" si="6"/>
        <v>1120.6467</v>
      </c>
      <c r="X40" s="3">
        <f t="shared" si="24"/>
        <v>930.28580399999998</v>
      </c>
      <c r="Y40" s="3">
        <f t="shared" si="25"/>
        <v>1283.9143120000001</v>
      </c>
      <c r="AB40" s="3" t="s">
        <v>37</v>
      </c>
      <c r="AC40" s="3">
        <f t="shared" si="9"/>
        <v>1396.49685</v>
      </c>
      <c r="AD40" s="3">
        <f t="shared" si="26"/>
        <v>1151.7554259999999</v>
      </c>
      <c r="AE40" s="3">
        <f t="shared" si="27"/>
        <v>1347.4330579999998</v>
      </c>
      <c r="AH40" s="3" t="s">
        <v>173</v>
      </c>
      <c r="AI40" s="3">
        <f t="shared" si="28"/>
        <v>1180.2887000000001</v>
      </c>
      <c r="AJ40" s="3">
        <f t="shared" si="29"/>
        <v>870.64380399999993</v>
      </c>
      <c r="AK40" s="3">
        <f t="shared" si="30"/>
        <v>1367.9635759999999</v>
      </c>
      <c r="AO40" s="3" t="s">
        <v>175</v>
      </c>
      <c r="AP40" s="3">
        <f t="shared" si="15"/>
        <v>1336.8548500000002</v>
      </c>
      <c r="AQ40" s="3">
        <f t="shared" si="31"/>
        <v>1067.7061619999999</v>
      </c>
      <c r="AR40" s="3">
        <f t="shared" si="32"/>
        <v>1407.0750579999997</v>
      </c>
    </row>
    <row r="41" spans="1:44" x14ac:dyDescent="0.2">
      <c r="A41" s="3" t="s">
        <v>78</v>
      </c>
      <c r="C41" s="3">
        <v>944.42240000000004</v>
      </c>
      <c r="D41" s="3">
        <v>862.37519999999995</v>
      </c>
      <c r="E41" s="3">
        <v>924.85730000000001</v>
      </c>
      <c r="F41" s="3">
        <v>1074.617</v>
      </c>
      <c r="G41" s="3">
        <f t="shared" si="3"/>
        <v>951.56797499999993</v>
      </c>
      <c r="L41" s="3">
        <f t="shared" si="23"/>
        <v>1063.3328289999999</v>
      </c>
      <c r="M41" s="3">
        <f t="shared" si="19"/>
        <v>1054.528937</v>
      </c>
      <c r="N41" s="3">
        <f t="shared" si="19"/>
        <v>1141.4183010000002</v>
      </c>
      <c r="O41" s="3">
        <f t="shared" si="19"/>
        <v>1454.1085329999999</v>
      </c>
      <c r="V41" s="3" t="s">
        <v>36</v>
      </c>
      <c r="W41" s="3">
        <f t="shared" si="6"/>
        <v>903.39879999999994</v>
      </c>
      <c r="X41" s="3">
        <f t="shared" si="24"/>
        <v>1111.5020039999999</v>
      </c>
      <c r="Y41" s="3">
        <f t="shared" si="25"/>
        <v>1102.698112</v>
      </c>
      <c r="AB41" s="3" t="s">
        <v>37</v>
      </c>
      <c r="AC41" s="3">
        <f t="shared" si="9"/>
        <v>999.73714999999993</v>
      </c>
      <c r="AD41" s="3">
        <f t="shared" si="26"/>
        <v>1093.2491260000002</v>
      </c>
      <c r="AE41" s="3">
        <f t="shared" si="27"/>
        <v>1405.9393579999999</v>
      </c>
      <c r="AH41" s="3" t="s">
        <v>173</v>
      </c>
      <c r="AI41" s="3">
        <f t="shared" si="28"/>
        <v>934.63985000000002</v>
      </c>
      <c r="AJ41" s="3">
        <f t="shared" si="29"/>
        <v>1080.2609539999999</v>
      </c>
      <c r="AK41" s="3">
        <f t="shared" si="30"/>
        <v>1158.3464260000001</v>
      </c>
      <c r="AO41" s="3" t="s">
        <v>175</v>
      </c>
      <c r="AP41" s="3">
        <f t="shared" si="15"/>
        <v>968.49609999999996</v>
      </c>
      <c r="AQ41" s="3">
        <f t="shared" si="31"/>
        <v>1037.6008120000001</v>
      </c>
      <c r="AR41" s="3">
        <f t="shared" si="32"/>
        <v>1437.1804079999997</v>
      </c>
    </row>
    <row r="42" spans="1:44" x14ac:dyDescent="0.2">
      <c r="A42" s="3" t="s">
        <v>79</v>
      </c>
      <c r="C42" s="3">
        <v>838.85940000000005</v>
      </c>
      <c r="D42" s="3">
        <v>1038.2252000000001</v>
      </c>
      <c r="E42" s="3">
        <v>1368.5054</v>
      </c>
      <c r="F42" s="3">
        <v>1538.0623000000001</v>
      </c>
      <c r="G42" s="3">
        <f t="shared" si="3"/>
        <v>1195.9130749999999</v>
      </c>
      <c r="L42" s="3">
        <f t="shared" si="23"/>
        <v>713.42472900000007</v>
      </c>
      <c r="M42" s="3">
        <f t="shared" si="19"/>
        <v>986.03383700000018</v>
      </c>
      <c r="N42" s="3">
        <f t="shared" si="19"/>
        <v>1340.721301</v>
      </c>
      <c r="O42" s="3">
        <f t="shared" si="19"/>
        <v>1673.2087329999999</v>
      </c>
      <c r="V42" s="3" t="s">
        <v>36</v>
      </c>
      <c r="W42" s="3">
        <f t="shared" si="6"/>
        <v>938.54230000000007</v>
      </c>
      <c r="X42" s="3">
        <f t="shared" si="24"/>
        <v>970.79550399999994</v>
      </c>
      <c r="Y42" s="3">
        <f t="shared" si="25"/>
        <v>1243.404612</v>
      </c>
      <c r="AB42" s="3" t="s">
        <v>37</v>
      </c>
      <c r="AC42" s="3">
        <f t="shared" si="9"/>
        <v>1453.28385</v>
      </c>
      <c r="AD42" s="3">
        <f t="shared" si="26"/>
        <v>1083.3505259999999</v>
      </c>
      <c r="AE42" s="3">
        <f t="shared" si="27"/>
        <v>1415.8379579999998</v>
      </c>
      <c r="AH42" s="3" t="s">
        <v>173</v>
      </c>
      <c r="AI42" s="3">
        <f t="shared" si="28"/>
        <v>1103.6824000000001</v>
      </c>
      <c r="AJ42" s="3">
        <f t="shared" si="29"/>
        <v>805.65540399999986</v>
      </c>
      <c r="AK42" s="3">
        <f t="shared" si="30"/>
        <v>1432.9519759999998</v>
      </c>
      <c r="AO42" s="3" t="s">
        <v>175</v>
      </c>
      <c r="AP42" s="3">
        <f t="shared" si="15"/>
        <v>1288.1437500000002</v>
      </c>
      <c r="AQ42" s="3">
        <f t="shared" si="31"/>
        <v>893.80316199999993</v>
      </c>
      <c r="AR42" s="3">
        <f t="shared" si="32"/>
        <v>1580.9780579999997</v>
      </c>
    </row>
    <row r="43" spans="1:44" x14ac:dyDescent="0.2">
      <c r="A43" s="3" t="s">
        <v>80</v>
      </c>
      <c r="C43" s="3">
        <v>988.90250000000003</v>
      </c>
      <c r="D43" s="3">
        <v>1030.6404</v>
      </c>
      <c r="E43" s="3">
        <v>1150.3321000000001</v>
      </c>
      <c r="F43" s="3">
        <v>1209.7910999999999</v>
      </c>
      <c r="G43" s="3">
        <f t="shared" si="3"/>
        <v>1094.9165250000001</v>
      </c>
      <c r="L43" s="3">
        <f t="shared" si="23"/>
        <v>964.46437899999989</v>
      </c>
      <c r="M43" s="3">
        <f t="shared" si="23"/>
        <v>1079.4455869999999</v>
      </c>
      <c r="N43" s="3">
        <f t="shared" si="23"/>
        <v>1223.544551</v>
      </c>
      <c r="O43" s="3">
        <f t="shared" si="23"/>
        <v>1445.9340829999996</v>
      </c>
      <c r="V43" s="3" t="s">
        <v>36</v>
      </c>
      <c r="W43" s="3">
        <f t="shared" si="6"/>
        <v>1009.77145</v>
      </c>
      <c r="X43" s="3">
        <f t="shared" si="24"/>
        <v>1049.6094539999999</v>
      </c>
      <c r="Y43" s="3">
        <f t="shared" si="25"/>
        <v>1164.5906620000001</v>
      </c>
      <c r="AB43" s="3" t="s">
        <v>37</v>
      </c>
      <c r="AC43" s="3">
        <f t="shared" si="9"/>
        <v>1180.0616</v>
      </c>
      <c r="AD43" s="3">
        <f t="shared" si="26"/>
        <v>1138.399476</v>
      </c>
      <c r="AE43" s="3">
        <f t="shared" si="27"/>
        <v>1360.7890079999997</v>
      </c>
      <c r="AH43" s="3" t="s">
        <v>173</v>
      </c>
      <c r="AI43" s="3">
        <f t="shared" si="28"/>
        <v>1069.6173000000001</v>
      </c>
      <c r="AJ43" s="3">
        <f t="shared" si="29"/>
        <v>989.76360399999987</v>
      </c>
      <c r="AK43" s="3">
        <f t="shared" si="30"/>
        <v>1248.8437759999999</v>
      </c>
      <c r="AO43" s="3" t="s">
        <v>175</v>
      </c>
      <c r="AP43" s="3">
        <f t="shared" si="15"/>
        <v>1120.2157499999998</v>
      </c>
      <c r="AQ43" s="3">
        <f t="shared" si="31"/>
        <v>1054.1463620000002</v>
      </c>
      <c r="AR43" s="3">
        <f t="shared" si="32"/>
        <v>1420.6348579999999</v>
      </c>
    </row>
    <row r="44" spans="1:44" x14ac:dyDescent="0.2">
      <c r="A44" s="3" t="s">
        <v>81</v>
      </c>
      <c r="C44" s="3">
        <v>1095.8986</v>
      </c>
      <c r="D44" s="3">
        <v>1121.8615</v>
      </c>
      <c r="E44" s="3">
        <v>725.8723</v>
      </c>
      <c r="F44" s="3">
        <v>1084.8531</v>
      </c>
      <c r="G44" s="3">
        <f t="shared" si="3"/>
        <v>1007.1213749999999</v>
      </c>
      <c r="L44" s="3">
        <f t="shared" si="23"/>
        <v>1159.255629</v>
      </c>
      <c r="M44" s="3">
        <f t="shared" si="23"/>
        <v>1258.4618370000001</v>
      </c>
      <c r="N44" s="3">
        <f t="shared" si="23"/>
        <v>886.87990100000002</v>
      </c>
      <c r="O44" s="3">
        <f t="shared" si="23"/>
        <v>1408.7912329999999</v>
      </c>
      <c r="V44" s="3" t="s">
        <v>36</v>
      </c>
      <c r="W44" s="3">
        <f t="shared" si="6"/>
        <v>1108.88005</v>
      </c>
      <c r="X44" s="3">
        <f t="shared" si="24"/>
        <v>1057.496954</v>
      </c>
      <c r="Y44" s="3">
        <f t="shared" si="25"/>
        <v>1156.703162</v>
      </c>
      <c r="AB44" s="3" t="s">
        <v>37</v>
      </c>
      <c r="AC44" s="3">
        <f t="shared" si="9"/>
        <v>905.36270000000002</v>
      </c>
      <c r="AD44" s="3">
        <f t="shared" si="26"/>
        <v>988.63857599999994</v>
      </c>
      <c r="AE44" s="3">
        <f t="shared" si="27"/>
        <v>1510.549908</v>
      </c>
      <c r="AH44" s="3" t="s">
        <v>173</v>
      </c>
      <c r="AI44" s="3">
        <f t="shared" si="28"/>
        <v>910.88544999999999</v>
      </c>
      <c r="AJ44" s="3">
        <f t="shared" si="29"/>
        <v>1255.491554</v>
      </c>
      <c r="AK44" s="3">
        <f t="shared" si="30"/>
        <v>983.11582599999997</v>
      </c>
      <c r="AO44" s="3" t="s">
        <v>175</v>
      </c>
      <c r="AP44" s="3">
        <f t="shared" si="15"/>
        <v>1103.3573000000001</v>
      </c>
      <c r="AQ44" s="3">
        <f t="shared" si="31"/>
        <v>1162.2259119999999</v>
      </c>
      <c r="AR44" s="3">
        <f t="shared" si="32"/>
        <v>1312.5553079999997</v>
      </c>
    </row>
    <row r="45" spans="1:44" x14ac:dyDescent="0.2">
      <c r="A45" s="3" t="s">
        <v>82</v>
      </c>
      <c r="C45" s="3">
        <v>1162.0325</v>
      </c>
      <c r="D45" s="3">
        <v>1508.6846</v>
      </c>
      <c r="E45" s="3">
        <v>1465.095</v>
      </c>
      <c r="F45" s="3">
        <v>1687.9567</v>
      </c>
      <c r="G45" s="3">
        <f t="shared" si="3"/>
        <v>1455.9422</v>
      </c>
      <c r="L45" s="3">
        <f t="shared" si="23"/>
        <v>776.56870400000003</v>
      </c>
      <c r="M45" s="3">
        <f t="shared" si="23"/>
        <v>1196.4641120000001</v>
      </c>
      <c r="N45" s="3">
        <f t="shared" si="23"/>
        <v>1177.281776</v>
      </c>
      <c r="O45" s="3">
        <f t="shared" si="23"/>
        <v>1563.0740079999998</v>
      </c>
      <c r="V45" s="3" t="s">
        <v>36</v>
      </c>
      <c r="W45" s="3">
        <f t="shared" si="6"/>
        <v>1335.3585499999999</v>
      </c>
      <c r="X45" s="3">
        <f t="shared" si="24"/>
        <v>897.15235400000006</v>
      </c>
      <c r="Y45" s="3">
        <f t="shared" si="25"/>
        <v>1317.0477620000001</v>
      </c>
      <c r="AB45" s="3" t="s">
        <v>37</v>
      </c>
      <c r="AC45" s="3">
        <f t="shared" si="9"/>
        <v>1576.52585</v>
      </c>
      <c r="AD45" s="3">
        <f t="shared" si="26"/>
        <v>1056.698126</v>
      </c>
      <c r="AE45" s="3">
        <f t="shared" si="27"/>
        <v>1442.4903579999998</v>
      </c>
      <c r="AH45" s="3" t="s">
        <v>173</v>
      </c>
      <c r="AI45" s="3">
        <f t="shared" si="28"/>
        <v>1313.56375</v>
      </c>
      <c r="AJ45" s="3">
        <f t="shared" si="29"/>
        <v>918.94715399999995</v>
      </c>
      <c r="AK45" s="3">
        <f t="shared" si="30"/>
        <v>1319.660226</v>
      </c>
      <c r="AO45" s="3" t="s">
        <v>175</v>
      </c>
      <c r="AP45" s="3">
        <f t="shared" si="15"/>
        <v>1598.3206500000001</v>
      </c>
      <c r="AQ45" s="3">
        <f t="shared" si="31"/>
        <v>1054.085662</v>
      </c>
      <c r="AR45" s="3">
        <f t="shared" si="32"/>
        <v>1420.6955579999997</v>
      </c>
    </row>
    <row r="46" spans="1:44" x14ac:dyDescent="0.2">
      <c r="A46" s="3" t="s">
        <v>83</v>
      </c>
      <c r="C46" s="3">
        <v>1729.5308</v>
      </c>
      <c r="D46" s="3">
        <v>1824.1654000000001</v>
      </c>
      <c r="E46" s="3">
        <v>1495.75</v>
      </c>
      <c r="F46" s="3">
        <v>1746.7809999999999</v>
      </c>
      <c r="G46" s="3">
        <f t="shared" si="3"/>
        <v>1699.0568000000001</v>
      </c>
      <c r="L46" s="3">
        <f t="shared" si="23"/>
        <v>1100.9524039999999</v>
      </c>
      <c r="M46" s="3">
        <f t="shared" si="23"/>
        <v>1268.830312</v>
      </c>
      <c r="N46" s="3">
        <f t="shared" si="23"/>
        <v>964.8221759999999</v>
      </c>
      <c r="O46" s="3">
        <f t="shared" si="23"/>
        <v>1378.7837079999997</v>
      </c>
      <c r="V46" s="3" t="s">
        <v>36</v>
      </c>
      <c r="W46" s="3">
        <f t="shared" si="6"/>
        <v>1776.8481000000002</v>
      </c>
      <c r="X46" s="3">
        <f t="shared" si="24"/>
        <v>1023.1611039999998</v>
      </c>
      <c r="Y46" s="3">
        <f t="shared" si="25"/>
        <v>1191.039012</v>
      </c>
      <c r="AB46" s="3" t="s">
        <v>37</v>
      </c>
      <c r="AC46" s="3">
        <f t="shared" si="9"/>
        <v>1621.2655</v>
      </c>
      <c r="AD46" s="3">
        <f t="shared" si="26"/>
        <v>1042.613476</v>
      </c>
      <c r="AE46" s="3">
        <f t="shared" si="27"/>
        <v>1456.5750079999998</v>
      </c>
      <c r="AH46" s="3" t="s">
        <v>173</v>
      </c>
      <c r="AI46" s="3">
        <f t="shared" si="28"/>
        <v>1612.6404</v>
      </c>
      <c r="AJ46" s="3">
        <f t="shared" si="29"/>
        <v>1187.368804</v>
      </c>
      <c r="AK46" s="3">
        <f t="shared" si="30"/>
        <v>1051.238576</v>
      </c>
      <c r="AO46" s="3" t="s">
        <v>175</v>
      </c>
      <c r="AP46" s="3">
        <f t="shared" si="15"/>
        <v>1785.4731999999999</v>
      </c>
      <c r="AQ46" s="3">
        <f t="shared" si="31"/>
        <v>1182.4139120000002</v>
      </c>
      <c r="AR46" s="3">
        <f t="shared" si="32"/>
        <v>1292.3673079999999</v>
      </c>
    </row>
    <row r="47" spans="1:44" x14ac:dyDescent="0.2">
      <c r="A47" s="3" t="s">
        <v>84</v>
      </c>
      <c r="C47" s="3">
        <v>1125.1241</v>
      </c>
      <c r="D47" s="3">
        <v>1052.6036999999999</v>
      </c>
      <c r="E47" s="3">
        <v>1171.94</v>
      </c>
      <c r="F47" s="3">
        <v>1122.3619000000001</v>
      </c>
      <c r="G47" s="3">
        <f t="shared" si="3"/>
        <v>1118.007425</v>
      </c>
      <c r="L47" s="3">
        <f t="shared" si="23"/>
        <v>1077.5950789999999</v>
      </c>
      <c r="M47" s="3">
        <f t="shared" si="23"/>
        <v>1078.3179869999999</v>
      </c>
      <c r="N47" s="3">
        <f t="shared" si="23"/>
        <v>1222.061551</v>
      </c>
      <c r="O47" s="3">
        <f t="shared" si="23"/>
        <v>1335.4139829999999</v>
      </c>
      <c r="V47" s="3" t="s">
        <v>36</v>
      </c>
      <c r="W47" s="3">
        <f t="shared" si="6"/>
        <v>1088.8638999999998</v>
      </c>
      <c r="X47" s="3">
        <f t="shared" si="24"/>
        <v>1106.7386040000001</v>
      </c>
      <c r="Y47" s="3">
        <f t="shared" si="25"/>
        <v>1107.4615120000001</v>
      </c>
      <c r="AB47" s="3" t="s">
        <v>37</v>
      </c>
      <c r="AC47" s="3">
        <f t="shared" si="9"/>
        <v>1147.1509500000002</v>
      </c>
      <c r="AD47" s="3">
        <f t="shared" si="26"/>
        <v>1192.9180259999998</v>
      </c>
      <c r="AE47" s="3">
        <f t="shared" si="27"/>
        <v>1306.2704579999997</v>
      </c>
      <c r="AH47" s="3" t="s">
        <v>173</v>
      </c>
      <c r="AI47" s="3">
        <f t="shared" si="28"/>
        <v>1148.53205</v>
      </c>
      <c r="AJ47" s="3">
        <f t="shared" si="29"/>
        <v>1047.0704539999999</v>
      </c>
      <c r="AK47" s="3">
        <f t="shared" si="30"/>
        <v>1191.536926</v>
      </c>
      <c r="AO47" s="3" t="s">
        <v>175</v>
      </c>
      <c r="AP47" s="3">
        <f t="shared" si="15"/>
        <v>1087.4828</v>
      </c>
      <c r="AQ47" s="3">
        <f t="shared" si="31"/>
        <v>1108.8426119999999</v>
      </c>
      <c r="AR47" s="3">
        <f t="shared" si="32"/>
        <v>1365.9386079999999</v>
      </c>
    </row>
    <row r="48" spans="1:44" x14ac:dyDescent="0.2">
      <c r="A48" s="3" t="s">
        <v>85</v>
      </c>
      <c r="C48" s="3">
        <v>890.60130000000004</v>
      </c>
      <c r="D48" s="3">
        <v>930.66729999999995</v>
      </c>
      <c r="E48" s="3">
        <v>1390.2733000000001</v>
      </c>
      <c r="F48" s="3">
        <v>1507.777</v>
      </c>
      <c r="G48" s="3">
        <f t="shared" si="3"/>
        <v>1179.8297250000001</v>
      </c>
      <c r="L48" s="3">
        <f t="shared" si="23"/>
        <v>781.24997899999994</v>
      </c>
      <c r="M48" s="3">
        <f t="shared" si="23"/>
        <v>894.55928699999993</v>
      </c>
      <c r="N48" s="3">
        <f t="shared" si="23"/>
        <v>1378.572551</v>
      </c>
      <c r="O48" s="3">
        <f t="shared" si="23"/>
        <v>1659.0067829999998</v>
      </c>
      <c r="V48" s="3" t="s">
        <v>36</v>
      </c>
      <c r="W48" s="3">
        <f t="shared" si="6"/>
        <v>910.63429999999994</v>
      </c>
      <c r="X48" s="3">
        <f t="shared" si="24"/>
        <v>1050.4454040000001</v>
      </c>
      <c r="Y48" s="3">
        <f t="shared" si="25"/>
        <v>1163.7547119999999</v>
      </c>
      <c r="AB48" s="3" t="s">
        <v>37</v>
      </c>
      <c r="AC48" s="3">
        <f t="shared" si="9"/>
        <v>1449.0251499999999</v>
      </c>
      <c r="AD48" s="3">
        <f t="shared" si="26"/>
        <v>1109.3771260000001</v>
      </c>
      <c r="AE48" s="3">
        <f t="shared" si="27"/>
        <v>1389.8113579999999</v>
      </c>
      <c r="AH48" s="3" t="s">
        <v>173</v>
      </c>
      <c r="AI48" s="3">
        <f t="shared" si="28"/>
        <v>1140.4373000000001</v>
      </c>
      <c r="AJ48" s="3">
        <f t="shared" si="29"/>
        <v>820.64240399999994</v>
      </c>
      <c r="AK48" s="3">
        <f t="shared" si="30"/>
        <v>1417.964976</v>
      </c>
      <c r="AO48" s="3" t="s">
        <v>175</v>
      </c>
      <c r="AP48" s="3">
        <f t="shared" si="15"/>
        <v>1219.2221500000001</v>
      </c>
      <c r="AQ48" s="3">
        <f t="shared" si="31"/>
        <v>855.16686199999992</v>
      </c>
      <c r="AR48" s="3">
        <f t="shared" si="32"/>
        <v>1619.6143579999998</v>
      </c>
    </row>
    <row r="49" spans="1:46" x14ac:dyDescent="0.2">
      <c r="A49" s="3" t="s">
        <v>86</v>
      </c>
      <c r="C49" s="3">
        <v>1233.9241</v>
      </c>
      <c r="D49" s="3">
        <v>1009.8236000000001</v>
      </c>
      <c r="E49" s="3">
        <v>1167.2315000000001</v>
      </c>
      <c r="F49" s="3">
        <v>1244.4413999999999</v>
      </c>
      <c r="G49" s="3">
        <f t="shared" si="3"/>
        <v>1163.8551499999999</v>
      </c>
      <c r="L49" s="3">
        <f t="shared" si="23"/>
        <v>1140.547354</v>
      </c>
      <c r="M49" s="3">
        <f t="shared" si="23"/>
        <v>989.69016200000021</v>
      </c>
      <c r="N49" s="3">
        <f t="shared" si="23"/>
        <v>1171.5053260000002</v>
      </c>
      <c r="O49" s="3">
        <f t="shared" si="23"/>
        <v>1411.6457579999999</v>
      </c>
      <c r="V49" s="3" t="s">
        <v>36</v>
      </c>
      <c r="W49" s="3">
        <f t="shared" si="6"/>
        <v>1121.8738499999999</v>
      </c>
      <c r="X49" s="3">
        <f t="shared" si="24"/>
        <v>1182.528654</v>
      </c>
      <c r="Y49" s="3">
        <f t="shared" si="25"/>
        <v>1031.6714620000002</v>
      </c>
      <c r="AB49" s="3" t="s">
        <v>37</v>
      </c>
      <c r="AC49" s="3">
        <f t="shared" si="9"/>
        <v>1205.83645</v>
      </c>
      <c r="AD49" s="3">
        <f t="shared" si="26"/>
        <v>1129.524026</v>
      </c>
      <c r="AE49" s="3">
        <f t="shared" si="27"/>
        <v>1369.6644579999997</v>
      </c>
      <c r="AH49" s="3" t="s">
        <v>173</v>
      </c>
      <c r="AI49" s="3">
        <f t="shared" si="28"/>
        <v>1200.5778</v>
      </c>
      <c r="AJ49" s="3">
        <f t="shared" si="29"/>
        <v>1103.8247039999999</v>
      </c>
      <c r="AK49" s="3">
        <f t="shared" si="30"/>
        <v>1134.782676</v>
      </c>
      <c r="AO49" s="3" t="s">
        <v>175</v>
      </c>
      <c r="AP49" s="3">
        <f t="shared" si="15"/>
        <v>1127.1324999999999</v>
      </c>
      <c r="AQ49" s="3">
        <f t="shared" si="31"/>
        <v>1026.412812</v>
      </c>
      <c r="AR49" s="3">
        <f t="shared" si="32"/>
        <v>1448.3684079999998</v>
      </c>
    </row>
    <row r="50" spans="1:46" x14ac:dyDescent="0.2">
      <c r="A50" s="3" t="s">
        <v>87</v>
      </c>
      <c r="C50" s="3">
        <v>1340.3081</v>
      </c>
      <c r="D50" s="3">
        <v>990.8252</v>
      </c>
      <c r="E50" s="3">
        <v>982.09460000000001</v>
      </c>
      <c r="F50" s="3">
        <v>1119.7221</v>
      </c>
      <c r="G50" s="3">
        <f t="shared" si="3"/>
        <v>1108.2375</v>
      </c>
      <c r="L50" s="3">
        <f t="shared" si="23"/>
        <v>1302.549004</v>
      </c>
      <c r="M50" s="3">
        <f t="shared" si="23"/>
        <v>1026.3094120000001</v>
      </c>
      <c r="N50" s="3">
        <f t="shared" si="23"/>
        <v>1041.9860760000001</v>
      </c>
      <c r="O50" s="3">
        <f t="shared" si="23"/>
        <v>1342.5441079999998</v>
      </c>
      <c r="V50" s="3" t="s">
        <v>36</v>
      </c>
      <c r="W50" s="3">
        <f t="shared" si="6"/>
        <v>1165.56665</v>
      </c>
      <c r="X50" s="3">
        <f t="shared" si="24"/>
        <v>1245.2198539999999</v>
      </c>
      <c r="Y50" s="3">
        <f t="shared" si="25"/>
        <v>968.98026200000004</v>
      </c>
      <c r="AB50" s="3" t="s">
        <v>37</v>
      </c>
      <c r="AC50" s="3">
        <f t="shared" si="9"/>
        <v>1050.9083499999999</v>
      </c>
      <c r="AD50" s="3">
        <f t="shared" si="26"/>
        <v>1099.3152260000002</v>
      </c>
      <c r="AE50" s="3">
        <f t="shared" si="27"/>
        <v>1399.8732579999999</v>
      </c>
      <c r="AH50" s="3" t="s">
        <v>173</v>
      </c>
      <c r="AI50" s="3">
        <f t="shared" si="28"/>
        <v>1161.20135</v>
      </c>
      <c r="AJ50" s="3">
        <f t="shared" si="29"/>
        <v>1249.5851539999999</v>
      </c>
      <c r="AK50" s="3">
        <f t="shared" si="30"/>
        <v>989.02222599999993</v>
      </c>
      <c r="AO50" s="3" t="s">
        <v>175</v>
      </c>
      <c r="AP50" s="3">
        <f t="shared" si="15"/>
        <v>1055.2736500000001</v>
      </c>
      <c r="AQ50" s="3">
        <f t="shared" si="31"/>
        <v>1079.2732619999999</v>
      </c>
      <c r="AR50" s="3">
        <f t="shared" si="32"/>
        <v>1395.5079579999997</v>
      </c>
    </row>
    <row r="51" spans="1:46" x14ac:dyDescent="0.2">
      <c r="A51" s="3" t="s">
        <v>88</v>
      </c>
      <c r="C51" s="3">
        <v>1009.53</v>
      </c>
      <c r="D51" s="3">
        <v>1027.6460999999999</v>
      </c>
      <c r="E51" s="3">
        <v>1184.9666999999999</v>
      </c>
      <c r="F51" s="3">
        <v>1088.7030999999999</v>
      </c>
      <c r="G51" s="3">
        <f t="shared" si="3"/>
        <v>1077.7114749999998</v>
      </c>
      <c r="L51" s="3">
        <f t="shared" si="23"/>
        <v>1002.2969290000001</v>
      </c>
      <c r="M51" s="3">
        <f t="shared" si="23"/>
        <v>1093.6563370000001</v>
      </c>
      <c r="N51" s="3">
        <f t="shared" si="23"/>
        <v>1275.3842010000001</v>
      </c>
      <c r="O51" s="3">
        <f t="shared" si="23"/>
        <v>1342.0511329999999</v>
      </c>
      <c r="V51" s="3" t="s">
        <v>36</v>
      </c>
      <c r="W51" s="3">
        <f t="shared" si="6"/>
        <v>1018.58805</v>
      </c>
      <c r="X51" s="3">
        <f t="shared" si="24"/>
        <v>1061.4203539999999</v>
      </c>
      <c r="Y51" s="3">
        <f t="shared" si="25"/>
        <v>1152.7797620000001</v>
      </c>
      <c r="AB51" s="3" t="s">
        <v>37</v>
      </c>
      <c r="AC51" s="3">
        <f t="shared" si="9"/>
        <v>1136.8348999999998</v>
      </c>
      <c r="AD51" s="3">
        <f t="shared" si="26"/>
        <v>1216.2607760000001</v>
      </c>
      <c r="AE51" s="3">
        <f t="shared" si="27"/>
        <v>1282.9277079999999</v>
      </c>
      <c r="AH51" s="3" t="s">
        <v>173</v>
      </c>
      <c r="AI51" s="3">
        <f t="shared" si="28"/>
        <v>1097.2483499999998</v>
      </c>
      <c r="AJ51" s="3">
        <f t="shared" si="29"/>
        <v>982.76005400000008</v>
      </c>
      <c r="AK51" s="3">
        <f t="shared" si="30"/>
        <v>1255.8473260000001</v>
      </c>
      <c r="AO51" s="3" t="s">
        <v>175</v>
      </c>
      <c r="AP51" s="3">
        <f t="shared" si="15"/>
        <v>1058.1745999999998</v>
      </c>
      <c r="AQ51" s="3">
        <f t="shared" si="31"/>
        <v>1113.1932120000001</v>
      </c>
      <c r="AR51" s="3">
        <f t="shared" si="32"/>
        <v>1361.5880079999999</v>
      </c>
    </row>
    <row r="52" spans="1:46" s="1" customFormat="1" x14ac:dyDescent="0.2">
      <c r="A52" s="1" t="s">
        <v>89</v>
      </c>
      <c r="C52" s="1">
        <v>709</v>
      </c>
      <c r="D52" s="1">
        <v>817.37630000000001</v>
      </c>
      <c r="E52" s="1">
        <v>704.19200000000001</v>
      </c>
      <c r="F52" s="1">
        <v>875.80110000000002</v>
      </c>
      <c r="G52" s="1">
        <f t="shared" si="3"/>
        <v>776.59235000000001</v>
      </c>
      <c r="H52" s="1">
        <f>AVERAGE(C52:C77)</f>
        <v>804.82269230769248</v>
      </c>
      <c r="I52" s="1">
        <f t="shared" ref="I52:K52" si="33">AVERAGE(D52:D77)</f>
        <v>812.5691461538463</v>
      </c>
      <c r="J52" s="1">
        <f t="shared" si="33"/>
        <v>914.21706153846151</v>
      </c>
      <c r="K52" s="1">
        <f t="shared" si="33"/>
        <v>912.08253461538493</v>
      </c>
      <c r="L52" s="1">
        <f>C52-$G52+H$52</f>
        <v>737.23034230769247</v>
      </c>
      <c r="M52" s="1">
        <f t="shared" ref="M52:O52" si="34">D52-$G52+I$52</f>
        <v>853.35309615384631</v>
      </c>
      <c r="N52" s="1">
        <f t="shared" si="34"/>
        <v>841.8167115384615</v>
      </c>
      <c r="O52" s="1">
        <f t="shared" si="34"/>
        <v>1011.2912846153849</v>
      </c>
      <c r="P52" s="1">
        <f>1.96*STDEV(L52:L77)/SQRT(26)</f>
        <v>29.778987368983774</v>
      </c>
      <c r="Q52" s="1">
        <f t="shared" ref="Q52:S52" si="35">1.96*STDEV(M52:M77)/SQRT(26)</f>
        <v>35.157343927884369</v>
      </c>
      <c r="R52" s="1">
        <f t="shared" si="35"/>
        <v>44.286553636819967</v>
      </c>
      <c r="S52" s="1">
        <f t="shared" si="35"/>
        <v>35.332041898602171</v>
      </c>
      <c r="V52" s="1" t="s">
        <v>36</v>
      </c>
      <c r="W52" s="1">
        <f t="shared" si="6"/>
        <v>763.18814999999995</v>
      </c>
      <c r="X52" s="1">
        <f>C52-$W52+H$52</f>
        <v>750.63454230769253</v>
      </c>
      <c r="Y52" s="1">
        <f>D52-$W52+I$52</f>
        <v>866.75729615384637</v>
      </c>
      <c r="Z52" s="1">
        <f>1.96*STDEV(X52:X76)/SQRT(26)</f>
        <v>27.702301500792977</v>
      </c>
      <c r="AA52" s="1">
        <f>1.96*STDEV(Y52:Y76)/SQRT(26)</f>
        <v>27.702301500792977</v>
      </c>
      <c r="AB52" s="1" t="s">
        <v>37</v>
      </c>
      <c r="AC52" s="1">
        <f t="shared" si="9"/>
        <v>789.99655000000007</v>
      </c>
      <c r="AD52" s="1">
        <f>E52-$AC52+J$52</f>
        <v>828.41251153846144</v>
      </c>
      <c r="AE52" s="1">
        <f>F52-$AC52+K$52</f>
        <v>997.88708461538488</v>
      </c>
      <c r="AF52" s="1">
        <f>1.96*STDEV(AD52:AD77)/SQRT(26)</f>
        <v>36.226644859046239</v>
      </c>
      <c r="AG52" s="1">
        <f>1.96*STDEV(AE52:AE77)/SQRT(26)</f>
        <v>36.226644859045628</v>
      </c>
      <c r="AH52" s="3" t="s">
        <v>173</v>
      </c>
      <c r="AI52" s="3">
        <f t="shared" si="28"/>
        <v>706.596</v>
      </c>
      <c r="AJ52" s="3">
        <f>C52-$AI52+H$52</f>
        <v>807.22669230769247</v>
      </c>
      <c r="AK52" s="3">
        <f>E52-$AI52+J$52</f>
        <v>911.81306153846151</v>
      </c>
      <c r="AL52" s="1">
        <f>1.96*STDEV(AJ52:AJ77)/SQRT(26)</f>
        <v>21.833197711525742</v>
      </c>
      <c r="AM52" s="1">
        <f>1.96*STDEV(AK52:AK77)/SQRT(26)</f>
        <v>21.833197711525738</v>
      </c>
      <c r="AO52" s="3" t="s">
        <v>175</v>
      </c>
      <c r="AP52" s="3">
        <f t="shared" si="15"/>
        <v>846.58870000000002</v>
      </c>
      <c r="AQ52" s="3">
        <f>D52-$AP52+I$52</f>
        <v>783.3567461538463</v>
      </c>
      <c r="AR52" s="3">
        <f>F52-$AP52+K$52</f>
        <v>941.29493461538493</v>
      </c>
      <c r="AS52" s="1">
        <f>1.96*STDEV(AQ52:AQ77)/SQRT(26)</f>
        <v>17.170936777885203</v>
      </c>
      <c r="AT52" s="1">
        <f>1.96*STDEV(AR52:AR77)/SQRT(26)</f>
        <v>17.170936777885206</v>
      </c>
    </row>
    <row r="53" spans="1:46" x14ac:dyDescent="0.2">
      <c r="A53" s="3" t="s">
        <v>90</v>
      </c>
      <c r="C53" s="3">
        <v>668.68880000000001</v>
      </c>
      <c r="D53" s="3">
        <v>811.54190000000006</v>
      </c>
      <c r="E53" s="3">
        <v>806.09270000000004</v>
      </c>
      <c r="F53" s="3">
        <v>911.07809999999995</v>
      </c>
      <c r="G53" s="3">
        <f t="shared" si="3"/>
        <v>799.35037499999999</v>
      </c>
      <c r="L53" s="3">
        <f t="shared" ref="L53:L77" si="36">C53-$G53+H$52</f>
        <v>674.16111730769251</v>
      </c>
      <c r="M53" s="3">
        <f t="shared" ref="M53:M77" si="37">D53-$G53+I$52</f>
        <v>824.76067115384637</v>
      </c>
      <c r="N53" s="3">
        <f t="shared" ref="N53:N77" si="38">E53-$G53+J$52</f>
        <v>920.95938653846156</v>
      </c>
      <c r="O53" s="3">
        <f t="shared" ref="O53:O77" si="39">F53-$G53+K$52</f>
        <v>1023.8102596153849</v>
      </c>
      <c r="V53" s="3" t="s">
        <v>36</v>
      </c>
      <c r="W53" s="3">
        <f t="shared" si="6"/>
        <v>740.11535000000003</v>
      </c>
      <c r="X53" s="3">
        <f t="shared" ref="X53:X77" si="40">C53-$W53+H$52</f>
        <v>733.39614230769246</v>
      </c>
      <c r="Y53" s="3">
        <f t="shared" ref="Y53:Y77" si="41">D53-$W53+I$52</f>
        <v>883.99569615384632</v>
      </c>
      <c r="AB53" s="3" t="s">
        <v>37</v>
      </c>
      <c r="AC53" s="3">
        <f t="shared" si="9"/>
        <v>858.58539999999994</v>
      </c>
      <c r="AD53" s="3">
        <f t="shared" ref="AD53:AD77" si="42">E53-$AC53+J$52</f>
        <v>861.72436153846161</v>
      </c>
      <c r="AE53" s="3">
        <f t="shared" ref="AE53:AE77" si="43">F53-$AC53+K$52</f>
        <v>964.57523461538494</v>
      </c>
      <c r="AH53" s="3" t="s">
        <v>173</v>
      </c>
      <c r="AI53" s="3">
        <f t="shared" si="28"/>
        <v>737.39075000000003</v>
      </c>
      <c r="AJ53" s="3">
        <f t="shared" ref="AJ53:AJ77" si="44">C53-$AI53+H$52</f>
        <v>736.12074230769247</v>
      </c>
      <c r="AK53" s="3">
        <f t="shared" ref="AK53:AK77" si="45">E53-$AI53+J$52</f>
        <v>982.91901153846152</v>
      </c>
      <c r="AO53" s="3" t="s">
        <v>175</v>
      </c>
      <c r="AP53" s="3">
        <f t="shared" si="15"/>
        <v>861.31</v>
      </c>
      <c r="AQ53" s="3">
        <f t="shared" ref="AQ53:AQ77" si="46">D53-$AP53+I$52</f>
        <v>762.80104615384641</v>
      </c>
      <c r="AR53" s="3">
        <f t="shared" ref="AR53:AR77" si="47">F53-$AP53+K$52</f>
        <v>961.85063461538493</v>
      </c>
    </row>
    <row r="54" spans="1:46" x14ac:dyDescent="0.2">
      <c r="A54" s="3" t="s">
        <v>91</v>
      </c>
      <c r="C54" s="3">
        <v>1233.02</v>
      </c>
      <c r="D54" s="3">
        <v>1070.0862</v>
      </c>
      <c r="E54" s="3">
        <v>1561.8726999999999</v>
      </c>
      <c r="F54" s="3">
        <v>1206.0856000000001</v>
      </c>
      <c r="G54" s="3">
        <f t="shared" si="3"/>
        <v>1267.7661250000001</v>
      </c>
      <c r="L54" s="3">
        <f t="shared" si="36"/>
        <v>770.07656730769236</v>
      </c>
      <c r="M54" s="3">
        <f t="shared" si="37"/>
        <v>614.88922115384617</v>
      </c>
      <c r="N54" s="3">
        <f t="shared" si="38"/>
        <v>1208.3236365384614</v>
      </c>
      <c r="O54" s="3">
        <f t="shared" si="39"/>
        <v>850.40200961538494</v>
      </c>
      <c r="V54" s="3" t="s">
        <v>36</v>
      </c>
      <c r="W54" s="3">
        <f t="shared" si="6"/>
        <v>1151.5531000000001</v>
      </c>
      <c r="X54" s="3">
        <f t="shared" si="40"/>
        <v>886.28959230769237</v>
      </c>
      <c r="Y54" s="3">
        <f t="shared" si="41"/>
        <v>731.10224615384618</v>
      </c>
      <c r="AB54" s="3" t="s">
        <v>37</v>
      </c>
      <c r="AC54" s="3">
        <f>SUM(E54:F54)/2</f>
        <v>1383.9791500000001</v>
      </c>
      <c r="AD54" s="3">
        <f t="shared" si="42"/>
        <v>1092.1106115384614</v>
      </c>
      <c r="AE54" s="3">
        <f t="shared" si="43"/>
        <v>734.18898461538492</v>
      </c>
      <c r="AH54" s="3" t="s">
        <v>173</v>
      </c>
      <c r="AI54" s="3">
        <f t="shared" si="28"/>
        <v>1397.4463499999999</v>
      </c>
      <c r="AJ54" s="3">
        <f t="shared" si="44"/>
        <v>640.39634230769252</v>
      </c>
      <c r="AK54" s="3">
        <f t="shared" si="45"/>
        <v>1078.6434115384614</v>
      </c>
      <c r="AO54" s="3" t="s">
        <v>175</v>
      </c>
      <c r="AP54" s="3">
        <f t="shared" si="15"/>
        <v>1138.0859</v>
      </c>
      <c r="AQ54" s="3">
        <f t="shared" si="46"/>
        <v>744.56944615384623</v>
      </c>
      <c r="AR54" s="3">
        <f t="shared" si="47"/>
        <v>980.082234615385</v>
      </c>
    </row>
    <row r="55" spans="1:46" x14ac:dyDescent="0.2">
      <c r="A55" s="3" t="s">
        <v>92</v>
      </c>
      <c r="C55" s="3">
        <v>874.36810000000003</v>
      </c>
      <c r="D55" s="3">
        <v>894.7174</v>
      </c>
      <c r="E55" s="3">
        <v>994.20799999999997</v>
      </c>
      <c r="F55" s="3">
        <v>1130.1043999999999</v>
      </c>
      <c r="G55" s="3">
        <f t="shared" si="3"/>
        <v>973.34947499999998</v>
      </c>
      <c r="L55" s="3">
        <f t="shared" si="36"/>
        <v>705.84131730769252</v>
      </c>
      <c r="M55" s="3">
        <f t="shared" si="37"/>
        <v>733.93707115384632</v>
      </c>
      <c r="N55" s="3">
        <f t="shared" si="38"/>
        <v>935.07558653846149</v>
      </c>
      <c r="O55" s="3">
        <f t="shared" si="39"/>
        <v>1068.8374596153849</v>
      </c>
      <c r="V55" s="3" t="s">
        <v>36</v>
      </c>
      <c r="W55" s="3">
        <f t="shared" si="6"/>
        <v>884.54275000000007</v>
      </c>
      <c r="X55" s="3">
        <f t="shared" si="40"/>
        <v>794.64804230769244</v>
      </c>
      <c r="Y55" s="3">
        <f t="shared" si="41"/>
        <v>822.74379615384623</v>
      </c>
      <c r="AB55" s="3" t="s">
        <v>37</v>
      </c>
      <c r="AC55" s="3">
        <f t="shared" si="9"/>
        <v>1062.1561999999999</v>
      </c>
      <c r="AD55" s="3">
        <f t="shared" si="42"/>
        <v>846.26886153846158</v>
      </c>
      <c r="AE55" s="3">
        <f t="shared" si="43"/>
        <v>980.03073461538497</v>
      </c>
      <c r="AH55" s="3" t="s">
        <v>173</v>
      </c>
      <c r="AI55" s="3">
        <f t="shared" si="28"/>
        <v>934.28805</v>
      </c>
      <c r="AJ55" s="3">
        <f t="shared" si="44"/>
        <v>744.90274230769251</v>
      </c>
      <c r="AK55" s="3">
        <f t="shared" si="45"/>
        <v>974.13701153846148</v>
      </c>
      <c r="AO55" s="3" t="s">
        <v>175</v>
      </c>
      <c r="AP55" s="3">
        <f t="shared" si="15"/>
        <v>1012.4109</v>
      </c>
      <c r="AQ55" s="3">
        <f t="shared" si="46"/>
        <v>694.87564615384633</v>
      </c>
      <c r="AR55" s="3">
        <f t="shared" si="47"/>
        <v>1029.776034615385</v>
      </c>
    </row>
    <row r="56" spans="1:46" x14ac:dyDescent="0.2">
      <c r="A56" s="3" t="s">
        <v>93</v>
      </c>
      <c r="C56" s="3">
        <v>1082.2247</v>
      </c>
      <c r="D56" s="3">
        <v>851.00260000000003</v>
      </c>
      <c r="E56" s="3">
        <v>1074.1199999999999</v>
      </c>
      <c r="F56" s="3">
        <v>921.46299999999997</v>
      </c>
      <c r="G56" s="3">
        <f t="shared" si="3"/>
        <v>982.20257500000002</v>
      </c>
      <c r="L56" s="3">
        <f t="shared" si="36"/>
        <v>904.84481730769244</v>
      </c>
      <c r="M56" s="3">
        <f t="shared" si="37"/>
        <v>681.36917115384631</v>
      </c>
      <c r="N56" s="3">
        <f t="shared" si="38"/>
        <v>1006.1344865384614</v>
      </c>
      <c r="O56" s="3">
        <f t="shared" si="39"/>
        <v>851.34295961538487</v>
      </c>
      <c r="V56" s="3" t="s">
        <v>36</v>
      </c>
      <c r="W56" s="3">
        <f t="shared" si="6"/>
        <v>966.61365000000001</v>
      </c>
      <c r="X56" s="3">
        <f t="shared" si="40"/>
        <v>920.43374230769246</v>
      </c>
      <c r="Y56" s="3">
        <f t="shared" si="41"/>
        <v>696.95809615384633</v>
      </c>
      <c r="AB56" s="3" t="s">
        <v>37</v>
      </c>
      <c r="AC56" s="3">
        <f t="shared" si="9"/>
        <v>997.79149999999993</v>
      </c>
      <c r="AD56" s="3">
        <f t="shared" si="42"/>
        <v>990.54556153846147</v>
      </c>
      <c r="AE56" s="3">
        <f t="shared" si="43"/>
        <v>835.75403461538497</v>
      </c>
      <c r="AH56" s="3" t="s">
        <v>173</v>
      </c>
      <c r="AI56" s="3">
        <f t="shared" si="28"/>
        <v>1078.1723499999998</v>
      </c>
      <c r="AJ56" s="3">
        <f t="shared" si="44"/>
        <v>808.87504230769264</v>
      </c>
      <c r="AK56" s="3">
        <f t="shared" si="45"/>
        <v>910.16471153846157</v>
      </c>
      <c r="AO56" s="3" t="s">
        <v>175</v>
      </c>
      <c r="AP56" s="3">
        <f t="shared" si="15"/>
        <v>886.2328</v>
      </c>
      <c r="AQ56" s="3">
        <f t="shared" si="46"/>
        <v>777.33894615384634</v>
      </c>
      <c r="AR56" s="3">
        <f t="shared" si="47"/>
        <v>947.3127346153849</v>
      </c>
    </row>
    <row r="57" spans="1:46" x14ac:dyDescent="0.2">
      <c r="A57" s="3" t="s">
        <v>94</v>
      </c>
      <c r="C57" s="3">
        <v>667.17939999999999</v>
      </c>
      <c r="D57" s="3">
        <v>874.24919999999997</v>
      </c>
      <c r="E57" s="3">
        <v>842.3</v>
      </c>
      <c r="F57" s="3">
        <v>925.38369999999998</v>
      </c>
      <c r="G57" s="3">
        <f t="shared" si="3"/>
        <v>827.27807499999994</v>
      </c>
      <c r="L57" s="3">
        <f t="shared" si="36"/>
        <v>644.72401730769252</v>
      </c>
      <c r="M57" s="3">
        <f t="shared" si="37"/>
        <v>859.54027115384633</v>
      </c>
      <c r="N57" s="3">
        <f t="shared" si="38"/>
        <v>929.23898653846152</v>
      </c>
      <c r="O57" s="3">
        <f t="shared" si="39"/>
        <v>1010.188159615385</v>
      </c>
      <c r="V57" s="3" t="s">
        <v>36</v>
      </c>
      <c r="W57" s="3">
        <f t="shared" si="6"/>
        <v>770.71429999999998</v>
      </c>
      <c r="X57" s="3">
        <f t="shared" si="40"/>
        <v>701.28779230769248</v>
      </c>
      <c r="Y57" s="3">
        <f t="shared" si="41"/>
        <v>916.1040461538463</v>
      </c>
      <c r="AB57" s="3" t="s">
        <v>37</v>
      </c>
      <c r="AC57" s="3">
        <f t="shared" si="9"/>
        <v>883.84185000000002</v>
      </c>
      <c r="AD57" s="3">
        <f t="shared" si="42"/>
        <v>872.67521153846144</v>
      </c>
      <c r="AE57" s="3">
        <f t="shared" si="43"/>
        <v>953.62438461538488</v>
      </c>
      <c r="AH57" s="3" t="s">
        <v>173</v>
      </c>
      <c r="AI57" s="3">
        <f t="shared" si="28"/>
        <v>754.73969999999997</v>
      </c>
      <c r="AJ57" s="3">
        <f t="shared" si="44"/>
        <v>717.26239230769249</v>
      </c>
      <c r="AK57" s="3">
        <f t="shared" si="45"/>
        <v>1001.7773615384615</v>
      </c>
      <c r="AO57" s="3" t="s">
        <v>175</v>
      </c>
      <c r="AP57" s="3">
        <f t="shared" si="15"/>
        <v>899.81645000000003</v>
      </c>
      <c r="AQ57" s="3">
        <f t="shared" si="46"/>
        <v>787.00189615384625</v>
      </c>
      <c r="AR57" s="3">
        <f t="shared" si="47"/>
        <v>937.64978461538487</v>
      </c>
    </row>
    <row r="58" spans="1:46" x14ac:dyDescent="0.2">
      <c r="A58" s="3" t="s">
        <v>95</v>
      </c>
      <c r="C58" s="3">
        <v>533.33240000000001</v>
      </c>
      <c r="D58" s="3">
        <v>503.51190000000003</v>
      </c>
      <c r="E58" s="3">
        <v>839.36599999999999</v>
      </c>
      <c r="F58" s="3">
        <v>538.97220000000004</v>
      </c>
      <c r="G58" s="3">
        <f t="shared" si="3"/>
        <v>603.79562499999997</v>
      </c>
      <c r="L58" s="3">
        <f t="shared" si="36"/>
        <v>734.35946730769251</v>
      </c>
      <c r="M58" s="3">
        <f t="shared" si="37"/>
        <v>712.2854211538463</v>
      </c>
      <c r="N58" s="3">
        <f t="shared" si="38"/>
        <v>1149.7874365384614</v>
      </c>
      <c r="O58" s="3">
        <f t="shared" si="39"/>
        <v>847.259109615385</v>
      </c>
      <c r="V58" s="3" t="s">
        <v>36</v>
      </c>
      <c r="W58" s="3">
        <f t="shared" si="6"/>
        <v>518.42214999999999</v>
      </c>
      <c r="X58" s="3">
        <f t="shared" si="40"/>
        <v>819.7329423076925</v>
      </c>
      <c r="Y58" s="3">
        <f t="shared" si="41"/>
        <v>797.6588961538464</v>
      </c>
      <c r="AB58" s="3" t="s">
        <v>37</v>
      </c>
      <c r="AC58" s="3">
        <f t="shared" si="9"/>
        <v>689.16910000000007</v>
      </c>
      <c r="AD58" s="3">
        <f t="shared" si="42"/>
        <v>1064.4139615384615</v>
      </c>
      <c r="AE58" s="3">
        <f t="shared" si="43"/>
        <v>761.8856346153849</v>
      </c>
      <c r="AH58" s="3" t="s">
        <v>173</v>
      </c>
      <c r="AI58" s="3">
        <f t="shared" si="28"/>
        <v>686.3492</v>
      </c>
      <c r="AJ58" s="3">
        <f t="shared" si="44"/>
        <v>651.80589230769249</v>
      </c>
      <c r="AK58" s="3">
        <f t="shared" si="45"/>
        <v>1067.2338615384615</v>
      </c>
      <c r="AO58" s="3" t="s">
        <v>175</v>
      </c>
      <c r="AP58" s="3">
        <f t="shared" si="15"/>
        <v>521.24205000000006</v>
      </c>
      <c r="AQ58" s="3">
        <f t="shared" si="46"/>
        <v>794.83899615384621</v>
      </c>
      <c r="AR58" s="3">
        <f t="shared" si="47"/>
        <v>929.81268461538491</v>
      </c>
    </row>
    <row r="59" spans="1:46" x14ac:dyDescent="0.2">
      <c r="A59" s="3" t="s">
        <v>96</v>
      </c>
      <c r="C59" s="3">
        <v>1336.1713</v>
      </c>
      <c r="D59" s="3">
        <v>1189.4422</v>
      </c>
      <c r="E59" s="3">
        <v>1183.7547</v>
      </c>
      <c r="F59" s="3">
        <v>1089.5658000000001</v>
      </c>
      <c r="G59" s="3">
        <f t="shared" si="3"/>
        <v>1199.7335</v>
      </c>
      <c r="L59" s="3">
        <f t="shared" si="36"/>
        <v>941.2604923076924</v>
      </c>
      <c r="M59" s="3">
        <f t="shared" si="37"/>
        <v>802.27784615384621</v>
      </c>
      <c r="N59" s="3">
        <f t="shared" si="38"/>
        <v>898.23826153846142</v>
      </c>
      <c r="O59" s="3">
        <f t="shared" si="39"/>
        <v>801.91483461538496</v>
      </c>
      <c r="V59" s="3" t="s">
        <v>36</v>
      </c>
      <c r="W59" s="3">
        <f t="shared" si="6"/>
        <v>1262.80675</v>
      </c>
      <c r="X59" s="3">
        <f t="shared" si="40"/>
        <v>878.18724230769249</v>
      </c>
      <c r="Y59" s="3">
        <f t="shared" si="41"/>
        <v>739.2045961538463</v>
      </c>
      <c r="AB59" s="3" t="s">
        <v>37</v>
      </c>
      <c r="AC59" s="3">
        <f t="shared" si="9"/>
        <v>1136.6602499999999</v>
      </c>
      <c r="AD59" s="3">
        <f t="shared" si="42"/>
        <v>961.31151153846156</v>
      </c>
      <c r="AE59" s="3">
        <f t="shared" si="43"/>
        <v>864.98808461538511</v>
      </c>
      <c r="AH59" s="3" t="s">
        <v>173</v>
      </c>
      <c r="AI59" s="3">
        <f t="shared" si="28"/>
        <v>1259.963</v>
      </c>
      <c r="AJ59" s="3">
        <f t="shared" si="44"/>
        <v>881.03099230769249</v>
      </c>
      <c r="AK59" s="3">
        <f t="shared" si="45"/>
        <v>838.0087615384615</v>
      </c>
      <c r="AO59" s="3" t="s">
        <v>175</v>
      </c>
      <c r="AP59" s="3">
        <f t="shared" si="15"/>
        <v>1139.5039999999999</v>
      </c>
      <c r="AQ59" s="3">
        <f t="shared" si="46"/>
        <v>862.50734615384636</v>
      </c>
      <c r="AR59" s="3">
        <f t="shared" si="47"/>
        <v>862.14433461538511</v>
      </c>
    </row>
    <row r="60" spans="1:46" x14ac:dyDescent="0.2">
      <c r="A60" s="3" t="s">
        <v>97</v>
      </c>
      <c r="C60" s="3">
        <v>601.37810000000002</v>
      </c>
      <c r="D60" s="3">
        <v>652.42920000000004</v>
      </c>
      <c r="E60" s="3">
        <v>802.48599999999999</v>
      </c>
      <c r="F60" s="3">
        <v>939.0933</v>
      </c>
      <c r="G60" s="3">
        <f t="shared" si="3"/>
        <v>748.84664999999995</v>
      </c>
      <c r="L60" s="3">
        <f t="shared" si="36"/>
        <v>657.35414230769254</v>
      </c>
      <c r="M60" s="3">
        <f t="shared" si="37"/>
        <v>716.15169615384639</v>
      </c>
      <c r="N60" s="3">
        <f t="shared" si="38"/>
        <v>967.85641153846154</v>
      </c>
      <c r="O60" s="3">
        <f t="shared" si="39"/>
        <v>1102.329184615385</v>
      </c>
      <c r="V60" s="3" t="s">
        <v>36</v>
      </c>
      <c r="W60" s="3">
        <f t="shared" si="6"/>
        <v>626.90364999999997</v>
      </c>
      <c r="X60" s="3">
        <f t="shared" si="40"/>
        <v>779.29714230769252</v>
      </c>
      <c r="Y60" s="3">
        <f t="shared" si="41"/>
        <v>838.09469615384637</v>
      </c>
      <c r="AB60" s="3" t="s">
        <v>37</v>
      </c>
      <c r="AC60" s="3">
        <f t="shared" si="9"/>
        <v>870.78964999999994</v>
      </c>
      <c r="AD60" s="3">
        <f t="shared" si="42"/>
        <v>845.91341153846156</v>
      </c>
      <c r="AE60" s="3">
        <f t="shared" si="43"/>
        <v>980.38618461538499</v>
      </c>
      <c r="AH60" s="3" t="s">
        <v>173</v>
      </c>
      <c r="AI60" s="3">
        <f t="shared" si="28"/>
        <v>701.93205</v>
      </c>
      <c r="AJ60" s="3">
        <f t="shared" si="44"/>
        <v>704.26874230769249</v>
      </c>
      <c r="AK60" s="3">
        <f t="shared" si="45"/>
        <v>1014.7710115384615</v>
      </c>
      <c r="AO60" s="3" t="s">
        <v>175</v>
      </c>
      <c r="AP60" s="3">
        <f t="shared" si="15"/>
        <v>795.76125000000002</v>
      </c>
      <c r="AQ60" s="3">
        <f t="shared" si="46"/>
        <v>669.23709615384632</v>
      </c>
      <c r="AR60" s="3">
        <f t="shared" si="47"/>
        <v>1055.4145846153849</v>
      </c>
    </row>
    <row r="61" spans="1:46" x14ac:dyDescent="0.2">
      <c r="A61" s="3" t="s">
        <v>98</v>
      </c>
      <c r="C61" s="3">
        <v>679.84</v>
      </c>
      <c r="D61" s="3">
        <v>586.51589999999999</v>
      </c>
      <c r="E61" s="3">
        <v>917.92399999999998</v>
      </c>
      <c r="F61" s="3">
        <v>702.27800000000002</v>
      </c>
      <c r="G61" s="3">
        <f t="shared" si="3"/>
        <v>721.63947499999995</v>
      </c>
      <c r="L61" s="3">
        <f t="shared" si="36"/>
        <v>763.02321730769256</v>
      </c>
      <c r="M61" s="3">
        <f t="shared" si="37"/>
        <v>677.44557115384634</v>
      </c>
      <c r="N61" s="3">
        <f t="shared" si="38"/>
        <v>1110.5015865384617</v>
      </c>
      <c r="O61" s="3">
        <f t="shared" si="39"/>
        <v>892.721059615385</v>
      </c>
      <c r="V61" s="3" t="s">
        <v>36</v>
      </c>
      <c r="W61" s="3">
        <f t="shared" si="6"/>
        <v>633.17795000000001</v>
      </c>
      <c r="X61" s="3">
        <f t="shared" si="40"/>
        <v>851.4847423076925</v>
      </c>
      <c r="Y61" s="3">
        <f t="shared" si="41"/>
        <v>765.90709615384628</v>
      </c>
      <c r="AB61" s="3" t="s">
        <v>37</v>
      </c>
      <c r="AC61" s="3">
        <f t="shared" si="9"/>
        <v>810.101</v>
      </c>
      <c r="AD61" s="3">
        <f t="shared" si="42"/>
        <v>1022.0400615384615</v>
      </c>
      <c r="AE61" s="3">
        <f t="shared" si="43"/>
        <v>804.25953461538495</v>
      </c>
      <c r="AH61" s="3" t="s">
        <v>173</v>
      </c>
      <c r="AI61" s="3">
        <f t="shared" si="28"/>
        <v>798.88200000000006</v>
      </c>
      <c r="AJ61" s="3">
        <f t="shared" si="44"/>
        <v>685.78069230769245</v>
      </c>
      <c r="AK61" s="3">
        <f t="shared" si="45"/>
        <v>1033.2590615384615</v>
      </c>
      <c r="AO61" s="3" t="s">
        <v>175</v>
      </c>
      <c r="AP61" s="3">
        <f t="shared" si="15"/>
        <v>644.39695000000006</v>
      </c>
      <c r="AQ61" s="3">
        <f t="shared" si="46"/>
        <v>754.68809615384623</v>
      </c>
      <c r="AR61" s="3">
        <f t="shared" si="47"/>
        <v>969.96358461538489</v>
      </c>
    </row>
    <row r="62" spans="1:46" x14ac:dyDescent="0.2">
      <c r="A62" s="3" t="s">
        <v>99</v>
      </c>
      <c r="C62" s="3">
        <v>537.6771</v>
      </c>
      <c r="D62" s="3">
        <v>471.90629999999999</v>
      </c>
      <c r="E62" s="3">
        <v>572.7373</v>
      </c>
      <c r="F62" s="3">
        <v>517.61670000000004</v>
      </c>
      <c r="G62" s="3">
        <f t="shared" si="3"/>
        <v>524.98434999999995</v>
      </c>
      <c r="L62" s="3">
        <f t="shared" si="36"/>
        <v>817.51544230769252</v>
      </c>
      <c r="M62" s="3">
        <f t="shared" si="37"/>
        <v>759.49109615384634</v>
      </c>
      <c r="N62" s="3">
        <f t="shared" si="38"/>
        <v>961.97001153846156</v>
      </c>
      <c r="O62" s="3">
        <f t="shared" si="39"/>
        <v>904.71488461538502</v>
      </c>
      <c r="V62" s="3" t="s">
        <v>36</v>
      </c>
      <c r="W62" s="3">
        <f t="shared" si="6"/>
        <v>504.79169999999999</v>
      </c>
      <c r="X62" s="3">
        <f t="shared" si="40"/>
        <v>837.70809230769248</v>
      </c>
      <c r="Y62" s="3">
        <f t="shared" si="41"/>
        <v>779.6837461538463</v>
      </c>
      <c r="AB62" s="3" t="s">
        <v>37</v>
      </c>
      <c r="AC62" s="3">
        <f t="shared" si="9"/>
        <v>545.17700000000002</v>
      </c>
      <c r="AD62" s="3">
        <f t="shared" si="42"/>
        <v>941.77736153846149</v>
      </c>
      <c r="AE62" s="3">
        <f t="shared" si="43"/>
        <v>884.52223461538495</v>
      </c>
      <c r="AH62" s="3" t="s">
        <v>173</v>
      </c>
      <c r="AI62" s="3">
        <f t="shared" si="28"/>
        <v>555.20720000000006</v>
      </c>
      <c r="AJ62" s="3">
        <f t="shared" si="44"/>
        <v>787.29259230769242</v>
      </c>
      <c r="AK62" s="3">
        <f t="shared" si="45"/>
        <v>931.74716153846146</v>
      </c>
      <c r="AO62" s="3" t="s">
        <v>175</v>
      </c>
      <c r="AP62" s="3">
        <f t="shared" si="15"/>
        <v>494.76150000000001</v>
      </c>
      <c r="AQ62" s="3">
        <f t="shared" si="46"/>
        <v>789.71394615384634</v>
      </c>
      <c r="AR62" s="3">
        <f t="shared" si="47"/>
        <v>934.9377346153849</v>
      </c>
    </row>
    <row r="63" spans="1:46" x14ac:dyDescent="0.2">
      <c r="A63" s="3" t="s">
        <v>100</v>
      </c>
      <c r="C63" s="3">
        <v>1106.5491999999999</v>
      </c>
      <c r="D63" s="3">
        <v>1593.1262999999999</v>
      </c>
      <c r="E63" s="3">
        <v>1083.6220000000001</v>
      </c>
      <c r="F63" s="3">
        <v>1565.0669</v>
      </c>
      <c r="G63" s="3">
        <f>SUM(C63:F63)/4</f>
        <v>1337.0910999999999</v>
      </c>
      <c r="L63" s="3">
        <f t="shared" si="36"/>
        <v>574.28079230769254</v>
      </c>
      <c r="M63" s="3">
        <f t="shared" si="37"/>
        <v>1068.6043461538463</v>
      </c>
      <c r="N63" s="3">
        <f t="shared" si="38"/>
        <v>660.74796153846171</v>
      </c>
      <c r="O63" s="3">
        <f t="shared" si="39"/>
        <v>1140.0583346153851</v>
      </c>
      <c r="V63" s="3" t="s">
        <v>36</v>
      </c>
      <c r="W63" s="3">
        <f t="shared" si="6"/>
        <v>1349.8377499999999</v>
      </c>
      <c r="X63" s="3">
        <f t="shared" si="40"/>
        <v>561.53414230769249</v>
      </c>
      <c r="Y63" s="3">
        <f t="shared" si="41"/>
        <v>1055.8576961538463</v>
      </c>
      <c r="AB63" s="3" t="s">
        <v>37</v>
      </c>
      <c r="AC63" s="3">
        <f t="shared" si="9"/>
        <v>1324.3444500000001</v>
      </c>
      <c r="AD63" s="3">
        <f t="shared" si="42"/>
        <v>673.49461153846153</v>
      </c>
      <c r="AE63" s="3">
        <f t="shared" si="43"/>
        <v>1152.8049846153849</v>
      </c>
      <c r="AH63" s="3" t="s">
        <v>173</v>
      </c>
      <c r="AI63" s="3">
        <f t="shared" si="28"/>
        <v>1095.0855999999999</v>
      </c>
      <c r="AJ63" s="3">
        <f t="shared" si="44"/>
        <v>816.28629230769252</v>
      </c>
      <c r="AK63" s="3">
        <f t="shared" si="45"/>
        <v>902.75346153846169</v>
      </c>
      <c r="AO63" s="3" t="s">
        <v>175</v>
      </c>
      <c r="AP63" s="3">
        <f t="shared" si="15"/>
        <v>1579.0965999999999</v>
      </c>
      <c r="AQ63" s="3">
        <f t="shared" si="46"/>
        <v>826.59884615384635</v>
      </c>
      <c r="AR63" s="3">
        <f t="shared" si="47"/>
        <v>898.05283461538511</v>
      </c>
    </row>
    <row r="64" spans="1:46" x14ac:dyDescent="0.2">
      <c r="A64" s="3" t="s">
        <v>101</v>
      </c>
      <c r="C64" s="3">
        <v>870.74059999999997</v>
      </c>
      <c r="D64" s="3">
        <v>774.66669999999999</v>
      </c>
      <c r="E64" s="3">
        <v>1096.0112999999999</v>
      </c>
      <c r="F64" s="3">
        <v>938.88369999999998</v>
      </c>
      <c r="G64" s="3">
        <f t="shared" si="3"/>
        <v>920.07557499999996</v>
      </c>
      <c r="L64" s="3">
        <f t="shared" si="36"/>
        <v>755.48771730769249</v>
      </c>
      <c r="M64" s="3">
        <f t="shared" si="37"/>
        <v>667.16027115384634</v>
      </c>
      <c r="N64" s="3">
        <f t="shared" si="38"/>
        <v>1090.1527865384614</v>
      </c>
      <c r="O64" s="3">
        <f t="shared" si="39"/>
        <v>930.89065961538495</v>
      </c>
      <c r="V64" s="3" t="s">
        <v>36</v>
      </c>
      <c r="W64" s="3">
        <f t="shared" si="6"/>
        <v>822.70364999999993</v>
      </c>
      <c r="X64" s="3">
        <f t="shared" si="40"/>
        <v>852.85964230769252</v>
      </c>
      <c r="Y64" s="3">
        <f t="shared" si="41"/>
        <v>764.53219615384637</v>
      </c>
      <c r="AB64" s="3" t="s">
        <v>37</v>
      </c>
      <c r="AC64" s="3">
        <f t="shared" si="9"/>
        <v>1017.4475</v>
      </c>
      <c r="AD64" s="3">
        <f t="shared" si="42"/>
        <v>992.78086153846141</v>
      </c>
      <c r="AE64" s="3">
        <f t="shared" si="43"/>
        <v>833.51873461538491</v>
      </c>
      <c r="AH64" s="3" t="s">
        <v>173</v>
      </c>
      <c r="AI64" s="3">
        <f t="shared" si="28"/>
        <v>983.37594999999988</v>
      </c>
      <c r="AJ64" s="3">
        <f t="shared" si="44"/>
        <v>692.18734230769257</v>
      </c>
      <c r="AK64" s="3">
        <f t="shared" si="45"/>
        <v>1026.8524115384616</v>
      </c>
      <c r="AO64" s="3" t="s">
        <v>175</v>
      </c>
      <c r="AP64" s="3">
        <f t="shared" si="15"/>
        <v>856.77520000000004</v>
      </c>
      <c r="AQ64" s="3">
        <f t="shared" si="46"/>
        <v>730.46064615384626</v>
      </c>
      <c r="AR64" s="3">
        <f t="shared" si="47"/>
        <v>994.19103461538486</v>
      </c>
    </row>
    <row r="65" spans="1:44" x14ac:dyDescent="0.2">
      <c r="A65" s="3" t="s">
        <v>102</v>
      </c>
      <c r="C65" s="3">
        <v>633.89530000000002</v>
      </c>
      <c r="D65" s="3">
        <v>637.98040000000003</v>
      </c>
      <c r="E65" s="3">
        <v>692.60929999999996</v>
      </c>
      <c r="F65" s="3">
        <v>738.44669999999996</v>
      </c>
      <c r="G65" s="3">
        <f t="shared" si="3"/>
        <v>675.73292500000002</v>
      </c>
      <c r="L65" s="3">
        <f t="shared" si="36"/>
        <v>762.98506730769247</v>
      </c>
      <c r="M65" s="3">
        <f t="shared" si="37"/>
        <v>774.81662115384631</v>
      </c>
      <c r="N65" s="3">
        <f t="shared" si="38"/>
        <v>931.09343653846145</v>
      </c>
      <c r="O65" s="3">
        <f t="shared" si="39"/>
        <v>974.79630961538487</v>
      </c>
      <c r="V65" s="3" t="s">
        <v>36</v>
      </c>
      <c r="W65" s="3">
        <f t="shared" si="6"/>
        <v>635.93785000000003</v>
      </c>
      <c r="X65" s="3">
        <f t="shared" si="40"/>
        <v>802.78014230769247</v>
      </c>
      <c r="Y65" s="3">
        <f t="shared" si="41"/>
        <v>814.61169615384631</v>
      </c>
      <c r="AB65" s="3" t="s">
        <v>37</v>
      </c>
      <c r="AC65" s="3">
        <f t="shared" si="9"/>
        <v>715.52800000000002</v>
      </c>
      <c r="AD65" s="3">
        <f t="shared" si="42"/>
        <v>891.29836153846145</v>
      </c>
      <c r="AE65" s="3">
        <f t="shared" si="43"/>
        <v>935.00123461538487</v>
      </c>
      <c r="AH65" s="3" t="s">
        <v>173</v>
      </c>
      <c r="AI65" s="3">
        <f t="shared" si="28"/>
        <v>663.25229999999999</v>
      </c>
      <c r="AJ65" s="3">
        <f t="shared" si="44"/>
        <v>775.46569230769251</v>
      </c>
      <c r="AK65" s="3">
        <f t="shared" si="45"/>
        <v>943.57406153846148</v>
      </c>
      <c r="AO65" s="3" t="s">
        <v>175</v>
      </c>
      <c r="AP65" s="3">
        <f>(D65+F65)/2</f>
        <v>688.21354999999994</v>
      </c>
      <c r="AQ65" s="3">
        <f t="shared" si="46"/>
        <v>762.33599615384639</v>
      </c>
      <c r="AR65" s="3">
        <f t="shared" si="47"/>
        <v>962.31568461538495</v>
      </c>
    </row>
    <row r="66" spans="1:44" x14ac:dyDescent="0.2">
      <c r="A66" s="3" t="s">
        <v>103</v>
      </c>
      <c r="C66" s="3">
        <v>749.11879999999996</v>
      </c>
      <c r="D66" s="3">
        <v>711.31</v>
      </c>
      <c r="E66" s="3">
        <v>773.92</v>
      </c>
      <c r="F66" s="3">
        <v>759.53779999999995</v>
      </c>
      <c r="G66" s="3">
        <f t="shared" si="3"/>
        <v>748.47164999999995</v>
      </c>
      <c r="L66" s="3">
        <f t="shared" si="36"/>
        <v>805.46984230769249</v>
      </c>
      <c r="M66" s="3">
        <f t="shared" si="37"/>
        <v>775.4074961538463</v>
      </c>
      <c r="N66" s="3">
        <f t="shared" si="38"/>
        <v>939.66541153846151</v>
      </c>
      <c r="O66" s="3">
        <f t="shared" si="39"/>
        <v>923.14868461538492</v>
      </c>
      <c r="V66" s="3" t="s">
        <v>36</v>
      </c>
      <c r="W66" s="3">
        <f t="shared" si="6"/>
        <v>730.21439999999996</v>
      </c>
      <c r="X66" s="3">
        <f t="shared" si="40"/>
        <v>823.72709230769249</v>
      </c>
      <c r="Y66" s="3">
        <f t="shared" si="41"/>
        <v>793.66474615384629</v>
      </c>
      <c r="AB66" s="3" t="s">
        <v>37</v>
      </c>
      <c r="AC66" s="3">
        <f t="shared" si="9"/>
        <v>766.72889999999995</v>
      </c>
      <c r="AD66" s="3">
        <f t="shared" si="42"/>
        <v>921.40816153846151</v>
      </c>
      <c r="AE66" s="3">
        <f t="shared" si="43"/>
        <v>904.89143461538492</v>
      </c>
      <c r="AH66" s="3" t="s">
        <v>173</v>
      </c>
      <c r="AI66" s="3">
        <f t="shared" si="28"/>
        <v>761.51939999999991</v>
      </c>
      <c r="AJ66" s="3">
        <f t="shared" si="44"/>
        <v>792.42209230769254</v>
      </c>
      <c r="AK66" s="3">
        <f t="shared" si="45"/>
        <v>926.61766153846156</v>
      </c>
      <c r="AO66" s="3" t="s">
        <v>175</v>
      </c>
      <c r="AP66" s="3">
        <f t="shared" si="15"/>
        <v>735.4239</v>
      </c>
      <c r="AQ66" s="3">
        <f t="shared" si="46"/>
        <v>788.45524615384625</v>
      </c>
      <c r="AR66" s="3">
        <f t="shared" si="47"/>
        <v>936.19643461538487</v>
      </c>
    </row>
    <row r="67" spans="1:44" x14ac:dyDescent="0.2">
      <c r="A67" s="3" t="s">
        <v>104</v>
      </c>
      <c r="C67" s="3">
        <v>741.48350000000005</v>
      </c>
      <c r="D67" s="3">
        <v>776.23069999999996</v>
      </c>
      <c r="E67" s="3">
        <v>975.42</v>
      </c>
      <c r="F67" s="3">
        <v>958.69479999999999</v>
      </c>
      <c r="G67" s="3">
        <f t="shared" ref="G67:G77" si="48">SUM(C67:F67)/4</f>
        <v>862.95724999999993</v>
      </c>
      <c r="L67" s="3">
        <f t="shared" si="36"/>
        <v>683.3489423076926</v>
      </c>
      <c r="M67" s="3">
        <f t="shared" si="37"/>
        <v>725.84259615384633</v>
      </c>
      <c r="N67" s="3">
        <f t="shared" si="38"/>
        <v>1026.6798115384615</v>
      </c>
      <c r="O67" s="3">
        <f t="shared" si="39"/>
        <v>1007.820084615385</v>
      </c>
      <c r="V67" s="3" t="s">
        <v>36</v>
      </c>
      <c r="W67" s="3">
        <f t="shared" ref="W67:W77" si="49">SUM(C67:D67)/2</f>
        <v>758.85709999999995</v>
      </c>
      <c r="X67" s="3">
        <f t="shared" si="40"/>
        <v>787.44909230769258</v>
      </c>
      <c r="Y67" s="3">
        <f t="shared" si="41"/>
        <v>829.94274615384631</v>
      </c>
      <c r="AB67" s="3" t="s">
        <v>37</v>
      </c>
      <c r="AC67" s="3">
        <f t="shared" ref="AC67:AC71" si="50">SUM(E67:F67)/2</f>
        <v>967.05739999999992</v>
      </c>
      <c r="AD67" s="3">
        <f t="shared" si="42"/>
        <v>922.57966153846155</v>
      </c>
      <c r="AE67" s="3">
        <f t="shared" si="43"/>
        <v>903.719934615385</v>
      </c>
      <c r="AH67" s="3" t="s">
        <v>173</v>
      </c>
      <c r="AI67" s="3">
        <f t="shared" si="28"/>
        <v>858.45174999999995</v>
      </c>
      <c r="AJ67" s="3">
        <f t="shared" si="44"/>
        <v>687.85444230769258</v>
      </c>
      <c r="AK67" s="3">
        <f t="shared" si="45"/>
        <v>1031.1853115384615</v>
      </c>
      <c r="AO67" s="3" t="s">
        <v>175</v>
      </c>
      <c r="AP67" s="3">
        <f t="shared" ref="AP67:AP77" si="51">(D67+F67)/2</f>
        <v>867.46274999999991</v>
      </c>
      <c r="AQ67" s="3">
        <f t="shared" si="46"/>
        <v>721.33709615384635</v>
      </c>
      <c r="AR67" s="3">
        <f t="shared" si="47"/>
        <v>1003.314584615385</v>
      </c>
    </row>
    <row r="68" spans="1:44" x14ac:dyDescent="0.2">
      <c r="A68" s="3" t="s">
        <v>105</v>
      </c>
      <c r="C68" s="3">
        <v>712.47820000000002</v>
      </c>
      <c r="D68" s="3">
        <v>606.75739999999996</v>
      </c>
      <c r="E68" s="3">
        <v>820.36400000000003</v>
      </c>
      <c r="F68" s="3">
        <v>659.40369999999996</v>
      </c>
      <c r="G68" s="3">
        <f t="shared" si="48"/>
        <v>699.75082499999996</v>
      </c>
      <c r="L68" s="3">
        <f t="shared" si="36"/>
        <v>817.55006730769253</v>
      </c>
      <c r="M68" s="3">
        <f t="shared" si="37"/>
        <v>719.5757211538463</v>
      </c>
      <c r="N68" s="3">
        <f t="shared" si="38"/>
        <v>1034.8302365384616</v>
      </c>
      <c r="O68" s="3">
        <f t="shared" si="39"/>
        <v>871.73540961538492</v>
      </c>
      <c r="V68" s="3" t="s">
        <v>36</v>
      </c>
      <c r="W68" s="3">
        <f t="shared" si="49"/>
        <v>659.61779999999999</v>
      </c>
      <c r="X68" s="3">
        <f t="shared" si="40"/>
        <v>857.6830923076925</v>
      </c>
      <c r="Y68" s="3">
        <f t="shared" si="41"/>
        <v>759.70874615384628</v>
      </c>
      <c r="AB68" s="3" t="s">
        <v>37</v>
      </c>
      <c r="AC68" s="3">
        <f t="shared" si="50"/>
        <v>739.88384999999994</v>
      </c>
      <c r="AD68" s="3">
        <f t="shared" si="42"/>
        <v>994.6972115384616</v>
      </c>
      <c r="AE68" s="3">
        <f t="shared" si="43"/>
        <v>831.60238461538495</v>
      </c>
      <c r="AH68" s="3" t="s">
        <v>173</v>
      </c>
      <c r="AI68" s="3">
        <f t="shared" si="28"/>
        <v>766.42110000000002</v>
      </c>
      <c r="AJ68" s="3">
        <f t="shared" si="44"/>
        <v>750.87979230769247</v>
      </c>
      <c r="AK68" s="3">
        <f t="shared" si="45"/>
        <v>968.15996153846152</v>
      </c>
      <c r="AO68" s="3" t="s">
        <v>175</v>
      </c>
      <c r="AP68" s="3">
        <f t="shared" si="51"/>
        <v>633.0805499999999</v>
      </c>
      <c r="AQ68" s="3">
        <f t="shared" si="46"/>
        <v>786.24599615384636</v>
      </c>
      <c r="AR68" s="3">
        <f t="shared" si="47"/>
        <v>938.40568461538498</v>
      </c>
    </row>
    <row r="69" spans="1:44" x14ac:dyDescent="0.2">
      <c r="A69" s="3" t="s">
        <v>106</v>
      </c>
      <c r="C69" s="3">
        <v>803.51179999999999</v>
      </c>
      <c r="D69" s="3">
        <v>918.62929999999994</v>
      </c>
      <c r="E69" s="3">
        <v>789.35799999999995</v>
      </c>
      <c r="F69" s="3">
        <v>995.21190000000001</v>
      </c>
      <c r="G69" s="3">
        <f t="shared" si="48"/>
        <v>876.67775000000006</v>
      </c>
      <c r="L69" s="3">
        <f t="shared" si="36"/>
        <v>731.65674230769241</v>
      </c>
      <c r="M69" s="3">
        <f t="shared" si="37"/>
        <v>854.52069615384619</v>
      </c>
      <c r="N69" s="3">
        <f t="shared" si="38"/>
        <v>826.89731153846139</v>
      </c>
      <c r="O69" s="3">
        <f t="shared" si="39"/>
        <v>1030.6166846153849</v>
      </c>
      <c r="V69" s="3" t="s">
        <v>36</v>
      </c>
      <c r="W69" s="3">
        <f t="shared" si="49"/>
        <v>861.07054999999991</v>
      </c>
      <c r="X69" s="3">
        <f t="shared" si="40"/>
        <v>747.26394230769256</v>
      </c>
      <c r="Y69" s="3">
        <f t="shared" si="41"/>
        <v>870.12789615384634</v>
      </c>
      <c r="AB69" s="3" t="s">
        <v>37</v>
      </c>
      <c r="AC69" s="3">
        <f t="shared" si="50"/>
        <v>892.28494999999998</v>
      </c>
      <c r="AD69" s="3">
        <f t="shared" si="42"/>
        <v>811.29011153846147</v>
      </c>
      <c r="AE69" s="3">
        <f t="shared" si="43"/>
        <v>1015.009484615385</v>
      </c>
      <c r="AH69" s="3" t="s">
        <v>173</v>
      </c>
      <c r="AI69" s="3">
        <f t="shared" si="28"/>
        <v>796.43489999999997</v>
      </c>
      <c r="AJ69" s="3">
        <f t="shared" si="44"/>
        <v>811.8995923076925</v>
      </c>
      <c r="AK69" s="3">
        <f t="shared" si="45"/>
        <v>907.14016153846148</v>
      </c>
      <c r="AO69" s="3" t="s">
        <v>175</v>
      </c>
      <c r="AP69" s="3">
        <f t="shared" si="51"/>
        <v>956.92059999999992</v>
      </c>
      <c r="AQ69" s="3">
        <f t="shared" si="46"/>
        <v>774.27784615384633</v>
      </c>
      <c r="AR69" s="3">
        <f t="shared" si="47"/>
        <v>950.37383461538502</v>
      </c>
    </row>
    <row r="70" spans="1:44" x14ac:dyDescent="0.2">
      <c r="A70" s="3" t="s">
        <v>107</v>
      </c>
      <c r="C70" s="3">
        <v>743.24710000000005</v>
      </c>
      <c r="D70" s="3">
        <v>893.22889999999995</v>
      </c>
      <c r="E70" s="3">
        <v>817.03129999999999</v>
      </c>
      <c r="F70" s="3">
        <v>1019.7992</v>
      </c>
      <c r="G70" s="3">
        <f t="shared" si="48"/>
        <v>868.32662500000004</v>
      </c>
      <c r="L70" s="3">
        <f t="shared" si="36"/>
        <v>679.74316730769249</v>
      </c>
      <c r="M70" s="3">
        <f t="shared" si="37"/>
        <v>837.47142115384622</v>
      </c>
      <c r="N70" s="3">
        <f t="shared" si="38"/>
        <v>862.92173653846146</v>
      </c>
      <c r="O70" s="3">
        <f t="shared" si="39"/>
        <v>1063.5551096153849</v>
      </c>
      <c r="V70" s="3" t="s">
        <v>36</v>
      </c>
      <c r="W70" s="3">
        <f t="shared" si="49"/>
        <v>818.23800000000006</v>
      </c>
      <c r="X70" s="3">
        <f t="shared" si="40"/>
        <v>729.83179230769247</v>
      </c>
      <c r="Y70" s="3">
        <f t="shared" si="41"/>
        <v>887.5600461538462</v>
      </c>
      <c r="AB70" s="3" t="s">
        <v>37</v>
      </c>
      <c r="AC70" s="3">
        <f t="shared" si="50"/>
        <v>918.41525000000001</v>
      </c>
      <c r="AD70" s="3">
        <f t="shared" si="42"/>
        <v>812.83311153846148</v>
      </c>
      <c r="AE70" s="3">
        <f t="shared" si="43"/>
        <v>1013.466484615385</v>
      </c>
      <c r="AH70" s="3" t="s">
        <v>173</v>
      </c>
      <c r="AI70" s="3">
        <f t="shared" si="28"/>
        <v>780.13920000000007</v>
      </c>
      <c r="AJ70" s="3">
        <f t="shared" si="44"/>
        <v>767.93059230769245</v>
      </c>
      <c r="AK70" s="3">
        <f t="shared" si="45"/>
        <v>951.10916153846142</v>
      </c>
      <c r="AO70" s="3" t="s">
        <v>175</v>
      </c>
      <c r="AP70" s="3">
        <f t="shared" si="51"/>
        <v>956.51405</v>
      </c>
      <c r="AQ70" s="3">
        <f t="shared" si="46"/>
        <v>749.28399615384626</v>
      </c>
      <c r="AR70" s="3">
        <f t="shared" si="47"/>
        <v>975.36768461538497</v>
      </c>
    </row>
    <row r="71" spans="1:44" x14ac:dyDescent="0.2">
      <c r="A71" s="3" t="s">
        <v>108</v>
      </c>
      <c r="C71" s="3">
        <v>897.56349999999998</v>
      </c>
      <c r="D71" s="3">
        <v>885.49929999999995</v>
      </c>
      <c r="E71" s="3">
        <v>937.46140000000003</v>
      </c>
      <c r="F71" s="3">
        <v>826.80849999999998</v>
      </c>
      <c r="G71" s="3">
        <f t="shared" si="48"/>
        <v>886.83317499999998</v>
      </c>
      <c r="L71" s="3">
        <f t="shared" si="36"/>
        <v>815.55301730769247</v>
      </c>
      <c r="M71" s="3">
        <f t="shared" si="37"/>
        <v>811.23527115384627</v>
      </c>
      <c r="N71" s="3">
        <f t="shared" si="38"/>
        <v>964.84528653846155</v>
      </c>
      <c r="O71" s="3">
        <f t="shared" si="39"/>
        <v>852.05785961538493</v>
      </c>
      <c r="V71" s="3" t="s">
        <v>36</v>
      </c>
      <c r="W71" s="3">
        <f t="shared" si="49"/>
        <v>891.53139999999996</v>
      </c>
      <c r="X71" s="3">
        <f t="shared" si="40"/>
        <v>810.85479230769249</v>
      </c>
      <c r="Y71" s="3">
        <f t="shared" si="41"/>
        <v>806.53704615384629</v>
      </c>
      <c r="AB71" s="3" t="s">
        <v>37</v>
      </c>
      <c r="AC71" s="3">
        <f t="shared" si="50"/>
        <v>882.13495</v>
      </c>
      <c r="AD71" s="3">
        <f t="shared" si="42"/>
        <v>969.54351153846153</v>
      </c>
      <c r="AE71" s="3">
        <f t="shared" si="43"/>
        <v>856.75608461538491</v>
      </c>
      <c r="AH71" s="3" t="s">
        <v>173</v>
      </c>
      <c r="AI71" s="3">
        <f t="shared" si="28"/>
        <v>917.51244999999994</v>
      </c>
      <c r="AJ71" s="3">
        <f t="shared" si="44"/>
        <v>784.87374230769251</v>
      </c>
      <c r="AK71" s="3">
        <f t="shared" si="45"/>
        <v>934.16601153846159</v>
      </c>
      <c r="AO71" s="3" t="s">
        <v>175</v>
      </c>
      <c r="AP71" s="3">
        <f t="shared" si="51"/>
        <v>856.15390000000002</v>
      </c>
      <c r="AQ71" s="3">
        <f t="shared" si="46"/>
        <v>841.91454615384623</v>
      </c>
      <c r="AR71" s="3">
        <f t="shared" si="47"/>
        <v>882.73713461538489</v>
      </c>
    </row>
    <row r="72" spans="1:44" x14ac:dyDescent="0.2">
      <c r="A72" s="3" t="s">
        <v>109</v>
      </c>
      <c r="C72" s="3">
        <v>914.91240000000005</v>
      </c>
      <c r="D72" s="3">
        <v>970.79240000000004</v>
      </c>
      <c r="E72" s="3">
        <v>980.10500000000002</v>
      </c>
      <c r="F72" s="3">
        <v>1225.5097000000001</v>
      </c>
      <c r="G72" s="3">
        <f t="shared" si="48"/>
        <v>1022.829875</v>
      </c>
      <c r="L72" s="3">
        <f t="shared" si="36"/>
        <v>696.90521730769251</v>
      </c>
      <c r="M72" s="3">
        <f t="shared" si="37"/>
        <v>760.53167115384633</v>
      </c>
      <c r="N72" s="3">
        <f t="shared" si="38"/>
        <v>871.49218653846151</v>
      </c>
      <c r="O72" s="3">
        <f t="shared" si="39"/>
        <v>1114.7623596153849</v>
      </c>
      <c r="V72" s="3" t="s">
        <v>36</v>
      </c>
      <c r="W72" s="3">
        <f t="shared" si="49"/>
        <v>942.85239999999999</v>
      </c>
      <c r="X72" s="3">
        <f t="shared" si="40"/>
        <v>776.88269230769254</v>
      </c>
      <c r="Y72" s="3">
        <f t="shared" si="41"/>
        <v>840.50914615384636</v>
      </c>
      <c r="AB72" s="3" t="s">
        <v>37</v>
      </c>
      <c r="AC72" s="3">
        <f>SUM(E72:F72)/2</f>
        <v>1102.80735</v>
      </c>
      <c r="AD72" s="3">
        <f t="shared" si="42"/>
        <v>791.51471153846148</v>
      </c>
      <c r="AE72" s="3">
        <f t="shared" si="43"/>
        <v>1034.784884615385</v>
      </c>
      <c r="AH72" s="3" t="s">
        <v>173</v>
      </c>
      <c r="AI72" s="3">
        <f>(C72+E72)/2</f>
        <v>947.50870000000009</v>
      </c>
      <c r="AJ72" s="3">
        <f t="shared" si="44"/>
        <v>772.22639230769244</v>
      </c>
      <c r="AK72" s="3">
        <f t="shared" si="45"/>
        <v>946.81336153846144</v>
      </c>
      <c r="AO72" s="3" t="s">
        <v>175</v>
      </c>
      <c r="AP72" s="3">
        <f t="shared" si="51"/>
        <v>1098.1510499999999</v>
      </c>
      <c r="AQ72" s="3">
        <f t="shared" si="46"/>
        <v>685.21049615384641</v>
      </c>
      <c r="AR72" s="3">
        <f t="shared" si="47"/>
        <v>1039.4411846153851</v>
      </c>
    </row>
    <row r="73" spans="1:44" x14ac:dyDescent="0.2">
      <c r="A73" s="3" t="s">
        <v>110</v>
      </c>
      <c r="C73" s="3">
        <v>450.49349999999998</v>
      </c>
      <c r="D73" s="3">
        <v>454.6574</v>
      </c>
      <c r="E73" s="3">
        <v>577.40729999999996</v>
      </c>
      <c r="F73" s="3">
        <v>541.12670000000003</v>
      </c>
      <c r="G73" s="3">
        <f t="shared" si="48"/>
        <v>505.92122499999999</v>
      </c>
      <c r="L73" s="3">
        <f t="shared" si="36"/>
        <v>749.39496730769247</v>
      </c>
      <c r="M73" s="3">
        <f t="shared" si="37"/>
        <v>761.30532115384631</v>
      </c>
      <c r="N73" s="3">
        <f t="shared" si="38"/>
        <v>985.70313653846142</v>
      </c>
      <c r="O73" s="3">
        <f t="shared" si="39"/>
        <v>947.28800961538491</v>
      </c>
      <c r="V73" s="3" t="s">
        <v>36</v>
      </c>
      <c r="W73" s="3">
        <f t="shared" si="49"/>
        <v>452.57544999999999</v>
      </c>
      <c r="X73" s="3">
        <f t="shared" si="40"/>
        <v>802.74074230769247</v>
      </c>
      <c r="Y73" s="3">
        <f t="shared" si="41"/>
        <v>814.65109615384631</v>
      </c>
      <c r="AB73" s="3" t="s">
        <v>37</v>
      </c>
      <c r="AC73" s="3">
        <f t="shared" ref="AC73:AC77" si="52">SUM(E73:F73)/2</f>
        <v>559.26700000000005</v>
      </c>
      <c r="AD73" s="3">
        <f t="shared" si="42"/>
        <v>932.35736153846142</v>
      </c>
      <c r="AE73" s="3">
        <f t="shared" si="43"/>
        <v>893.9422346153849</v>
      </c>
      <c r="AH73" s="3" t="s">
        <v>173</v>
      </c>
      <c r="AI73" s="3">
        <f t="shared" si="28"/>
        <v>513.95039999999995</v>
      </c>
      <c r="AJ73" s="3">
        <f t="shared" si="44"/>
        <v>741.36579230769257</v>
      </c>
      <c r="AK73" s="3">
        <f t="shared" si="45"/>
        <v>977.67396153846153</v>
      </c>
      <c r="AO73" s="3" t="s">
        <v>175</v>
      </c>
      <c r="AP73" s="3">
        <f t="shared" si="51"/>
        <v>497.89205000000004</v>
      </c>
      <c r="AQ73" s="3">
        <f t="shared" si="46"/>
        <v>769.3344961538462</v>
      </c>
      <c r="AR73" s="3">
        <f t="shared" si="47"/>
        <v>955.31718461538492</v>
      </c>
    </row>
    <row r="74" spans="1:44" x14ac:dyDescent="0.2">
      <c r="A74" s="3" t="s">
        <v>111</v>
      </c>
      <c r="C74" s="3">
        <v>881.77200000000005</v>
      </c>
      <c r="D74" s="3">
        <v>812.73889999999994</v>
      </c>
      <c r="E74" s="3">
        <v>1044.2393</v>
      </c>
      <c r="F74" s="3">
        <v>987.1748</v>
      </c>
      <c r="G74" s="3">
        <f t="shared" si="48"/>
        <v>931.48125000000005</v>
      </c>
      <c r="L74" s="3">
        <f t="shared" si="36"/>
        <v>755.11344230769248</v>
      </c>
      <c r="M74" s="3">
        <f t="shared" si="37"/>
        <v>693.8267961538462</v>
      </c>
      <c r="N74" s="3">
        <f t="shared" si="38"/>
        <v>1026.9751115384615</v>
      </c>
      <c r="O74" s="3">
        <f t="shared" si="39"/>
        <v>967.77608461538489</v>
      </c>
      <c r="V74" s="3" t="s">
        <v>36</v>
      </c>
      <c r="W74" s="3">
        <f t="shared" si="49"/>
        <v>847.25545</v>
      </c>
      <c r="X74" s="3">
        <f t="shared" si="40"/>
        <v>839.33924230769253</v>
      </c>
      <c r="Y74" s="3">
        <f t="shared" si="41"/>
        <v>778.05259615384625</v>
      </c>
      <c r="AB74" s="3" t="s">
        <v>37</v>
      </c>
      <c r="AC74" s="3">
        <f t="shared" si="52"/>
        <v>1015.70705</v>
      </c>
      <c r="AD74" s="3">
        <f t="shared" si="42"/>
        <v>942.74931153846148</v>
      </c>
      <c r="AE74" s="3">
        <f t="shared" si="43"/>
        <v>883.55028461538495</v>
      </c>
      <c r="AH74" s="3" t="s">
        <v>173</v>
      </c>
      <c r="AI74" s="3">
        <f t="shared" si="28"/>
        <v>963.00565000000006</v>
      </c>
      <c r="AJ74" s="3">
        <f t="shared" si="44"/>
        <v>723.58904230769247</v>
      </c>
      <c r="AK74" s="3">
        <f t="shared" si="45"/>
        <v>995.45071153846141</v>
      </c>
      <c r="AO74" s="3" t="s">
        <v>175</v>
      </c>
      <c r="AP74" s="3">
        <f t="shared" si="51"/>
        <v>899.95685000000003</v>
      </c>
      <c r="AQ74" s="3">
        <f t="shared" si="46"/>
        <v>725.35119615384622</v>
      </c>
      <c r="AR74" s="3">
        <f t="shared" si="47"/>
        <v>999.3004846153849</v>
      </c>
    </row>
    <row r="75" spans="1:44" x14ac:dyDescent="0.2">
      <c r="A75" s="3" t="s">
        <v>112</v>
      </c>
      <c r="C75" s="3">
        <v>838.35239999999999</v>
      </c>
      <c r="D75" s="3">
        <v>787.82960000000003</v>
      </c>
      <c r="E75" s="3">
        <v>1003.4333</v>
      </c>
      <c r="F75" s="3">
        <v>915.84929999999997</v>
      </c>
      <c r="G75" s="3">
        <f t="shared" si="48"/>
        <v>886.36614999999995</v>
      </c>
      <c r="L75" s="3">
        <f t="shared" si="36"/>
        <v>756.80894230769252</v>
      </c>
      <c r="M75" s="3">
        <f t="shared" si="37"/>
        <v>714.03259615384638</v>
      </c>
      <c r="N75" s="3">
        <f t="shared" si="38"/>
        <v>1031.2842115384615</v>
      </c>
      <c r="O75" s="3">
        <f t="shared" si="39"/>
        <v>941.56568461538495</v>
      </c>
      <c r="V75" s="3" t="s">
        <v>36</v>
      </c>
      <c r="W75" s="3">
        <f t="shared" si="49"/>
        <v>813.09100000000001</v>
      </c>
      <c r="X75" s="3">
        <f t="shared" si="40"/>
        <v>830.08409230769246</v>
      </c>
      <c r="Y75" s="3">
        <f t="shared" si="41"/>
        <v>787.30774615384632</v>
      </c>
      <c r="AB75" s="3" t="s">
        <v>37</v>
      </c>
      <c r="AC75" s="3">
        <f t="shared" si="52"/>
        <v>959.6413</v>
      </c>
      <c r="AD75" s="3">
        <f t="shared" si="42"/>
        <v>958.00906153846154</v>
      </c>
      <c r="AE75" s="3">
        <f t="shared" si="43"/>
        <v>868.2905346153849</v>
      </c>
      <c r="AH75" s="3" t="s">
        <v>173</v>
      </c>
      <c r="AI75" s="3">
        <f t="shared" si="28"/>
        <v>920.89284999999995</v>
      </c>
      <c r="AJ75" s="3">
        <f t="shared" si="44"/>
        <v>722.28224230769251</v>
      </c>
      <c r="AK75" s="3">
        <f t="shared" si="45"/>
        <v>996.75751153846159</v>
      </c>
      <c r="AO75" s="3" t="s">
        <v>175</v>
      </c>
      <c r="AP75" s="3">
        <f t="shared" si="51"/>
        <v>851.83944999999994</v>
      </c>
      <c r="AQ75" s="3">
        <f t="shared" si="46"/>
        <v>748.55929615384639</v>
      </c>
      <c r="AR75" s="3">
        <f t="shared" si="47"/>
        <v>976.09238461538496</v>
      </c>
    </row>
    <row r="76" spans="1:44" x14ac:dyDescent="0.2">
      <c r="A76" s="3" t="s">
        <v>113</v>
      </c>
      <c r="C76" s="3">
        <v>830.73530000000005</v>
      </c>
      <c r="D76" s="3">
        <v>890.00810000000001</v>
      </c>
      <c r="E76" s="3">
        <v>843.94600000000003</v>
      </c>
      <c r="F76" s="3">
        <v>975.84960000000001</v>
      </c>
      <c r="G76" s="3">
        <f t="shared" si="48"/>
        <v>885.13475000000005</v>
      </c>
      <c r="L76" s="3">
        <f t="shared" si="36"/>
        <v>750.42324230769248</v>
      </c>
      <c r="M76" s="3">
        <f t="shared" si="37"/>
        <v>817.44249615384626</v>
      </c>
      <c r="N76" s="3">
        <f t="shared" si="38"/>
        <v>873.02831153846148</v>
      </c>
      <c r="O76" s="3">
        <f t="shared" si="39"/>
        <v>1002.7973846153849</v>
      </c>
      <c r="V76" s="3" t="s">
        <v>36</v>
      </c>
      <c r="W76" s="3">
        <f t="shared" si="49"/>
        <v>860.37170000000003</v>
      </c>
      <c r="X76" s="3">
        <f t="shared" si="40"/>
        <v>775.1862923076925</v>
      </c>
      <c r="Y76" s="3">
        <f t="shared" si="41"/>
        <v>842.20554615384629</v>
      </c>
      <c r="AB76" s="3" t="s">
        <v>37</v>
      </c>
      <c r="AC76" s="3">
        <f t="shared" si="52"/>
        <v>909.89779999999996</v>
      </c>
      <c r="AD76" s="3">
        <f t="shared" si="42"/>
        <v>848.26526153846157</v>
      </c>
      <c r="AE76" s="3">
        <f t="shared" si="43"/>
        <v>978.03433461538498</v>
      </c>
      <c r="AH76" s="3" t="s">
        <v>173</v>
      </c>
      <c r="AI76" s="3">
        <f t="shared" si="28"/>
        <v>837.3406500000001</v>
      </c>
      <c r="AJ76" s="3">
        <f t="shared" si="44"/>
        <v>798.21734230769243</v>
      </c>
      <c r="AK76" s="3">
        <f t="shared" si="45"/>
        <v>920.82241153846144</v>
      </c>
      <c r="AO76" s="3" t="s">
        <v>175</v>
      </c>
      <c r="AP76" s="3">
        <f t="shared" si="51"/>
        <v>932.92885000000001</v>
      </c>
      <c r="AQ76" s="3">
        <f t="shared" si="46"/>
        <v>769.64839615384631</v>
      </c>
      <c r="AR76" s="3">
        <f t="shared" si="47"/>
        <v>955.00328461538493</v>
      </c>
    </row>
    <row r="77" spans="1:44" x14ac:dyDescent="0.2">
      <c r="A77" s="3" t="s">
        <v>114</v>
      </c>
      <c r="C77" s="3">
        <v>827.65650000000005</v>
      </c>
      <c r="D77" s="3">
        <v>690.56330000000003</v>
      </c>
      <c r="E77" s="3">
        <v>1035.662</v>
      </c>
      <c r="F77" s="3">
        <v>849.34069999999997</v>
      </c>
      <c r="G77" s="3">
        <f t="shared" si="48"/>
        <v>850.80562499999996</v>
      </c>
      <c r="L77" s="3">
        <f t="shared" si="36"/>
        <v>781.67356730769257</v>
      </c>
      <c r="M77" s="3">
        <f t="shared" si="37"/>
        <v>652.32682115384637</v>
      </c>
      <c r="N77" s="3">
        <f t="shared" si="38"/>
        <v>1099.0734365384615</v>
      </c>
      <c r="O77" s="3">
        <f t="shared" si="39"/>
        <v>910.61760961538494</v>
      </c>
      <c r="V77" s="3" t="s">
        <v>36</v>
      </c>
      <c r="W77" s="3">
        <f t="shared" si="49"/>
        <v>759.10990000000004</v>
      </c>
      <c r="X77" s="3">
        <f t="shared" si="40"/>
        <v>873.36929230769249</v>
      </c>
      <c r="Y77" s="3">
        <f t="shared" si="41"/>
        <v>744.02254615384629</v>
      </c>
      <c r="AB77" s="3" t="s">
        <v>37</v>
      </c>
      <c r="AC77" s="3">
        <f t="shared" si="52"/>
        <v>942.50135</v>
      </c>
      <c r="AD77" s="3">
        <f t="shared" si="42"/>
        <v>1007.3777115384615</v>
      </c>
      <c r="AE77" s="3">
        <f t="shared" si="43"/>
        <v>818.9218846153849</v>
      </c>
      <c r="AH77" s="3" t="s">
        <v>173</v>
      </c>
      <c r="AI77" s="3">
        <f t="shared" si="28"/>
        <v>931.65925000000004</v>
      </c>
      <c r="AJ77" s="3">
        <f t="shared" si="44"/>
        <v>700.81994230769249</v>
      </c>
      <c r="AK77" s="3">
        <f t="shared" si="45"/>
        <v>1018.2198115384615</v>
      </c>
      <c r="AO77" s="3" t="s">
        <v>175</v>
      </c>
      <c r="AP77" s="3">
        <f t="shared" si="51"/>
        <v>769.952</v>
      </c>
      <c r="AQ77" s="3">
        <f t="shared" si="46"/>
        <v>733.18044615384633</v>
      </c>
      <c r="AR77" s="3">
        <f t="shared" si="47"/>
        <v>991.4712346153849</v>
      </c>
    </row>
    <row r="88" spans="2:45" x14ac:dyDescent="0.2">
      <c r="V88" s="3" t="s">
        <v>36</v>
      </c>
      <c r="W88" s="3" t="s">
        <v>160</v>
      </c>
      <c r="X88" s="3" t="s">
        <v>161</v>
      </c>
      <c r="Y88" s="3" t="s">
        <v>158</v>
      </c>
      <c r="Z88" s="3" t="s">
        <v>169</v>
      </c>
      <c r="AB88" s="3" t="s">
        <v>37</v>
      </c>
      <c r="AC88" s="3" t="s">
        <v>162</v>
      </c>
      <c r="AD88" s="3" t="s">
        <v>163</v>
      </c>
      <c r="AE88" s="3" t="s">
        <v>158</v>
      </c>
      <c r="AF88" s="3" t="s">
        <v>169</v>
      </c>
      <c r="AH88" s="3" t="s">
        <v>173</v>
      </c>
      <c r="AI88" s="3" t="s">
        <v>160</v>
      </c>
      <c r="AJ88" s="3" t="s">
        <v>162</v>
      </c>
      <c r="AK88" s="3" t="s">
        <v>158</v>
      </c>
      <c r="AL88" s="3" t="s">
        <v>169</v>
      </c>
      <c r="AO88" s="3" t="s">
        <v>176</v>
      </c>
      <c r="AP88" s="3" t="s">
        <v>161</v>
      </c>
      <c r="AQ88" s="3" t="s">
        <v>163</v>
      </c>
      <c r="AR88" s="3" t="s">
        <v>158</v>
      </c>
      <c r="AS88" s="3" t="s">
        <v>169</v>
      </c>
    </row>
    <row r="89" spans="2:45" x14ac:dyDescent="0.2">
      <c r="C89" s="3" t="s">
        <v>160</v>
      </c>
      <c r="D89" s="3" t="s">
        <v>161</v>
      </c>
      <c r="E89" s="3" t="s">
        <v>162</v>
      </c>
      <c r="F89" s="3" t="s">
        <v>163</v>
      </c>
      <c r="G89" s="3" t="s">
        <v>158</v>
      </c>
      <c r="H89" s="3" t="s">
        <v>169</v>
      </c>
      <c r="I89" s="3" t="s">
        <v>167</v>
      </c>
      <c r="J89" s="3" t="s">
        <v>168</v>
      </c>
      <c r="V89" s="3" t="s">
        <v>7</v>
      </c>
      <c r="W89" s="3">
        <f t="shared" ref="W89:X91" si="53">C90</f>
        <v>1641.4552840000001</v>
      </c>
      <c r="X89" s="3">
        <f t="shared" si="53"/>
        <v>1532.9994600000002</v>
      </c>
      <c r="Y89" s="3">
        <f>Z2</f>
        <v>74.638249497004708</v>
      </c>
      <c r="Z89" s="3">
        <f>Z2</f>
        <v>74.638249497004708</v>
      </c>
      <c r="AB89" s="3" t="s">
        <v>7</v>
      </c>
      <c r="AC89" s="3">
        <f t="shared" ref="AC89:AD91" si="54">E90</f>
        <v>1675.1561000000002</v>
      </c>
      <c r="AD89" s="3">
        <f t="shared" si="54"/>
        <v>1774.3023999999998</v>
      </c>
      <c r="AE89" s="3">
        <f>AF2</f>
        <v>60.35553974068587</v>
      </c>
      <c r="AF89" s="3">
        <f>AF2</f>
        <v>60.35553974068587</v>
      </c>
      <c r="AH89" s="3" t="s">
        <v>7</v>
      </c>
      <c r="AI89" s="3">
        <f>C90</f>
        <v>1641.4552840000001</v>
      </c>
      <c r="AJ89" s="3">
        <f>E90</f>
        <v>1675.1561000000002</v>
      </c>
      <c r="AK89" s="3">
        <f>AL2</f>
        <v>76.50341039824761</v>
      </c>
      <c r="AL89" s="3">
        <f>AL2</f>
        <v>76.50341039824761</v>
      </c>
      <c r="AO89" s="3" t="s">
        <v>7</v>
      </c>
      <c r="AP89" s="3">
        <f>D90</f>
        <v>1532.9994600000002</v>
      </c>
      <c r="AQ89" s="3">
        <f>F90</f>
        <v>1774.3023999999998</v>
      </c>
      <c r="AR89" s="3">
        <f>AS2</f>
        <v>52.480844333701135</v>
      </c>
      <c r="AS89" s="3">
        <f>AS2</f>
        <v>52.480844333701135</v>
      </c>
    </row>
    <row r="90" spans="2:45" x14ac:dyDescent="0.2">
      <c r="B90" s="3" t="s">
        <v>7</v>
      </c>
      <c r="C90" s="3">
        <f>AVERAGE(C2:C26)</f>
        <v>1641.4552840000001</v>
      </c>
      <c r="D90" s="3">
        <f>AVERAGE(D2:D26)</f>
        <v>1532.9994600000002</v>
      </c>
      <c r="E90" s="3">
        <f t="shared" ref="E90" si="55">AVERAGE(E2:E26)</f>
        <v>1675.1561000000002</v>
      </c>
      <c r="F90" s="3">
        <f>AVERAGE(F2:F26)</f>
        <v>1774.3023999999998</v>
      </c>
      <c r="G90" s="3">
        <f>P2</f>
        <v>113.2933088992208</v>
      </c>
      <c r="H90" s="3">
        <f t="shared" ref="H90:J90" si="56">Q2</f>
        <v>65.000815250059503</v>
      </c>
      <c r="I90" s="3">
        <f t="shared" si="56"/>
        <v>73.454486950553999</v>
      </c>
      <c r="J90" s="3">
        <f t="shared" si="56"/>
        <v>88.367210831630089</v>
      </c>
      <c r="V90" s="3" t="s">
        <v>8</v>
      </c>
      <c r="W90" s="3">
        <f t="shared" si="53"/>
        <v>1070.478404</v>
      </c>
      <c r="X90" s="3">
        <f t="shared" si="53"/>
        <v>1143.721712</v>
      </c>
      <c r="Y90" s="3">
        <f>Z27</f>
        <v>39.36558585511829</v>
      </c>
      <c r="Z90" s="3">
        <f>Z27</f>
        <v>39.36558585511829</v>
      </c>
      <c r="AB90" s="3" t="s">
        <v>8</v>
      </c>
      <c r="AC90" s="3">
        <f t="shared" si="54"/>
        <v>1168.128976</v>
      </c>
      <c r="AD90" s="3">
        <f t="shared" si="54"/>
        <v>1331.0595079999998</v>
      </c>
      <c r="AE90" s="3">
        <f>AF27</f>
        <v>31.03224141506643</v>
      </c>
      <c r="AF90" s="3">
        <f>AF27</f>
        <v>31.03224141506643</v>
      </c>
      <c r="AH90" s="3" t="s">
        <v>8</v>
      </c>
      <c r="AI90" s="3">
        <f t="shared" ref="AI90:AI91" si="57">C91</f>
        <v>1070.478404</v>
      </c>
      <c r="AJ90" s="3">
        <f t="shared" ref="AJ90:AJ91" si="58">E91</f>
        <v>1168.128976</v>
      </c>
      <c r="AK90" s="3">
        <f>AL27</f>
        <v>48.112934774244465</v>
      </c>
      <c r="AL90" s="3">
        <f>AL27</f>
        <v>48.112934774244465</v>
      </c>
      <c r="AO90" s="3" t="s">
        <v>8</v>
      </c>
      <c r="AP90" s="3">
        <f t="shared" ref="AP90:AP91" si="59">D91</f>
        <v>1143.721712</v>
      </c>
      <c r="AQ90" s="3">
        <f t="shared" ref="AQ90:AQ91" si="60">F91</f>
        <v>1331.0595079999998</v>
      </c>
      <c r="AR90" s="3">
        <f>AS27</f>
        <v>39.256489635147567</v>
      </c>
      <c r="AS90" s="3">
        <f>AS27</f>
        <v>39.256489635147567</v>
      </c>
    </row>
    <row r="91" spans="2:45" x14ac:dyDescent="0.2">
      <c r="B91" s="3" t="s">
        <v>8</v>
      </c>
      <c r="C91" s="3">
        <f>AVERAGE(C27:C51)</f>
        <v>1070.478404</v>
      </c>
      <c r="D91" s="3">
        <f t="shared" ref="D91:F91" si="61">AVERAGE(D27:D51)</f>
        <v>1143.721712</v>
      </c>
      <c r="E91" s="3">
        <f t="shared" si="61"/>
        <v>1168.128976</v>
      </c>
      <c r="F91" s="3">
        <f t="shared" si="61"/>
        <v>1331.0595079999998</v>
      </c>
      <c r="G91" s="3">
        <f>P27</f>
        <v>60.364539743289924</v>
      </c>
      <c r="H91" s="3">
        <f t="shared" ref="H91:J91" si="62">Q27</f>
        <v>50.087456025667976</v>
      </c>
      <c r="I91" s="3">
        <f t="shared" si="62"/>
        <v>51.921926223567652</v>
      </c>
      <c r="J91" s="3">
        <f t="shared" si="62"/>
        <v>47.785414111726638</v>
      </c>
      <c r="V91" s="3" t="s">
        <v>9</v>
      </c>
      <c r="W91" s="3">
        <f t="shared" si="53"/>
        <v>804.82269230769248</v>
      </c>
      <c r="X91" s="3">
        <f t="shared" si="53"/>
        <v>812.5691461538463</v>
      </c>
      <c r="Y91" s="3">
        <f>Z52</f>
        <v>27.702301500792977</v>
      </c>
      <c r="Z91" s="3">
        <f>Z52</f>
        <v>27.702301500792977</v>
      </c>
      <c r="AB91" s="3" t="s">
        <v>9</v>
      </c>
      <c r="AC91" s="3">
        <f t="shared" si="54"/>
        <v>914.21706153846151</v>
      </c>
      <c r="AD91" s="3">
        <f t="shared" si="54"/>
        <v>912.08253461538493</v>
      </c>
      <c r="AE91" s="3">
        <f>AF52</f>
        <v>36.226644859046239</v>
      </c>
      <c r="AF91" s="3">
        <f>AF52</f>
        <v>36.226644859046239</v>
      </c>
      <c r="AH91" s="3" t="s">
        <v>9</v>
      </c>
      <c r="AI91" s="3">
        <f t="shared" si="57"/>
        <v>804.82269230769248</v>
      </c>
      <c r="AJ91" s="3">
        <f t="shared" si="58"/>
        <v>914.21706153846151</v>
      </c>
      <c r="AK91" s="3">
        <f>AL52</f>
        <v>21.833197711525742</v>
      </c>
      <c r="AL91" s="3">
        <f>AL52</f>
        <v>21.833197711525742</v>
      </c>
      <c r="AO91" s="3" t="s">
        <v>9</v>
      </c>
      <c r="AP91" s="3">
        <f t="shared" si="59"/>
        <v>812.5691461538463</v>
      </c>
      <c r="AQ91" s="3">
        <f t="shared" si="60"/>
        <v>912.08253461538493</v>
      </c>
      <c r="AR91" s="3">
        <f>AS52</f>
        <v>17.170936777885203</v>
      </c>
      <c r="AS91" s="3">
        <f>AS52</f>
        <v>17.170936777885203</v>
      </c>
    </row>
    <row r="92" spans="2:45" x14ac:dyDescent="0.2">
      <c r="B92" s="3" t="s">
        <v>9</v>
      </c>
      <c r="C92" s="3">
        <f>AVERAGE(C52:C77)</f>
        <v>804.82269230769248</v>
      </c>
      <c r="D92" s="3">
        <f t="shared" ref="D92:F92" si="63">AVERAGE(D52:D77)</f>
        <v>812.5691461538463</v>
      </c>
      <c r="E92" s="3">
        <f t="shared" si="63"/>
        <v>914.21706153846151</v>
      </c>
      <c r="F92" s="3">
        <f t="shared" si="63"/>
        <v>912.08253461538493</v>
      </c>
      <c r="G92" s="3">
        <f>P52</f>
        <v>29.778987368983774</v>
      </c>
      <c r="H92" s="3">
        <f t="shared" ref="H92:J92" si="64">Q52</f>
        <v>35.157343927884369</v>
      </c>
      <c r="I92" s="3">
        <f t="shared" si="64"/>
        <v>44.286553636819967</v>
      </c>
      <c r="J92" s="3">
        <f t="shared" si="64"/>
        <v>35.332041898602171</v>
      </c>
    </row>
    <row r="109" spans="4:4" x14ac:dyDescent="0.2">
      <c r="D109" s="3" t="s">
        <v>170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topLeftCell="A85" workbookViewId="0">
      <selection activeCell="R111" sqref="R111"/>
    </sheetView>
  </sheetViews>
  <sheetFormatPr baseColWidth="10" defaultRowHeight="16" x14ac:dyDescent="0.2"/>
  <cols>
    <col min="1" max="3" width="10.83203125" style="3"/>
    <col min="4" max="4" width="15" style="3" customWidth="1"/>
    <col min="5" max="5" width="13.83203125" style="3" customWidth="1"/>
    <col min="6" max="6" width="14.5" style="3" customWidth="1"/>
    <col min="7" max="7" width="14.33203125" style="3" customWidth="1"/>
    <col min="8" max="15" width="10.83203125" style="3"/>
    <col min="16" max="16" width="15" style="3" customWidth="1"/>
    <col min="17" max="17" width="13.83203125" style="3" customWidth="1"/>
    <col min="18" max="18" width="14.5" style="3" customWidth="1"/>
    <col min="19" max="19" width="14.33203125" style="3" customWidth="1"/>
    <col min="20" max="16384" width="10.83203125" style="3"/>
  </cols>
  <sheetData>
    <row r="1" spans="1:46" x14ac:dyDescent="0.2">
      <c r="C1" s="3" t="s">
        <v>203</v>
      </c>
      <c r="D1" s="3" t="s">
        <v>204</v>
      </c>
      <c r="E1" s="3" t="s">
        <v>205</v>
      </c>
      <c r="F1" s="3" t="s">
        <v>206</v>
      </c>
      <c r="G1" s="3" t="s">
        <v>164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V1" s="3" t="s">
        <v>36</v>
      </c>
      <c r="W1" s="3" t="s">
        <v>171</v>
      </c>
      <c r="X1" s="3" t="s">
        <v>156</v>
      </c>
      <c r="Y1" s="3" t="s">
        <v>157</v>
      </c>
      <c r="Z1" s="3" t="s">
        <v>172</v>
      </c>
      <c r="AA1" s="3" t="s">
        <v>172</v>
      </c>
      <c r="AB1" s="3" t="s">
        <v>37</v>
      </c>
      <c r="AC1" s="3" t="s">
        <v>171</v>
      </c>
      <c r="AD1" s="3" t="s">
        <v>156</v>
      </c>
      <c r="AE1" s="3" t="s">
        <v>157</v>
      </c>
      <c r="AF1" s="3" t="s">
        <v>172</v>
      </c>
      <c r="AH1" s="3" t="s">
        <v>173</v>
      </c>
      <c r="AI1" s="3" t="s">
        <v>174</v>
      </c>
      <c r="AJ1" s="3" t="s">
        <v>126</v>
      </c>
      <c r="AK1" s="3" t="s">
        <v>127</v>
      </c>
      <c r="AL1" s="7"/>
      <c r="AM1" s="7"/>
      <c r="AO1" s="3" t="s">
        <v>175</v>
      </c>
      <c r="AP1" s="3" t="s">
        <v>174</v>
      </c>
      <c r="AQ1" s="3" t="s">
        <v>126</v>
      </c>
      <c r="AR1" s="3" t="s">
        <v>127</v>
      </c>
      <c r="AS1" s="8" t="s">
        <v>172</v>
      </c>
      <c r="AT1" s="8" t="s">
        <v>172</v>
      </c>
    </row>
    <row r="2" spans="1:46" x14ac:dyDescent="0.2">
      <c r="A2" s="3" t="s">
        <v>38</v>
      </c>
      <c r="C2" s="3">
        <v>0.70589999999999997</v>
      </c>
      <c r="D2" s="3">
        <v>0.77780000000000005</v>
      </c>
      <c r="E2" s="3">
        <v>0.4667</v>
      </c>
      <c r="F2" s="3">
        <v>0.81479999999999997</v>
      </c>
      <c r="G2" s="3">
        <f>SUM(C2:F2)/4</f>
        <v>0.69130000000000003</v>
      </c>
      <c r="H2" s="3">
        <f>AVERAGE(C2:C26)</f>
        <v>0.82103199999999987</v>
      </c>
      <c r="I2" s="3">
        <f t="shared" ref="I2:K2" si="0">AVERAGE(D2:D26)</f>
        <v>0.89454400000000023</v>
      </c>
      <c r="J2" s="3">
        <f t="shared" si="0"/>
        <v>0.8087000000000002</v>
      </c>
      <c r="K2" s="3">
        <f t="shared" si="0"/>
        <v>0.84692000000000045</v>
      </c>
      <c r="L2" s="3">
        <f>C2-$G2+H$2</f>
        <v>0.83563199999999982</v>
      </c>
      <c r="M2" s="3">
        <f>D2-$G2+I$2</f>
        <v>0.98104400000000025</v>
      </c>
      <c r="N2" s="3">
        <f t="shared" ref="N2:O17" si="1">E2-$G2+J$2</f>
        <v>0.58410000000000017</v>
      </c>
      <c r="O2" s="3">
        <f t="shared" si="1"/>
        <v>0.97042000000000039</v>
      </c>
      <c r="P2" s="3">
        <f>1.96*STDEV(L2:L26)/SQRT(25)</f>
        <v>4.1052974424301773E-2</v>
      </c>
      <c r="Q2" s="3">
        <f t="shared" ref="Q2:S2" si="2">1.96*STDEV(M2:M26)/SQRT(25)</f>
        <v>3.3515646348036693E-2</v>
      </c>
      <c r="R2" s="3">
        <f t="shared" si="2"/>
        <v>4.983708513167362E-2</v>
      </c>
      <c r="S2" s="3">
        <f t="shared" si="2"/>
        <v>4.5766675159760066E-2</v>
      </c>
      <c r="V2" s="3" t="s">
        <v>36</v>
      </c>
      <c r="W2" s="3">
        <f>SUM(C2:D2)/2</f>
        <v>0.74185000000000001</v>
      </c>
      <c r="X2" s="3">
        <f>C2-$W2+H$2</f>
        <v>0.78508199999999984</v>
      </c>
      <c r="Y2" s="3">
        <f>D2-$W2+I$2</f>
        <v>0.93049400000000027</v>
      </c>
      <c r="Z2" s="3">
        <f>1.96*STDEV(X2:X26)/SQRT(25)</f>
        <v>2.9450537804329942E-2</v>
      </c>
      <c r="AA2" s="3">
        <f>1.96*STDEV(Y2:Y26)/SQRT(25)</f>
        <v>2.9450537804329928E-2</v>
      </c>
      <c r="AB2" s="3" t="s">
        <v>37</v>
      </c>
      <c r="AC2" s="3">
        <f>SUM(E2:F2)/2</f>
        <v>0.64074999999999993</v>
      </c>
      <c r="AD2" s="3">
        <f>E2-$AC2+J$2</f>
        <v>0.63465000000000027</v>
      </c>
      <c r="AE2" s="3">
        <f>F2-$AC2+K$2</f>
        <v>1.0209700000000006</v>
      </c>
      <c r="AF2" s="3">
        <f>1.96*STDEV(AD2:AD26)/SQRT(25)</f>
        <v>4.1858969793342748E-2</v>
      </c>
      <c r="AG2" s="3">
        <f>1.96*STDEV(AE2:AE26)/SQRT(25)</f>
        <v>4.185896979334329E-2</v>
      </c>
      <c r="AH2" s="3" t="s">
        <v>173</v>
      </c>
      <c r="AI2" s="3">
        <f>(C2+E2)/2</f>
        <v>0.58630000000000004</v>
      </c>
      <c r="AJ2" s="3">
        <f>C2-$AI2+H$2</f>
        <v>0.9406319999999998</v>
      </c>
      <c r="AK2" s="3">
        <f>E2-$AI2+J$2</f>
        <v>0.68910000000000016</v>
      </c>
      <c r="AL2" s="8">
        <f>1.96*STDEV(AJ2:AJ26)/SQRT(25)</f>
        <v>3.280448605881417E-2</v>
      </c>
      <c r="AM2" s="8">
        <f>1.96*STDEV(AK2:AK26)/SQRT(25)</f>
        <v>3.2804486058813025E-2</v>
      </c>
      <c r="AO2" s="3" t="s">
        <v>175</v>
      </c>
      <c r="AP2" s="3">
        <f>(D2+F2)/2</f>
        <v>0.79630000000000001</v>
      </c>
      <c r="AQ2" s="3">
        <f>D2-$AP2+I$2</f>
        <v>0.87604400000000027</v>
      </c>
      <c r="AR2" s="3">
        <f>F2-$AP2+K$2</f>
        <v>0.86542000000000041</v>
      </c>
      <c r="AS2" s="8">
        <f>1.96*STDEV(AQ2:AQ26)/SQRT(25)</f>
        <v>2.4505855963090396E-2</v>
      </c>
      <c r="AT2" s="8">
        <f>1.96*STDEV(AR2:AR26)/SQRT(25)</f>
        <v>2.4505855963090399E-2</v>
      </c>
    </row>
    <row r="3" spans="1:46" x14ac:dyDescent="0.2">
      <c r="A3" s="3" t="s">
        <v>39</v>
      </c>
      <c r="C3" s="3">
        <v>0.47060000000000002</v>
      </c>
      <c r="D3" s="3">
        <v>0.88890000000000002</v>
      </c>
      <c r="E3" s="3">
        <v>0.8</v>
      </c>
      <c r="F3" s="3">
        <v>0.85189999999999999</v>
      </c>
      <c r="G3" s="3">
        <f t="shared" ref="G3:G66" si="3">SUM(C3:F3)/4</f>
        <v>0.75285000000000013</v>
      </c>
      <c r="L3" s="3">
        <f t="shared" ref="L3:O26" si="4">C3-$G3+H$2</f>
        <v>0.53878199999999976</v>
      </c>
      <c r="M3" s="3">
        <f t="shared" si="4"/>
        <v>1.0305940000000002</v>
      </c>
      <c r="N3" s="3">
        <f t="shared" si="1"/>
        <v>0.85585000000000011</v>
      </c>
      <c r="O3" s="3">
        <f t="shared" si="1"/>
        <v>0.94597000000000031</v>
      </c>
      <c r="V3" s="3" t="s">
        <v>36</v>
      </c>
      <c r="W3" s="3">
        <f t="shared" ref="W3:W66" si="5">SUM(C3:D3)/2</f>
        <v>0.67975000000000008</v>
      </c>
      <c r="X3" s="3">
        <f t="shared" ref="X3:Y25" si="6">C3-$W3+H$2</f>
        <v>0.61188199999999981</v>
      </c>
      <c r="Y3" s="3">
        <f t="shared" si="6"/>
        <v>1.1036940000000002</v>
      </c>
      <c r="AB3" s="3" t="s">
        <v>37</v>
      </c>
      <c r="AC3" s="3">
        <f t="shared" ref="AC3:AC66" si="7">SUM(E3:F3)/2</f>
        <v>0.82594999999999996</v>
      </c>
      <c r="AD3" s="3">
        <f t="shared" ref="AD3:AE26" si="8">E3-$AC3+J$2</f>
        <v>0.78275000000000028</v>
      </c>
      <c r="AE3" s="3">
        <f t="shared" si="8"/>
        <v>0.87287000000000048</v>
      </c>
      <c r="AH3" s="3" t="s">
        <v>173</v>
      </c>
      <c r="AI3" s="3">
        <f t="shared" ref="AI3:AI26" si="9">(C3+E3)/2</f>
        <v>0.63529999999999998</v>
      </c>
      <c r="AJ3" s="3">
        <f t="shared" ref="AJ3:AJ26" si="10">C3-$AI3+H$2</f>
        <v>0.65633199999999992</v>
      </c>
      <c r="AK3" s="3">
        <f t="shared" ref="AK3:AK26" si="11">E3-$AI3+J$2</f>
        <v>0.97340000000000027</v>
      </c>
      <c r="AO3" s="3" t="s">
        <v>175</v>
      </c>
      <c r="AP3" s="3">
        <f t="shared" ref="AP3:AP66" si="12">(D3+F3)/2</f>
        <v>0.87040000000000006</v>
      </c>
      <c r="AQ3" s="3">
        <f t="shared" ref="AQ3:AQ26" si="13">D3-$AP3+I$2</f>
        <v>0.91304400000000019</v>
      </c>
      <c r="AR3" s="3">
        <f t="shared" ref="AR3:AR26" si="14">F3-$AP3+K$2</f>
        <v>0.82842000000000038</v>
      </c>
    </row>
    <row r="4" spans="1:46" x14ac:dyDescent="0.2">
      <c r="A4" s="3" t="s">
        <v>40</v>
      </c>
      <c r="C4" s="3">
        <v>0.76470000000000005</v>
      </c>
      <c r="D4" s="3">
        <v>0.96299999999999997</v>
      </c>
      <c r="E4" s="3">
        <v>0.5333</v>
      </c>
      <c r="F4" s="3">
        <v>1</v>
      </c>
      <c r="G4" s="3">
        <f t="shared" si="3"/>
        <v>0.81525000000000003</v>
      </c>
      <c r="L4" s="3">
        <f t="shared" si="4"/>
        <v>0.77048199999999989</v>
      </c>
      <c r="M4" s="3">
        <f t="shared" si="4"/>
        <v>1.0422940000000001</v>
      </c>
      <c r="N4" s="3">
        <f t="shared" si="1"/>
        <v>0.52675000000000016</v>
      </c>
      <c r="O4" s="3">
        <f t="shared" si="1"/>
        <v>1.0316700000000005</v>
      </c>
      <c r="V4" s="3" t="s">
        <v>36</v>
      </c>
      <c r="W4" s="3">
        <f t="shared" si="5"/>
        <v>0.86385000000000001</v>
      </c>
      <c r="X4" s="3">
        <f t="shared" si="6"/>
        <v>0.72188199999999991</v>
      </c>
      <c r="Y4" s="3">
        <f t="shared" si="6"/>
        <v>0.99369400000000019</v>
      </c>
      <c r="AB4" s="3" t="s">
        <v>37</v>
      </c>
      <c r="AC4" s="3">
        <f t="shared" si="7"/>
        <v>0.76665000000000005</v>
      </c>
      <c r="AD4" s="3">
        <f t="shared" si="8"/>
        <v>0.57535000000000014</v>
      </c>
      <c r="AE4" s="3">
        <f t="shared" si="8"/>
        <v>1.0802700000000005</v>
      </c>
      <c r="AH4" s="3" t="s">
        <v>173</v>
      </c>
      <c r="AI4" s="3">
        <f t="shared" si="9"/>
        <v>0.64900000000000002</v>
      </c>
      <c r="AJ4" s="3">
        <f t="shared" si="10"/>
        <v>0.9367319999999999</v>
      </c>
      <c r="AK4" s="3">
        <f t="shared" si="11"/>
        <v>0.69300000000000017</v>
      </c>
      <c r="AO4" s="3" t="s">
        <v>175</v>
      </c>
      <c r="AP4" s="3">
        <f t="shared" si="12"/>
        <v>0.98150000000000004</v>
      </c>
      <c r="AQ4" s="3">
        <f t="shared" si="13"/>
        <v>0.87604400000000016</v>
      </c>
      <c r="AR4" s="3">
        <f t="shared" si="14"/>
        <v>0.86542000000000041</v>
      </c>
    </row>
    <row r="5" spans="1:46" x14ac:dyDescent="0.2">
      <c r="A5" s="3" t="s">
        <v>42</v>
      </c>
      <c r="C5" s="3">
        <v>0.9375</v>
      </c>
      <c r="D5" s="3">
        <v>1</v>
      </c>
      <c r="E5" s="3">
        <v>0.86670000000000003</v>
      </c>
      <c r="F5" s="3">
        <v>0.92859999999999998</v>
      </c>
      <c r="G5" s="3">
        <f t="shared" si="3"/>
        <v>0.93319999999999992</v>
      </c>
      <c r="L5" s="3">
        <f t="shared" si="4"/>
        <v>0.82533199999999995</v>
      </c>
      <c r="M5" s="3">
        <f t="shared" si="4"/>
        <v>0.96134400000000031</v>
      </c>
      <c r="N5" s="3">
        <f t="shared" si="1"/>
        <v>0.7422000000000003</v>
      </c>
      <c r="O5" s="3">
        <f t="shared" si="1"/>
        <v>0.84232000000000051</v>
      </c>
      <c r="V5" s="3" t="s">
        <v>36</v>
      </c>
      <c r="W5" s="3">
        <f t="shared" si="5"/>
        <v>0.96875</v>
      </c>
      <c r="X5" s="3">
        <f t="shared" si="6"/>
        <v>0.78978199999999987</v>
      </c>
      <c r="Y5" s="3">
        <f t="shared" si="6"/>
        <v>0.92579400000000023</v>
      </c>
      <c r="AB5" s="3" t="s">
        <v>37</v>
      </c>
      <c r="AC5" s="3">
        <f t="shared" si="7"/>
        <v>0.89765000000000006</v>
      </c>
      <c r="AD5" s="3">
        <f t="shared" si="8"/>
        <v>0.77775000000000016</v>
      </c>
      <c r="AE5" s="3">
        <f t="shared" si="8"/>
        <v>0.87787000000000037</v>
      </c>
      <c r="AH5" s="3" t="s">
        <v>173</v>
      </c>
      <c r="AI5" s="3">
        <f t="shared" si="9"/>
        <v>0.90210000000000001</v>
      </c>
      <c r="AJ5" s="3">
        <f t="shared" si="10"/>
        <v>0.85643199999999986</v>
      </c>
      <c r="AK5" s="3">
        <f t="shared" si="11"/>
        <v>0.77330000000000021</v>
      </c>
      <c r="AO5" s="3" t="s">
        <v>175</v>
      </c>
      <c r="AP5" s="3">
        <f t="shared" si="12"/>
        <v>0.96429999999999993</v>
      </c>
      <c r="AQ5" s="3">
        <f t="shared" si="13"/>
        <v>0.93024400000000029</v>
      </c>
      <c r="AR5" s="3">
        <f t="shared" si="14"/>
        <v>0.8112200000000005</v>
      </c>
    </row>
    <row r="6" spans="1:46" x14ac:dyDescent="0.2">
      <c r="A6" s="3" t="s">
        <v>43</v>
      </c>
      <c r="C6" s="3">
        <v>1</v>
      </c>
      <c r="D6" s="3">
        <v>0.92589999999999995</v>
      </c>
      <c r="E6" s="3">
        <v>1</v>
      </c>
      <c r="F6" s="3">
        <v>0.92589999999999995</v>
      </c>
      <c r="G6" s="3">
        <f t="shared" si="3"/>
        <v>0.96294999999999997</v>
      </c>
      <c r="L6" s="3">
        <f t="shared" si="4"/>
        <v>0.8580819999999999</v>
      </c>
      <c r="M6" s="3">
        <f t="shared" si="4"/>
        <v>0.8574940000000002</v>
      </c>
      <c r="N6" s="3">
        <f t="shared" si="1"/>
        <v>0.84575000000000022</v>
      </c>
      <c r="O6" s="3">
        <f t="shared" si="1"/>
        <v>0.80987000000000042</v>
      </c>
      <c r="V6" s="3" t="s">
        <v>36</v>
      </c>
      <c r="W6" s="3">
        <f t="shared" si="5"/>
        <v>0.96294999999999997</v>
      </c>
      <c r="X6" s="3">
        <f t="shared" si="6"/>
        <v>0.8580819999999999</v>
      </c>
      <c r="Y6" s="3">
        <f t="shared" si="6"/>
        <v>0.8574940000000002</v>
      </c>
      <c r="AB6" s="3" t="s">
        <v>37</v>
      </c>
      <c r="AC6" s="3">
        <f t="shared" si="7"/>
        <v>0.96294999999999997</v>
      </c>
      <c r="AD6" s="3">
        <f t="shared" si="8"/>
        <v>0.84575000000000022</v>
      </c>
      <c r="AE6" s="3">
        <f t="shared" si="8"/>
        <v>0.80987000000000042</v>
      </c>
      <c r="AH6" s="3" t="s">
        <v>173</v>
      </c>
      <c r="AI6" s="3">
        <f t="shared" si="9"/>
        <v>1</v>
      </c>
      <c r="AJ6" s="3">
        <f t="shared" si="10"/>
        <v>0.82103199999999987</v>
      </c>
      <c r="AK6" s="3">
        <f t="shared" si="11"/>
        <v>0.8087000000000002</v>
      </c>
      <c r="AO6" s="3" t="s">
        <v>175</v>
      </c>
      <c r="AP6" s="3">
        <f t="shared" si="12"/>
        <v>0.92589999999999995</v>
      </c>
      <c r="AQ6" s="3">
        <f t="shared" si="13"/>
        <v>0.89454400000000023</v>
      </c>
      <c r="AR6" s="3">
        <f t="shared" si="14"/>
        <v>0.84692000000000045</v>
      </c>
    </row>
    <row r="7" spans="1:46" x14ac:dyDescent="0.2">
      <c r="A7" s="3" t="s">
        <v>44</v>
      </c>
      <c r="C7" s="3">
        <v>0.88239999999999996</v>
      </c>
      <c r="D7" s="3">
        <v>1</v>
      </c>
      <c r="E7" s="3">
        <v>1</v>
      </c>
      <c r="F7" s="3">
        <v>0.85189999999999999</v>
      </c>
      <c r="G7" s="3">
        <f t="shared" si="3"/>
        <v>0.93357500000000004</v>
      </c>
      <c r="L7" s="3">
        <f t="shared" si="4"/>
        <v>0.76985699999999979</v>
      </c>
      <c r="M7" s="3">
        <f t="shared" si="4"/>
        <v>0.96096900000000018</v>
      </c>
      <c r="N7" s="3">
        <f t="shared" si="1"/>
        <v>0.87512500000000015</v>
      </c>
      <c r="O7" s="3">
        <f t="shared" si="1"/>
        <v>0.7652450000000004</v>
      </c>
      <c r="V7" s="3" t="s">
        <v>36</v>
      </c>
      <c r="W7" s="3">
        <f t="shared" si="5"/>
        <v>0.94120000000000004</v>
      </c>
      <c r="X7" s="3">
        <f t="shared" si="6"/>
        <v>0.7622319999999998</v>
      </c>
      <c r="Y7" s="3">
        <f t="shared" si="6"/>
        <v>0.95334400000000019</v>
      </c>
      <c r="AB7" s="3" t="s">
        <v>37</v>
      </c>
      <c r="AC7" s="3">
        <f t="shared" si="7"/>
        <v>0.92595000000000005</v>
      </c>
      <c r="AD7" s="3">
        <f t="shared" si="8"/>
        <v>0.88275000000000015</v>
      </c>
      <c r="AE7" s="3">
        <f t="shared" si="8"/>
        <v>0.77287000000000039</v>
      </c>
      <c r="AH7" s="3" t="s">
        <v>173</v>
      </c>
      <c r="AI7" s="3">
        <f t="shared" si="9"/>
        <v>0.94120000000000004</v>
      </c>
      <c r="AJ7" s="3">
        <f t="shared" si="10"/>
        <v>0.7622319999999998</v>
      </c>
      <c r="AK7" s="3">
        <f t="shared" si="11"/>
        <v>0.86750000000000016</v>
      </c>
      <c r="AO7" s="3" t="s">
        <v>175</v>
      </c>
      <c r="AP7" s="3">
        <f t="shared" si="12"/>
        <v>0.92595000000000005</v>
      </c>
      <c r="AQ7" s="3">
        <f t="shared" si="13"/>
        <v>0.96859400000000018</v>
      </c>
      <c r="AR7" s="3">
        <f t="shared" si="14"/>
        <v>0.77287000000000039</v>
      </c>
    </row>
    <row r="8" spans="1:46" x14ac:dyDescent="0.2">
      <c r="A8" s="3" t="s">
        <v>45</v>
      </c>
      <c r="C8" s="3">
        <v>0.58819999999999995</v>
      </c>
      <c r="D8" s="3">
        <v>0.92589999999999995</v>
      </c>
      <c r="E8" s="3">
        <v>0.4667</v>
      </c>
      <c r="F8" s="3">
        <v>0.81479999999999997</v>
      </c>
      <c r="G8" s="3">
        <f t="shared" si="3"/>
        <v>0.69889999999999997</v>
      </c>
      <c r="L8" s="3">
        <f t="shared" si="4"/>
        <v>0.71033199999999985</v>
      </c>
      <c r="M8" s="3">
        <f t="shared" si="4"/>
        <v>1.1215440000000001</v>
      </c>
      <c r="N8" s="3">
        <f t="shared" si="1"/>
        <v>0.57650000000000023</v>
      </c>
      <c r="O8" s="3">
        <f t="shared" si="1"/>
        <v>0.96282000000000045</v>
      </c>
      <c r="V8" s="3" t="s">
        <v>36</v>
      </c>
      <c r="W8" s="3">
        <f t="shared" si="5"/>
        <v>0.75705</v>
      </c>
      <c r="X8" s="3">
        <f t="shared" si="6"/>
        <v>0.65218199999999982</v>
      </c>
      <c r="Y8" s="3">
        <f t="shared" si="6"/>
        <v>1.0633940000000002</v>
      </c>
      <c r="AB8" s="3" t="s">
        <v>37</v>
      </c>
      <c r="AC8" s="3">
        <f t="shared" si="7"/>
        <v>0.64074999999999993</v>
      </c>
      <c r="AD8" s="3">
        <f t="shared" si="8"/>
        <v>0.63465000000000027</v>
      </c>
      <c r="AE8" s="3">
        <f t="shared" si="8"/>
        <v>1.0209700000000006</v>
      </c>
      <c r="AH8" s="3" t="s">
        <v>173</v>
      </c>
      <c r="AI8" s="3">
        <f t="shared" si="9"/>
        <v>0.52744999999999997</v>
      </c>
      <c r="AJ8" s="3">
        <f t="shared" si="10"/>
        <v>0.88178199999999984</v>
      </c>
      <c r="AK8" s="3">
        <f t="shared" si="11"/>
        <v>0.74795000000000023</v>
      </c>
      <c r="AO8" s="3" t="s">
        <v>175</v>
      </c>
      <c r="AP8" s="3">
        <f t="shared" si="12"/>
        <v>0.87034999999999996</v>
      </c>
      <c r="AQ8" s="3">
        <f t="shared" si="13"/>
        <v>0.95009400000000022</v>
      </c>
      <c r="AR8" s="3">
        <f t="shared" si="14"/>
        <v>0.79137000000000046</v>
      </c>
    </row>
    <row r="9" spans="1:46" x14ac:dyDescent="0.2">
      <c r="A9" s="3" t="s">
        <v>46</v>
      </c>
      <c r="C9" s="3">
        <v>0.82350000000000001</v>
      </c>
      <c r="D9" s="3">
        <v>0.81479999999999997</v>
      </c>
      <c r="E9" s="3">
        <v>0.4667</v>
      </c>
      <c r="F9" s="3">
        <v>0.70369999999999999</v>
      </c>
      <c r="G9" s="3">
        <f t="shared" si="3"/>
        <v>0.70217499999999999</v>
      </c>
      <c r="L9" s="3">
        <f t="shared" si="4"/>
        <v>0.94235699999999989</v>
      </c>
      <c r="M9" s="3">
        <f t="shared" si="4"/>
        <v>1.0071690000000002</v>
      </c>
      <c r="N9" s="3">
        <f t="shared" si="1"/>
        <v>0.57322500000000021</v>
      </c>
      <c r="O9" s="3">
        <f t="shared" si="1"/>
        <v>0.84844500000000045</v>
      </c>
      <c r="V9" s="3" t="s">
        <v>36</v>
      </c>
      <c r="W9" s="3">
        <f t="shared" si="5"/>
        <v>0.81915000000000004</v>
      </c>
      <c r="X9" s="3">
        <f t="shared" si="6"/>
        <v>0.82538199999999984</v>
      </c>
      <c r="Y9" s="3">
        <f t="shared" si="6"/>
        <v>0.89019400000000015</v>
      </c>
      <c r="AB9" s="3" t="s">
        <v>37</v>
      </c>
      <c r="AC9" s="3">
        <f t="shared" si="7"/>
        <v>0.58519999999999994</v>
      </c>
      <c r="AD9" s="3">
        <f t="shared" si="8"/>
        <v>0.69020000000000026</v>
      </c>
      <c r="AE9" s="3">
        <f t="shared" si="8"/>
        <v>0.9654200000000005</v>
      </c>
      <c r="AH9" s="3" t="s">
        <v>173</v>
      </c>
      <c r="AI9" s="3">
        <f t="shared" si="9"/>
        <v>0.64510000000000001</v>
      </c>
      <c r="AJ9" s="3">
        <f t="shared" si="10"/>
        <v>0.99943199999999988</v>
      </c>
      <c r="AK9" s="3">
        <f t="shared" si="11"/>
        <v>0.63030000000000019</v>
      </c>
      <c r="AO9" s="3" t="s">
        <v>175</v>
      </c>
      <c r="AP9" s="3">
        <f t="shared" si="12"/>
        <v>0.75924999999999998</v>
      </c>
      <c r="AQ9" s="3">
        <f t="shared" si="13"/>
        <v>0.95009400000000022</v>
      </c>
      <c r="AR9" s="3">
        <f t="shared" si="14"/>
        <v>0.79137000000000046</v>
      </c>
    </row>
    <row r="10" spans="1:46" x14ac:dyDescent="0.2">
      <c r="A10" s="3" t="s">
        <v>47</v>
      </c>
      <c r="C10" s="3">
        <v>0.70589999999999997</v>
      </c>
      <c r="D10" s="3">
        <v>0.85189999999999999</v>
      </c>
      <c r="E10" s="3">
        <v>0.93330000000000002</v>
      </c>
      <c r="F10" s="3">
        <v>1</v>
      </c>
      <c r="G10" s="3">
        <f t="shared" si="3"/>
        <v>0.87277499999999997</v>
      </c>
      <c r="L10" s="3">
        <f t="shared" si="4"/>
        <v>0.65415699999999988</v>
      </c>
      <c r="M10" s="3">
        <f t="shared" si="4"/>
        <v>0.87366900000000025</v>
      </c>
      <c r="N10" s="3">
        <f t="shared" si="1"/>
        <v>0.86922500000000025</v>
      </c>
      <c r="O10" s="3">
        <f t="shared" si="1"/>
        <v>0.97414500000000048</v>
      </c>
      <c r="V10" s="3" t="s">
        <v>36</v>
      </c>
      <c r="W10" s="3">
        <f t="shared" si="5"/>
        <v>0.77889999999999993</v>
      </c>
      <c r="X10" s="3">
        <f t="shared" si="6"/>
        <v>0.74803199999999992</v>
      </c>
      <c r="Y10" s="3">
        <f t="shared" si="6"/>
        <v>0.96754400000000029</v>
      </c>
      <c r="AB10" s="3" t="s">
        <v>37</v>
      </c>
      <c r="AC10" s="3">
        <f t="shared" si="7"/>
        <v>0.96665000000000001</v>
      </c>
      <c r="AD10" s="3">
        <f t="shared" si="8"/>
        <v>0.77535000000000021</v>
      </c>
      <c r="AE10" s="3">
        <f t="shared" si="8"/>
        <v>0.88027000000000044</v>
      </c>
      <c r="AH10" s="3" t="s">
        <v>173</v>
      </c>
      <c r="AI10" s="3">
        <f t="shared" si="9"/>
        <v>0.8196</v>
      </c>
      <c r="AJ10" s="3">
        <f t="shared" si="10"/>
        <v>0.70733199999999985</v>
      </c>
      <c r="AK10" s="3">
        <f t="shared" si="11"/>
        <v>0.92240000000000022</v>
      </c>
      <c r="AO10" s="3" t="s">
        <v>175</v>
      </c>
      <c r="AP10" s="3">
        <f t="shared" si="12"/>
        <v>0.92595000000000005</v>
      </c>
      <c r="AQ10" s="3">
        <f t="shared" si="13"/>
        <v>0.82049400000000017</v>
      </c>
      <c r="AR10" s="3">
        <f t="shared" si="14"/>
        <v>0.9209700000000004</v>
      </c>
    </row>
    <row r="11" spans="1:46" x14ac:dyDescent="0.2">
      <c r="A11" s="3" t="s">
        <v>48</v>
      </c>
      <c r="C11" s="3">
        <v>0.88239999999999996</v>
      </c>
      <c r="D11" s="3">
        <v>1</v>
      </c>
      <c r="E11" s="3">
        <v>0.93330000000000002</v>
      </c>
      <c r="F11" s="3">
        <v>0.92589999999999995</v>
      </c>
      <c r="G11" s="3">
        <f t="shared" si="3"/>
        <v>0.93540000000000001</v>
      </c>
      <c r="L11" s="3">
        <f t="shared" si="4"/>
        <v>0.76803199999999983</v>
      </c>
      <c r="M11" s="3">
        <f t="shared" si="4"/>
        <v>0.95914400000000022</v>
      </c>
      <c r="N11" s="3">
        <f t="shared" si="1"/>
        <v>0.80660000000000021</v>
      </c>
      <c r="O11" s="3">
        <f t="shared" si="1"/>
        <v>0.83742000000000039</v>
      </c>
      <c r="V11" s="3" t="s">
        <v>36</v>
      </c>
      <c r="W11" s="3">
        <f t="shared" si="5"/>
        <v>0.94120000000000004</v>
      </c>
      <c r="X11" s="3">
        <f t="shared" si="6"/>
        <v>0.7622319999999998</v>
      </c>
      <c r="Y11" s="3">
        <f t="shared" si="6"/>
        <v>0.95334400000000019</v>
      </c>
      <c r="AB11" s="3" t="s">
        <v>37</v>
      </c>
      <c r="AC11" s="3">
        <f t="shared" si="7"/>
        <v>0.92959999999999998</v>
      </c>
      <c r="AD11" s="3">
        <f t="shared" si="8"/>
        <v>0.81240000000000023</v>
      </c>
      <c r="AE11" s="3">
        <f t="shared" si="8"/>
        <v>0.84322000000000041</v>
      </c>
      <c r="AH11" s="3" t="s">
        <v>173</v>
      </c>
      <c r="AI11" s="3">
        <f t="shared" si="9"/>
        <v>0.90785000000000005</v>
      </c>
      <c r="AJ11" s="3">
        <f t="shared" si="10"/>
        <v>0.79558199999999979</v>
      </c>
      <c r="AK11" s="3">
        <f t="shared" si="11"/>
        <v>0.83415000000000017</v>
      </c>
      <c r="AO11" s="3" t="s">
        <v>175</v>
      </c>
      <c r="AP11" s="3">
        <f t="shared" si="12"/>
        <v>0.96294999999999997</v>
      </c>
      <c r="AQ11" s="3">
        <f t="shared" si="13"/>
        <v>0.93159400000000026</v>
      </c>
      <c r="AR11" s="3">
        <f t="shared" si="14"/>
        <v>0.80987000000000042</v>
      </c>
    </row>
    <row r="12" spans="1:46" x14ac:dyDescent="0.2">
      <c r="A12" s="3" t="s">
        <v>49</v>
      </c>
      <c r="C12" s="3">
        <v>1</v>
      </c>
      <c r="D12" s="3">
        <v>0.85189999999999999</v>
      </c>
      <c r="E12" s="3">
        <v>0.93330000000000002</v>
      </c>
      <c r="F12" s="3">
        <v>0.92589999999999995</v>
      </c>
      <c r="G12" s="3">
        <f t="shared" si="3"/>
        <v>0.92777500000000002</v>
      </c>
      <c r="L12" s="3">
        <f t="shared" si="4"/>
        <v>0.89325699999999986</v>
      </c>
      <c r="M12" s="3">
        <f t="shared" si="4"/>
        <v>0.8186690000000002</v>
      </c>
      <c r="N12" s="3">
        <f t="shared" si="1"/>
        <v>0.8142250000000002</v>
      </c>
      <c r="O12" s="3">
        <f t="shared" si="1"/>
        <v>0.84504500000000038</v>
      </c>
      <c r="V12" s="3" t="s">
        <v>36</v>
      </c>
      <c r="W12" s="3">
        <f t="shared" si="5"/>
        <v>0.92595000000000005</v>
      </c>
      <c r="X12" s="3">
        <f t="shared" si="6"/>
        <v>0.89508199999999982</v>
      </c>
      <c r="Y12" s="3">
        <f t="shared" si="6"/>
        <v>0.82049400000000017</v>
      </c>
      <c r="AB12" s="3" t="s">
        <v>37</v>
      </c>
      <c r="AC12" s="3">
        <f t="shared" si="7"/>
        <v>0.92959999999999998</v>
      </c>
      <c r="AD12" s="3">
        <f t="shared" si="8"/>
        <v>0.81240000000000023</v>
      </c>
      <c r="AE12" s="3">
        <f t="shared" si="8"/>
        <v>0.84322000000000041</v>
      </c>
      <c r="AH12" s="3" t="s">
        <v>173</v>
      </c>
      <c r="AI12" s="3">
        <f t="shared" si="9"/>
        <v>0.96665000000000001</v>
      </c>
      <c r="AJ12" s="3">
        <f t="shared" si="10"/>
        <v>0.85438199999999986</v>
      </c>
      <c r="AK12" s="3">
        <f t="shared" si="11"/>
        <v>0.77535000000000021</v>
      </c>
      <c r="AO12" s="3" t="s">
        <v>175</v>
      </c>
      <c r="AP12" s="3">
        <f t="shared" si="12"/>
        <v>0.88890000000000002</v>
      </c>
      <c r="AQ12" s="3">
        <f t="shared" si="13"/>
        <v>0.85754400000000019</v>
      </c>
      <c r="AR12" s="3">
        <f t="shared" si="14"/>
        <v>0.88392000000000037</v>
      </c>
    </row>
    <row r="13" spans="1:46" x14ac:dyDescent="0.2">
      <c r="A13" s="3" t="s">
        <v>50</v>
      </c>
      <c r="C13" s="3">
        <v>0.82350000000000001</v>
      </c>
      <c r="D13" s="3">
        <v>0.74070000000000003</v>
      </c>
      <c r="E13" s="3">
        <v>0.73329999999999995</v>
      </c>
      <c r="F13" s="3">
        <v>0.59260000000000002</v>
      </c>
      <c r="G13" s="3">
        <f t="shared" si="3"/>
        <v>0.72252499999999997</v>
      </c>
      <c r="L13" s="3">
        <f t="shared" si="4"/>
        <v>0.92200699999999991</v>
      </c>
      <c r="M13" s="3">
        <f t="shared" si="4"/>
        <v>0.91271900000000028</v>
      </c>
      <c r="N13" s="3">
        <f t="shared" si="1"/>
        <v>0.81947500000000018</v>
      </c>
      <c r="O13" s="3">
        <f t="shared" si="1"/>
        <v>0.71699500000000049</v>
      </c>
      <c r="V13" s="3" t="s">
        <v>36</v>
      </c>
      <c r="W13" s="3">
        <f t="shared" si="5"/>
        <v>0.78210000000000002</v>
      </c>
      <c r="X13" s="3">
        <f t="shared" si="6"/>
        <v>0.86243199999999987</v>
      </c>
      <c r="Y13" s="3">
        <f t="shared" si="6"/>
        <v>0.85314400000000024</v>
      </c>
      <c r="AB13" s="3" t="s">
        <v>37</v>
      </c>
      <c r="AC13" s="3">
        <f t="shared" si="7"/>
        <v>0.66294999999999993</v>
      </c>
      <c r="AD13" s="3">
        <f t="shared" si="8"/>
        <v>0.87905000000000022</v>
      </c>
      <c r="AE13" s="3">
        <f t="shared" si="8"/>
        <v>0.77657000000000054</v>
      </c>
      <c r="AH13" s="3" t="s">
        <v>173</v>
      </c>
      <c r="AI13" s="3">
        <f t="shared" si="9"/>
        <v>0.77839999999999998</v>
      </c>
      <c r="AJ13" s="3">
        <f t="shared" si="10"/>
        <v>0.8661319999999999</v>
      </c>
      <c r="AK13" s="3">
        <f t="shared" si="11"/>
        <v>0.76360000000000017</v>
      </c>
      <c r="AO13" s="3" t="s">
        <v>175</v>
      </c>
      <c r="AP13" s="3">
        <f t="shared" si="12"/>
        <v>0.66664999999999996</v>
      </c>
      <c r="AQ13" s="3">
        <f t="shared" si="13"/>
        <v>0.96859400000000029</v>
      </c>
      <c r="AR13" s="3">
        <f t="shared" si="14"/>
        <v>0.7728700000000005</v>
      </c>
    </row>
    <row r="14" spans="1:46" x14ac:dyDescent="0.2">
      <c r="A14" s="3" t="s">
        <v>51</v>
      </c>
      <c r="C14" s="3">
        <v>1</v>
      </c>
      <c r="D14" s="3">
        <v>0.92310000000000003</v>
      </c>
      <c r="E14" s="3">
        <v>0.93330000000000002</v>
      </c>
      <c r="F14" s="3">
        <v>0.89290000000000003</v>
      </c>
      <c r="G14" s="3">
        <f t="shared" si="3"/>
        <v>0.93732499999999996</v>
      </c>
      <c r="L14" s="3">
        <f t="shared" si="4"/>
        <v>0.88370699999999991</v>
      </c>
      <c r="M14" s="3">
        <f t="shared" si="4"/>
        <v>0.8803190000000003</v>
      </c>
      <c r="N14" s="3">
        <f t="shared" si="1"/>
        <v>0.80467500000000025</v>
      </c>
      <c r="O14" s="3">
        <f t="shared" si="1"/>
        <v>0.80249500000000051</v>
      </c>
      <c r="V14" s="3" t="s">
        <v>36</v>
      </c>
      <c r="W14" s="3">
        <f t="shared" si="5"/>
        <v>0.96155000000000002</v>
      </c>
      <c r="X14" s="3">
        <f t="shared" si="6"/>
        <v>0.85948199999999986</v>
      </c>
      <c r="Y14" s="3">
        <f t="shared" si="6"/>
        <v>0.85609400000000024</v>
      </c>
      <c r="AB14" s="3" t="s">
        <v>37</v>
      </c>
      <c r="AC14" s="3">
        <f t="shared" si="7"/>
        <v>0.91310000000000002</v>
      </c>
      <c r="AD14" s="3">
        <f t="shared" si="8"/>
        <v>0.82890000000000019</v>
      </c>
      <c r="AE14" s="3">
        <f t="shared" si="8"/>
        <v>0.82672000000000045</v>
      </c>
      <c r="AH14" s="3" t="s">
        <v>173</v>
      </c>
      <c r="AI14" s="3">
        <f t="shared" si="9"/>
        <v>0.96665000000000001</v>
      </c>
      <c r="AJ14" s="3">
        <f t="shared" si="10"/>
        <v>0.85438199999999986</v>
      </c>
      <c r="AK14" s="3">
        <f t="shared" si="11"/>
        <v>0.77535000000000021</v>
      </c>
      <c r="AO14" s="3" t="s">
        <v>175</v>
      </c>
      <c r="AP14" s="3">
        <f t="shared" si="12"/>
        <v>0.90800000000000003</v>
      </c>
      <c r="AQ14" s="3">
        <f t="shared" si="13"/>
        <v>0.90964400000000023</v>
      </c>
      <c r="AR14" s="3">
        <f t="shared" si="14"/>
        <v>0.83182000000000045</v>
      </c>
    </row>
    <row r="15" spans="1:46" x14ac:dyDescent="0.2">
      <c r="A15" s="3" t="s">
        <v>52</v>
      </c>
      <c r="C15" s="3">
        <v>0.70589999999999997</v>
      </c>
      <c r="D15" s="3">
        <v>0.92589999999999995</v>
      </c>
      <c r="E15" s="3">
        <v>0.86670000000000003</v>
      </c>
      <c r="F15" s="3">
        <v>0.85189999999999999</v>
      </c>
      <c r="G15" s="3">
        <f t="shared" si="3"/>
        <v>0.83760000000000001</v>
      </c>
      <c r="L15" s="3">
        <f t="shared" si="4"/>
        <v>0.68933199999999983</v>
      </c>
      <c r="M15" s="3">
        <f t="shared" si="4"/>
        <v>0.98284400000000016</v>
      </c>
      <c r="N15" s="3">
        <f t="shared" si="1"/>
        <v>0.83780000000000021</v>
      </c>
      <c r="O15" s="3">
        <f t="shared" si="1"/>
        <v>0.86122000000000043</v>
      </c>
      <c r="V15" s="3" t="s">
        <v>36</v>
      </c>
      <c r="W15" s="3">
        <f t="shared" si="5"/>
        <v>0.81589999999999996</v>
      </c>
      <c r="X15" s="3">
        <f t="shared" si="6"/>
        <v>0.71103199999999989</v>
      </c>
      <c r="Y15" s="3">
        <f t="shared" si="6"/>
        <v>1.0045440000000001</v>
      </c>
      <c r="AB15" s="3" t="s">
        <v>37</v>
      </c>
      <c r="AC15" s="3">
        <f t="shared" si="7"/>
        <v>0.85929999999999995</v>
      </c>
      <c r="AD15" s="3">
        <f t="shared" si="8"/>
        <v>0.81610000000000027</v>
      </c>
      <c r="AE15" s="3">
        <f t="shared" si="8"/>
        <v>0.83952000000000049</v>
      </c>
      <c r="AH15" s="3" t="s">
        <v>173</v>
      </c>
      <c r="AI15" s="3">
        <f t="shared" si="9"/>
        <v>0.7863</v>
      </c>
      <c r="AJ15" s="3">
        <f t="shared" si="10"/>
        <v>0.74063199999999985</v>
      </c>
      <c r="AK15" s="3">
        <f t="shared" si="11"/>
        <v>0.88910000000000022</v>
      </c>
      <c r="AO15" s="3" t="s">
        <v>175</v>
      </c>
      <c r="AP15" s="3">
        <f t="shared" si="12"/>
        <v>0.88890000000000002</v>
      </c>
      <c r="AQ15" s="3">
        <f t="shared" si="13"/>
        <v>0.93154400000000015</v>
      </c>
      <c r="AR15" s="3">
        <f t="shared" si="14"/>
        <v>0.80992000000000042</v>
      </c>
    </row>
    <row r="16" spans="1:46" x14ac:dyDescent="0.2">
      <c r="A16" s="3" t="s">
        <v>53</v>
      </c>
      <c r="C16" s="3">
        <v>0.88239999999999996</v>
      </c>
      <c r="D16" s="3">
        <v>1</v>
      </c>
      <c r="E16" s="3">
        <v>0.93330000000000002</v>
      </c>
      <c r="F16" s="3">
        <v>0.92589999999999995</v>
      </c>
      <c r="G16" s="3">
        <f t="shared" si="3"/>
        <v>0.93540000000000001</v>
      </c>
      <c r="L16" s="3">
        <f t="shared" si="4"/>
        <v>0.76803199999999983</v>
      </c>
      <c r="M16" s="3">
        <f t="shared" si="4"/>
        <v>0.95914400000000022</v>
      </c>
      <c r="N16" s="3">
        <f t="shared" si="1"/>
        <v>0.80660000000000021</v>
      </c>
      <c r="O16" s="3">
        <f t="shared" si="1"/>
        <v>0.83742000000000039</v>
      </c>
      <c r="V16" s="3" t="s">
        <v>36</v>
      </c>
      <c r="W16" s="3">
        <f t="shared" si="5"/>
        <v>0.94120000000000004</v>
      </c>
      <c r="X16" s="3">
        <f t="shared" si="6"/>
        <v>0.7622319999999998</v>
      </c>
      <c r="Y16" s="3">
        <f t="shared" si="6"/>
        <v>0.95334400000000019</v>
      </c>
      <c r="AB16" s="3" t="s">
        <v>37</v>
      </c>
      <c r="AC16" s="3">
        <f t="shared" si="7"/>
        <v>0.92959999999999998</v>
      </c>
      <c r="AD16" s="3">
        <f t="shared" si="8"/>
        <v>0.81240000000000023</v>
      </c>
      <c r="AE16" s="3">
        <f t="shared" si="8"/>
        <v>0.84322000000000041</v>
      </c>
      <c r="AH16" s="3" t="s">
        <v>173</v>
      </c>
      <c r="AI16" s="3">
        <f t="shared" si="9"/>
        <v>0.90785000000000005</v>
      </c>
      <c r="AJ16" s="3">
        <f t="shared" si="10"/>
        <v>0.79558199999999979</v>
      </c>
      <c r="AK16" s="3">
        <f t="shared" si="11"/>
        <v>0.83415000000000017</v>
      </c>
      <c r="AO16" s="3" t="s">
        <v>175</v>
      </c>
      <c r="AP16" s="3">
        <f t="shared" si="12"/>
        <v>0.96294999999999997</v>
      </c>
      <c r="AQ16" s="3">
        <f t="shared" si="13"/>
        <v>0.93159400000000026</v>
      </c>
      <c r="AR16" s="3">
        <f t="shared" si="14"/>
        <v>0.80987000000000042</v>
      </c>
    </row>
    <row r="17" spans="1:46" x14ac:dyDescent="0.2">
      <c r="A17" s="3" t="s">
        <v>54</v>
      </c>
      <c r="C17" s="3">
        <v>1</v>
      </c>
      <c r="D17" s="3">
        <v>0.92310000000000003</v>
      </c>
      <c r="E17" s="3">
        <v>1</v>
      </c>
      <c r="F17" s="3">
        <v>0.60709999999999997</v>
      </c>
      <c r="G17" s="3">
        <f t="shared" si="3"/>
        <v>0.88254999999999995</v>
      </c>
      <c r="L17" s="3">
        <f t="shared" si="4"/>
        <v>0.93848199999999993</v>
      </c>
      <c r="M17" s="3">
        <f t="shared" si="4"/>
        <v>0.93509400000000031</v>
      </c>
      <c r="N17" s="3">
        <f t="shared" si="1"/>
        <v>0.92615000000000025</v>
      </c>
      <c r="O17" s="3">
        <f t="shared" si="1"/>
        <v>0.57147000000000048</v>
      </c>
      <c r="V17" s="3" t="s">
        <v>36</v>
      </c>
      <c r="W17" s="3">
        <f t="shared" si="5"/>
        <v>0.96155000000000002</v>
      </c>
      <c r="X17" s="3">
        <f t="shared" si="6"/>
        <v>0.85948199999999986</v>
      </c>
      <c r="Y17" s="3">
        <f t="shared" si="6"/>
        <v>0.85609400000000024</v>
      </c>
      <c r="AB17" s="3" t="s">
        <v>37</v>
      </c>
      <c r="AC17" s="3">
        <f t="shared" si="7"/>
        <v>0.80354999999999999</v>
      </c>
      <c r="AD17" s="3">
        <f t="shared" si="8"/>
        <v>1.0051500000000002</v>
      </c>
      <c r="AE17" s="3">
        <f t="shared" si="8"/>
        <v>0.65047000000000044</v>
      </c>
      <c r="AH17" s="3" t="s">
        <v>173</v>
      </c>
      <c r="AI17" s="3">
        <f t="shared" si="9"/>
        <v>1</v>
      </c>
      <c r="AJ17" s="3">
        <f t="shared" si="10"/>
        <v>0.82103199999999987</v>
      </c>
      <c r="AK17" s="3">
        <f t="shared" si="11"/>
        <v>0.8087000000000002</v>
      </c>
      <c r="AO17" s="3" t="s">
        <v>175</v>
      </c>
      <c r="AP17" s="3">
        <f t="shared" si="12"/>
        <v>0.7651</v>
      </c>
      <c r="AQ17" s="3">
        <f t="shared" si="13"/>
        <v>1.0525440000000001</v>
      </c>
      <c r="AR17" s="3">
        <f t="shared" si="14"/>
        <v>0.68892000000000042</v>
      </c>
    </row>
    <row r="18" spans="1:46" x14ac:dyDescent="0.2">
      <c r="A18" s="3" t="s">
        <v>55</v>
      </c>
      <c r="C18" s="3">
        <v>1</v>
      </c>
      <c r="D18" s="3">
        <v>1</v>
      </c>
      <c r="E18" s="3">
        <v>0.93330000000000002</v>
      </c>
      <c r="F18" s="3">
        <v>0.64290000000000003</v>
      </c>
      <c r="G18" s="3">
        <f t="shared" si="3"/>
        <v>0.89405000000000001</v>
      </c>
      <c r="L18" s="3">
        <f t="shared" si="4"/>
        <v>0.92698199999999986</v>
      </c>
      <c r="M18" s="3">
        <f t="shared" si="4"/>
        <v>1.0004940000000002</v>
      </c>
      <c r="N18" s="3">
        <f t="shared" si="4"/>
        <v>0.8479500000000002</v>
      </c>
      <c r="O18" s="3">
        <f t="shared" si="4"/>
        <v>0.59577000000000047</v>
      </c>
      <c r="V18" s="3" t="s">
        <v>36</v>
      </c>
      <c r="W18" s="3">
        <f t="shared" si="5"/>
        <v>1</v>
      </c>
      <c r="X18" s="3">
        <f t="shared" si="6"/>
        <v>0.82103199999999987</v>
      </c>
      <c r="Y18" s="3">
        <f t="shared" si="6"/>
        <v>0.89454400000000023</v>
      </c>
      <c r="AB18" s="3" t="s">
        <v>37</v>
      </c>
      <c r="AC18" s="3">
        <f t="shared" si="7"/>
        <v>0.78810000000000002</v>
      </c>
      <c r="AD18" s="3">
        <f t="shared" si="8"/>
        <v>0.95390000000000019</v>
      </c>
      <c r="AE18" s="3">
        <f t="shared" si="8"/>
        <v>0.70172000000000045</v>
      </c>
      <c r="AH18" s="3" t="s">
        <v>173</v>
      </c>
      <c r="AI18" s="3">
        <f t="shared" si="9"/>
        <v>0.96665000000000001</v>
      </c>
      <c r="AJ18" s="3">
        <f t="shared" si="10"/>
        <v>0.85438199999999986</v>
      </c>
      <c r="AK18" s="3">
        <f t="shared" si="11"/>
        <v>0.77535000000000021</v>
      </c>
      <c r="AO18" s="3" t="s">
        <v>175</v>
      </c>
      <c r="AP18" s="3">
        <f t="shared" si="12"/>
        <v>0.82145000000000001</v>
      </c>
      <c r="AQ18" s="3">
        <f t="shared" si="13"/>
        <v>1.0730940000000002</v>
      </c>
      <c r="AR18" s="3">
        <f t="shared" si="14"/>
        <v>0.66837000000000046</v>
      </c>
    </row>
    <row r="19" spans="1:46" x14ac:dyDescent="0.2">
      <c r="A19" s="3" t="s">
        <v>56</v>
      </c>
      <c r="C19" s="3">
        <v>0.76470000000000005</v>
      </c>
      <c r="D19" s="3">
        <v>0.76</v>
      </c>
      <c r="E19" s="3">
        <v>0.71430000000000005</v>
      </c>
      <c r="F19" s="3">
        <v>0.64290000000000003</v>
      </c>
      <c r="G19" s="3">
        <f t="shared" si="3"/>
        <v>0.72047500000000009</v>
      </c>
      <c r="L19" s="3">
        <f t="shared" si="4"/>
        <v>0.86525699999999983</v>
      </c>
      <c r="M19" s="3">
        <f t="shared" si="4"/>
        <v>0.93406900000000015</v>
      </c>
      <c r="N19" s="3">
        <f t="shared" si="4"/>
        <v>0.80252500000000015</v>
      </c>
      <c r="O19" s="3">
        <f t="shared" si="4"/>
        <v>0.76934500000000039</v>
      </c>
      <c r="V19" s="3" t="s">
        <v>36</v>
      </c>
      <c r="W19" s="3">
        <f t="shared" si="5"/>
        <v>0.76235000000000008</v>
      </c>
      <c r="X19" s="3">
        <f t="shared" si="6"/>
        <v>0.82338199999999984</v>
      </c>
      <c r="Y19" s="3">
        <f t="shared" si="6"/>
        <v>0.89219400000000015</v>
      </c>
      <c r="AB19" s="3" t="s">
        <v>37</v>
      </c>
      <c r="AC19" s="3">
        <f t="shared" si="7"/>
        <v>0.67860000000000009</v>
      </c>
      <c r="AD19" s="3">
        <f t="shared" si="8"/>
        <v>0.84440000000000015</v>
      </c>
      <c r="AE19" s="3">
        <f t="shared" si="8"/>
        <v>0.81122000000000039</v>
      </c>
      <c r="AH19" s="3" t="s">
        <v>173</v>
      </c>
      <c r="AI19" s="3">
        <f t="shared" si="9"/>
        <v>0.73950000000000005</v>
      </c>
      <c r="AJ19" s="3">
        <f t="shared" si="10"/>
        <v>0.84623199999999987</v>
      </c>
      <c r="AK19" s="3">
        <f t="shared" si="11"/>
        <v>0.7835000000000002</v>
      </c>
      <c r="AO19" s="3" t="s">
        <v>175</v>
      </c>
      <c r="AP19" s="3">
        <f t="shared" si="12"/>
        <v>0.70145000000000002</v>
      </c>
      <c r="AQ19" s="3">
        <f t="shared" si="13"/>
        <v>0.95309400000000022</v>
      </c>
      <c r="AR19" s="3">
        <f t="shared" si="14"/>
        <v>0.78837000000000046</v>
      </c>
    </row>
    <row r="20" spans="1:46" x14ac:dyDescent="0.2">
      <c r="A20" s="3" t="s">
        <v>57</v>
      </c>
      <c r="C20" s="3">
        <v>0.76470000000000005</v>
      </c>
      <c r="D20" s="3">
        <v>0.96299999999999997</v>
      </c>
      <c r="E20" s="3">
        <v>0.57140000000000002</v>
      </c>
      <c r="F20" s="3">
        <v>0.9</v>
      </c>
      <c r="G20" s="3">
        <f t="shared" si="3"/>
        <v>0.79977500000000001</v>
      </c>
      <c r="L20" s="3">
        <f t="shared" si="4"/>
        <v>0.78595699999999991</v>
      </c>
      <c r="M20" s="3">
        <f t="shared" si="4"/>
        <v>1.0577690000000002</v>
      </c>
      <c r="N20" s="3">
        <f t="shared" si="4"/>
        <v>0.5803250000000002</v>
      </c>
      <c r="O20" s="3">
        <f t="shared" si="4"/>
        <v>0.94714500000000046</v>
      </c>
      <c r="V20" s="3" t="s">
        <v>36</v>
      </c>
      <c r="W20" s="3">
        <f t="shared" si="5"/>
        <v>0.86385000000000001</v>
      </c>
      <c r="X20" s="3">
        <f t="shared" si="6"/>
        <v>0.72188199999999991</v>
      </c>
      <c r="Y20" s="3">
        <f t="shared" si="6"/>
        <v>0.99369400000000019</v>
      </c>
      <c r="AB20" s="3" t="s">
        <v>37</v>
      </c>
      <c r="AC20" s="3">
        <f t="shared" si="7"/>
        <v>0.73570000000000002</v>
      </c>
      <c r="AD20" s="3">
        <f t="shared" si="8"/>
        <v>0.64440000000000019</v>
      </c>
      <c r="AE20" s="3">
        <f t="shared" si="8"/>
        <v>1.0112200000000005</v>
      </c>
      <c r="AH20" s="3" t="s">
        <v>173</v>
      </c>
      <c r="AI20" s="3">
        <f t="shared" si="9"/>
        <v>0.66805000000000003</v>
      </c>
      <c r="AJ20" s="3">
        <f t="shared" si="10"/>
        <v>0.91768199999999989</v>
      </c>
      <c r="AK20" s="3">
        <f t="shared" si="11"/>
        <v>0.71205000000000018</v>
      </c>
      <c r="AO20" s="3" t="s">
        <v>175</v>
      </c>
      <c r="AP20" s="3">
        <f t="shared" si="12"/>
        <v>0.93149999999999999</v>
      </c>
      <c r="AQ20" s="3">
        <f t="shared" si="13"/>
        <v>0.9260440000000002</v>
      </c>
      <c r="AR20" s="3">
        <f t="shared" si="14"/>
        <v>0.81542000000000048</v>
      </c>
    </row>
    <row r="21" spans="1:46" x14ac:dyDescent="0.2">
      <c r="A21" s="3" t="s">
        <v>58</v>
      </c>
      <c r="C21" s="3">
        <v>0.70589999999999997</v>
      </c>
      <c r="D21" s="3">
        <v>0.75</v>
      </c>
      <c r="E21" s="3">
        <v>1</v>
      </c>
      <c r="F21" s="3">
        <v>0.84619999999999995</v>
      </c>
      <c r="G21" s="3">
        <f t="shared" si="3"/>
        <v>0.82552499999999995</v>
      </c>
      <c r="L21" s="3">
        <f t="shared" si="4"/>
        <v>0.70140699999999989</v>
      </c>
      <c r="M21" s="3">
        <f t="shared" si="4"/>
        <v>0.81901900000000027</v>
      </c>
      <c r="N21" s="3">
        <f t="shared" si="4"/>
        <v>0.98317500000000024</v>
      </c>
      <c r="O21" s="3">
        <f t="shared" si="4"/>
        <v>0.86759500000000045</v>
      </c>
      <c r="V21" s="3" t="s">
        <v>36</v>
      </c>
      <c r="W21" s="3">
        <f t="shared" si="5"/>
        <v>0.72794999999999999</v>
      </c>
      <c r="X21" s="3">
        <f t="shared" si="6"/>
        <v>0.79898199999999986</v>
      </c>
      <c r="Y21" s="3">
        <f t="shared" si="6"/>
        <v>0.91659400000000024</v>
      </c>
      <c r="AB21" s="3" t="s">
        <v>37</v>
      </c>
      <c r="AC21" s="3">
        <f t="shared" si="7"/>
        <v>0.92310000000000003</v>
      </c>
      <c r="AD21" s="3">
        <f t="shared" si="8"/>
        <v>0.88560000000000016</v>
      </c>
      <c r="AE21" s="3">
        <f t="shared" si="8"/>
        <v>0.77002000000000037</v>
      </c>
      <c r="AH21" s="3" t="s">
        <v>173</v>
      </c>
      <c r="AI21" s="3">
        <f t="shared" si="9"/>
        <v>0.85294999999999999</v>
      </c>
      <c r="AJ21" s="3">
        <f t="shared" si="10"/>
        <v>0.67398199999999986</v>
      </c>
      <c r="AK21" s="3">
        <f t="shared" si="11"/>
        <v>0.95575000000000021</v>
      </c>
      <c r="AO21" s="3" t="s">
        <v>175</v>
      </c>
      <c r="AP21" s="3">
        <f t="shared" si="12"/>
        <v>0.79810000000000003</v>
      </c>
      <c r="AQ21" s="3">
        <f t="shared" si="13"/>
        <v>0.8464440000000002</v>
      </c>
      <c r="AR21" s="3">
        <f t="shared" si="14"/>
        <v>0.89502000000000037</v>
      </c>
    </row>
    <row r="22" spans="1:46" x14ac:dyDescent="0.2">
      <c r="A22" s="3" t="s">
        <v>59</v>
      </c>
      <c r="C22" s="3">
        <v>0.70589999999999997</v>
      </c>
      <c r="D22" s="3">
        <v>0.71430000000000005</v>
      </c>
      <c r="E22" s="3">
        <v>0.92310000000000003</v>
      </c>
      <c r="F22" s="3">
        <v>0.92310000000000003</v>
      </c>
      <c r="G22" s="3">
        <f t="shared" si="3"/>
        <v>0.81659999999999999</v>
      </c>
      <c r="L22" s="3">
        <f t="shared" si="4"/>
        <v>0.71033199999999985</v>
      </c>
      <c r="M22" s="3">
        <f t="shared" si="4"/>
        <v>0.79224400000000028</v>
      </c>
      <c r="N22" s="3">
        <f t="shared" si="4"/>
        <v>0.91520000000000024</v>
      </c>
      <c r="O22" s="3">
        <f t="shared" si="4"/>
        <v>0.95342000000000049</v>
      </c>
      <c r="V22" s="3" t="s">
        <v>36</v>
      </c>
      <c r="W22" s="3">
        <f t="shared" si="5"/>
        <v>0.71009999999999995</v>
      </c>
      <c r="X22" s="3">
        <f t="shared" si="6"/>
        <v>0.81683199999999989</v>
      </c>
      <c r="Y22" s="3">
        <f t="shared" si="6"/>
        <v>0.89874400000000032</v>
      </c>
      <c r="AB22" s="3" t="s">
        <v>37</v>
      </c>
      <c r="AC22" s="3">
        <f t="shared" si="7"/>
        <v>0.92310000000000003</v>
      </c>
      <c r="AD22" s="3">
        <f t="shared" si="8"/>
        <v>0.8087000000000002</v>
      </c>
      <c r="AE22" s="3">
        <f t="shared" si="8"/>
        <v>0.84692000000000045</v>
      </c>
      <c r="AH22" s="3" t="s">
        <v>173</v>
      </c>
      <c r="AI22" s="3">
        <f t="shared" si="9"/>
        <v>0.8145</v>
      </c>
      <c r="AJ22" s="3">
        <f t="shared" si="10"/>
        <v>0.71243199999999984</v>
      </c>
      <c r="AK22" s="3">
        <f t="shared" si="11"/>
        <v>0.91730000000000023</v>
      </c>
      <c r="AO22" s="3" t="s">
        <v>175</v>
      </c>
      <c r="AP22" s="3">
        <f t="shared" si="12"/>
        <v>0.81869999999999998</v>
      </c>
      <c r="AQ22" s="3">
        <f t="shared" si="13"/>
        <v>0.79014400000000029</v>
      </c>
      <c r="AR22" s="3">
        <f t="shared" si="14"/>
        <v>0.9513200000000005</v>
      </c>
    </row>
    <row r="23" spans="1:46" x14ac:dyDescent="0.2">
      <c r="A23" s="3" t="s">
        <v>60</v>
      </c>
      <c r="C23" s="3">
        <v>0.82350000000000001</v>
      </c>
      <c r="D23" s="3">
        <v>0.92</v>
      </c>
      <c r="E23" s="3">
        <v>0.71430000000000005</v>
      </c>
      <c r="F23" s="3">
        <v>0.82140000000000002</v>
      </c>
      <c r="G23" s="3">
        <f t="shared" si="3"/>
        <v>0.81980000000000008</v>
      </c>
      <c r="L23" s="3">
        <f t="shared" si="4"/>
        <v>0.8247319999999998</v>
      </c>
      <c r="M23" s="3">
        <f t="shared" si="4"/>
        <v>0.99474400000000018</v>
      </c>
      <c r="N23" s="3">
        <f t="shared" si="4"/>
        <v>0.70320000000000016</v>
      </c>
      <c r="O23" s="3">
        <f t="shared" si="4"/>
        <v>0.84852000000000039</v>
      </c>
      <c r="V23" s="3" t="s">
        <v>36</v>
      </c>
      <c r="W23" s="3">
        <f t="shared" si="5"/>
        <v>0.87175000000000002</v>
      </c>
      <c r="X23" s="3">
        <f t="shared" si="6"/>
        <v>0.77278199999999986</v>
      </c>
      <c r="Y23" s="3">
        <f t="shared" si="6"/>
        <v>0.94279400000000024</v>
      </c>
      <c r="AB23" s="3" t="s">
        <v>37</v>
      </c>
      <c r="AC23" s="3">
        <f t="shared" si="7"/>
        <v>0.76785000000000003</v>
      </c>
      <c r="AD23" s="3">
        <f t="shared" si="8"/>
        <v>0.75515000000000021</v>
      </c>
      <c r="AE23" s="3">
        <f t="shared" si="8"/>
        <v>0.90047000000000044</v>
      </c>
      <c r="AH23" s="3" t="s">
        <v>173</v>
      </c>
      <c r="AI23" s="3">
        <f t="shared" si="9"/>
        <v>0.76890000000000003</v>
      </c>
      <c r="AJ23" s="3">
        <f t="shared" si="10"/>
        <v>0.87563199999999985</v>
      </c>
      <c r="AK23" s="3">
        <f t="shared" si="11"/>
        <v>0.75410000000000021</v>
      </c>
      <c r="AO23" s="3" t="s">
        <v>175</v>
      </c>
      <c r="AP23" s="3">
        <f t="shared" si="12"/>
        <v>0.87070000000000003</v>
      </c>
      <c r="AQ23" s="3">
        <f t="shared" si="13"/>
        <v>0.94384400000000024</v>
      </c>
      <c r="AR23" s="3">
        <f t="shared" si="14"/>
        <v>0.79762000000000044</v>
      </c>
    </row>
    <row r="24" spans="1:46" x14ac:dyDescent="0.2">
      <c r="A24" s="3" t="s">
        <v>61</v>
      </c>
      <c r="C24" s="3">
        <v>0.58819999999999995</v>
      </c>
      <c r="D24" s="3">
        <v>0.92589999999999995</v>
      </c>
      <c r="E24" s="3">
        <v>0.57140000000000002</v>
      </c>
      <c r="F24" s="3">
        <v>0.9667</v>
      </c>
      <c r="G24" s="3">
        <f t="shared" si="3"/>
        <v>0.76305000000000001</v>
      </c>
      <c r="L24" s="3">
        <f t="shared" si="4"/>
        <v>0.64618199999999981</v>
      </c>
      <c r="M24" s="3">
        <f t="shared" si="4"/>
        <v>1.0573940000000002</v>
      </c>
      <c r="N24" s="3">
        <f t="shared" si="4"/>
        <v>0.61705000000000021</v>
      </c>
      <c r="O24" s="3">
        <f t="shared" si="4"/>
        <v>1.0505700000000004</v>
      </c>
      <c r="V24" s="3" t="s">
        <v>36</v>
      </c>
      <c r="W24" s="3">
        <f t="shared" si="5"/>
        <v>0.75705</v>
      </c>
      <c r="X24" s="3">
        <f t="shared" si="6"/>
        <v>0.65218199999999982</v>
      </c>
      <c r="Y24" s="3">
        <f t="shared" si="6"/>
        <v>1.0633940000000002</v>
      </c>
      <c r="AB24" s="3" t="s">
        <v>37</v>
      </c>
      <c r="AC24" s="3">
        <f t="shared" si="7"/>
        <v>0.76905000000000001</v>
      </c>
      <c r="AD24" s="3">
        <f t="shared" si="8"/>
        <v>0.6110500000000002</v>
      </c>
      <c r="AE24" s="3">
        <f t="shared" si="8"/>
        <v>1.0445700000000004</v>
      </c>
      <c r="AH24" s="3" t="s">
        <v>173</v>
      </c>
      <c r="AI24" s="3">
        <f t="shared" si="9"/>
        <v>0.57979999999999998</v>
      </c>
      <c r="AJ24" s="3">
        <f t="shared" si="10"/>
        <v>0.82943199999999984</v>
      </c>
      <c r="AK24" s="3">
        <f t="shared" si="11"/>
        <v>0.80030000000000023</v>
      </c>
      <c r="AO24" s="3" t="s">
        <v>175</v>
      </c>
      <c r="AP24" s="3">
        <f t="shared" si="12"/>
        <v>0.94629999999999992</v>
      </c>
      <c r="AQ24" s="3">
        <f t="shared" si="13"/>
        <v>0.87414400000000025</v>
      </c>
      <c r="AR24" s="3">
        <f t="shared" si="14"/>
        <v>0.86732000000000053</v>
      </c>
    </row>
    <row r="25" spans="1:46" x14ac:dyDescent="0.2">
      <c r="A25" s="3" t="s">
        <v>62</v>
      </c>
      <c r="C25" s="3">
        <v>1</v>
      </c>
      <c r="D25" s="3">
        <v>0.92859999999999998</v>
      </c>
      <c r="E25" s="3">
        <v>0.92310000000000003</v>
      </c>
      <c r="F25" s="3">
        <v>0.92310000000000003</v>
      </c>
      <c r="G25" s="3">
        <f t="shared" si="3"/>
        <v>0.94369999999999998</v>
      </c>
      <c r="L25" s="3">
        <f t="shared" si="4"/>
        <v>0.87733199999999989</v>
      </c>
      <c r="M25" s="3">
        <f t="shared" si="4"/>
        <v>0.87944400000000023</v>
      </c>
      <c r="N25" s="3">
        <f t="shared" si="4"/>
        <v>0.78810000000000024</v>
      </c>
      <c r="O25" s="3">
        <f t="shared" si="4"/>
        <v>0.8263200000000005</v>
      </c>
      <c r="V25" s="3" t="s">
        <v>36</v>
      </c>
      <c r="W25" s="3">
        <f t="shared" si="5"/>
        <v>0.96429999999999993</v>
      </c>
      <c r="X25" s="3">
        <f t="shared" si="6"/>
        <v>0.85673199999999994</v>
      </c>
      <c r="Y25" s="3">
        <f t="shared" si="6"/>
        <v>0.85884400000000027</v>
      </c>
      <c r="AB25" s="3" t="s">
        <v>37</v>
      </c>
      <c r="AC25" s="3">
        <f t="shared" si="7"/>
        <v>0.92310000000000003</v>
      </c>
      <c r="AD25" s="3">
        <f t="shared" si="8"/>
        <v>0.8087000000000002</v>
      </c>
      <c r="AE25" s="3">
        <f t="shared" si="8"/>
        <v>0.84692000000000045</v>
      </c>
      <c r="AH25" s="3" t="s">
        <v>173</v>
      </c>
      <c r="AI25" s="3">
        <f t="shared" si="9"/>
        <v>0.96155000000000002</v>
      </c>
      <c r="AJ25" s="3">
        <f t="shared" si="10"/>
        <v>0.85948199999999986</v>
      </c>
      <c r="AK25" s="3">
        <f t="shared" si="11"/>
        <v>0.77025000000000021</v>
      </c>
      <c r="AO25" s="3" t="s">
        <v>175</v>
      </c>
      <c r="AP25" s="3">
        <f t="shared" si="12"/>
        <v>0.92585000000000006</v>
      </c>
      <c r="AQ25" s="3">
        <f t="shared" si="13"/>
        <v>0.89729400000000015</v>
      </c>
      <c r="AR25" s="3">
        <f t="shared" si="14"/>
        <v>0.84417000000000042</v>
      </c>
    </row>
    <row r="26" spans="1:46" x14ac:dyDescent="0.2">
      <c r="A26" s="3" t="s">
        <v>63</v>
      </c>
      <c r="C26" s="3">
        <v>1</v>
      </c>
      <c r="D26" s="3">
        <v>0.88890000000000002</v>
      </c>
      <c r="E26" s="3">
        <v>1</v>
      </c>
      <c r="F26" s="3">
        <v>0.89290000000000003</v>
      </c>
      <c r="G26" s="3">
        <f t="shared" si="3"/>
        <v>0.94545000000000001</v>
      </c>
      <c r="L26" s="3">
        <f t="shared" si="4"/>
        <v>0.87558199999999986</v>
      </c>
      <c r="M26" s="3">
        <f t="shared" si="4"/>
        <v>0.83799400000000024</v>
      </c>
      <c r="N26" s="3">
        <f t="shared" si="4"/>
        <v>0.86325000000000018</v>
      </c>
      <c r="O26" s="3">
        <f t="shared" si="4"/>
        <v>0.79437000000000046</v>
      </c>
      <c r="V26" s="3" t="s">
        <v>36</v>
      </c>
      <c r="W26" s="3">
        <f t="shared" si="5"/>
        <v>0.94445000000000001</v>
      </c>
      <c r="X26" s="3">
        <f>C26-$W26+H$2</f>
        <v>0.87658199999999986</v>
      </c>
      <c r="Y26" s="3">
        <f t="shared" ref="Y26" si="15">D26-$W26+I$2</f>
        <v>0.83899400000000024</v>
      </c>
      <c r="AB26" s="3" t="s">
        <v>37</v>
      </c>
      <c r="AC26" s="3">
        <f t="shared" si="7"/>
        <v>0.94645000000000001</v>
      </c>
      <c r="AD26" s="3">
        <f t="shared" si="8"/>
        <v>0.86225000000000018</v>
      </c>
      <c r="AE26" s="3">
        <f t="shared" si="8"/>
        <v>0.79337000000000046</v>
      </c>
      <c r="AH26" s="3" t="s">
        <v>173</v>
      </c>
      <c r="AI26" s="3">
        <f t="shared" si="9"/>
        <v>1</v>
      </c>
      <c r="AJ26" s="3">
        <f t="shared" si="10"/>
        <v>0.82103199999999987</v>
      </c>
      <c r="AK26" s="3">
        <f t="shared" si="11"/>
        <v>0.8087000000000002</v>
      </c>
      <c r="AO26" s="3" t="s">
        <v>175</v>
      </c>
      <c r="AP26" s="3">
        <f t="shared" si="12"/>
        <v>0.89090000000000003</v>
      </c>
      <c r="AQ26" s="3">
        <f t="shared" si="13"/>
        <v>0.89254400000000023</v>
      </c>
      <c r="AR26" s="3">
        <f t="shared" si="14"/>
        <v>0.84892000000000045</v>
      </c>
    </row>
    <row r="27" spans="1:46" s="1" customFormat="1" x14ac:dyDescent="0.2">
      <c r="A27" s="1" t="s">
        <v>64</v>
      </c>
      <c r="C27" s="1">
        <v>1</v>
      </c>
      <c r="D27" s="1">
        <v>1</v>
      </c>
      <c r="E27" s="1">
        <v>0.93330000000000002</v>
      </c>
      <c r="F27" s="1">
        <v>1</v>
      </c>
      <c r="G27" s="1">
        <f t="shared" si="3"/>
        <v>0.983325</v>
      </c>
      <c r="H27" s="1">
        <f>AVERAGE(C27:C51)</f>
        <v>0.96662399999999982</v>
      </c>
      <c r="I27" s="1">
        <f t="shared" ref="I27:K27" si="16">AVERAGE(D27:D51)</f>
        <v>0.98790800000000023</v>
      </c>
      <c r="J27" s="1">
        <f t="shared" si="16"/>
        <v>0.95005200000000001</v>
      </c>
      <c r="K27" s="1">
        <f t="shared" si="16"/>
        <v>0.94872800000000002</v>
      </c>
      <c r="L27" s="1">
        <f>C27-$G27+H$27</f>
        <v>0.98329899999999981</v>
      </c>
      <c r="M27" s="1">
        <f t="shared" ref="M27:O42" si="17">D27-$G27+I$27</f>
        <v>1.0045830000000002</v>
      </c>
      <c r="N27" s="1">
        <f t="shared" si="17"/>
        <v>0.90002700000000002</v>
      </c>
      <c r="O27" s="1">
        <f t="shared" si="17"/>
        <v>0.96540300000000001</v>
      </c>
      <c r="P27" s="1">
        <f>1.96*STDEV(L27:L51)/SQRT(25)</f>
        <v>1.8636266199061086E-2</v>
      </c>
      <c r="Q27" s="1">
        <f t="shared" ref="Q27:S27" si="18">1.96*STDEV(M27:M51)/SQRT(25)</f>
        <v>1.3139466415980006E-2</v>
      </c>
      <c r="R27" s="1">
        <f t="shared" si="18"/>
        <v>1.8655373086725803E-2</v>
      </c>
      <c r="S27" s="1">
        <f t="shared" si="18"/>
        <v>1.7045639374045202E-2</v>
      </c>
      <c r="V27" s="1" t="s">
        <v>36</v>
      </c>
      <c r="W27" s="1">
        <f t="shared" si="5"/>
        <v>1</v>
      </c>
      <c r="X27" s="1">
        <f>C27-$W27+H$27</f>
        <v>0.96662399999999982</v>
      </c>
      <c r="Y27" s="1">
        <f>D27-$W27+I$27</f>
        <v>0.98790800000000023</v>
      </c>
      <c r="Z27" s="1">
        <f>1.96*STDEV(X27:X51)/SQRT(25)</f>
        <v>1.1826574980486396E-2</v>
      </c>
      <c r="AA27" s="1">
        <f>1.96*STDEV(Y27:Y51)/SQRT(25)</f>
        <v>1.1826574980486386E-2</v>
      </c>
      <c r="AB27" s="1" t="s">
        <v>37</v>
      </c>
      <c r="AC27" s="1">
        <f t="shared" si="7"/>
        <v>0.96665000000000001</v>
      </c>
      <c r="AD27" s="1">
        <f>E27-$AC27+J$27</f>
        <v>0.91670200000000002</v>
      </c>
      <c r="AE27" s="1">
        <f>F27-$AC27+K$27</f>
        <v>0.98207800000000001</v>
      </c>
      <c r="AF27" s="1">
        <f>1.96*STDEV(AD27:AD51)/SQRT(25)</f>
        <v>1.411305287090878E-2</v>
      </c>
      <c r="AG27" s="1">
        <f>1.96*STDEV(AE27:AE51)/SQRT(25)</f>
        <v>1.4113052870908785E-2</v>
      </c>
      <c r="AH27" s="3" t="s">
        <v>173</v>
      </c>
      <c r="AI27" s="3">
        <f>(C27+E27)/2</f>
        <v>0.96665000000000001</v>
      </c>
      <c r="AJ27" s="3">
        <f>C27-$AI27+H$27</f>
        <v>0.99997399999999981</v>
      </c>
      <c r="AK27" s="3">
        <f>E27-$AI27+J$27</f>
        <v>0.91670200000000002</v>
      </c>
      <c r="AL27" s="1">
        <f>1.96*STDEV(AJ27:AJ51)/SQRT(25)</f>
        <v>1.6740757571675181E-2</v>
      </c>
      <c r="AM27" s="1">
        <f>1.96*STDEV(AK27:AK51)/SQRT(25)</f>
        <v>1.6740757571675167E-2</v>
      </c>
      <c r="AO27" s="3" t="s">
        <v>175</v>
      </c>
      <c r="AP27" s="3">
        <f t="shared" si="12"/>
        <v>1</v>
      </c>
      <c r="AQ27" s="3">
        <f>D27-$AP27+I$27</f>
        <v>0.98790800000000023</v>
      </c>
      <c r="AR27" s="3">
        <f>F27-$AP27+K$27</f>
        <v>0.94872800000000002</v>
      </c>
      <c r="AS27" s="1">
        <f>1.96*STDEV(AQ27:AQ51)/SQRT(25)</f>
        <v>1.2813507807518337E-2</v>
      </c>
      <c r="AT27" s="1">
        <f>1.96*STDEV(AR27:AR51)/SQRT(25)</f>
        <v>1.2813507807518328E-2</v>
      </c>
    </row>
    <row r="28" spans="1:46" x14ac:dyDescent="0.2">
      <c r="A28" s="3" t="s">
        <v>65</v>
      </c>
      <c r="C28" s="3">
        <v>1</v>
      </c>
      <c r="D28" s="3">
        <v>1</v>
      </c>
      <c r="E28" s="3">
        <v>1</v>
      </c>
      <c r="F28" s="3">
        <v>1</v>
      </c>
      <c r="G28" s="3">
        <f t="shared" si="3"/>
        <v>1</v>
      </c>
      <c r="L28" s="3">
        <f t="shared" ref="L28:O51" si="19">C28-$G28+H$27</f>
        <v>0.96662399999999982</v>
      </c>
      <c r="M28" s="3">
        <f t="shared" si="17"/>
        <v>0.98790800000000023</v>
      </c>
      <c r="N28" s="3">
        <f t="shared" si="17"/>
        <v>0.95005200000000001</v>
      </c>
      <c r="O28" s="3">
        <f t="shared" si="17"/>
        <v>0.94872800000000002</v>
      </c>
      <c r="V28" s="3" t="s">
        <v>36</v>
      </c>
      <c r="W28" s="3">
        <f t="shared" si="5"/>
        <v>1</v>
      </c>
      <c r="X28" s="3">
        <f t="shared" ref="X28:Y51" si="20">C28-$W28+H$27</f>
        <v>0.96662399999999982</v>
      </c>
      <c r="Y28" s="3">
        <f t="shared" si="20"/>
        <v>0.98790800000000023</v>
      </c>
      <c r="AB28" s="3" t="s">
        <v>37</v>
      </c>
      <c r="AC28" s="3">
        <f t="shared" si="7"/>
        <v>1</v>
      </c>
      <c r="AD28" s="3">
        <f t="shared" ref="AD28:AE51" si="21">E28-$AC28+J$27</f>
        <v>0.95005200000000001</v>
      </c>
      <c r="AE28" s="3">
        <f t="shared" si="21"/>
        <v>0.94872800000000002</v>
      </c>
      <c r="AH28" s="3" t="s">
        <v>173</v>
      </c>
      <c r="AI28" s="3">
        <f t="shared" ref="AI28:AI77" si="22">(C28+E28)/2</f>
        <v>1</v>
      </c>
      <c r="AJ28" s="3">
        <f t="shared" ref="AJ28:AJ51" si="23">C28-$AI28+H$27</f>
        <v>0.96662399999999982</v>
      </c>
      <c r="AK28" s="3">
        <f t="shared" ref="AK28:AK51" si="24">E28-$AI28+J$27</f>
        <v>0.95005200000000001</v>
      </c>
      <c r="AO28" s="3" t="s">
        <v>175</v>
      </c>
      <c r="AP28" s="3">
        <f t="shared" si="12"/>
        <v>1</v>
      </c>
      <c r="AQ28" s="3">
        <f t="shared" ref="AQ28:AQ51" si="25">D28-$AP28+I$27</f>
        <v>0.98790800000000023</v>
      </c>
      <c r="AR28" s="3">
        <f t="shared" ref="AR28:AR51" si="26">F28-$AP28+K$27</f>
        <v>0.94872800000000002</v>
      </c>
    </row>
    <row r="29" spans="1:46" x14ac:dyDescent="0.2">
      <c r="A29" s="3" t="s">
        <v>66</v>
      </c>
      <c r="C29" s="3">
        <v>1</v>
      </c>
      <c r="D29" s="3">
        <v>1</v>
      </c>
      <c r="E29" s="3">
        <v>1</v>
      </c>
      <c r="F29" s="3">
        <v>0.96299999999999997</v>
      </c>
      <c r="G29" s="3">
        <f t="shared" si="3"/>
        <v>0.99075000000000002</v>
      </c>
      <c r="L29" s="3">
        <f t="shared" si="19"/>
        <v>0.9758739999999998</v>
      </c>
      <c r="M29" s="3">
        <f t="shared" si="17"/>
        <v>0.99715800000000021</v>
      </c>
      <c r="N29" s="3">
        <f t="shared" si="17"/>
        <v>0.95930199999999999</v>
      </c>
      <c r="O29" s="3">
        <f t="shared" si="17"/>
        <v>0.92097799999999996</v>
      </c>
      <c r="V29" s="3" t="s">
        <v>36</v>
      </c>
      <c r="W29" s="3">
        <f t="shared" si="5"/>
        <v>1</v>
      </c>
      <c r="X29" s="3">
        <f t="shared" si="20"/>
        <v>0.96662399999999982</v>
      </c>
      <c r="Y29" s="3">
        <f t="shared" si="20"/>
        <v>0.98790800000000023</v>
      </c>
      <c r="AB29" s="3" t="s">
        <v>37</v>
      </c>
      <c r="AC29" s="3">
        <f>SUM(E29:F29)/2</f>
        <v>0.98150000000000004</v>
      </c>
      <c r="AD29" s="3">
        <f t="shared" si="21"/>
        <v>0.96855199999999997</v>
      </c>
      <c r="AE29" s="3">
        <f t="shared" si="21"/>
        <v>0.93022799999999994</v>
      </c>
      <c r="AH29" s="3" t="s">
        <v>173</v>
      </c>
      <c r="AI29" s="3">
        <f t="shared" si="22"/>
        <v>1</v>
      </c>
      <c r="AJ29" s="3">
        <f t="shared" si="23"/>
        <v>0.96662399999999982</v>
      </c>
      <c r="AK29" s="3">
        <f t="shared" si="24"/>
        <v>0.95005200000000001</v>
      </c>
      <c r="AO29" s="3" t="s">
        <v>175</v>
      </c>
      <c r="AP29" s="3">
        <f t="shared" si="12"/>
        <v>0.98150000000000004</v>
      </c>
      <c r="AQ29" s="3">
        <f t="shared" si="25"/>
        <v>1.0064080000000002</v>
      </c>
      <c r="AR29" s="3">
        <f t="shared" si="26"/>
        <v>0.93022799999999994</v>
      </c>
    </row>
    <row r="30" spans="1:46" x14ac:dyDescent="0.2">
      <c r="A30" s="3" t="s">
        <v>67</v>
      </c>
      <c r="C30" s="3">
        <v>0.94120000000000004</v>
      </c>
      <c r="D30" s="3">
        <v>1</v>
      </c>
      <c r="E30" s="3">
        <v>0.86670000000000003</v>
      </c>
      <c r="F30" s="3">
        <v>0.96299999999999997</v>
      </c>
      <c r="G30" s="3">
        <f t="shared" si="3"/>
        <v>0.94272500000000004</v>
      </c>
      <c r="L30" s="3">
        <f t="shared" si="19"/>
        <v>0.96509899999999982</v>
      </c>
      <c r="M30" s="3">
        <f t="shared" si="17"/>
        <v>1.0451830000000002</v>
      </c>
      <c r="N30" s="3">
        <f t="shared" si="17"/>
        <v>0.874027</v>
      </c>
      <c r="O30" s="3">
        <f t="shared" si="17"/>
        <v>0.96900299999999995</v>
      </c>
      <c r="V30" s="3" t="s">
        <v>36</v>
      </c>
      <c r="W30" s="3">
        <f t="shared" si="5"/>
        <v>0.97060000000000002</v>
      </c>
      <c r="X30" s="3">
        <f t="shared" si="20"/>
        <v>0.93722399999999983</v>
      </c>
      <c r="Y30" s="3">
        <f t="shared" si="20"/>
        <v>1.0173080000000003</v>
      </c>
      <c r="AB30" s="3" t="s">
        <v>37</v>
      </c>
      <c r="AC30" s="3">
        <f t="shared" si="7"/>
        <v>0.91484999999999994</v>
      </c>
      <c r="AD30" s="3">
        <f t="shared" si="21"/>
        <v>0.90190200000000009</v>
      </c>
      <c r="AE30" s="3">
        <f t="shared" si="21"/>
        <v>0.99687800000000004</v>
      </c>
      <c r="AH30" s="3" t="s">
        <v>173</v>
      </c>
      <c r="AI30" s="3">
        <f t="shared" si="22"/>
        <v>0.90395000000000003</v>
      </c>
      <c r="AJ30" s="3">
        <f t="shared" si="23"/>
        <v>1.0038739999999997</v>
      </c>
      <c r="AK30" s="3">
        <f t="shared" si="24"/>
        <v>0.912802</v>
      </c>
      <c r="AO30" s="3" t="s">
        <v>175</v>
      </c>
      <c r="AP30" s="3">
        <f t="shared" si="12"/>
        <v>0.98150000000000004</v>
      </c>
      <c r="AQ30" s="3">
        <f t="shared" si="25"/>
        <v>1.0064080000000002</v>
      </c>
      <c r="AR30" s="3">
        <f t="shared" si="26"/>
        <v>0.93022799999999994</v>
      </c>
    </row>
    <row r="31" spans="1:46" x14ac:dyDescent="0.2">
      <c r="A31" s="3" t="s">
        <v>68</v>
      </c>
      <c r="C31" s="3">
        <v>1</v>
      </c>
      <c r="D31" s="3">
        <v>1</v>
      </c>
      <c r="E31" s="3">
        <v>0.93330000000000002</v>
      </c>
      <c r="F31" s="3">
        <v>1</v>
      </c>
      <c r="G31" s="3">
        <f t="shared" si="3"/>
        <v>0.983325</v>
      </c>
      <c r="L31" s="3">
        <f t="shared" si="19"/>
        <v>0.98329899999999981</v>
      </c>
      <c r="M31" s="3">
        <f t="shared" si="17"/>
        <v>1.0045830000000002</v>
      </c>
      <c r="N31" s="3">
        <f t="shared" si="17"/>
        <v>0.90002700000000002</v>
      </c>
      <c r="O31" s="3">
        <f t="shared" si="17"/>
        <v>0.96540300000000001</v>
      </c>
      <c r="V31" s="3" t="s">
        <v>36</v>
      </c>
      <c r="W31" s="3">
        <f t="shared" si="5"/>
        <v>1</v>
      </c>
      <c r="X31" s="3">
        <f t="shared" si="20"/>
        <v>0.96662399999999982</v>
      </c>
      <c r="Y31" s="3">
        <f t="shared" si="20"/>
        <v>0.98790800000000023</v>
      </c>
      <c r="AB31" s="3" t="s">
        <v>37</v>
      </c>
      <c r="AC31" s="3">
        <f t="shared" si="7"/>
        <v>0.96665000000000001</v>
      </c>
      <c r="AD31" s="3">
        <f t="shared" si="21"/>
        <v>0.91670200000000002</v>
      </c>
      <c r="AE31" s="3">
        <f t="shared" si="21"/>
        <v>0.98207800000000001</v>
      </c>
      <c r="AH31" s="3" t="s">
        <v>173</v>
      </c>
      <c r="AI31" s="3">
        <f t="shared" si="22"/>
        <v>0.96665000000000001</v>
      </c>
      <c r="AJ31" s="3">
        <f t="shared" si="23"/>
        <v>0.99997399999999981</v>
      </c>
      <c r="AK31" s="3">
        <f t="shared" si="24"/>
        <v>0.91670200000000002</v>
      </c>
      <c r="AO31" s="3" t="s">
        <v>175</v>
      </c>
      <c r="AP31" s="3">
        <f t="shared" si="12"/>
        <v>1</v>
      </c>
      <c r="AQ31" s="3">
        <f t="shared" si="25"/>
        <v>0.98790800000000023</v>
      </c>
      <c r="AR31" s="3">
        <f t="shared" si="26"/>
        <v>0.94872800000000002</v>
      </c>
    </row>
    <row r="32" spans="1:46" x14ac:dyDescent="0.2">
      <c r="A32" s="3" t="s">
        <v>69</v>
      </c>
      <c r="C32" s="3">
        <v>1</v>
      </c>
      <c r="D32" s="3">
        <v>1</v>
      </c>
      <c r="E32" s="3">
        <v>1</v>
      </c>
      <c r="F32" s="3">
        <v>1</v>
      </c>
      <c r="G32" s="3">
        <f t="shared" si="3"/>
        <v>1</v>
      </c>
      <c r="L32" s="3">
        <f t="shared" si="19"/>
        <v>0.96662399999999982</v>
      </c>
      <c r="M32" s="3">
        <f t="shared" si="17"/>
        <v>0.98790800000000023</v>
      </c>
      <c r="N32" s="3">
        <f t="shared" si="17"/>
        <v>0.95005200000000001</v>
      </c>
      <c r="O32" s="3">
        <f t="shared" si="17"/>
        <v>0.94872800000000002</v>
      </c>
      <c r="V32" s="3" t="s">
        <v>36</v>
      </c>
      <c r="W32" s="3">
        <f t="shared" si="5"/>
        <v>1</v>
      </c>
      <c r="X32" s="3">
        <f t="shared" si="20"/>
        <v>0.96662399999999982</v>
      </c>
      <c r="Y32" s="3">
        <f t="shared" si="20"/>
        <v>0.98790800000000023</v>
      </c>
      <c r="AB32" s="3" t="s">
        <v>37</v>
      </c>
      <c r="AC32" s="3">
        <f t="shared" si="7"/>
        <v>1</v>
      </c>
      <c r="AD32" s="3">
        <f t="shared" si="21"/>
        <v>0.95005200000000001</v>
      </c>
      <c r="AE32" s="3">
        <f t="shared" si="21"/>
        <v>0.94872800000000002</v>
      </c>
      <c r="AH32" s="3" t="s">
        <v>173</v>
      </c>
      <c r="AI32" s="3">
        <f t="shared" si="22"/>
        <v>1</v>
      </c>
      <c r="AJ32" s="3">
        <f t="shared" si="23"/>
        <v>0.96662399999999982</v>
      </c>
      <c r="AK32" s="3">
        <f t="shared" si="24"/>
        <v>0.95005200000000001</v>
      </c>
      <c r="AO32" s="3" t="s">
        <v>175</v>
      </c>
      <c r="AP32" s="3">
        <f t="shared" si="12"/>
        <v>1</v>
      </c>
      <c r="AQ32" s="3">
        <f t="shared" si="25"/>
        <v>0.98790800000000023</v>
      </c>
      <c r="AR32" s="3">
        <f t="shared" si="26"/>
        <v>0.94872800000000002</v>
      </c>
    </row>
    <row r="33" spans="1:44" x14ac:dyDescent="0.2">
      <c r="A33" s="3" t="s">
        <v>70</v>
      </c>
      <c r="C33" s="3">
        <v>1</v>
      </c>
      <c r="D33" s="3">
        <v>1</v>
      </c>
      <c r="E33" s="3">
        <v>0.93330000000000002</v>
      </c>
      <c r="F33" s="3">
        <v>1</v>
      </c>
      <c r="G33" s="3">
        <f t="shared" si="3"/>
        <v>0.983325</v>
      </c>
      <c r="L33" s="3">
        <f t="shared" si="19"/>
        <v>0.98329899999999981</v>
      </c>
      <c r="M33" s="3">
        <f t="shared" si="17"/>
        <v>1.0045830000000002</v>
      </c>
      <c r="N33" s="3">
        <f t="shared" si="17"/>
        <v>0.90002700000000002</v>
      </c>
      <c r="O33" s="3">
        <f t="shared" si="17"/>
        <v>0.96540300000000001</v>
      </c>
      <c r="V33" s="3" t="s">
        <v>36</v>
      </c>
      <c r="W33" s="3">
        <f t="shared" si="5"/>
        <v>1</v>
      </c>
      <c r="X33" s="3">
        <f t="shared" si="20"/>
        <v>0.96662399999999982</v>
      </c>
      <c r="Y33" s="3">
        <f t="shared" si="20"/>
        <v>0.98790800000000023</v>
      </c>
      <c r="AB33" s="3" t="s">
        <v>37</v>
      </c>
      <c r="AC33" s="3">
        <f t="shared" si="7"/>
        <v>0.96665000000000001</v>
      </c>
      <c r="AD33" s="3">
        <f t="shared" si="21"/>
        <v>0.91670200000000002</v>
      </c>
      <c r="AE33" s="3">
        <f t="shared" si="21"/>
        <v>0.98207800000000001</v>
      </c>
      <c r="AH33" s="3" t="s">
        <v>173</v>
      </c>
      <c r="AI33" s="3">
        <f t="shared" si="22"/>
        <v>0.96665000000000001</v>
      </c>
      <c r="AJ33" s="3">
        <f t="shared" si="23"/>
        <v>0.99997399999999981</v>
      </c>
      <c r="AK33" s="3">
        <f t="shared" si="24"/>
        <v>0.91670200000000002</v>
      </c>
      <c r="AO33" s="3" t="s">
        <v>175</v>
      </c>
      <c r="AP33" s="3">
        <f t="shared" si="12"/>
        <v>1</v>
      </c>
      <c r="AQ33" s="3">
        <f t="shared" si="25"/>
        <v>0.98790800000000023</v>
      </c>
      <c r="AR33" s="3">
        <f t="shared" si="26"/>
        <v>0.94872800000000002</v>
      </c>
    </row>
    <row r="34" spans="1:44" x14ac:dyDescent="0.2">
      <c r="A34" s="3" t="s">
        <v>71</v>
      </c>
      <c r="C34" s="3">
        <v>0.88239999999999996</v>
      </c>
      <c r="D34" s="3">
        <v>1</v>
      </c>
      <c r="E34" s="3">
        <v>0.86670000000000003</v>
      </c>
      <c r="F34" s="3">
        <v>0.77780000000000005</v>
      </c>
      <c r="G34" s="3">
        <f t="shared" si="3"/>
        <v>0.88172500000000009</v>
      </c>
      <c r="L34" s="3">
        <f t="shared" si="19"/>
        <v>0.96729899999999969</v>
      </c>
      <c r="M34" s="3">
        <f t="shared" si="17"/>
        <v>1.1061830000000001</v>
      </c>
      <c r="N34" s="3">
        <f t="shared" si="17"/>
        <v>0.93502699999999994</v>
      </c>
      <c r="O34" s="3">
        <f t="shared" si="17"/>
        <v>0.84480299999999997</v>
      </c>
      <c r="V34" s="3" t="s">
        <v>36</v>
      </c>
      <c r="W34" s="3">
        <f t="shared" si="5"/>
        <v>0.94120000000000004</v>
      </c>
      <c r="X34" s="3">
        <f t="shared" si="20"/>
        <v>0.90782399999999974</v>
      </c>
      <c r="Y34" s="3">
        <f t="shared" si="20"/>
        <v>1.0467080000000002</v>
      </c>
      <c r="AB34" s="3" t="s">
        <v>37</v>
      </c>
      <c r="AC34" s="3">
        <f t="shared" si="7"/>
        <v>0.82225000000000004</v>
      </c>
      <c r="AD34" s="3">
        <f t="shared" si="21"/>
        <v>0.994502</v>
      </c>
      <c r="AE34" s="3">
        <f t="shared" si="21"/>
        <v>0.90427800000000003</v>
      </c>
      <c r="AH34" s="3" t="s">
        <v>173</v>
      </c>
      <c r="AI34" s="3">
        <f t="shared" si="22"/>
        <v>0.87454999999999994</v>
      </c>
      <c r="AJ34" s="3">
        <f t="shared" si="23"/>
        <v>0.97447399999999984</v>
      </c>
      <c r="AK34" s="3">
        <f t="shared" si="24"/>
        <v>0.94220200000000009</v>
      </c>
      <c r="AO34" s="3" t="s">
        <v>175</v>
      </c>
      <c r="AP34" s="3">
        <f t="shared" si="12"/>
        <v>0.88890000000000002</v>
      </c>
      <c r="AQ34" s="3">
        <f t="shared" si="25"/>
        <v>1.0990080000000002</v>
      </c>
      <c r="AR34" s="3">
        <f t="shared" si="26"/>
        <v>0.83762800000000004</v>
      </c>
    </row>
    <row r="35" spans="1:44" x14ac:dyDescent="0.2">
      <c r="A35" s="3" t="s">
        <v>72</v>
      </c>
      <c r="C35" s="3">
        <v>1</v>
      </c>
      <c r="D35" s="3">
        <v>0.96299999999999997</v>
      </c>
      <c r="E35" s="3">
        <v>1</v>
      </c>
      <c r="F35" s="3">
        <v>1</v>
      </c>
      <c r="G35" s="3">
        <f t="shared" si="3"/>
        <v>0.99075000000000002</v>
      </c>
      <c r="L35" s="3">
        <f t="shared" si="19"/>
        <v>0.9758739999999998</v>
      </c>
      <c r="M35" s="3">
        <f t="shared" si="17"/>
        <v>0.96015800000000018</v>
      </c>
      <c r="N35" s="3">
        <f t="shared" si="17"/>
        <v>0.95930199999999999</v>
      </c>
      <c r="O35" s="3">
        <f t="shared" si="17"/>
        <v>0.957978</v>
      </c>
      <c r="V35" s="3" t="s">
        <v>36</v>
      </c>
      <c r="W35" s="3">
        <f t="shared" si="5"/>
        <v>0.98150000000000004</v>
      </c>
      <c r="X35" s="3">
        <f t="shared" si="20"/>
        <v>0.98512399999999978</v>
      </c>
      <c r="Y35" s="3">
        <f t="shared" si="20"/>
        <v>0.96940800000000016</v>
      </c>
      <c r="AB35" s="3" t="s">
        <v>37</v>
      </c>
      <c r="AC35" s="3">
        <f t="shared" si="7"/>
        <v>1</v>
      </c>
      <c r="AD35" s="3">
        <f t="shared" si="21"/>
        <v>0.95005200000000001</v>
      </c>
      <c r="AE35" s="3">
        <f t="shared" si="21"/>
        <v>0.94872800000000002</v>
      </c>
      <c r="AH35" s="3" t="s">
        <v>173</v>
      </c>
      <c r="AI35" s="3">
        <f t="shared" si="22"/>
        <v>1</v>
      </c>
      <c r="AJ35" s="3">
        <f t="shared" si="23"/>
        <v>0.96662399999999982</v>
      </c>
      <c r="AK35" s="3">
        <f t="shared" si="24"/>
        <v>0.95005200000000001</v>
      </c>
      <c r="AO35" s="3" t="s">
        <v>175</v>
      </c>
      <c r="AP35" s="3">
        <f t="shared" si="12"/>
        <v>0.98150000000000004</v>
      </c>
      <c r="AQ35" s="3">
        <f t="shared" si="25"/>
        <v>0.96940800000000016</v>
      </c>
      <c r="AR35" s="3">
        <f t="shared" si="26"/>
        <v>0.96722799999999998</v>
      </c>
    </row>
    <row r="36" spans="1:44" x14ac:dyDescent="0.2">
      <c r="A36" s="3" t="s">
        <v>73</v>
      </c>
      <c r="C36" s="3">
        <v>1</v>
      </c>
      <c r="D36" s="3">
        <v>0.92589999999999995</v>
      </c>
      <c r="E36" s="3">
        <v>0.8</v>
      </c>
      <c r="F36" s="3">
        <v>0.74070000000000003</v>
      </c>
      <c r="G36" s="3">
        <f t="shared" si="3"/>
        <v>0.86665000000000003</v>
      </c>
      <c r="L36" s="3">
        <f t="shared" si="19"/>
        <v>1.0999739999999998</v>
      </c>
      <c r="M36" s="3">
        <f t="shared" si="17"/>
        <v>1.047158</v>
      </c>
      <c r="N36" s="3">
        <f t="shared" si="17"/>
        <v>0.88340200000000002</v>
      </c>
      <c r="O36" s="3">
        <f t="shared" si="17"/>
        <v>0.82277800000000001</v>
      </c>
      <c r="V36" s="3" t="s">
        <v>36</v>
      </c>
      <c r="W36" s="3">
        <f t="shared" si="5"/>
        <v>0.96294999999999997</v>
      </c>
      <c r="X36" s="3">
        <f t="shared" si="20"/>
        <v>1.0036739999999997</v>
      </c>
      <c r="Y36" s="3">
        <f t="shared" si="20"/>
        <v>0.9508580000000002</v>
      </c>
      <c r="AB36" s="3" t="s">
        <v>37</v>
      </c>
      <c r="AC36" s="3">
        <f t="shared" si="7"/>
        <v>0.77035000000000009</v>
      </c>
      <c r="AD36" s="3">
        <f t="shared" si="21"/>
        <v>0.97970199999999996</v>
      </c>
      <c r="AE36" s="3">
        <f t="shared" si="21"/>
        <v>0.91907799999999995</v>
      </c>
      <c r="AH36" s="3" t="s">
        <v>173</v>
      </c>
      <c r="AI36" s="3">
        <f t="shared" si="22"/>
        <v>0.9</v>
      </c>
      <c r="AJ36" s="3">
        <f t="shared" si="23"/>
        <v>1.0666239999999998</v>
      </c>
      <c r="AK36" s="3">
        <f t="shared" si="24"/>
        <v>0.85005200000000003</v>
      </c>
      <c r="AO36" s="3" t="s">
        <v>175</v>
      </c>
      <c r="AP36" s="3">
        <f t="shared" si="12"/>
        <v>0.83329999999999993</v>
      </c>
      <c r="AQ36" s="3">
        <f t="shared" si="25"/>
        <v>1.0805080000000002</v>
      </c>
      <c r="AR36" s="3">
        <f t="shared" si="26"/>
        <v>0.85612800000000011</v>
      </c>
    </row>
    <row r="37" spans="1:44" x14ac:dyDescent="0.2">
      <c r="A37" s="3" t="s">
        <v>74</v>
      </c>
      <c r="C37" s="3">
        <v>1</v>
      </c>
      <c r="D37" s="3">
        <v>0.96150000000000002</v>
      </c>
      <c r="E37" s="3">
        <v>1</v>
      </c>
      <c r="F37" s="3">
        <v>0.92859999999999998</v>
      </c>
      <c r="G37" s="3">
        <f t="shared" si="3"/>
        <v>0.97252499999999997</v>
      </c>
      <c r="L37" s="3">
        <f t="shared" si="19"/>
        <v>0.99409899999999984</v>
      </c>
      <c r="M37" s="3">
        <f t="shared" si="17"/>
        <v>0.97688300000000028</v>
      </c>
      <c r="N37" s="3">
        <f t="shared" si="17"/>
        <v>0.97752700000000003</v>
      </c>
      <c r="O37" s="3">
        <f t="shared" si="17"/>
        <v>0.90480300000000002</v>
      </c>
      <c r="V37" s="3" t="s">
        <v>36</v>
      </c>
      <c r="W37" s="3">
        <f t="shared" si="5"/>
        <v>0.98075000000000001</v>
      </c>
      <c r="X37" s="3">
        <f t="shared" si="20"/>
        <v>0.98587399999999981</v>
      </c>
      <c r="Y37" s="3">
        <f t="shared" si="20"/>
        <v>0.96865800000000024</v>
      </c>
      <c r="AB37" s="3" t="s">
        <v>37</v>
      </c>
      <c r="AC37" s="3">
        <f t="shared" si="7"/>
        <v>0.96429999999999993</v>
      </c>
      <c r="AD37" s="3">
        <f t="shared" si="21"/>
        <v>0.98575200000000007</v>
      </c>
      <c r="AE37" s="3">
        <f t="shared" si="21"/>
        <v>0.91302800000000006</v>
      </c>
      <c r="AH37" s="3" t="s">
        <v>173</v>
      </c>
      <c r="AI37" s="3">
        <f t="shared" si="22"/>
        <v>1</v>
      </c>
      <c r="AJ37" s="3">
        <f t="shared" si="23"/>
        <v>0.96662399999999982</v>
      </c>
      <c r="AK37" s="3">
        <f t="shared" si="24"/>
        <v>0.95005200000000001</v>
      </c>
      <c r="AO37" s="3" t="s">
        <v>175</v>
      </c>
      <c r="AP37" s="3">
        <f t="shared" si="12"/>
        <v>0.94504999999999995</v>
      </c>
      <c r="AQ37" s="3">
        <f t="shared" si="25"/>
        <v>1.0043580000000003</v>
      </c>
      <c r="AR37" s="3">
        <f t="shared" si="26"/>
        <v>0.93227800000000005</v>
      </c>
    </row>
    <row r="38" spans="1:44" x14ac:dyDescent="0.2">
      <c r="A38" s="3" t="s">
        <v>75</v>
      </c>
      <c r="C38" s="3">
        <v>1</v>
      </c>
      <c r="D38" s="3">
        <v>1</v>
      </c>
      <c r="E38" s="3">
        <v>1</v>
      </c>
      <c r="F38" s="3">
        <v>0.96299999999999997</v>
      </c>
      <c r="G38" s="3">
        <f t="shared" si="3"/>
        <v>0.99075000000000002</v>
      </c>
      <c r="L38" s="3">
        <f t="shared" si="19"/>
        <v>0.9758739999999998</v>
      </c>
      <c r="M38" s="3">
        <f t="shared" si="17"/>
        <v>0.99715800000000021</v>
      </c>
      <c r="N38" s="3">
        <f t="shared" si="17"/>
        <v>0.95930199999999999</v>
      </c>
      <c r="O38" s="3">
        <f t="shared" si="17"/>
        <v>0.92097799999999996</v>
      </c>
      <c r="V38" s="3" t="s">
        <v>36</v>
      </c>
      <c r="W38" s="3">
        <f t="shared" si="5"/>
        <v>1</v>
      </c>
      <c r="X38" s="3">
        <f t="shared" si="20"/>
        <v>0.96662399999999982</v>
      </c>
      <c r="Y38" s="3">
        <f t="shared" si="20"/>
        <v>0.98790800000000023</v>
      </c>
      <c r="AB38" s="3" t="s">
        <v>37</v>
      </c>
      <c r="AC38" s="3">
        <f t="shared" si="7"/>
        <v>0.98150000000000004</v>
      </c>
      <c r="AD38" s="3">
        <f t="shared" si="21"/>
        <v>0.96855199999999997</v>
      </c>
      <c r="AE38" s="3">
        <f t="shared" si="21"/>
        <v>0.93022799999999994</v>
      </c>
      <c r="AH38" s="3" t="s">
        <v>173</v>
      </c>
      <c r="AI38" s="3">
        <f t="shared" si="22"/>
        <v>1</v>
      </c>
      <c r="AJ38" s="3">
        <f t="shared" si="23"/>
        <v>0.96662399999999982</v>
      </c>
      <c r="AK38" s="3">
        <f t="shared" si="24"/>
        <v>0.95005200000000001</v>
      </c>
      <c r="AO38" s="3" t="s">
        <v>175</v>
      </c>
      <c r="AP38" s="3">
        <f t="shared" si="12"/>
        <v>0.98150000000000004</v>
      </c>
      <c r="AQ38" s="3">
        <f t="shared" si="25"/>
        <v>1.0064080000000002</v>
      </c>
      <c r="AR38" s="3">
        <f t="shared" si="26"/>
        <v>0.93022799999999994</v>
      </c>
    </row>
    <row r="39" spans="1:44" x14ac:dyDescent="0.2">
      <c r="A39" s="3" t="s">
        <v>76</v>
      </c>
      <c r="C39" s="3">
        <v>1</v>
      </c>
      <c r="D39" s="3">
        <v>1</v>
      </c>
      <c r="E39" s="3">
        <v>1</v>
      </c>
      <c r="F39" s="3">
        <v>1</v>
      </c>
      <c r="G39" s="3">
        <f t="shared" si="3"/>
        <v>1</v>
      </c>
      <c r="L39" s="3">
        <f t="shared" si="19"/>
        <v>0.96662399999999982</v>
      </c>
      <c r="M39" s="3">
        <f t="shared" si="17"/>
        <v>0.98790800000000023</v>
      </c>
      <c r="N39" s="3">
        <f t="shared" si="17"/>
        <v>0.95005200000000001</v>
      </c>
      <c r="O39" s="3">
        <f t="shared" si="17"/>
        <v>0.94872800000000002</v>
      </c>
      <c r="V39" s="3" t="s">
        <v>36</v>
      </c>
      <c r="W39" s="3">
        <f t="shared" si="5"/>
        <v>1</v>
      </c>
      <c r="X39" s="3">
        <f t="shared" si="20"/>
        <v>0.96662399999999982</v>
      </c>
      <c r="Y39" s="3">
        <f t="shared" si="20"/>
        <v>0.98790800000000023</v>
      </c>
      <c r="AB39" s="3" t="s">
        <v>37</v>
      </c>
      <c r="AC39" s="3">
        <f t="shared" si="7"/>
        <v>1</v>
      </c>
      <c r="AD39" s="3">
        <f t="shared" si="21"/>
        <v>0.95005200000000001</v>
      </c>
      <c r="AE39" s="3">
        <f t="shared" si="21"/>
        <v>0.94872800000000002</v>
      </c>
      <c r="AH39" s="3" t="s">
        <v>173</v>
      </c>
      <c r="AI39" s="3">
        <f t="shared" si="22"/>
        <v>1</v>
      </c>
      <c r="AJ39" s="3">
        <f t="shared" si="23"/>
        <v>0.96662399999999982</v>
      </c>
      <c r="AK39" s="3">
        <f t="shared" si="24"/>
        <v>0.95005200000000001</v>
      </c>
      <c r="AO39" s="3" t="s">
        <v>175</v>
      </c>
      <c r="AP39" s="3">
        <f t="shared" si="12"/>
        <v>1</v>
      </c>
      <c r="AQ39" s="3">
        <f t="shared" si="25"/>
        <v>0.98790800000000023</v>
      </c>
      <c r="AR39" s="3">
        <f t="shared" si="26"/>
        <v>0.94872800000000002</v>
      </c>
    </row>
    <row r="40" spans="1:44" x14ac:dyDescent="0.2">
      <c r="A40" s="3" t="s">
        <v>77</v>
      </c>
      <c r="C40" s="3">
        <v>1</v>
      </c>
      <c r="D40" s="3">
        <v>1</v>
      </c>
      <c r="E40" s="3">
        <v>1</v>
      </c>
      <c r="F40" s="3">
        <v>0.96299999999999997</v>
      </c>
      <c r="G40" s="3">
        <f t="shared" si="3"/>
        <v>0.99075000000000002</v>
      </c>
      <c r="L40" s="3">
        <f t="shared" si="19"/>
        <v>0.9758739999999998</v>
      </c>
      <c r="M40" s="3">
        <f t="shared" si="17"/>
        <v>0.99715800000000021</v>
      </c>
      <c r="N40" s="3">
        <f t="shared" si="17"/>
        <v>0.95930199999999999</v>
      </c>
      <c r="O40" s="3">
        <f t="shared" si="17"/>
        <v>0.92097799999999996</v>
      </c>
      <c r="V40" s="3" t="s">
        <v>36</v>
      </c>
      <c r="W40" s="3">
        <f t="shared" si="5"/>
        <v>1</v>
      </c>
      <c r="X40" s="3">
        <f t="shared" si="20"/>
        <v>0.96662399999999982</v>
      </c>
      <c r="Y40" s="3">
        <f t="shared" si="20"/>
        <v>0.98790800000000023</v>
      </c>
      <c r="AB40" s="3" t="s">
        <v>37</v>
      </c>
      <c r="AC40" s="3">
        <f t="shared" si="7"/>
        <v>0.98150000000000004</v>
      </c>
      <c r="AD40" s="3">
        <f t="shared" si="21"/>
        <v>0.96855199999999997</v>
      </c>
      <c r="AE40" s="3">
        <f t="shared" si="21"/>
        <v>0.93022799999999994</v>
      </c>
      <c r="AH40" s="3" t="s">
        <v>173</v>
      </c>
      <c r="AI40" s="3">
        <f t="shared" si="22"/>
        <v>1</v>
      </c>
      <c r="AJ40" s="3">
        <f t="shared" si="23"/>
        <v>0.96662399999999982</v>
      </c>
      <c r="AK40" s="3">
        <f t="shared" si="24"/>
        <v>0.95005200000000001</v>
      </c>
      <c r="AO40" s="3" t="s">
        <v>175</v>
      </c>
      <c r="AP40" s="3">
        <f t="shared" si="12"/>
        <v>0.98150000000000004</v>
      </c>
      <c r="AQ40" s="3">
        <f t="shared" si="25"/>
        <v>1.0064080000000002</v>
      </c>
      <c r="AR40" s="3">
        <f t="shared" si="26"/>
        <v>0.93022799999999994</v>
      </c>
    </row>
    <row r="41" spans="1:44" x14ac:dyDescent="0.2">
      <c r="A41" s="3" t="s">
        <v>78</v>
      </c>
      <c r="C41" s="3">
        <v>1</v>
      </c>
      <c r="D41" s="3">
        <v>1</v>
      </c>
      <c r="E41" s="3">
        <v>1</v>
      </c>
      <c r="F41" s="3">
        <v>1</v>
      </c>
      <c r="G41" s="3">
        <f t="shared" si="3"/>
        <v>1</v>
      </c>
      <c r="L41" s="3">
        <f t="shared" si="19"/>
        <v>0.96662399999999982</v>
      </c>
      <c r="M41" s="3">
        <f t="shared" si="17"/>
        <v>0.98790800000000023</v>
      </c>
      <c r="N41" s="3">
        <f t="shared" si="17"/>
        <v>0.95005200000000001</v>
      </c>
      <c r="O41" s="3">
        <f t="shared" si="17"/>
        <v>0.94872800000000002</v>
      </c>
      <c r="V41" s="3" t="s">
        <v>36</v>
      </c>
      <c r="W41" s="3">
        <f t="shared" si="5"/>
        <v>1</v>
      </c>
      <c r="X41" s="3">
        <f t="shared" si="20"/>
        <v>0.96662399999999982</v>
      </c>
      <c r="Y41" s="3">
        <f t="shared" si="20"/>
        <v>0.98790800000000023</v>
      </c>
      <c r="AB41" s="3" t="s">
        <v>37</v>
      </c>
      <c r="AC41" s="3">
        <f t="shared" si="7"/>
        <v>1</v>
      </c>
      <c r="AD41" s="3">
        <f t="shared" si="21"/>
        <v>0.95005200000000001</v>
      </c>
      <c r="AE41" s="3">
        <f t="shared" si="21"/>
        <v>0.94872800000000002</v>
      </c>
      <c r="AH41" s="3" t="s">
        <v>173</v>
      </c>
      <c r="AI41" s="3">
        <f t="shared" si="22"/>
        <v>1</v>
      </c>
      <c r="AJ41" s="3">
        <f t="shared" si="23"/>
        <v>0.96662399999999982</v>
      </c>
      <c r="AK41" s="3">
        <f t="shared" si="24"/>
        <v>0.95005200000000001</v>
      </c>
      <c r="AO41" s="3" t="s">
        <v>175</v>
      </c>
      <c r="AP41" s="3">
        <f t="shared" si="12"/>
        <v>1</v>
      </c>
      <c r="AQ41" s="3">
        <f t="shared" si="25"/>
        <v>0.98790800000000023</v>
      </c>
      <c r="AR41" s="3">
        <f t="shared" si="26"/>
        <v>0.94872800000000002</v>
      </c>
    </row>
    <row r="42" spans="1:44" x14ac:dyDescent="0.2">
      <c r="A42" s="3" t="s">
        <v>79</v>
      </c>
      <c r="C42" s="3">
        <v>1</v>
      </c>
      <c r="D42" s="3">
        <v>0.92</v>
      </c>
      <c r="E42" s="3">
        <v>0.92859999999999998</v>
      </c>
      <c r="F42" s="3">
        <v>0.92859999999999998</v>
      </c>
      <c r="G42" s="3">
        <f t="shared" si="3"/>
        <v>0.94429999999999992</v>
      </c>
      <c r="L42" s="3">
        <f t="shared" si="19"/>
        <v>1.0223239999999998</v>
      </c>
      <c r="M42" s="3">
        <f t="shared" si="17"/>
        <v>0.96360800000000035</v>
      </c>
      <c r="N42" s="3">
        <f t="shared" si="17"/>
        <v>0.93435200000000007</v>
      </c>
      <c r="O42" s="3">
        <f t="shared" si="17"/>
        <v>0.93302800000000008</v>
      </c>
      <c r="V42" s="3" t="s">
        <v>36</v>
      </c>
      <c r="W42" s="3">
        <f t="shared" si="5"/>
        <v>0.96</v>
      </c>
      <c r="X42" s="3">
        <f t="shared" si="20"/>
        <v>1.006624</v>
      </c>
      <c r="Y42" s="3">
        <f t="shared" si="20"/>
        <v>0.94790800000000031</v>
      </c>
      <c r="AB42" s="3" t="s">
        <v>37</v>
      </c>
      <c r="AC42" s="3">
        <f t="shared" si="7"/>
        <v>0.92859999999999998</v>
      </c>
      <c r="AD42" s="3">
        <f t="shared" si="21"/>
        <v>0.95005200000000001</v>
      </c>
      <c r="AE42" s="3">
        <f t="shared" si="21"/>
        <v>0.94872800000000002</v>
      </c>
      <c r="AH42" s="3" t="s">
        <v>173</v>
      </c>
      <c r="AI42" s="3">
        <f t="shared" si="22"/>
        <v>0.96429999999999993</v>
      </c>
      <c r="AJ42" s="3">
        <f t="shared" si="23"/>
        <v>1.0023239999999998</v>
      </c>
      <c r="AK42" s="3">
        <f t="shared" si="24"/>
        <v>0.91435200000000005</v>
      </c>
      <c r="AO42" s="3" t="s">
        <v>175</v>
      </c>
      <c r="AP42" s="3">
        <f t="shared" si="12"/>
        <v>0.92430000000000001</v>
      </c>
      <c r="AQ42" s="3">
        <f t="shared" si="25"/>
        <v>0.98360800000000026</v>
      </c>
      <c r="AR42" s="3">
        <f t="shared" si="26"/>
        <v>0.95302799999999999</v>
      </c>
    </row>
    <row r="43" spans="1:44" x14ac:dyDescent="0.2">
      <c r="A43" s="3" t="s">
        <v>80</v>
      </c>
      <c r="C43" s="3">
        <v>0.94120000000000004</v>
      </c>
      <c r="D43" s="3">
        <v>1</v>
      </c>
      <c r="E43" s="3">
        <v>1</v>
      </c>
      <c r="F43" s="3">
        <v>0.93330000000000002</v>
      </c>
      <c r="G43" s="3">
        <f t="shared" si="3"/>
        <v>0.96862500000000007</v>
      </c>
      <c r="L43" s="3">
        <f t="shared" si="19"/>
        <v>0.93919899999999978</v>
      </c>
      <c r="M43" s="3">
        <f t="shared" si="19"/>
        <v>1.0192830000000002</v>
      </c>
      <c r="N43" s="3">
        <f t="shared" si="19"/>
        <v>0.98142699999999994</v>
      </c>
      <c r="O43" s="3">
        <f t="shared" si="19"/>
        <v>0.91340299999999996</v>
      </c>
      <c r="V43" s="3" t="s">
        <v>36</v>
      </c>
      <c r="W43" s="3">
        <f t="shared" si="5"/>
        <v>0.97060000000000002</v>
      </c>
      <c r="X43" s="3">
        <f t="shared" si="20"/>
        <v>0.93722399999999983</v>
      </c>
      <c r="Y43" s="3">
        <f t="shared" si="20"/>
        <v>1.0173080000000003</v>
      </c>
      <c r="AB43" s="3" t="s">
        <v>37</v>
      </c>
      <c r="AC43" s="3">
        <f t="shared" si="7"/>
        <v>0.96665000000000001</v>
      </c>
      <c r="AD43" s="3">
        <f t="shared" si="21"/>
        <v>0.983402</v>
      </c>
      <c r="AE43" s="3">
        <f t="shared" si="21"/>
        <v>0.91537800000000002</v>
      </c>
      <c r="AH43" s="3" t="s">
        <v>173</v>
      </c>
      <c r="AI43" s="3">
        <f t="shared" si="22"/>
        <v>0.97060000000000002</v>
      </c>
      <c r="AJ43" s="3">
        <f t="shared" si="23"/>
        <v>0.93722399999999983</v>
      </c>
      <c r="AK43" s="3">
        <f t="shared" si="24"/>
        <v>0.97945199999999999</v>
      </c>
      <c r="AO43" s="3" t="s">
        <v>175</v>
      </c>
      <c r="AP43" s="3">
        <f t="shared" si="12"/>
        <v>0.96665000000000001</v>
      </c>
      <c r="AQ43" s="3">
        <f t="shared" si="25"/>
        <v>1.0212580000000002</v>
      </c>
      <c r="AR43" s="3">
        <f t="shared" si="26"/>
        <v>0.91537800000000002</v>
      </c>
    </row>
    <row r="44" spans="1:44" x14ac:dyDescent="0.2">
      <c r="A44" s="3" t="s">
        <v>81</v>
      </c>
      <c r="C44" s="3">
        <v>0.82350000000000001</v>
      </c>
      <c r="D44" s="3">
        <v>0.96430000000000005</v>
      </c>
      <c r="E44" s="3">
        <v>1</v>
      </c>
      <c r="F44" s="3">
        <v>1</v>
      </c>
      <c r="G44" s="3">
        <f t="shared" si="3"/>
        <v>0.94694999999999996</v>
      </c>
      <c r="L44" s="3">
        <f t="shared" si="19"/>
        <v>0.84317399999999987</v>
      </c>
      <c r="M44" s="3">
        <f t="shared" si="19"/>
        <v>1.0052580000000004</v>
      </c>
      <c r="N44" s="3">
        <f t="shared" si="19"/>
        <v>1.0031020000000002</v>
      </c>
      <c r="O44" s="3">
        <f t="shared" si="19"/>
        <v>1.0017780000000001</v>
      </c>
      <c r="V44" s="3" t="s">
        <v>36</v>
      </c>
      <c r="W44" s="3">
        <f t="shared" si="5"/>
        <v>0.89390000000000003</v>
      </c>
      <c r="X44" s="3">
        <f t="shared" si="20"/>
        <v>0.8962239999999998</v>
      </c>
      <c r="Y44" s="3">
        <f t="shared" si="20"/>
        <v>1.0583080000000002</v>
      </c>
      <c r="AB44" s="3" t="s">
        <v>37</v>
      </c>
      <c r="AC44" s="3">
        <f t="shared" si="7"/>
        <v>1</v>
      </c>
      <c r="AD44" s="3">
        <f t="shared" si="21"/>
        <v>0.95005200000000001</v>
      </c>
      <c r="AE44" s="3">
        <f t="shared" si="21"/>
        <v>0.94872800000000002</v>
      </c>
      <c r="AH44" s="3" t="s">
        <v>173</v>
      </c>
      <c r="AI44" s="3">
        <f t="shared" si="22"/>
        <v>0.91175000000000006</v>
      </c>
      <c r="AJ44" s="3">
        <f t="shared" si="23"/>
        <v>0.87837399999999977</v>
      </c>
      <c r="AK44" s="3">
        <f t="shared" si="24"/>
        <v>1.0383019999999998</v>
      </c>
      <c r="AO44" s="3" t="s">
        <v>175</v>
      </c>
      <c r="AP44" s="3">
        <f t="shared" si="12"/>
        <v>0.98215000000000008</v>
      </c>
      <c r="AQ44" s="3">
        <f t="shared" si="25"/>
        <v>0.9700580000000002</v>
      </c>
      <c r="AR44" s="3">
        <f t="shared" si="26"/>
        <v>0.96657799999999994</v>
      </c>
    </row>
    <row r="45" spans="1:44" x14ac:dyDescent="0.2">
      <c r="A45" s="3" t="s">
        <v>82</v>
      </c>
      <c r="C45" s="3">
        <v>0.94120000000000004</v>
      </c>
      <c r="D45" s="3">
        <v>1</v>
      </c>
      <c r="E45" s="3">
        <v>0.90910000000000002</v>
      </c>
      <c r="F45" s="3">
        <v>0.88890000000000002</v>
      </c>
      <c r="G45" s="3">
        <f t="shared" si="3"/>
        <v>0.93479999999999996</v>
      </c>
      <c r="L45" s="3">
        <f t="shared" si="19"/>
        <v>0.97302399999999989</v>
      </c>
      <c r="M45" s="3">
        <f t="shared" si="19"/>
        <v>1.0531080000000004</v>
      </c>
      <c r="N45" s="3">
        <f t="shared" si="19"/>
        <v>0.92435200000000006</v>
      </c>
      <c r="O45" s="3">
        <f t="shared" si="19"/>
        <v>0.90282800000000007</v>
      </c>
      <c r="V45" s="3" t="s">
        <v>36</v>
      </c>
      <c r="W45" s="3">
        <f t="shared" si="5"/>
        <v>0.97060000000000002</v>
      </c>
      <c r="X45" s="3">
        <f t="shared" si="20"/>
        <v>0.93722399999999983</v>
      </c>
      <c r="Y45" s="3">
        <f t="shared" si="20"/>
        <v>1.0173080000000003</v>
      </c>
      <c r="AB45" s="3" t="s">
        <v>37</v>
      </c>
      <c r="AC45" s="3">
        <f t="shared" si="7"/>
        <v>0.89900000000000002</v>
      </c>
      <c r="AD45" s="3">
        <f t="shared" si="21"/>
        <v>0.96015200000000001</v>
      </c>
      <c r="AE45" s="3">
        <f t="shared" si="21"/>
        <v>0.93862800000000002</v>
      </c>
      <c r="AH45" s="3" t="s">
        <v>173</v>
      </c>
      <c r="AI45" s="3">
        <f t="shared" si="22"/>
        <v>0.92515000000000003</v>
      </c>
      <c r="AJ45" s="3">
        <f t="shared" si="23"/>
        <v>0.98267399999999983</v>
      </c>
      <c r="AK45" s="3">
        <f t="shared" si="24"/>
        <v>0.934002</v>
      </c>
      <c r="AO45" s="3" t="s">
        <v>175</v>
      </c>
      <c r="AP45" s="3">
        <f t="shared" si="12"/>
        <v>0.94445000000000001</v>
      </c>
      <c r="AQ45" s="3">
        <f t="shared" si="25"/>
        <v>1.0434580000000002</v>
      </c>
      <c r="AR45" s="3">
        <f t="shared" si="26"/>
        <v>0.89317800000000003</v>
      </c>
    </row>
    <row r="46" spans="1:44" x14ac:dyDescent="0.2">
      <c r="A46" s="3" t="s">
        <v>83</v>
      </c>
      <c r="C46" s="3">
        <v>0.8125</v>
      </c>
      <c r="D46" s="3">
        <v>0.96299999999999997</v>
      </c>
      <c r="E46" s="3">
        <v>1</v>
      </c>
      <c r="F46" s="3">
        <v>0.80769999999999997</v>
      </c>
      <c r="G46" s="3">
        <f t="shared" si="3"/>
        <v>0.89580000000000004</v>
      </c>
      <c r="L46" s="3">
        <f t="shared" si="19"/>
        <v>0.88332399999999978</v>
      </c>
      <c r="M46" s="3">
        <f t="shared" si="19"/>
        <v>1.0551080000000002</v>
      </c>
      <c r="N46" s="3">
        <f t="shared" si="19"/>
        <v>1.054252</v>
      </c>
      <c r="O46" s="3">
        <f t="shared" si="19"/>
        <v>0.86062799999999995</v>
      </c>
      <c r="V46" s="3" t="s">
        <v>36</v>
      </c>
      <c r="W46" s="3">
        <f t="shared" si="5"/>
        <v>0.88775000000000004</v>
      </c>
      <c r="X46" s="3">
        <f t="shared" si="20"/>
        <v>0.89137399999999978</v>
      </c>
      <c r="Y46" s="3">
        <f t="shared" si="20"/>
        <v>1.063158</v>
      </c>
      <c r="AB46" s="3" t="s">
        <v>37</v>
      </c>
      <c r="AC46" s="3">
        <f t="shared" si="7"/>
        <v>0.90385000000000004</v>
      </c>
      <c r="AD46" s="3">
        <f t="shared" si="21"/>
        <v>1.0462020000000001</v>
      </c>
      <c r="AE46" s="3">
        <f t="shared" si="21"/>
        <v>0.85257799999999995</v>
      </c>
      <c r="AH46" s="3" t="s">
        <v>173</v>
      </c>
      <c r="AI46" s="3">
        <f t="shared" si="22"/>
        <v>0.90625</v>
      </c>
      <c r="AJ46" s="3">
        <f t="shared" si="23"/>
        <v>0.87287399999999982</v>
      </c>
      <c r="AK46" s="3">
        <f t="shared" si="24"/>
        <v>1.0438019999999999</v>
      </c>
      <c r="AO46" s="3" t="s">
        <v>175</v>
      </c>
      <c r="AP46" s="3">
        <f t="shared" si="12"/>
        <v>0.88534999999999997</v>
      </c>
      <c r="AQ46" s="3">
        <f t="shared" si="25"/>
        <v>1.0655580000000002</v>
      </c>
      <c r="AR46" s="3">
        <f t="shared" si="26"/>
        <v>0.87107800000000002</v>
      </c>
    </row>
    <row r="47" spans="1:44" x14ac:dyDescent="0.2">
      <c r="A47" s="3" t="s">
        <v>84</v>
      </c>
      <c r="C47" s="3">
        <v>1</v>
      </c>
      <c r="D47" s="3">
        <v>1</v>
      </c>
      <c r="E47" s="3">
        <v>1</v>
      </c>
      <c r="F47" s="3">
        <v>0.96299999999999997</v>
      </c>
      <c r="G47" s="3">
        <f t="shared" si="3"/>
        <v>0.99075000000000002</v>
      </c>
      <c r="L47" s="3">
        <f t="shared" si="19"/>
        <v>0.9758739999999998</v>
      </c>
      <c r="M47" s="3">
        <f t="shared" si="19"/>
        <v>0.99715800000000021</v>
      </c>
      <c r="N47" s="3">
        <f t="shared" si="19"/>
        <v>0.95930199999999999</v>
      </c>
      <c r="O47" s="3">
        <f t="shared" si="19"/>
        <v>0.92097799999999996</v>
      </c>
      <c r="V47" s="3" t="s">
        <v>36</v>
      </c>
      <c r="W47" s="3">
        <f t="shared" si="5"/>
        <v>1</v>
      </c>
      <c r="X47" s="3">
        <f t="shared" si="20"/>
        <v>0.96662399999999982</v>
      </c>
      <c r="Y47" s="3">
        <f t="shared" si="20"/>
        <v>0.98790800000000023</v>
      </c>
      <c r="AB47" s="3" t="s">
        <v>37</v>
      </c>
      <c r="AC47" s="3">
        <f t="shared" si="7"/>
        <v>0.98150000000000004</v>
      </c>
      <c r="AD47" s="3">
        <f t="shared" si="21"/>
        <v>0.96855199999999997</v>
      </c>
      <c r="AE47" s="3">
        <f t="shared" si="21"/>
        <v>0.93022799999999994</v>
      </c>
      <c r="AH47" s="3" t="s">
        <v>173</v>
      </c>
      <c r="AI47" s="3">
        <f t="shared" si="22"/>
        <v>1</v>
      </c>
      <c r="AJ47" s="3">
        <f t="shared" si="23"/>
        <v>0.96662399999999982</v>
      </c>
      <c r="AK47" s="3">
        <f t="shared" si="24"/>
        <v>0.95005200000000001</v>
      </c>
      <c r="AO47" s="3" t="s">
        <v>175</v>
      </c>
      <c r="AP47" s="3">
        <f t="shared" si="12"/>
        <v>0.98150000000000004</v>
      </c>
      <c r="AQ47" s="3">
        <f t="shared" si="25"/>
        <v>1.0064080000000002</v>
      </c>
      <c r="AR47" s="3">
        <f t="shared" si="26"/>
        <v>0.93022799999999994</v>
      </c>
    </row>
    <row r="48" spans="1:44" x14ac:dyDescent="0.2">
      <c r="A48" s="3" t="s">
        <v>85</v>
      </c>
      <c r="C48" s="3">
        <v>1</v>
      </c>
      <c r="D48" s="3">
        <v>1</v>
      </c>
      <c r="E48" s="3">
        <v>0.8</v>
      </c>
      <c r="F48" s="3">
        <v>0.96430000000000005</v>
      </c>
      <c r="G48" s="3">
        <f t="shared" si="3"/>
        <v>0.94107499999999999</v>
      </c>
      <c r="L48" s="3">
        <f t="shared" si="19"/>
        <v>1.0255489999999998</v>
      </c>
      <c r="M48" s="3">
        <f t="shared" si="19"/>
        <v>1.0468330000000003</v>
      </c>
      <c r="N48" s="3">
        <f t="shared" si="19"/>
        <v>0.80897700000000006</v>
      </c>
      <c r="O48" s="3">
        <f t="shared" si="19"/>
        <v>0.97195300000000007</v>
      </c>
      <c r="V48" s="3" t="s">
        <v>36</v>
      </c>
      <c r="W48" s="3">
        <f t="shared" si="5"/>
        <v>1</v>
      </c>
      <c r="X48" s="3">
        <f t="shared" si="20"/>
        <v>0.96662399999999982</v>
      </c>
      <c r="Y48" s="3">
        <f t="shared" si="20"/>
        <v>0.98790800000000023</v>
      </c>
      <c r="AB48" s="3" t="s">
        <v>37</v>
      </c>
      <c r="AC48" s="3">
        <f t="shared" si="7"/>
        <v>0.88214999999999999</v>
      </c>
      <c r="AD48" s="3">
        <f t="shared" si="21"/>
        <v>0.86790200000000006</v>
      </c>
      <c r="AE48" s="3">
        <f t="shared" si="21"/>
        <v>1.030878</v>
      </c>
      <c r="AH48" s="3" t="s">
        <v>173</v>
      </c>
      <c r="AI48" s="3">
        <f t="shared" si="22"/>
        <v>0.9</v>
      </c>
      <c r="AJ48" s="3">
        <f t="shared" si="23"/>
        <v>1.0666239999999998</v>
      </c>
      <c r="AK48" s="3">
        <f t="shared" si="24"/>
        <v>0.85005200000000003</v>
      </c>
      <c r="AO48" s="3" t="s">
        <v>175</v>
      </c>
      <c r="AP48" s="3">
        <f t="shared" si="12"/>
        <v>0.98215000000000008</v>
      </c>
      <c r="AQ48" s="3">
        <f t="shared" si="25"/>
        <v>1.0057580000000002</v>
      </c>
      <c r="AR48" s="3">
        <f t="shared" si="26"/>
        <v>0.93087799999999998</v>
      </c>
    </row>
    <row r="49" spans="1:46" x14ac:dyDescent="0.2">
      <c r="A49" s="3" t="s">
        <v>86</v>
      </c>
      <c r="C49" s="3">
        <v>1</v>
      </c>
      <c r="D49" s="3">
        <v>1</v>
      </c>
      <c r="E49" s="3">
        <v>0.92859999999999998</v>
      </c>
      <c r="F49" s="3">
        <v>1</v>
      </c>
      <c r="G49" s="3">
        <f t="shared" si="3"/>
        <v>0.98214999999999997</v>
      </c>
      <c r="L49" s="3">
        <f t="shared" si="19"/>
        <v>0.98447399999999985</v>
      </c>
      <c r="M49" s="3">
        <f t="shared" si="19"/>
        <v>1.0057580000000002</v>
      </c>
      <c r="N49" s="3">
        <f t="shared" si="19"/>
        <v>0.89650200000000002</v>
      </c>
      <c r="O49" s="3">
        <f t="shared" si="19"/>
        <v>0.96657800000000005</v>
      </c>
      <c r="V49" s="3" t="s">
        <v>36</v>
      </c>
      <c r="W49" s="3">
        <f t="shared" si="5"/>
        <v>1</v>
      </c>
      <c r="X49" s="3">
        <f t="shared" si="20"/>
        <v>0.96662399999999982</v>
      </c>
      <c r="Y49" s="3">
        <f t="shared" si="20"/>
        <v>0.98790800000000023</v>
      </c>
      <c r="AB49" s="3" t="s">
        <v>37</v>
      </c>
      <c r="AC49" s="3">
        <f t="shared" si="7"/>
        <v>0.96429999999999993</v>
      </c>
      <c r="AD49" s="3">
        <f t="shared" si="21"/>
        <v>0.91435200000000005</v>
      </c>
      <c r="AE49" s="3">
        <f t="shared" si="21"/>
        <v>0.98442800000000008</v>
      </c>
      <c r="AH49" s="3" t="s">
        <v>173</v>
      </c>
      <c r="AI49" s="3">
        <f t="shared" si="22"/>
        <v>0.96429999999999993</v>
      </c>
      <c r="AJ49" s="3">
        <f t="shared" si="23"/>
        <v>1.0023239999999998</v>
      </c>
      <c r="AK49" s="3">
        <f t="shared" si="24"/>
        <v>0.91435200000000005</v>
      </c>
      <c r="AO49" s="3" t="s">
        <v>175</v>
      </c>
      <c r="AP49" s="3">
        <f t="shared" si="12"/>
        <v>1</v>
      </c>
      <c r="AQ49" s="3">
        <f t="shared" si="25"/>
        <v>0.98790800000000023</v>
      </c>
      <c r="AR49" s="3">
        <f t="shared" si="26"/>
        <v>0.94872800000000002</v>
      </c>
    </row>
    <row r="50" spans="1:46" x14ac:dyDescent="0.2">
      <c r="A50" s="3" t="s">
        <v>87</v>
      </c>
      <c r="C50" s="3">
        <v>0.94120000000000004</v>
      </c>
      <c r="D50" s="3">
        <v>1</v>
      </c>
      <c r="E50" s="3">
        <v>0.92859999999999998</v>
      </c>
      <c r="F50" s="3">
        <v>0.93330000000000002</v>
      </c>
      <c r="G50" s="3">
        <f t="shared" si="3"/>
        <v>0.95077500000000004</v>
      </c>
      <c r="L50" s="3">
        <f t="shared" si="19"/>
        <v>0.95704899999999982</v>
      </c>
      <c r="M50" s="3">
        <f t="shared" si="19"/>
        <v>1.0371330000000003</v>
      </c>
      <c r="N50" s="3">
        <f t="shared" si="19"/>
        <v>0.92787699999999995</v>
      </c>
      <c r="O50" s="3">
        <f t="shared" si="19"/>
        <v>0.931253</v>
      </c>
      <c r="V50" s="3" t="s">
        <v>36</v>
      </c>
      <c r="W50" s="3">
        <f t="shared" si="5"/>
        <v>0.97060000000000002</v>
      </c>
      <c r="X50" s="3">
        <f t="shared" si="20"/>
        <v>0.93722399999999983</v>
      </c>
      <c r="Y50" s="3">
        <f t="shared" si="20"/>
        <v>1.0173080000000003</v>
      </c>
      <c r="AB50" s="3" t="s">
        <v>37</v>
      </c>
      <c r="AC50" s="3">
        <f t="shared" si="7"/>
        <v>0.93094999999999994</v>
      </c>
      <c r="AD50" s="3">
        <f t="shared" si="21"/>
        <v>0.94770200000000004</v>
      </c>
      <c r="AE50" s="3">
        <f t="shared" si="21"/>
        <v>0.95107800000000009</v>
      </c>
      <c r="AH50" s="3" t="s">
        <v>173</v>
      </c>
      <c r="AI50" s="3">
        <f t="shared" si="22"/>
        <v>0.93490000000000006</v>
      </c>
      <c r="AJ50" s="3">
        <f t="shared" si="23"/>
        <v>0.97292399999999979</v>
      </c>
      <c r="AK50" s="3">
        <f t="shared" si="24"/>
        <v>0.94375199999999992</v>
      </c>
      <c r="AO50" s="3" t="s">
        <v>175</v>
      </c>
      <c r="AP50" s="3">
        <f t="shared" si="12"/>
        <v>0.96665000000000001</v>
      </c>
      <c r="AQ50" s="3">
        <f t="shared" si="25"/>
        <v>1.0212580000000002</v>
      </c>
      <c r="AR50" s="3">
        <f t="shared" si="26"/>
        <v>0.91537800000000002</v>
      </c>
    </row>
    <row r="51" spans="1:46" x14ac:dyDescent="0.2">
      <c r="A51" s="3" t="s">
        <v>88</v>
      </c>
      <c r="C51" s="3">
        <v>0.88239999999999996</v>
      </c>
      <c r="D51" s="3">
        <v>1</v>
      </c>
      <c r="E51" s="3">
        <v>0.92310000000000003</v>
      </c>
      <c r="F51" s="3">
        <v>1</v>
      </c>
      <c r="G51" s="3">
        <f t="shared" si="3"/>
        <v>0.95137500000000008</v>
      </c>
      <c r="L51" s="3">
        <f t="shared" si="19"/>
        <v>0.8976489999999997</v>
      </c>
      <c r="M51" s="3">
        <f t="shared" si="19"/>
        <v>1.0365330000000001</v>
      </c>
      <c r="N51" s="3">
        <f t="shared" si="19"/>
        <v>0.92177699999999996</v>
      </c>
      <c r="O51" s="3">
        <f t="shared" si="19"/>
        <v>0.99735299999999993</v>
      </c>
      <c r="V51" s="3" t="s">
        <v>36</v>
      </c>
      <c r="W51" s="3">
        <f t="shared" si="5"/>
        <v>0.94120000000000004</v>
      </c>
      <c r="X51" s="3">
        <f t="shared" si="20"/>
        <v>0.90782399999999974</v>
      </c>
      <c r="Y51" s="3">
        <f t="shared" si="20"/>
        <v>1.0467080000000002</v>
      </c>
      <c r="AB51" s="3" t="s">
        <v>37</v>
      </c>
      <c r="AC51" s="3">
        <f t="shared" si="7"/>
        <v>0.96155000000000002</v>
      </c>
      <c r="AD51" s="3">
        <f t="shared" si="21"/>
        <v>0.91160200000000002</v>
      </c>
      <c r="AE51" s="3">
        <f t="shared" si="21"/>
        <v>0.987178</v>
      </c>
      <c r="AH51" s="3" t="s">
        <v>173</v>
      </c>
      <c r="AI51" s="3">
        <f t="shared" si="22"/>
        <v>0.90274999999999994</v>
      </c>
      <c r="AJ51" s="3">
        <f t="shared" si="23"/>
        <v>0.94627399999999984</v>
      </c>
      <c r="AK51" s="3">
        <f t="shared" si="24"/>
        <v>0.9704020000000001</v>
      </c>
      <c r="AO51" s="3" t="s">
        <v>175</v>
      </c>
      <c r="AP51" s="3">
        <f t="shared" si="12"/>
        <v>1</v>
      </c>
      <c r="AQ51" s="3">
        <f t="shared" si="25"/>
        <v>0.98790800000000023</v>
      </c>
      <c r="AR51" s="3">
        <f t="shared" si="26"/>
        <v>0.94872800000000002</v>
      </c>
    </row>
    <row r="52" spans="1:46" s="1" customFormat="1" x14ac:dyDescent="0.2">
      <c r="A52" s="1" t="s">
        <v>89</v>
      </c>
      <c r="C52" s="1">
        <v>1</v>
      </c>
      <c r="D52" s="1">
        <v>1</v>
      </c>
      <c r="E52" s="1">
        <v>1</v>
      </c>
      <c r="F52" s="1">
        <v>1</v>
      </c>
      <c r="G52" s="1">
        <f t="shared" si="3"/>
        <v>1</v>
      </c>
      <c r="H52" s="1">
        <f>AVERAGE(C52:C77)</f>
        <v>0.97058846153846168</v>
      </c>
      <c r="I52" s="1">
        <f t="shared" ref="I52:K52" si="27">AVERAGE(D52:D77)</f>
        <v>0.99715384615384628</v>
      </c>
      <c r="J52" s="1">
        <f t="shared" si="27"/>
        <v>0.97738846153846148</v>
      </c>
      <c r="K52" s="1">
        <f t="shared" si="27"/>
        <v>0.98296153846153855</v>
      </c>
      <c r="L52" s="1">
        <f>C52-$G52+H$52</f>
        <v>0.97058846153846168</v>
      </c>
      <c r="M52" s="1">
        <f t="shared" ref="M52:O67" si="28">D52-$G52+I$52</f>
        <v>0.99715384615384628</v>
      </c>
      <c r="N52" s="1">
        <f t="shared" si="28"/>
        <v>0.97738846153846148</v>
      </c>
      <c r="O52" s="1">
        <f t="shared" si="28"/>
        <v>0.98296153846153855</v>
      </c>
      <c r="P52" s="1">
        <f>1.96*STDEV(L52:L77)/SQRT(26)</f>
        <v>2.5191868474550544E-2</v>
      </c>
      <c r="Q52" s="1">
        <f t="shared" ref="Q52:S52" si="29">1.96*STDEV(M52:M77)/SQRT(26)</f>
        <v>1.5096782569273012E-2</v>
      </c>
      <c r="R52" s="1">
        <f t="shared" si="29"/>
        <v>2.8038710223090471E-2</v>
      </c>
      <c r="S52" s="1">
        <f t="shared" si="29"/>
        <v>1.1245702659864472E-2</v>
      </c>
      <c r="V52" s="1" t="s">
        <v>36</v>
      </c>
      <c r="W52" s="1">
        <f t="shared" si="5"/>
        <v>1</v>
      </c>
      <c r="X52" s="1">
        <f>C52-$W52+H$52</f>
        <v>0.97058846153846168</v>
      </c>
      <c r="Y52" s="1">
        <f>D52-$W52+I$52</f>
        <v>0.99715384615384628</v>
      </c>
      <c r="Z52" s="1">
        <f>1.96*STDEV(X52:X76)/SQRT(26)</f>
        <v>1.8212647699459173E-2</v>
      </c>
      <c r="AA52" s="1">
        <f>1.96*STDEV(Y52:Y76)/SQRT(26)</f>
        <v>1.8212647699459173E-2</v>
      </c>
      <c r="AB52" s="1" t="s">
        <v>37</v>
      </c>
      <c r="AC52" s="1">
        <f t="shared" si="7"/>
        <v>1</v>
      </c>
      <c r="AD52" s="1">
        <f>E52-$AC52+J$52</f>
        <v>0.97738846153846148</v>
      </c>
      <c r="AE52" s="1">
        <f>F52-$AC52+K$52</f>
        <v>0.98296153846153855</v>
      </c>
      <c r="AF52" s="1">
        <f>1.96*STDEV(AD52:AD77)/SQRT(26)</f>
        <v>1.8562407195361019E-2</v>
      </c>
      <c r="AG52" s="1">
        <f>1.96*STDEV(AE52:AE77)/SQRT(26)</f>
        <v>1.8562407195361025E-2</v>
      </c>
      <c r="AH52" s="3" t="s">
        <v>173</v>
      </c>
      <c r="AI52" s="3">
        <f t="shared" si="22"/>
        <v>1</v>
      </c>
      <c r="AJ52" s="3">
        <f>C52-$AI52+H$52</f>
        <v>0.97058846153846168</v>
      </c>
      <c r="AK52" s="3">
        <f>E52-$AI52+J$52</f>
        <v>0.97738846153846148</v>
      </c>
      <c r="AL52" s="1">
        <f>1.96*STDEV(AJ52:AJ77)/SQRT(26)</f>
        <v>2.4041652367121909E-2</v>
      </c>
      <c r="AM52" s="1">
        <f>1.96*STDEV(AK52:AK77)/SQRT(26)</f>
        <v>2.4041652367121902E-2</v>
      </c>
      <c r="AO52" s="3" t="s">
        <v>175</v>
      </c>
      <c r="AP52" s="3">
        <f t="shared" si="12"/>
        <v>1</v>
      </c>
      <c r="AQ52" s="3">
        <f>D52-$AP52+I$52</f>
        <v>0.99715384615384628</v>
      </c>
      <c r="AR52" s="3">
        <f>F52-$AP52+K$52</f>
        <v>0.98296153846153855</v>
      </c>
      <c r="AS52" s="1">
        <f>1.96*STDEV(AQ52:AQ77)/SQRT(26)</f>
        <v>6.6925802620354854E-3</v>
      </c>
      <c r="AT52" s="1">
        <f>1.96*STDEV(AR52:AR77)/SQRT(26)</f>
        <v>6.6925802620354906E-3</v>
      </c>
    </row>
    <row r="53" spans="1:46" x14ac:dyDescent="0.2">
      <c r="A53" s="3" t="s">
        <v>90</v>
      </c>
      <c r="C53" s="3">
        <v>1</v>
      </c>
      <c r="D53" s="3">
        <v>1</v>
      </c>
      <c r="E53" s="3">
        <v>1</v>
      </c>
      <c r="F53" s="3">
        <v>1</v>
      </c>
      <c r="G53" s="3">
        <f t="shared" si="3"/>
        <v>1</v>
      </c>
      <c r="L53" s="3">
        <f t="shared" ref="L53:O77" si="30">C53-$G53+H$52</f>
        <v>0.97058846153846168</v>
      </c>
      <c r="M53" s="3">
        <f t="shared" si="28"/>
        <v>0.99715384615384628</v>
      </c>
      <c r="N53" s="3">
        <f t="shared" si="28"/>
        <v>0.97738846153846148</v>
      </c>
      <c r="O53" s="3">
        <f t="shared" si="28"/>
        <v>0.98296153846153855</v>
      </c>
      <c r="V53" s="3" t="s">
        <v>36</v>
      </c>
      <c r="W53" s="3">
        <f t="shared" si="5"/>
        <v>1</v>
      </c>
      <c r="X53" s="3">
        <f t="shared" ref="X53:Y77" si="31">C53-$W53+H$52</f>
        <v>0.97058846153846168</v>
      </c>
      <c r="Y53" s="3">
        <f t="shared" si="31"/>
        <v>0.99715384615384628</v>
      </c>
      <c r="AB53" s="3" t="s">
        <v>37</v>
      </c>
      <c r="AC53" s="3">
        <f t="shared" si="7"/>
        <v>1</v>
      </c>
      <c r="AD53" s="3">
        <f t="shared" ref="AD53:AE77" si="32">E53-$AC53+J$52</f>
        <v>0.97738846153846148</v>
      </c>
      <c r="AE53" s="3">
        <f t="shared" si="32"/>
        <v>0.98296153846153855</v>
      </c>
      <c r="AH53" s="3" t="s">
        <v>173</v>
      </c>
      <c r="AI53" s="3">
        <f t="shared" si="22"/>
        <v>1</v>
      </c>
      <c r="AJ53" s="3">
        <f t="shared" ref="AJ53:AJ77" si="33">C53-$AI53+H$52</f>
        <v>0.97058846153846168</v>
      </c>
      <c r="AK53" s="3">
        <f t="shared" ref="AK53:AK77" si="34">E53-$AI53+J$52</f>
        <v>0.97738846153846148</v>
      </c>
      <c r="AO53" s="3" t="s">
        <v>175</v>
      </c>
      <c r="AP53" s="3">
        <f t="shared" si="12"/>
        <v>1</v>
      </c>
      <c r="AQ53" s="3">
        <f t="shared" ref="AQ53:AQ77" si="35">D53-$AP53+I$52</f>
        <v>0.99715384615384628</v>
      </c>
      <c r="AR53" s="3">
        <f t="shared" ref="AR53:AR77" si="36">F53-$AP53+K$52</f>
        <v>0.98296153846153855</v>
      </c>
    </row>
    <row r="54" spans="1:46" x14ac:dyDescent="0.2">
      <c r="A54" s="3" t="s">
        <v>91</v>
      </c>
      <c r="C54" s="3">
        <v>1</v>
      </c>
      <c r="D54" s="3">
        <v>0.96299999999999997</v>
      </c>
      <c r="E54" s="3">
        <v>1</v>
      </c>
      <c r="F54" s="3">
        <v>0.92589999999999995</v>
      </c>
      <c r="G54" s="3">
        <f t="shared" si="3"/>
        <v>0.97222500000000001</v>
      </c>
      <c r="L54" s="3">
        <f t="shared" si="30"/>
        <v>0.99836346153846167</v>
      </c>
      <c r="M54" s="3">
        <f t="shared" si="28"/>
        <v>0.98792884615384624</v>
      </c>
      <c r="N54" s="3">
        <f t="shared" si="28"/>
        <v>1.0051634615384615</v>
      </c>
      <c r="O54" s="3">
        <f t="shared" si="28"/>
        <v>0.93663653846153849</v>
      </c>
      <c r="V54" s="3" t="s">
        <v>36</v>
      </c>
      <c r="W54" s="3">
        <f t="shared" si="5"/>
        <v>0.98150000000000004</v>
      </c>
      <c r="X54" s="3">
        <f t="shared" si="31"/>
        <v>0.98908846153846164</v>
      </c>
      <c r="Y54" s="3">
        <f t="shared" si="31"/>
        <v>0.97865384615384621</v>
      </c>
      <c r="AB54" s="3" t="s">
        <v>37</v>
      </c>
      <c r="AC54" s="3">
        <f>SUM(E54:F54)/2</f>
        <v>0.96294999999999997</v>
      </c>
      <c r="AD54" s="3">
        <f t="shared" si="32"/>
        <v>1.0144384615384614</v>
      </c>
      <c r="AE54" s="3">
        <f t="shared" si="32"/>
        <v>0.94591153846153853</v>
      </c>
      <c r="AH54" s="3" t="s">
        <v>173</v>
      </c>
      <c r="AI54" s="3">
        <f t="shared" si="22"/>
        <v>1</v>
      </c>
      <c r="AJ54" s="3">
        <f t="shared" si="33"/>
        <v>0.97058846153846168</v>
      </c>
      <c r="AK54" s="3">
        <f t="shared" si="34"/>
        <v>0.97738846153846148</v>
      </c>
      <c r="AO54" s="3" t="s">
        <v>175</v>
      </c>
      <c r="AP54" s="3">
        <f t="shared" si="12"/>
        <v>0.94445000000000001</v>
      </c>
      <c r="AQ54" s="3">
        <f t="shared" si="35"/>
        <v>1.0157038461538463</v>
      </c>
      <c r="AR54" s="3">
        <f t="shared" si="36"/>
        <v>0.96441153846153849</v>
      </c>
    </row>
    <row r="55" spans="1:46" x14ac:dyDescent="0.2">
      <c r="A55" s="3" t="s">
        <v>92</v>
      </c>
      <c r="C55" s="3">
        <v>0.94120000000000004</v>
      </c>
      <c r="D55" s="3">
        <v>1</v>
      </c>
      <c r="E55" s="3">
        <v>1</v>
      </c>
      <c r="F55" s="3">
        <v>1</v>
      </c>
      <c r="G55" s="3">
        <f t="shared" si="3"/>
        <v>0.98530000000000006</v>
      </c>
      <c r="L55" s="3">
        <f t="shared" si="30"/>
        <v>0.92648846153846165</v>
      </c>
      <c r="M55" s="3">
        <f t="shared" si="28"/>
        <v>1.0118538461538462</v>
      </c>
      <c r="N55" s="3">
        <f t="shared" si="28"/>
        <v>0.99208846153846142</v>
      </c>
      <c r="O55" s="3">
        <f t="shared" si="28"/>
        <v>0.99766153846153849</v>
      </c>
      <c r="V55" s="3" t="s">
        <v>36</v>
      </c>
      <c r="W55" s="3">
        <f t="shared" si="5"/>
        <v>0.97060000000000002</v>
      </c>
      <c r="X55" s="3">
        <f t="shared" si="31"/>
        <v>0.9411884615384617</v>
      </c>
      <c r="Y55" s="3">
        <f t="shared" si="31"/>
        <v>1.0265538461538464</v>
      </c>
      <c r="AB55" s="3" t="s">
        <v>37</v>
      </c>
      <c r="AC55" s="3">
        <f t="shared" si="7"/>
        <v>1</v>
      </c>
      <c r="AD55" s="3">
        <f t="shared" si="32"/>
        <v>0.97738846153846148</v>
      </c>
      <c r="AE55" s="3">
        <f t="shared" si="32"/>
        <v>0.98296153846153855</v>
      </c>
      <c r="AH55" s="3" t="s">
        <v>173</v>
      </c>
      <c r="AI55" s="3">
        <f t="shared" si="22"/>
        <v>0.97060000000000002</v>
      </c>
      <c r="AJ55" s="3">
        <f t="shared" si="33"/>
        <v>0.9411884615384617</v>
      </c>
      <c r="AK55" s="3">
        <f t="shared" si="34"/>
        <v>1.0067884615384615</v>
      </c>
      <c r="AO55" s="3" t="s">
        <v>175</v>
      </c>
      <c r="AP55" s="3">
        <f t="shared" si="12"/>
        <v>1</v>
      </c>
      <c r="AQ55" s="3">
        <f t="shared" si="35"/>
        <v>0.99715384615384628</v>
      </c>
      <c r="AR55" s="3">
        <f t="shared" si="36"/>
        <v>0.98296153846153855</v>
      </c>
    </row>
    <row r="56" spans="1:46" x14ac:dyDescent="0.2">
      <c r="A56" s="3" t="s">
        <v>93</v>
      </c>
      <c r="C56" s="3">
        <v>1</v>
      </c>
      <c r="D56" s="3">
        <v>1</v>
      </c>
      <c r="E56" s="3">
        <v>1</v>
      </c>
      <c r="F56" s="3">
        <v>1</v>
      </c>
      <c r="G56" s="3">
        <f t="shared" si="3"/>
        <v>1</v>
      </c>
      <c r="L56" s="3">
        <f t="shared" si="30"/>
        <v>0.97058846153846168</v>
      </c>
      <c r="M56" s="3">
        <f t="shared" si="28"/>
        <v>0.99715384615384628</v>
      </c>
      <c r="N56" s="3">
        <f t="shared" si="28"/>
        <v>0.97738846153846148</v>
      </c>
      <c r="O56" s="3">
        <f t="shared" si="28"/>
        <v>0.98296153846153855</v>
      </c>
      <c r="V56" s="3" t="s">
        <v>36</v>
      </c>
      <c r="W56" s="3">
        <f t="shared" si="5"/>
        <v>1</v>
      </c>
      <c r="X56" s="3">
        <f t="shared" si="31"/>
        <v>0.97058846153846168</v>
      </c>
      <c r="Y56" s="3">
        <f t="shared" si="31"/>
        <v>0.99715384615384628</v>
      </c>
      <c r="AB56" s="3" t="s">
        <v>37</v>
      </c>
      <c r="AC56" s="3">
        <f t="shared" si="7"/>
        <v>1</v>
      </c>
      <c r="AD56" s="3">
        <f t="shared" si="32"/>
        <v>0.97738846153846148</v>
      </c>
      <c r="AE56" s="3">
        <f t="shared" si="32"/>
        <v>0.98296153846153855</v>
      </c>
      <c r="AH56" s="3" t="s">
        <v>173</v>
      </c>
      <c r="AI56" s="3">
        <f t="shared" si="22"/>
        <v>1</v>
      </c>
      <c r="AJ56" s="3">
        <f t="shared" si="33"/>
        <v>0.97058846153846168</v>
      </c>
      <c r="AK56" s="3">
        <f t="shared" si="34"/>
        <v>0.97738846153846148</v>
      </c>
      <c r="AO56" s="3" t="s">
        <v>175</v>
      </c>
      <c r="AP56" s="3">
        <f t="shared" si="12"/>
        <v>1</v>
      </c>
      <c r="AQ56" s="3">
        <f t="shared" si="35"/>
        <v>0.99715384615384628</v>
      </c>
      <c r="AR56" s="3">
        <f t="shared" si="36"/>
        <v>0.98296153846153855</v>
      </c>
    </row>
    <row r="57" spans="1:46" x14ac:dyDescent="0.2">
      <c r="A57" s="3" t="s">
        <v>94</v>
      </c>
      <c r="C57" s="3">
        <v>1</v>
      </c>
      <c r="D57" s="3">
        <v>0.96299999999999997</v>
      </c>
      <c r="E57" s="3">
        <v>1</v>
      </c>
      <c r="F57" s="3">
        <v>1</v>
      </c>
      <c r="G57" s="3">
        <f t="shared" si="3"/>
        <v>0.99075000000000002</v>
      </c>
      <c r="L57" s="3">
        <f t="shared" si="30"/>
        <v>0.97983846153846166</v>
      </c>
      <c r="M57" s="3">
        <f t="shared" si="28"/>
        <v>0.96940384615384623</v>
      </c>
      <c r="N57" s="3">
        <f t="shared" si="28"/>
        <v>0.98663846153846146</v>
      </c>
      <c r="O57" s="3">
        <f t="shared" si="28"/>
        <v>0.99221153846153853</v>
      </c>
      <c r="V57" s="3" t="s">
        <v>36</v>
      </c>
      <c r="W57" s="3">
        <f t="shared" si="5"/>
        <v>0.98150000000000004</v>
      </c>
      <c r="X57" s="3">
        <f t="shared" si="31"/>
        <v>0.98908846153846164</v>
      </c>
      <c r="Y57" s="3">
        <f t="shared" si="31"/>
        <v>0.97865384615384621</v>
      </c>
      <c r="AB57" s="3" t="s">
        <v>37</v>
      </c>
      <c r="AC57" s="3">
        <f t="shared" si="7"/>
        <v>1</v>
      </c>
      <c r="AD57" s="3">
        <f t="shared" si="32"/>
        <v>0.97738846153846148</v>
      </c>
      <c r="AE57" s="3">
        <f t="shared" si="32"/>
        <v>0.98296153846153855</v>
      </c>
      <c r="AH57" s="3" t="s">
        <v>173</v>
      </c>
      <c r="AI57" s="3">
        <f t="shared" si="22"/>
        <v>1</v>
      </c>
      <c r="AJ57" s="3">
        <f t="shared" si="33"/>
        <v>0.97058846153846168</v>
      </c>
      <c r="AK57" s="3">
        <f t="shared" si="34"/>
        <v>0.97738846153846148</v>
      </c>
      <c r="AO57" s="3" t="s">
        <v>175</v>
      </c>
      <c r="AP57" s="3">
        <f t="shared" si="12"/>
        <v>0.98150000000000004</v>
      </c>
      <c r="AQ57" s="3">
        <f t="shared" si="35"/>
        <v>0.97865384615384621</v>
      </c>
      <c r="AR57" s="3">
        <f t="shared" si="36"/>
        <v>1.0014615384615384</v>
      </c>
    </row>
    <row r="58" spans="1:46" x14ac:dyDescent="0.2">
      <c r="A58" s="3" t="s">
        <v>95</v>
      </c>
      <c r="C58" s="3">
        <v>1</v>
      </c>
      <c r="D58" s="3">
        <v>1</v>
      </c>
      <c r="E58" s="3">
        <v>1</v>
      </c>
      <c r="F58" s="3">
        <v>1</v>
      </c>
      <c r="G58" s="3">
        <f t="shared" si="3"/>
        <v>1</v>
      </c>
      <c r="L58" s="3">
        <f t="shared" si="30"/>
        <v>0.97058846153846168</v>
      </c>
      <c r="M58" s="3">
        <f t="shared" si="28"/>
        <v>0.99715384615384628</v>
      </c>
      <c r="N58" s="3">
        <f t="shared" si="28"/>
        <v>0.97738846153846148</v>
      </c>
      <c r="O58" s="3">
        <f t="shared" si="28"/>
        <v>0.98296153846153855</v>
      </c>
      <c r="V58" s="3" t="s">
        <v>36</v>
      </c>
      <c r="W58" s="3">
        <f t="shared" si="5"/>
        <v>1</v>
      </c>
      <c r="X58" s="3">
        <f t="shared" si="31"/>
        <v>0.97058846153846168</v>
      </c>
      <c r="Y58" s="3">
        <f t="shared" si="31"/>
        <v>0.99715384615384628</v>
      </c>
      <c r="AB58" s="3" t="s">
        <v>37</v>
      </c>
      <c r="AC58" s="3">
        <f t="shared" si="7"/>
        <v>1</v>
      </c>
      <c r="AD58" s="3">
        <f t="shared" si="32"/>
        <v>0.97738846153846148</v>
      </c>
      <c r="AE58" s="3">
        <f t="shared" si="32"/>
        <v>0.98296153846153855</v>
      </c>
      <c r="AH58" s="3" t="s">
        <v>173</v>
      </c>
      <c r="AI58" s="3">
        <f t="shared" si="22"/>
        <v>1</v>
      </c>
      <c r="AJ58" s="3">
        <f t="shared" si="33"/>
        <v>0.97058846153846168</v>
      </c>
      <c r="AK58" s="3">
        <f t="shared" si="34"/>
        <v>0.97738846153846148</v>
      </c>
      <c r="AO58" s="3" t="s">
        <v>175</v>
      </c>
      <c r="AP58" s="3">
        <f t="shared" si="12"/>
        <v>1</v>
      </c>
      <c r="AQ58" s="3">
        <f t="shared" si="35"/>
        <v>0.99715384615384628</v>
      </c>
      <c r="AR58" s="3">
        <f t="shared" si="36"/>
        <v>0.98296153846153855</v>
      </c>
    </row>
    <row r="59" spans="1:46" x14ac:dyDescent="0.2">
      <c r="A59" s="3" t="s">
        <v>96</v>
      </c>
      <c r="C59" s="3">
        <v>0.94120000000000004</v>
      </c>
      <c r="D59" s="3">
        <v>1</v>
      </c>
      <c r="E59" s="3">
        <v>1</v>
      </c>
      <c r="F59" s="3">
        <v>0.96299999999999997</v>
      </c>
      <c r="G59" s="3">
        <f t="shared" si="3"/>
        <v>0.97605000000000008</v>
      </c>
      <c r="L59" s="3">
        <f t="shared" si="30"/>
        <v>0.93573846153846163</v>
      </c>
      <c r="M59" s="3">
        <f t="shared" si="28"/>
        <v>1.0211038461538462</v>
      </c>
      <c r="N59" s="3">
        <f t="shared" si="28"/>
        <v>1.0013384615384613</v>
      </c>
      <c r="O59" s="3">
        <f t="shared" si="28"/>
        <v>0.96991153846153844</v>
      </c>
      <c r="V59" s="3" t="s">
        <v>36</v>
      </c>
      <c r="W59" s="3">
        <f t="shared" si="5"/>
        <v>0.97060000000000002</v>
      </c>
      <c r="X59" s="3">
        <f t="shared" si="31"/>
        <v>0.9411884615384617</v>
      </c>
      <c r="Y59" s="3">
        <f t="shared" si="31"/>
        <v>1.0265538461538464</v>
      </c>
      <c r="AB59" s="3" t="s">
        <v>37</v>
      </c>
      <c r="AC59" s="3">
        <f t="shared" si="7"/>
        <v>0.98150000000000004</v>
      </c>
      <c r="AD59" s="3">
        <f t="shared" si="32"/>
        <v>0.99588846153846144</v>
      </c>
      <c r="AE59" s="3">
        <f t="shared" si="32"/>
        <v>0.96446153846153848</v>
      </c>
      <c r="AH59" s="3" t="s">
        <v>173</v>
      </c>
      <c r="AI59" s="3">
        <f t="shared" si="22"/>
        <v>0.97060000000000002</v>
      </c>
      <c r="AJ59" s="3">
        <f t="shared" si="33"/>
        <v>0.9411884615384617</v>
      </c>
      <c r="AK59" s="3">
        <f t="shared" si="34"/>
        <v>1.0067884615384615</v>
      </c>
      <c r="AO59" s="3" t="s">
        <v>175</v>
      </c>
      <c r="AP59" s="3">
        <f t="shared" si="12"/>
        <v>0.98150000000000004</v>
      </c>
      <c r="AQ59" s="3">
        <f t="shared" si="35"/>
        <v>1.0156538461538462</v>
      </c>
      <c r="AR59" s="3">
        <f t="shared" si="36"/>
        <v>0.96446153846153848</v>
      </c>
    </row>
    <row r="60" spans="1:46" x14ac:dyDescent="0.2">
      <c r="A60" s="3" t="s">
        <v>97</v>
      </c>
      <c r="C60" s="3">
        <v>1</v>
      </c>
      <c r="D60" s="3">
        <v>1</v>
      </c>
      <c r="E60" s="3">
        <v>1</v>
      </c>
      <c r="F60" s="3">
        <v>0.96430000000000005</v>
      </c>
      <c r="G60" s="3">
        <f t="shared" si="3"/>
        <v>0.99107500000000004</v>
      </c>
      <c r="L60" s="3">
        <f t="shared" si="30"/>
        <v>0.97951346153846164</v>
      </c>
      <c r="M60" s="3">
        <f t="shared" si="28"/>
        <v>1.0060788461538461</v>
      </c>
      <c r="N60" s="3">
        <f t="shared" si="28"/>
        <v>0.98631346153846144</v>
      </c>
      <c r="O60" s="3">
        <f t="shared" si="28"/>
        <v>0.95618653846153856</v>
      </c>
      <c r="V60" s="3" t="s">
        <v>36</v>
      </c>
      <c r="W60" s="3">
        <f t="shared" si="5"/>
        <v>1</v>
      </c>
      <c r="X60" s="3">
        <f t="shared" si="31"/>
        <v>0.97058846153846168</v>
      </c>
      <c r="Y60" s="3">
        <f t="shared" si="31"/>
        <v>0.99715384615384628</v>
      </c>
      <c r="AB60" s="3" t="s">
        <v>37</v>
      </c>
      <c r="AC60" s="3">
        <f t="shared" si="7"/>
        <v>0.98215000000000008</v>
      </c>
      <c r="AD60" s="3">
        <f t="shared" si="32"/>
        <v>0.99523846153846141</v>
      </c>
      <c r="AE60" s="3">
        <f t="shared" si="32"/>
        <v>0.96511153846153852</v>
      </c>
      <c r="AH60" s="3" t="s">
        <v>173</v>
      </c>
      <c r="AI60" s="3">
        <f t="shared" si="22"/>
        <v>1</v>
      </c>
      <c r="AJ60" s="3">
        <f t="shared" si="33"/>
        <v>0.97058846153846168</v>
      </c>
      <c r="AK60" s="3">
        <f t="shared" si="34"/>
        <v>0.97738846153846148</v>
      </c>
      <c r="AO60" s="3" t="s">
        <v>175</v>
      </c>
      <c r="AP60" s="3">
        <f t="shared" si="12"/>
        <v>0.98215000000000008</v>
      </c>
      <c r="AQ60" s="3">
        <f t="shared" si="35"/>
        <v>1.0150038461538462</v>
      </c>
      <c r="AR60" s="3">
        <f t="shared" si="36"/>
        <v>0.96511153846153852</v>
      </c>
    </row>
    <row r="61" spans="1:46" x14ac:dyDescent="0.2">
      <c r="A61" s="3" t="s">
        <v>98</v>
      </c>
      <c r="C61" s="3">
        <v>1</v>
      </c>
      <c r="D61" s="3">
        <v>1</v>
      </c>
      <c r="E61" s="3">
        <v>1</v>
      </c>
      <c r="F61" s="3">
        <v>0.92589999999999995</v>
      </c>
      <c r="G61" s="3">
        <f t="shared" si="3"/>
        <v>0.98147499999999999</v>
      </c>
      <c r="L61" s="3">
        <f t="shared" si="30"/>
        <v>0.98911346153846169</v>
      </c>
      <c r="M61" s="3">
        <f t="shared" si="28"/>
        <v>1.0156788461538464</v>
      </c>
      <c r="N61" s="3">
        <f t="shared" si="28"/>
        <v>0.9959134615384615</v>
      </c>
      <c r="O61" s="3">
        <f t="shared" si="28"/>
        <v>0.92738653846153851</v>
      </c>
      <c r="V61" s="3" t="s">
        <v>36</v>
      </c>
      <c r="W61" s="3">
        <f t="shared" si="5"/>
        <v>1</v>
      </c>
      <c r="X61" s="3">
        <f t="shared" si="31"/>
        <v>0.97058846153846168</v>
      </c>
      <c r="Y61" s="3">
        <f t="shared" si="31"/>
        <v>0.99715384615384628</v>
      </c>
      <c r="AB61" s="3" t="s">
        <v>37</v>
      </c>
      <c r="AC61" s="3">
        <f t="shared" si="7"/>
        <v>0.96294999999999997</v>
      </c>
      <c r="AD61" s="3">
        <f t="shared" si="32"/>
        <v>1.0144384615384614</v>
      </c>
      <c r="AE61" s="3">
        <f t="shared" si="32"/>
        <v>0.94591153846153853</v>
      </c>
      <c r="AH61" s="3" t="s">
        <v>173</v>
      </c>
      <c r="AI61" s="3">
        <f t="shared" si="22"/>
        <v>1</v>
      </c>
      <c r="AJ61" s="3">
        <f t="shared" si="33"/>
        <v>0.97058846153846168</v>
      </c>
      <c r="AK61" s="3">
        <f t="shared" si="34"/>
        <v>0.97738846153846148</v>
      </c>
      <c r="AO61" s="3" t="s">
        <v>175</v>
      </c>
      <c r="AP61" s="3">
        <f t="shared" si="12"/>
        <v>0.96294999999999997</v>
      </c>
      <c r="AQ61" s="3">
        <f t="shared" si="35"/>
        <v>1.0342038461538463</v>
      </c>
      <c r="AR61" s="3">
        <f t="shared" si="36"/>
        <v>0.94591153846153853</v>
      </c>
    </row>
    <row r="62" spans="1:46" x14ac:dyDescent="0.2">
      <c r="A62" s="3" t="s">
        <v>99</v>
      </c>
      <c r="C62" s="3">
        <v>1</v>
      </c>
      <c r="D62" s="3">
        <v>1</v>
      </c>
      <c r="E62" s="3">
        <v>1</v>
      </c>
      <c r="F62" s="3">
        <v>1</v>
      </c>
      <c r="G62" s="3">
        <f t="shared" si="3"/>
        <v>1</v>
      </c>
      <c r="L62" s="3">
        <f t="shared" si="30"/>
        <v>0.97058846153846168</v>
      </c>
      <c r="M62" s="3">
        <f t="shared" si="28"/>
        <v>0.99715384615384628</v>
      </c>
      <c r="N62" s="3">
        <f t="shared" si="28"/>
        <v>0.97738846153846148</v>
      </c>
      <c r="O62" s="3">
        <f t="shared" si="28"/>
        <v>0.98296153846153855</v>
      </c>
      <c r="V62" s="3" t="s">
        <v>36</v>
      </c>
      <c r="W62" s="3">
        <f t="shared" si="5"/>
        <v>1</v>
      </c>
      <c r="X62" s="3">
        <f t="shared" si="31"/>
        <v>0.97058846153846168</v>
      </c>
      <c r="Y62" s="3">
        <f t="shared" si="31"/>
        <v>0.99715384615384628</v>
      </c>
      <c r="AB62" s="3" t="s">
        <v>37</v>
      </c>
      <c r="AC62" s="3">
        <f t="shared" si="7"/>
        <v>1</v>
      </c>
      <c r="AD62" s="3">
        <f t="shared" si="32"/>
        <v>0.97738846153846148</v>
      </c>
      <c r="AE62" s="3">
        <f t="shared" si="32"/>
        <v>0.98296153846153855</v>
      </c>
      <c r="AH62" s="3" t="s">
        <v>173</v>
      </c>
      <c r="AI62" s="3">
        <f t="shared" si="22"/>
        <v>1</v>
      </c>
      <c r="AJ62" s="3">
        <f t="shared" si="33"/>
        <v>0.97058846153846168</v>
      </c>
      <c r="AK62" s="3">
        <f t="shared" si="34"/>
        <v>0.97738846153846148</v>
      </c>
      <c r="AO62" s="3" t="s">
        <v>175</v>
      </c>
      <c r="AP62" s="3">
        <f t="shared" si="12"/>
        <v>1</v>
      </c>
      <c r="AQ62" s="3">
        <f t="shared" si="35"/>
        <v>0.99715384615384628</v>
      </c>
      <c r="AR62" s="3">
        <f t="shared" si="36"/>
        <v>0.98296153846153855</v>
      </c>
    </row>
    <row r="63" spans="1:46" x14ac:dyDescent="0.2">
      <c r="A63" s="3" t="s">
        <v>100</v>
      </c>
      <c r="C63" s="3">
        <v>0.76470000000000005</v>
      </c>
      <c r="D63" s="3">
        <v>1</v>
      </c>
      <c r="E63" s="3">
        <v>1</v>
      </c>
      <c r="F63" s="3">
        <v>0.96299999999999997</v>
      </c>
      <c r="G63" s="3">
        <f>SUM(C63:F63)/4</f>
        <v>0.931925</v>
      </c>
      <c r="L63" s="3">
        <f t="shared" si="30"/>
        <v>0.80336346153846172</v>
      </c>
      <c r="M63" s="3">
        <f t="shared" si="28"/>
        <v>1.0652288461538464</v>
      </c>
      <c r="N63" s="3">
        <f t="shared" si="28"/>
        <v>1.0454634615384615</v>
      </c>
      <c r="O63" s="3">
        <f t="shared" si="28"/>
        <v>1.0140365384615384</v>
      </c>
      <c r="V63" s="3" t="s">
        <v>36</v>
      </c>
      <c r="W63" s="3">
        <f t="shared" si="5"/>
        <v>0.88234999999999997</v>
      </c>
      <c r="X63" s="3">
        <f t="shared" si="31"/>
        <v>0.85293846153846176</v>
      </c>
      <c r="Y63" s="3">
        <f t="shared" si="31"/>
        <v>1.1148038461538463</v>
      </c>
      <c r="AB63" s="3" t="s">
        <v>37</v>
      </c>
      <c r="AC63" s="3">
        <f t="shared" si="7"/>
        <v>0.98150000000000004</v>
      </c>
      <c r="AD63" s="3">
        <f t="shared" si="32"/>
        <v>0.99588846153846144</v>
      </c>
      <c r="AE63" s="3">
        <f t="shared" si="32"/>
        <v>0.96446153846153848</v>
      </c>
      <c r="AH63" s="3" t="s">
        <v>173</v>
      </c>
      <c r="AI63" s="3">
        <f t="shared" si="22"/>
        <v>0.88234999999999997</v>
      </c>
      <c r="AJ63" s="3">
        <f t="shared" si="33"/>
        <v>0.85293846153846176</v>
      </c>
      <c r="AK63" s="3">
        <f t="shared" si="34"/>
        <v>1.0950384615384614</v>
      </c>
      <c r="AO63" s="3" t="s">
        <v>175</v>
      </c>
      <c r="AP63" s="3">
        <f t="shared" si="12"/>
        <v>0.98150000000000004</v>
      </c>
      <c r="AQ63" s="3">
        <f t="shared" si="35"/>
        <v>1.0156538461538462</v>
      </c>
      <c r="AR63" s="3">
        <f t="shared" si="36"/>
        <v>0.96446153846153848</v>
      </c>
    </row>
    <row r="64" spans="1:46" x14ac:dyDescent="0.2">
      <c r="A64" s="3" t="s">
        <v>101</v>
      </c>
      <c r="C64" s="3">
        <v>1</v>
      </c>
      <c r="D64" s="3">
        <v>1</v>
      </c>
      <c r="E64" s="3">
        <v>1</v>
      </c>
      <c r="F64" s="3">
        <v>1</v>
      </c>
      <c r="G64" s="3">
        <f t="shared" si="3"/>
        <v>1</v>
      </c>
      <c r="L64" s="3">
        <f t="shared" si="30"/>
        <v>0.97058846153846168</v>
      </c>
      <c r="M64" s="3">
        <f t="shared" si="28"/>
        <v>0.99715384615384628</v>
      </c>
      <c r="N64" s="3">
        <f t="shared" si="28"/>
        <v>0.97738846153846148</v>
      </c>
      <c r="O64" s="3">
        <f t="shared" si="28"/>
        <v>0.98296153846153855</v>
      </c>
      <c r="V64" s="3" t="s">
        <v>36</v>
      </c>
      <c r="W64" s="3">
        <f t="shared" si="5"/>
        <v>1</v>
      </c>
      <c r="X64" s="3">
        <f t="shared" si="31"/>
        <v>0.97058846153846168</v>
      </c>
      <c r="Y64" s="3">
        <f t="shared" si="31"/>
        <v>0.99715384615384628</v>
      </c>
      <c r="AB64" s="3" t="s">
        <v>37</v>
      </c>
      <c r="AC64" s="3">
        <f t="shared" si="7"/>
        <v>1</v>
      </c>
      <c r="AD64" s="3">
        <f t="shared" si="32"/>
        <v>0.97738846153846148</v>
      </c>
      <c r="AE64" s="3">
        <f t="shared" si="32"/>
        <v>0.98296153846153855</v>
      </c>
      <c r="AH64" s="3" t="s">
        <v>173</v>
      </c>
      <c r="AI64" s="3">
        <f t="shared" si="22"/>
        <v>1</v>
      </c>
      <c r="AJ64" s="3">
        <f t="shared" si="33"/>
        <v>0.97058846153846168</v>
      </c>
      <c r="AK64" s="3">
        <f t="shared" si="34"/>
        <v>0.97738846153846148</v>
      </c>
      <c r="AO64" s="3" t="s">
        <v>175</v>
      </c>
      <c r="AP64" s="3">
        <f t="shared" si="12"/>
        <v>1</v>
      </c>
      <c r="AQ64" s="3">
        <f t="shared" si="35"/>
        <v>0.99715384615384628</v>
      </c>
      <c r="AR64" s="3">
        <f t="shared" si="36"/>
        <v>0.98296153846153855</v>
      </c>
    </row>
    <row r="65" spans="1:44" x14ac:dyDescent="0.2">
      <c r="A65" s="3" t="s">
        <v>102</v>
      </c>
      <c r="C65" s="3">
        <v>1</v>
      </c>
      <c r="D65" s="3">
        <v>1</v>
      </c>
      <c r="E65" s="3">
        <v>1</v>
      </c>
      <c r="F65" s="3">
        <v>1</v>
      </c>
      <c r="G65" s="3">
        <f t="shared" si="3"/>
        <v>1</v>
      </c>
      <c r="L65" s="3">
        <f t="shared" si="30"/>
        <v>0.97058846153846168</v>
      </c>
      <c r="M65" s="3">
        <f t="shared" si="28"/>
        <v>0.99715384615384628</v>
      </c>
      <c r="N65" s="3">
        <f t="shared" si="28"/>
        <v>0.97738846153846148</v>
      </c>
      <c r="O65" s="3">
        <f t="shared" si="28"/>
        <v>0.98296153846153855</v>
      </c>
      <c r="V65" s="3" t="s">
        <v>36</v>
      </c>
      <c r="W65" s="3">
        <f t="shared" si="5"/>
        <v>1</v>
      </c>
      <c r="X65" s="3">
        <f t="shared" si="31"/>
        <v>0.97058846153846168</v>
      </c>
      <c r="Y65" s="3">
        <f t="shared" si="31"/>
        <v>0.99715384615384628</v>
      </c>
      <c r="AB65" s="3" t="s">
        <v>37</v>
      </c>
      <c r="AC65" s="3">
        <f t="shared" si="7"/>
        <v>1</v>
      </c>
      <c r="AD65" s="3">
        <f t="shared" si="32"/>
        <v>0.97738846153846148</v>
      </c>
      <c r="AE65" s="3">
        <f t="shared" si="32"/>
        <v>0.98296153846153855</v>
      </c>
      <c r="AH65" s="3" t="s">
        <v>173</v>
      </c>
      <c r="AI65" s="3">
        <f t="shared" si="22"/>
        <v>1</v>
      </c>
      <c r="AJ65" s="3">
        <f t="shared" si="33"/>
        <v>0.97058846153846168</v>
      </c>
      <c r="AK65" s="3">
        <f t="shared" si="34"/>
        <v>0.97738846153846148</v>
      </c>
      <c r="AO65" s="3" t="s">
        <v>175</v>
      </c>
      <c r="AP65" s="3">
        <f>(D65+F65)/2</f>
        <v>1</v>
      </c>
      <c r="AQ65" s="3">
        <f t="shared" si="35"/>
        <v>0.99715384615384628</v>
      </c>
      <c r="AR65" s="3">
        <f t="shared" si="36"/>
        <v>0.98296153846153855</v>
      </c>
    </row>
    <row r="66" spans="1:44" x14ac:dyDescent="0.2">
      <c r="A66" s="3" t="s">
        <v>103</v>
      </c>
      <c r="C66" s="3">
        <v>1</v>
      </c>
      <c r="D66" s="3">
        <v>1</v>
      </c>
      <c r="E66" s="3">
        <v>1</v>
      </c>
      <c r="F66" s="3">
        <v>1</v>
      </c>
      <c r="G66" s="3">
        <f t="shared" si="3"/>
        <v>1</v>
      </c>
      <c r="L66" s="3">
        <f t="shared" si="30"/>
        <v>0.97058846153846168</v>
      </c>
      <c r="M66" s="3">
        <f t="shared" si="28"/>
        <v>0.99715384615384628</v>
      </c>
      <c r="N66" s="3">
        <f t="shared" si="28"/>
        <v>0.97738846153846148</v>
      </c>
      <c r="O66" s="3">
        <f t="shared" si="28"/>
        <v>0.98296153846153855</v>
      </c>
      <c r="V66" s="3" t="s">
        <v>36</v>
      </c>
      <c r="W66" s="3">
        <f t="shared" si="5"/>
        <v>1</v>
      </c>
      <c r="X66" s="3">
        <f t="shared" si="31"/>
        <v>0.97058846153846168</v>
      </c>
      <c r="Y66" s="3">
        <f t="shared" si="31"/>
        <v>0.99715384615384628</v>
      </c>
      <c r="AB66" s="3" t="s">
        <v>37</v>
      </c>
      <c r="AC66" s="3">
        <f t="shared" si="7"/>
        <v>1</v>
      </c>
      <c r="AD66" s="3">
        <f t="shared" si="32"/>
        <v>0.97738846153846148</v>
      </c>
      <c r="AE66" s="3">
        <f t="shared" si="32"/>
        <v>0.98296153846153855</v>
      </c>
      <c r="AH66" s="3" t="s">
        <v>173</v>
      </c>
      <c r="AI66" s="3">
        <f t="shared" si="22"/>
        <v>1</v>
      </c>
      <c r="AJ66" s="3">
        <f t="shared" si="33"/>
        <v>0.97058846153846168</v>
      </c>
      <c r="AK66" s="3">
        <f t="shared" si="34"/>
        <v>0.97738846153846148</v>
      </c>
      <c r="AO66" s="3" t="s">
        <v>175</v>
      </c>
      <c r="AP66" s="3">
        <f t="shared" si="12"/>
        <v>1</v>
      </c>
      <c r="AQ66" s="3">
        <f t="shared" si="35"/>
        <v>0.99715384615384628</v>
      </c>
      <c r="AR66" s="3">
        <f t="shared" si="36"/>
        <v>0.98296153846153855</v>
      </c>
    </row>
    <row r="67" spans="1:44" x14ac:dyDescent="0.2">
      <c r="A67" s="3" t="s">
        <v>104</v>
      </c>
      <c r="C67" s="3">
        <v>1</v>
      </c>
      <c r="D67" s="3">
        <v>1</v>
      </c>
      <c r="E67" s="3">
        <v>1</v>
      </c>
      <c r="F67" s="3">
        <v>1</v>
      </c>
      <c r="G67" s="3">
        <f t="shared" ref="G67:G77" si="37">SUM(C67:F67)/4</f>
        <v>1</v>
      </c>
      <c r="L67" s="3">
        <f t="shared" si="30"/>
        <v>0.97058846153846168</v>
      </c>
      <c r="M67" s="3">
        <f t="shared" si="28"/>
        <v>0.99715384615384628</v>
      </c>
      <c r="N67" s="3">
        <f t="shared" si="28"/>
        <v>0.97738846153846148</v>
      </c>
      <c r="O67" s="3">
        <f t="shared" si="28"/>
        <v>0.98296153846153855</v>
      </c>
      <c r="V67" s="3" t="s">
        <v>36</v>
      </c>
      <c r="W67" s="3">
        <f t="shared" ref="W67:W77" si="38">SUM(C67:D67)/2</f>
        <v>1</v>
      </c>
      <c r="X67" s="3">
        <f t="shared" si="31"/>
        <v>0.97058846153846168</v>
      </c>
      <c r="Y67" s="3">
        <f t="shared" si="31"/>
        <v>0.99715384615384628</v>
      </c>
      <c r="AB67" s="3" t="s">
        <v>37</v>
      </c>
      <c r="AC67" s="3">
        <f t="shared" ref="AC67:AC71" si="39">SUM(E67:F67)/2</f>
        <v>1</v>
      </c>
      <c r="AD67" s="3">
        <f t="shared" si="32"/>
        <v>0.97738846153846148</v>
      </c>
      <c r="AE67" s="3">
        <f t="shared" si="32"/>
        <v>0.98296153846153855</v>
      </c>
      <c r="AH67" s="3" t="s">
        <v>173</v>
      </c>
      <c r="AI67" s="3">
        <f t="shared" si="22"/>
        <v>1</v>
      </c>
      <c r="AJ67" s="3">
        <f t="shared" si="33"/>
        <v>0.97058846153846168</v>
      </c>
      <c r="AK67" s="3">
        <f t="shared" si="34"/>
        <v>0.97738846153846148</v>
      </c>
      <c r="AO67" s="3" t="s">
        <v>175</v>
      </c>
      <c r="AP67" s="3">
        <f t="shared" ref="AP67:AP77" si="40">(D67+F67)/2</f>
        <v>1</v>
      </c>
      <c r="AQ67" s="3">
        <f t="shared" si="35"/>
        <v>0.99715384615384628</v>
      </c>
      <c r="AR67" s="3">
        <f t="shared" si="36"/>
        <v>0.98296153846153855</v>
      </c>
    </row>
    <row r="68" spans="1:44" x14ac:dyDescent="0.2">
      <c r="A68" s="3" t="s">
        <v>105</v>
      </c>
      <c r="C68" s="3">
        <v>1</v>
      </c>
      <c r="D68" s="3">
        <v>1</v>
      </c>
      <c r="E68" s="3">
        <v>1</v>
      </c>
      <c r="F68" s="3">
        <v>1</v>
      </c>
      <c r="G68" s="3">
        <f t="shared" si="37"/>
        <v>1</v>
      </c>
      <c r="L68" s="3">
        <f t="shared" si="30"/>
        <v>0.97058846153846168</v>
      </c>
      <c r="M68" s="3">
        <f t="shared" si="30"/>
        <v>0.99715384615384628</v>
      </c>
      <c r="N68" s="3">
        <f t="shared" si="30"/>
        <v>0.97738846153846148</v>
      </c>
      <c r="O68" s="3">
        <f t="shared" si="30"/>
        <v>0.98296153846153855</v>
      </c>
      <c r="V68" s="3" t="s">
        <v>36</v>
      </c>
      <c r="W68" s="3">
        <f t="shared" si="38"/>
        <v>1</v>
      </c>
      <c r="X68" s="3">
        <f t="shared" si="31"/>
        <v>0.97058846153846168</v>
      </c>
      <c r="Y68" s="3">
        <f t="shared" si="31"/>
        <v>0.99715384615384628</v>
      </c>
      <c r="AB68" s="3" t="s">
        <v>37</v>
      </c>
      <c r="AC68" s="3">
        <f t="shared" si="39"/>
        <v>1</v>
      </c>
      <c r="AD68" s="3">
        <f t="shared" si="32"/>
        <v>0.97738846153846148</v>
      </c>
      <c r="AE68" s="3">
        <f t="shared" si="32"/>
        <v>0.98296153846153855</v>
      </c>
      <c r="AH68" s="3" t="s">
        <v>173</v>
      </c>
      <c r="AI68" s="3">
        <f t="shared" si="22"/>
        <v>1</v>
      </c>
      <c r="AJ68" s="3">
        <f t="shared" si="33"/>
        <v>0.97058846153846168</v>
      </c>
      <c r="AK68" s="3">
        <f t="shared" si="34"/>
        <v>0.97738846153846148</v>
      </c>
      <c r="AO68" s="3" t="s">
        <v>175</v>
      </c>
      <c r="AP68" s="3">
        <f t="shared" si="40"/>
        <v>1</v>
      </c>
      <c r="AQ68" s="3">
        <f t="shared" si="35"/>
        <v>0.99715384615384628</v>
      </c>
      <c r="AR68" s="3">
        <f t="shared" si="36"/>
        <v>0.98296153846153855</v>
      </c>
    </row>
    <row r="69" spans="1:44" x14ac:dyDescent="0.2">
      <c r="A69" s="3" t="s">
        <v>106</v>
      </c>
      <c r="C69" s="3">
        <v>1</v>
      </c>
      <c r="D69" s="3">
        <v>1</v>
      </c>
      <c r="E69" s="3">
        <v>1</v>
      </c>
      <c r="F69" s="3">
        <v>1</v>
      </c>
      <c r="G69" s="3">
        <f t="shared" si="37"/>
        <v>1</v>
      </c>
      <c r="L69" s="3">
        <f t="shared" si="30"/>
        <v>0.97058846153846168</v>
      </c>
      <c r="M69" s="3">
        <f t="shared" si="30"/>
        <v>0.99715384615384628</v>
      </c>
      <c r="N69" s="3">
        <f t="shared" si="30"/>
        <v>0.97738846153846148</v>
      </c>
      <c r="O69" s="3">
        <f t="shared" si="30"/>
        <v>0.98296153846153855</v>
      </c>
      <c r="V69" s="3" t="s">
        <v>36</v>
      </c>
      <c r="W69" s="3">
        <f t="shared" si="38"/>
        <v>1</v>
      </c>
      <c r="X69" s="3">
        <f t="shared" si="31"/>
        <v>0.97058846153846168</v>
      </c>
      <c r="Y69" s="3">
        <f t="shared" si="31"/>
        <v>0.99715384615384628</v>
      </c>
      <c r="AB69" s="3" t="s">
        <v>37</v>
      </c>
      <c r="AC69" s="3">
        <f t="shared" si="39"/>
        <v>1</v>
      </c>
      <c r="AD69" s="3">
        <f t="shared" si="32"/>
        <v>0.97738846153846148</v>
      </c>
      <c r="AE69" s="3">
        <f t="shared" si="32"/>
        <v>0.98296153846153855</v>
      </c>
      <c r="AH69" s="3" t="s">
        <v>173</v>
      </c>
      <c r="AI69" s="3">
        <f t="shared" si="22"/>
        <v>1</v>
      </c>
      <c r="AJ69" s="3">
        <f t="shared" si="33"/>
        <v>0.97058846153846168</v>
      </c>
      <c r="AK69" s="3">
        <f t="shared" si="34"/>
        <v>0.97738846153846148</v>
      </c>
      <c r="AO69" s="3" t="s">
        <v>175</v>
      </c>
      <c r="AP69" s="3">
        <f t="shared" si="40"/>
        <v>1</v>
      </c>
      <c r="AQ69" s="3">
        <f t="shared" si="35"/>
        <v>0.99715384615384628</v>
      </c>
      <c r="AR69" s="3">
        <f t="shared" si="36"/>
        <v>0.98296153846153855</v>
      </c>
    </row>
    <row r="70" spans="1:44" x14ac:dyDescent="0.2">
      <c r="A70" s="3" t="s">
        <v>107</v>
      </c>
      <c r="C70" s="3">
        <v>1</v>
      </c>
      <c r="D70" s="3">
        <v>1</v>
      </c>
      <c r="E70" s="3">
        <v>1</v>
      </c>
      <c r="F70" s="3">
        <v>0.96299999999999997</v>
      </c>
      <c r="G70" s="3">
        <f t="shared" si="37"/>
        <v>0.99075000000000002</v>
      </c>
      <c r="L70" s="3">
        <f t="shared" si="30"/>
        <v>0.97983846153846166</v>
      </c>
      <c r="M70" s="3">
        <f t="shared" si="30"/>
        <v>1.0064038461538463</v>
      </c>
      <c r="N70" s="3">
        <f t="shared" si="30"/>
        <v>0.98663846153846146</v>
      </c>
      <c r="O70" s="3">
        <f t="shared" si="30"/>
        <v>0.9552115384615385</v>
      </c>
      <c r="V70" s="3" t="s">
        <v>36</v>
      </c>
      <c r="W70" s="3">
        <f t="shared" si="38"/>
        <v>1</v>
      </c>
      <c r="X70" s="3">
        <f t="shared" si="31"/>
        <v>0.97058846153846168</v>
      </c>
      <c r="Y70" s="3">
        <f t="shared" si="31"/>
        <v>0.99715384615384628</v>
      </c>
      <c r="AB70" s="3" t="s">
        <v>37</v>
      </c>
      <c r="AC70" s="3">
        <f t="shared" si="39"/>
        <v>0.98150000000000004</v>
      </c>
      <c r="AD70" s="3">
        <f t="shared" si="32"/>
        <v>0.99588846153846144</v>
      </c>
      <c r="AE70" s="3">
        <f t="shared" si="32"/>
        <v>0.96446153846153848</v>
      </c>
      <c r="AH70" s="3" t="s">
        <v>173</v>
      </c>
      <c r="AI70" s="3">
        <f t="shared" si="22"/>
        <v>1</v>
      </c>
      <c r="AJ70" s="3">
        <f t="shared" si="33"/>
        <v>0.97058846153846168</v>
      </c>
      <c r="AK70" s="3">
        <f t="shared" si="34"/>
        <v>0.97738846153846148</v>
      </c>
      <c r="AO70" s="3" t="s">
        <v>175</v>
      </c>
      <c r="AP70" s="3">
        <f t="shared" si="40"/>
        <v>0.98150000000000004</v>
      </c>
      <c r="AQ70" s="3">
        <f t="shared" si="35"/>
        <v>1.0156538461538462</v>
      </c>
      <c r="AR70" s="3">
        <f t="shared" si="36"/>
        <v>0.96446153846153848</v>
      </c>
    </row>
    <row r="71" spans="1:44" x14ac:dyDescent="0.2">
      <c r="A71" s="3" t="s">
        <v>108</v>
      </c>
      <c r="C71" s="3">
        <v>1</v>
      </c>
      <c r="D71" s="3">
        <v>1</v>
      </c>
      <c r="E71" s="3">
        <v>0.93330000000000002</v>
      </c>
      <c r="F71" s="3">
        <v>1</v>
      </c>
      <c r="G71" s="3">
        <f t="shared" si="37"/>
        <v>0.983325</v>
      </c>
      <c r="L71" s="3">
        <f t="shared" si="30"/>
        <v>0.98726346153846167</v>
      </c>
      <c r="M71" s="3">
        <f t="shared" si="30"/>
        <v>1.0138288461538463</v>
      </c>
      <c r="N71" s="3">
        <f t="shared" si="30"/>
        <v>0.9273634615384615</v>
      </c>
      <c r="O71" s="3">
        <f t="shared" si="30"/>
        <v>0.99963653846153855</v>
      </c>
      <c r="V71" s="3" t="s">
        <v>36</v>
      </c>
      <c r="W71" s="3">
        <f t="shared" si="38"/>
        <v>1</v>
      </c>
      <c r="X71" s="3">
        <f t="shared" si="31"/>
        <v>0.97058846153846168</v>
      </c>
      <c r="Y71" s="3">
        <f t="shared" si="31"/>
        <v>0.99715384615384628</v>
      </c>
      <c r="AB71" s="3" t="s">
        <v>37</v>
      </c>
      <c r="AC71" s="3">
        <f t="shared" si="39"/>
        <v>0.96665000000000001</v>
      </c>
      <c r="AD71" s="3">
        <f t="shared" si="32"/>
        <v>0.94403846153846149</v>
      </c>
      <c r="AE71" s="3">
        <f t="shared" si="32"/>
        <v>1.0163115384615384</v>
      </c>
      <c r="AH71" s="3" t="s">
        <v>173</v>
      </c>
      <c r="AI71" s="3">
        <f t="shared" si="22"/>
        <v>0.96665000000000001</v>
      </c>
      <c r="AJ71" s="3">
        <f t="shared" si="33"/>
        <v>1.0039384615384617</v>
      </c>
      <c r="AK71" s="3">
        <f t="shared" si="34"/>
        <v>0.94403846153846149</v>
      </c>
      <c r="AO71" s="3" t="s">
        <v>175</v>
      </c>
      <c r="AP71" s="3">
        <f t="shared" si="40"/>
        <v>1</v>
      </c>
      <c r="AQ71" s="3">
        <f t="shared" si="35"/>
        <v>0.99715384615384628</v>
      </c>
      <c r="AR71" s="3">
        <f t="shared" si="36"/>
        <v>0.98296153846153855</v>
      </c>
    </row>
    <row r="72" spans="1:44" x14ac:dyDescent="0.2">
      <c r="A72" s="3" t="s">
        <v>109</v>
      </c>
      <c r="C72" s="3">
        <v>1</v>
      </c>
      <c r="D72" s="3">
        <v>1</v>
      </c>
      <c r="E72" s="3">
        <v>0.54549999999999998</v>
      </c>
      <c r="F72" s="3">
        <v>1</v>
      </c>
      <c r="G72" s="3">
        <f t="shared" si="37"/>
        <v>0.88637500000000002</v>
      </c>
      <c r="L72" s="3">
        <f t="shared" si="30"/>
        <v>1.0842134615384618</v>
      </c>
      <c r="M72" s="3">
        <f t="shared" si="30"/>
        <v>1.1107788461538464</v>
      </c>
      <c r="N72" s="3">
        <f t="shared" si="30"/>
        <v>0.63651346153846144</v>
      </c>
      <c r="O72" s="3">
        <f t="shared" si="30"/>
        <v>1.0965865384615385</v>
      </c>
      <c r="V72" s="3" t="s">
        <v>36</v>
      </c>
      <c r="W72" s="3">
        <f t="shared" si="38"/>
        <v>1</v>
      </c>
      <c r="X72" s="3">
        <f t="shared" si="31"/>
        <v>0.97058846153846168</v>
      </c>
      <c r="Y72" s="3">
        <f t="shared" si="31"/>
        <v>0.99715384615384628</v>
      </c>
      <c r="AB72" s="3" t="s">
        <v>37</v>
      </c>
      <c r="AC72" s="3">
        <f>SUM(E72:F72)/2</f>
        <v>0.77275000000000005</v>
      </c>
      <c r="AD72" s="3">
        <f t="shared" si="32"/>
        <v>0.75013846153846142</v>
      </c>
      <c r="AE72" s="3">
        <f t="shared" si="32"/>
        <v>1.2102115384615386</v>
      </c>
      <c r="AH72" s="3" t="s">
        <v>173</v>
      </c>
      <c r="AI72" s="3">
        <f>(C72+E72)/2</f>
        <v>0.77275000000000005</v>
      </c>
      <c r="AJ72" s="3">
        <f t="shared" si="33"/>
        <v>1.1978384615384616</v>
      </c>
      <c r="AK72" s="3">
        <f t="shared" si="34"/>
        <v>0.75013846153846142</v>
      </c>
      <c r="AO72" s="3" t="s">
        <v>175</v>
      </c>
      <c r="AP72" s="3">
        <f t="shared" si="40"/>
        <v>1</v>
      </c>
      <c r="AQ72" s="3">
        <f t="shared" si="35"/>
        <v>0.99715384615384628</v>
      </c>
      <c r="AR72" s="3">
        <f t="shared" si="36"/>
        <v>0.98296153846153855</v>
      </c>
    </row>
    <row r="73" spans="1:44" x14ac:dyDescent="0.2">
      <c r="A73" s="3" t="s">
        <v>110</v>
      </c>
      <c r="C73" s="3">
        <v>1</v>
      </c>
      <c r="D73" s="3">
        <v>1</v>
      </c>
      <c r="E73" s="3">
        <v>1</v>
      </c>
      <c r="F73" s="3">
        <v>1</v>
      </c>
      <c r="G73" s="3">
        <f t="shared" si="37"/>
        <v>1</v>
      </c>
      <c r="L73" s="3">
        <f t="shared" si="30"/>
        <v>0.97058846153846168</v>
      </c>
      <c r="M73" s="3">
        <f t="shared" si="30"/>
        <v>0.99715384615384628</v>
      </c>
      <c r="N73" s="3">
        <f t="shared" si="30"/>
        <v>0.97738846153846148</v>
      </c>
      <c r="O73" s="3">
        <f t="shared" si="30"/>
        <v>0.98296153846153855</v>
      </c>
      <c r="V73" s="3" t="s">
        <v>36</v>
      </c>
      <c r="W73" s="3">
        <f t="shared" si="38"/>
        <v>1</v>
      </c>
      <c r="X73" s="3">
        <f t="shared" si="31"/>
        <v>0.97058846153846168</v>
      </c>
      <c r="Y73" s="3">
        <f t="shared" si="31"/>
        <v>0.99715384615384628</v>
      </c>
      <c r="AB73" s="3" t="s">
        <v>37</v>
      </c>
      <c r="AC73" s="3">
        <f t="shared" ref="AC73:AC77" si="41">SUM(E73:F73)/2</f>
        <v>1</v>
      </c>
      <c r="AD73" s="3">
        <f t="shared" si="32"/>
        <v>0.97738846153846148</v>
      </c>
      <c r="AE73" s="3">
        <f t="shared" si="32"/>
        <v>0.98296153846153855</v>
      </c>
      <c r="AH73" s="3" t="s">
        <v>173</v>
      </c>
      <c r="AI73" s="3">
        <f t="shared" si="22"/>
        <v>1</v>
      </c>
      <c r="AJ73" s="3">
        <f t="shared" si="33"/>
        <v>0.97058846153846168</v>
      </c>
      <c r="AK73" s="3">
        <f t="shared" si="34"/>
        <v>0.97738846153846148</v>
      </c>
      <c r="AO73" s="3" t="s">
        <v>175</v>
      </c>
      <c r="AP73" s="3">
        <f t="shared" si="40"/>
        <v>1</v>
      </c>
      <c r="AQ73" s="3">
        <f t="shared" si="35"/>
        <v>0.99715384615384628</v>
      </c>
      <c r="AR73" s="3">
        <f t="shared" si="36"/>
        <v>0.98296153846153855</v>
      </c>
    </row>
    <row r="74" spans="1:44" x14ac:dyDescent="0.2">
      <c r="A74" s="3" t="s">
        <v>111</v>
      </c>
      <c r="C74" s="3">
        <v>0.58819999999999995</v>
      </c>
      <c r="D74" s="3">
        <v>1</v>
      </c>
      <c r="E74" s="3">
        <v>0.93330000000000002</v>
      </c>
      <c r="F74" s="3">
        <v>0.85189999999999999</v>
      </c>
      <c r="G74" s="3">
        <f t="shared" si="37"/>
        <v>0.84335000000000004</v>
      </c>
      <c r="L74" s="3">
        <f t="shared" si="30"/>
        <v>0.71543846153846158</v>
      </c>
      <c r="M74" s="3">
        <f t="shared" si="30"/>
        <v>1.1538038461538462</v>
      </c>
      <c r="N74" s="3">
        <f t="shared" si="30"/>
        <v>1.0673384615384616</v>
      </c>
      <c r="O74" s="3">
        <f t="shared" si="30"/>
        <v>0.9915115384615385</v>
      </c>
      <c r="V74" s="3" t="s">
        <v>36</v>
      </c>
      <c r="W74" s="3">
        <f t="shared" si="38"/>
        <v>0.79410000000000003</v>
      </c>
      <c r="X74" s="3">
        <f t="shared" si="31"/>
        <v>0.76468846153846159</v>
      </c>
      <c r="Y74" s="3">
        <f t="shared" si="31"/>
        <v>1.2030538461538463</v>
      </c>
      <c r="AB74" s="3" t="s">
        <v>37</v>
      </c>
      <c r="AC74" s="3">
        <f t="shared" si="41"/>
        <v>0.89260000000000006</v>
      </c>
      <c r="AD74" s="3">
        <f t="shared" si="32"/>
        <v>1.0180884615384613</v>
      </c>
      <c r="AE74" s="3">
        <f t="shared" si="32"/>
        <v>0.94226153846153848</v>
      </c>
      <c r="AH74" s="3" t="s">
        <v>173</v>
      </c>
      <c r="AI74" s="3">
        <f t="shared" si="22"/>
        <v>0.76075000000000004</v>
      </c>
      <c r="AJ74" s="3">
        <f t="shared" si="33"/>
        <v>0.79803846153846159</v>
      </c>
      <c r="AK74" s="3">
        <f t="shared" si="34"/>
        <v>1.1499384615384614</v>
      </c>
      <c r="AO74" s="3" t="s">
        <v>175</v>
      </c>
      <c r="AP74" s="3">
        <f t="shared" si="40"/>
        <v>0.92595000000000005</v>
      </c>
      <c r="AQ74" s="3">
        <f t="shared" si="35"/>
        <v>1.0712038461538462</v>
      </c>
      <c r="AR74" s="3">
        <f t="shared" si="36"/>
        <v>0.90891153846153849</v>
      </c>
    </row>
    <row r="75" spans="1:44" x14ac:dyDescent="0.2">
      <c r="A75" s="3" t="s">
        <v>112</v>
      </c>
      <c r="C75" s="3">
        <v>1</v>
      </c>
      <c r="D75" s="3">
        <v>1</v>
      </c>
      <c r="E75" s="3">
        <v>1</v>
      </c>
      <c r="F75" s="3">
        <v>1</v>
      </c>
      <c r="G75" s="3">
        <f t="shared" si="37"/>
        <v>1</v>
      </c>
      <c r="L75" s="3">
        <f t="shared" si="30"/>
        <v>0.97058846153846168</v>
      </c>
      <c r="M75" s="3">
        <f t="shared" si="30"/>
        <v>0.99715384615384628</v>
      </c>
      <c r="N75" s="3">
        <f t="shared" si="30"/>
        <v>0.97738846153846148</v>
      </c>
      <c r="O75" s="3">
        <f t="shared" si="30"/>
        <v>0.98296153846153855</v>
      </c>
      <c r="V75" s="3" t="s">
        <v>36</v>
      </c>
      <c r="W75" s="3">
        <f t="shared" si="38"/>
        <v>1</v>
      </c>
      <c r="X75" s="3">
        <f t="shared" si="31"/>
        <v>0.97058846153846168</v>
      </c>
      <c r="Y75" s="3">
        <f t="shared" si="31"/>
        <v>0.99715384615384628</v>
      </c>
      <c r="AB75" s="3" t="s">
        <v>37</v>
      </c>
      <c r="AC75" s="3">
        <f t="shared" si="41"/>
        <v>1</v>
      </c>
      <c r="AD75" s="3">
        <f t="shared" si="32"/>
        <v>0.97738846153846148</v>
      </c>
      <c r="AE75" s="3">
        <f t="shared" si="32"/>
        <v>0.98296153846153855</v>
      </c>
      <c r="AH75" s="3" t="s">
        <v>173</v>
      </c>
      <c r="AI75" s="3">
        <f t="shared" si="22"/>
        <v>1</v>
      </c>
      <c r="AJ75" s="3">
        <f t="shared" si="33"/>
        <v>0.97058846153846168</v>
      </c>
      <c r="AK75" s="3">
        <f t="shared" si="34"/>
        <v>0.97738846153846148</v>
      </c>
      <c r="AO75" s="3" t="s">
        <v>175</v>
      </c>
      <c r="AP75" s="3">
        <f t="shared" si="40"/>
        <v>1</v>
      </c>
      <c r="AQ75" s="3">
        <f t="shared" si="35"/>
        <v>0.99715384615384628</v>
      </c>
      <c r="AR75" s="3">
        <f t="shared" si="36"/>
        <v>0.98296153846153855</v>
      </c>
    </row>
    <row r="76" spans="1:44" x14ac:dyDescent="0.2">
      <c r="A76" s="3" t="s">
        <v>113</v>
      </c>
      <c r="C76" s="3">
        <v>1</v>
      </c>
      <c r="D76" s="3">
        <v>1</v>
      </c>
      <c r="E76" s="3">
        <v>1</v>
      </c>
      <c r="F76" s="3">
        <v>1</v>
      </c>
      <c r="G76" s="3">
        <f t="shared" si="37"/>
        <v>1</v>
      </c>
      <c r="L76" s="3">
        <f t="shared" si="30"/>
        <v>0.97058846153846168</v>
      </c>
      <c r="M76" s="3">
        <f t="shared" si="30"/>
        <v>0.99715384615384628</v>
      </c>
      <c r="N76" s="3">
        <f t="shared" si="30"/>
        <v>0.97738846153846148</v>
      </c>
      <c r="O76" s="3">
        <f t="shared" si="30"/>
        <v>0.98296153846153855</v>
      </c>
      <c r="V76" s="3" t="s">
        <v>36</v>
      </c>
      <c r="W76" s="3">
        <f t="shared" si="38"/>
        <v>1</v>
      </c>
      <c r="X76" s="3">
        <f t="shared" si="31"/>
        <v>0.97058846153846168</v>
      </c>
      <c r="Y76" s="3">
        <f t="shared" si="31"/>
        <v>0.99715384615384628</v>
      </c>
      <c r="AB76" s="3" t="s">
        <v>37</v>
      </c>
      <c r="AC76" s="3">
        <f t="shared" si="41"/>
        <v>1</v>
      </c>
      <c r="AD76" s="3">
        <f t="shared" si="32"/>
        <v>0.97738846153846148</v>
      </c>
      <c r="AE76" s="3">
        <f t="shared" si="32"/>
        <v>0.98296153846153855</v>
      </c>
      <c r="AH76" s="3" t="s">
        <v>173</v>
      </c>
      <c r="AI76" s="3">
        <f t="shared" si="22"/>
        <v>1</v>
      </c>
      <c r="AJ76" s="3">
        <f t="shared" si="33"/>
        <v>0.97058846153846168</v>
      </c>
      <c r="AK76" s="3">
        <f t="shared" si="34"/>
        <v>0.97738846153846148</v>
      </c>
      <c r="AO76" s="3" t="s">
        <v>175</v>
      </c>
      <c r="AP76" s="3">
        <f t="shared" si="40"/>
        <v>1</v>
      </c>
      <c r="AQ76" s="3">
        <f t="shared" si="35"/>
        <v>0.99715384615384628</v>
      </c>
      <c r="AR76" s="3">
        <f t="shared" si="36"/>
        <v>0.98296153846153855</v>
      </c>
    </row>
    <row r="77" spans="1:44" x14ac:dyDescent="0.2">
      <c r="A77" s="3" t="s">
        <v>114</v>
      </c>
      <c r="C77" s="3">
        <v>1</v>
      </c>
      <c r="D77" s="3">
        <v>1</v>
      </c>
      <c r="E77" s="3">
        <v>1</v>
      </c>
      <c r="F77" s="3">
        <v>1</v>
      </c>
      <c r="G77" s="3">
        <f t="shared" si="37"/>
        <v>1</v>
      </c>
      <c r="L77" s="3">
        <f t="shared" si="30"/>
        <v>0.97058846153846168</v>
      </c>
      <c r="M77" s="3">
        <f t="shared" si="30"/>
        <v>0.99715384615384628</v>
      </c>
      <c r="N77" s="3">
        <f t="shared" si="30"/>
        <v>0.97738846153846148</v>
      </c>
      <c r="O77" s="3">
        <f t="shared" si="30"/>
        <v>0.98296153846153855</v>
      </c>
      <c r="V77" s="3" t="s">
        <v>36</v>
      </c>
      <c r="W77" s="3">
        <f t="shared" si="38"/>
        <v>1</v>
      </c>
      <c r="X77" s="3">
        <f t="shared" si="31"/>
        <v>0.97058846153846168</v>
      </c>
      <c r="Y77" s="3">
        <f t="shared" si="31"/>
        <v>0.99715384615384628</v>
      </c>
      <c r="AB77" s="3" t="s">
        <v>37</v>
      </c>
      <c r="AC77" s="3">
        <f t="shared" si="41"/>
        <v>1</v>
      </c>
      <c r="AD77" s="3">
        <f t="shared" si="32"/>
        <v>0.97738846153846148</v>
      </c>
      <c r="AE77" s="3">
        <f t="shared" si="32"/>
        <v>0.98296153846153855</v>
      </c>
      <c r="AH77" s="3" t="s">
        <v>173</v>
      </c>
      <c r="AI77" s="3">
        <f t="shared" si="22"/>
        <v>1</v>
      </c>
      <c r="AJ77" s="3">
        <f t="shared" si="33"/>
        <v>0.97058846153846168</v>
      </c>
      <c r="AK77" s="3">
        <f t="shared" si="34"/>
        <v>0.97738846153846148</v>
      </c>
      <c r="AO77" s="3" t="s">
        <v>175</v>
      </c>
      <c r="AP77" s="3">
        <f t="shared" si="40"/>
        <v>1</v>
      </c>
      <c r="AQ77" s="3">
        <f t="shared" si="35"/>
        <v>0.99715384615384628</v>
      </c>
      <c r="AR77" s="3">
        <f t="shared" si="36"/>
        <v>0.98296153846153855</v>
      </c>
    </row>
    <row r="88" spans="2:45" x14ac:dyDescent="0.2">
      <c r="V88" s="3" t="s">
        <v>36</v>
      </c>
      <c r="W88" s="3" t="s">
        <v>160</v>
      </c>
      <c r="X88" s="3" t="s">
        <v>161</v>
      </c>
      <c r="Y88" s="3" t="s">
        <v>158</v>
      </c>
      <c r="Z88" s="3" t="s">
        <v>169</v>
      </c>
      <c r="AB88" s="3" t="s">
        <v>37</v>
      </c>
      <c r="AC88" s="3" t="s">
        <v>162</v>
      </c>
      <c r="AD88" s="3" t="s">
        <v>163</v>
      </c>
      <c r="AE88" s="3" t="s">
        <v>158</v>
      </c>
      <c r="AF88" s="3" t="s">
        <v>169</v>
      </c>
      <c r="AH88" s="3" t="s">
        <v>173</v>
      </c>
      <c r="AI88" s="3" t="s">
        <v>160</v>
      </c>
      <c r="AJ88" s="3" t="s">
        <v>162</v>
      </c>
      <c r="AK88" s="3" t="s">
        <v>158</v>
      </c>
      <c r="AL88" s="3" t="s">
        <v>169</v>
      </c>
      <c r="AO88" s="3" t="s">
        <v>176</v>
      </c>
      <c r="AP88" s="3" t="s">
        <v>161</v>
      </c>
      <c r="AQ88" s="3" t="s">
        <v>163</v>
      </c>
      <c r="AR88" s="3" t="s">
        <v>158</v>
      </c>
      <c r="AS88" s="3" t="s">
        <v>169</v>
      </c>
    </row>
    <row r="89" spans="2:45" x14ac:dyDescent="0.2">
      <c r="C89" s="3" t="s">
        <v>160</v>
      </c>
      <c r="D89" s="3" t="s">
        <v>161</v>
      </c>
      <c r="E89" s="3" t="s">
        <v>162</v>
      </c>
      <c r="F89" s="3" t="s">
        <v>163</v>
      </c>
      <c r="G89" s="3" t="s">
        <v>158</v>
      </c>
      <c r="H89" s="3" t="s">
        <v>169</v>
      </c>
      <c r="I89" s="3" t="s">
        <v>167</v>
      </c>
      <c r="J89" s="3" t="s">
        <v>168</v>
      </c>
      <c r="V89" s="3" t="s">
        <v>7</v>
      </c>
      <c r="W89" s="3">
        <f t="shared" ref="W89:X91" si="42">C90</f>
        <v>0.82103199999999987</v>
      </c>
      <c r="X89" s="3">
        <f t="shared" si="42"/>
        <v>0.89454400000000023</v>
      </c>
      <c r="Y89" s="3">
        <f>Z2</f>
        <v>2.9450537804329942E-2</v>
      </c>
      <c r="Z89" s="3">
        <f>Z2</f>
        <v>2.9450537804329942E-2</v>
      </c>
      <c r="AB89" s="3" t="s">
        <v>7</v>
      </c>
      <c r="AC89" s="3">
        <f t="shared" ref="AC89:AD91" si="43">E90</f>
        <v>0.8087000000000002</v>
      </c>
      <c r="AD89" s="3">
        <f t="shared" si="43"/>
        <v>0.84692000000000045</v>
      </c>
      <c r="AE89" s="3">
        <f>AF2</f>
        <v>4.1858969793342748E-2</v>
      </c>
      <c r="AF89" s="3">
        <f>AF2</f>
        <v>4.1858969793342748E-2</v>
      </c>
      <c r="AH89" s="3" t="s">
        <v>7</v>
      </c>
      <c r="AI89" s="3">
        <f>C90</f>
        <v>0.82103199999999987</v>
      </c>
      <c r="AJ89" s="3">
        <f>E90</f>
        <v>0.8087000000000002</v>
      </c>
      <c r="AK89" s="3">
        <f>AL2</f>
        <v>3.280448605881417E-2</v>
      </c>
      <c r="AL89" s="3">
        <f>AL2</f>
        <v>3.280448605881417E-2</v>
      </c>
      <c r="AO89" s="3" t="s">
        <v>7</v>
      </c>
      <c r="AP89" s="3">
        <f>D90</f>
        <v>0.89454400000000023</v>
      </c>
      <c r="AQ89" s="3">
        <f>F90</f>
        <v>0.84692000000000045</v>
      </c>
      <c r="AR89" s="3">
        <f>AS2</f>
        <v>2.4505855963090396E-2</v>
      </c>
      <c r="AS89" s="3">
        <f>AS2</f>
        <v>2.4505855963090396E-2</v>
      </c>
    </row>
    <row r="90" spans="2:45" x14ac:dyDescent="0.2">
      <c r="B90" s="3" t="s">
        <v>7</v>
      </c>
      <c r="C90" s="3">
        <f>AVERAGE(C2:C26)</f>
        <v>0.82103199999999987</v>
      </c>
      <c r="D90" s="3">
        <f>AVERAGE(D2:D26)</f>
        <v>0.89454400000000023</v>
      </c>
      <c r="E90" s="3">
        <f t="shared" ref="E90" si="44">AVERAGE(E2:E26)</f>
        <v>0.8087000000000002</v>
      </c>
      <c r="F90" s="3">
        <f>AVERAGE(F2:F26)</f>
        <v>0.84692000000000045</v>
      </c>
      <c r="G90" s="3">
        <f>P2</f>
        <v>4.1052974424301773E-2</v>
      </c>
      <c r="H90" s="3">
        <f t="shared" ref="H90:J90" si="45">Q2</f>
        <v>3.3515646348036693E-2</v>
      </c>
      <c r="I90" s="3">
        <f t="shared" si="45"/>
        <v>4.983708513167362E-2</v>
      </c>
      <c r="J90" s="3">
        <f t="shared" si="45"/>
        <v>4.5766675159760066E-2</v>
      </c>
      <c r="V90" s="3" t="s">
        <v>8</v>
      </c>
      <c r="W90" s="3">
        <f t="shared" si="42"/>
        <v>0.96662399999999982</v>
      </c>
      <c r="X90" s="3">
        <f t="shared" si="42"/>
        <v>0.98790800000000023</v>
      </c>
      <c r="Y90" s="3">
        <f>Z27</f>
        <v>1.1826574980486396E-2</v>
      </c>
      <c r="Z90" s="3">
        <f>Z27</f>
        <v>1.1826574980486396E-2</v>
      </c>
      <c r="AB90" s="3" t="s">
        <v>8</v>
      </c>
      <c r="AC90" s="3">
        <f t="shared" si="43"/>
        <v>0.95005200000000001</v>
      </c>
      <c r="AD90" s="3">
        <f t="shared" si="43"/>
        <v>0.94872800000000002</v>
      </c>
      <c r="AE90" s="3">
        <f>AF27</f>
        <v>1.411305287090878E-2</v>
      </c>
      <c r="AF90" s="3">
        <f>AF27</f>
        <v>1.411305287090878E-2</v>
      </c>
      <c r="AH90" s="3" t="s">
        <v>8</v>
      </c>
      <c r="AI90" s="3">
        <f t="shared" ref="AI90:AI91" si="46">C91</f>
        <v>0.96662399999999982</v>
      </c>
      <c r="AJ90" s="3">
        <f t="shared" ref="AJ90:AJ91" si="47">E91</f>
        <v>0.95005200000000001</v>
      </c>
      <c r="AK90" s="3">
        <f>AL27</f>
        <v>1.6740757571675181E-2</v>
      </c>
      <c r="AL90" s="3">
        <f>AL27</f>
        <v>1.6740757571675181E-2</v>
      </c>
      <c r="AO90" s="3" t="s">
        <v>8</v>
      </c>
      <c r="AP90" s="3">
        <f t="shared" ref="AP90:AP91" si="48">D91</f>
        <v>0.98790800000000023</v>
      </c>
      <c r="AQ90" s="3">
        <f t="shared" ref="AQ90:AQ91" si="49">F91</f>
        <v>0.94872800000000002</v>
      </c>
      <c r="AR90" s="3">
        <f>AS27</f>
        <v>1.2813507807518337E-2</v>
      </c>
      <c r="AS90" s="3">
        <f>AS27</f>
        <v>1.2813507807518337E-2</v>
      </c>
    </row>
    <row r="91" spans="2:45" x14ac:dyDescent="0.2">
      <c r="B91" s="3" t="s">
        <v>8</v>
      </c>
      <c r="C91" s="3">
        <f>AVERAGE(C27:C51)</f>
        <v>0.96662399999999982</v>
      </c>
      <c r="D91" s="3">
        <f t="shared" ref="D91:F91" si="50">AVERAGE(D27:D51)</f>
        <v>0.98790800000000023</v>
      </c>
      <c r="E91" s="3">
        <f t="shared" si="50"/>
        <v>0.95005200000000001</v>
      </c>
      <c r="F91" s="3">
        <f t="shared" si="50"/>
        <v>0.94872800000000002</v>
      </c>
      <c r="G91" s="3">
        <f>P27</f>
        <v>1.8636266199061086E-2</v>
      </c>
      <c r="H91" s="3">
        <f t="shared" ref="H91:J91" si="51">Q27</f>
        <v>1.3139466415980006E-2</v>
      </c>
      <c r="I91" s="3">
        <f t="shared" si="51"/>
        <v>1.8655373086725803E-2</v>
      </c>
      <c r="J91" s="3">
        <f t="shared" si="51"/>
        <v>1.7045639374045202E-2</v>
      </c>
      <c r="V91" s="3" t="s">
        <v>9</v>
      </c>
      <c r="W91" s="3">
        <f t="shared" si="42"/>
        <v>0.97058846153846168</v>
      </c>
      <c r="X91" s="3">
        <f t="shared" si="42"/>
        <v>0.99715384615384628</v>
      </c>
      <c r="Y91" s="3">
        <f>Z52</f>
        <v>1.8212647699459173E-2</v>
      </c>
      <c r="Z91" s="3">
        <f>Z52</f>
        <v>1.8212647699459173E-2</v>
      </c>
      <c r="AB91" s="3" t="s">
        <v>9</v>
      </c>
      <c r="AC91" s="3">
        <f t="shared" si="43"/>
        <v>0.97738846153846148</v>
      </c>
      <c r="AD91" s="3">
        <f t="shared" si="43"/>
        <v>0.98296153846153855</v>
      </c>
      <c r="AE91" s="3">
        <f>AF52</f>
        <v>1.8562407195361019E-2</v>
      </c>
      <c r="AF91" s="3">
        <f>AF52</f>
        <v>1.8562407195361019E-2</v>
      </c>
      <c r="AH91" s="3" t="s">
        <v>9</v>
      </c>
      <c r="AI91" s="3">
        <f t="shared" si="46"/>
        <v>0.97058846153846168</v>
      </c>
      <c r="AJ91" s="3">
        <f t="shared" si="47"/>
        <v>0.97738846153846148</v>
      </c>
      <c r="AK91" s="3">
        <f>AL52</f>
        <v>2.4041652367121909E-2</v>
      </c>
      <c r="AL91" s="3">
        <f>AL52</f>
        <v>2.4041652367121909E-2</v>
      </c>
      <c r="AO91" s="3" t="s">
        <v>9</v>
      </c>
      <c r="AP91" s="3">
        <f t="shared" si="48"/>
        <v>0.99715384615384628</v>
      </c>
      <c r="AQ91" s="3">
        <f t="shared" si="49"/>
        <v>0.98296153846153855</v>
      </c>
      <c r="AR91" s="3">
        <f>AS52</f>
        <v>6.6925802620354854E-3</v>
      </c>
      <c r="AS91" s="3">
        <f>AS52</f>
        <v>6.6925802620354854E-3</v>
      </c>
    </row>
    <row r="92" spans="2:45" x14ac:dyDescent="0.2">
      <c r="B92" s="3" t="s">
        <v>9</v>
      </c>
      <c r="C92" s="3">
        <f>AVERAGE(C52:C77)</f>
        <v>0.97058846153846168</v>
      </c>
      <c r="D92" s="3">
        <f t="shared" ref="D92:F92" si="52">AVERAGE(D52:D77)</f>
        <v>0.99715384615384628</v>
      </c>
      <c r="E92" s="3">
        <f t="shared" si="52"/>
        <v>0.97738846153846148</v>
      </c>
      <c r="F92" s="3">
        <f t="shared" si="52"/>
        <v>0.98296153846153855</v>
      </c>
      <c r="G92" s="3">
        <f>P52</f>
        <v>2.5191868474550544E-2</v>
      </c>
      <c r="H92" s="3">
        <f t="shared" ref="H92:J92" si="53">Q52</f>
        <v>1.5096782569273012E-2</v>
      </c>
      <c r="I92" s="3">
        <f t="shared" si="53"/>
        <v>2.8038710223090471E-2</v>
      </c>
      <c r="J92" s="3">
        <f t="shared" si="53"/>
        <v>1.1245702659864472E-2</v>
      </c>
    </row>
    <row r="93" spans="2:45" x14ac:dyDescent="0.2">
      <c r="C93" s="3" t="s">
        <v>160</v>
      </c>
      <c r="D93" s="3" t="s">
        <v>161</v>
      </c>
      <c r="E93" s="3" t="s">
        <v>162</v>
      </c>
      <c r="F93" s="3" t="s">
        <v>163</v>
      </c>
      <c r="G93" s="3" t="s">
        <v>158</v>
      </c>
      <c r="H93" s="3" t="s">
        <v>169</v>
      </c>
      <c r="I93" s="3" t="s">
        <v>167</v>
      </c>
      <c r="J93" s="3" t="s">
        <v>168</v>
      </c>
      <c r="W93" s="3">
        <f>(1-W89)*100</f>
        <v>17.896800000000013</v>
      </c>
    </row>
    <row r="94" spans="2:45" x14ac:dyDescent="0.2">
      <c r="B94" s="3" t="s">
        <v>7</v>
      </c>
      <c r="C94" s="3">
        <f>(1-C90)*100</f>
        <v>17.896800000000013</v>
      </c>
      <c r="D94" s="3">
        <f t="shared" ref="D94:F94" si="54">(1-D90)*100</f>
        <v>10.545599999999977</v>
      </c>
      <c r="E94" s="3">
        <f t="shared" si="54"/>
        <v>19.129999999999981</v>
      </c>
      <c r="F94" s="3">
        <f t="shared" si="54"/>
        <v>15.307999999999955</v>
      </c>
      <c r="G94" s="3">
        <f>G90*100</f>
        <v>4.1052974424301771</v>
      </c>
      <c r="H94" s="3">
        <f t="shared" ref="H94:J94" si="55">H90*100</f>
        <v>3.3515646348036694</v>
      </c>
      <c r="I94" s="3">
        <f t="shared" si="55"/>
        <v>4.983708513167362</v>
      </c>
      <c r="J94" s="3">
        <f t="shared" si="55"/>
        <v>4.5766675159760064</v>
      </c>
    </row>
    <row r="95" spans="2:45" x14ac:dyDescent="0.2">
      <c r="B95" s="3" t="s">
        <v>8</v>
      </c>
      <c r="C95" s="3">
        <f t="shared" ref="C95:F95" si="56">(1-C91)*100</f>
        <v>3.3376000000000183</v>
      </c>
      <c r="D95" s="3">
        <f t="shared" si="56"/>
        <v>1.209199999999977</v>
      </c>
      <c r="E95" s="3">
        <f t="shared" si="56"/>
        <v>4.9947999999999997</v>
      </c>
      <c r="F95" s="3">
        <f t="shared" si="56"/>
        <v>5.1271999999999984</v>
      </c>
      <c r="G95" s="3">
        <f t="shared" ref="G95:J95" si="57">G91*100</f>
        <v>1.8636266199061087</v>
      </c>
      <c r="H95" s="3">
        <f t="shared" si="57"/>
        <v>1.3139466415980006</v>
      </c>
      <c r="I95" s="3">
        <f t="shared" si="57"/>
        <v>1.8655373086725804</v>
      </c>
      <c r="J95" s="3">
        <f t="shared" si="57"/>
        <v>1.7045639374045203</v>
      </c>
    </row>
    <row r="96" spans="2:45" x14ac:dyDescent="0.2">
      <c r="B96" s="3" t="s">
        <v>9</v>
      </c>
      <c r="C96" s="3">
        <f t="shared" ref="C96:F96" si="58">(1-C92)*100</f>
        <v>2.9411538461538322</v>
      </c>
      <c r="D96" s="3">
        <f t="shared" si="58"/>
        <v>0.28461538461537206</v>
      </c>
      <c r="E96" s="3">
        <f t="shared" si="58"/>
        <v>2.2611538461538516</v>
      </c>
      <c r="F96" s="3">
        <f t="shared" si="58"/>
        <v>1.7038461538461447</v>
      </c>
      <c r="G96" s="3">
        <f t="shared" ref="G96:J96" si="59">G92*100</f>
        <v>2.5191868474550545</v>
      </c>
      <c r="H96" s="3">
        <f t="shared" si="59"/>
        <v>1.5096782569273013</v>
      </c>
      <c r="I96" s="3">
        <f t="shared" si="59"/>
        <v>2.8038710223090471</v>
      </c>
      <c r="J96" s="3">
        <f t="shared" si="59"/>
        <v>1.1245702659864472</v>
      </c>
    </row>
    <row r="109" spans="4:4" x14ac:dyDescent="0.2">
      <c r="D109" s="3" t="s">
        <v>170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"/>
  <sheetViews>
    <sheetView topLeftCell="M1" workbookViewId="0">
      <selection activeCell="Z59" sqref="Z59"/>
    </sheetView>
  </sheetViews>
  <sheetFormatPr baseColWidth="10" defaultRowHeight="16" x14ac:dyDescent="0.2"/>
  <sheetData>
    <row r="1" spans="1:40" x14ac:dyDescent="0.2">
      <c r="B1" t="s">
        <v>126</v>
      </c>
      <c r="C1" t="s">
        <v>181</v>
      </c>
      <c r="D1" t="s">
        <v>182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Q1" t="s">
        <v>127</v>
      </c>
      <c r="R1" t="s">
        <v>187</v>
      </c>
      <c r="S1" t="s">
        <v>188</v>
      </c>
      <c r="T1" t="s">
        <v>116</v>
      </c>
      <c r="U1" t="s">
        <v>117</v>
      </c>
      <c r="V1" t="s">
        <v>118</v>
      </c>
      <c r="W1" t="s">
        <v>207</v>
      </c>
      <c r="X1" t="s">
        <v>208</v>
      </c>
      <c r="Y1" t="s">
        <v>121</v>
      </c>
      <c r="Z1" t="s">
        <v>122</v>
      </c>
      <c r="AF1" t="s">
        <v>220</v>
      </c>
      <c r="AG1" t="s">
        <v>219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221</v>
      </c>
      <c r="AN1" t="s">
        <v>222</v>
      </c>
    </row>
    <row r="2" spans="1:40" x14ac:dyDescent="0.2">
      <c r="A2" t="s">
        <v>38</v>
      </c>
      <c r="B2" t="s">
        <v>126</v>
      </c>
      <c r="C2">
        <v>1454.6618000000001</v>
      </c>
      <c r="D2">
        <v>1562.6732999999999</v>
      </c>
      <c r="E2">
        <f>(C2+D2)/2</f>
        <v>1508.6675500000001</v>
      </c>
      <c r="F2">
        <f>AVERAGE(C2:C26)</f>
        <v>1441.975788</v>
      </c>
      <c r="G2">
        <f>AVERAGE(D2:D26)</f>
        <v>1586.5617319999997</v>
      </c>
      <c r="H2">
        <f>C2-E2+F2</f>
        <v>1387.9700379999999</v>
      </c>
      <c r="I2">
        <f>D2-E2+$G$2</f>
        <v>1640.5674819999995</v>
      </c>
      <c r="J2">
        <f>1.96*STDEV(H2:H26)/SQRT(25)</f>
        <v>51.455541361030477</v>
      </c>
      <c r="K2">
        <f>1.96*STDEV(I2:I26)/SQRT(25)</f>
        <v>51.455541361030463</v>
      </c>
      <c r="P2" t="s">
        <v>38</v>
      </c>
      <c r="Q2" t="s">
        <v>127</v>
      </c>
      <c r="R2">
        <v>1447.547</v>
      </c>
      <c r="S2">
        <v>2060.25</v>
      </c>
      <c r="T2">
        <f>(R2+S2)/2</f>
        <v>1753.8985</v>
      </c>
      <c r="U2">
        <f>AVERAGE(R2:R26)</f>
        <v>1650.9812080000004</v>
      </c>
      <c r="V2">
        <f>AVERAGE(S2:S26)</f>
        <v>1737.7517760000003</v>
      </c>
      <c r="W2">
        <f>R2-$T2+U$2</f>
        <v>1344.6297080000004</v>
      </c>
      <c r="X2">
        <f>S2-$T2+V$2</f>
        <v>2044.1032760000003</v>
      </c>
      <c r="Y2">
        <f>1.96*STDEV(W2:W26)/SQRT(25)</f>
        <v>52.234182921701269</v>
      </c>
      <c r="Z2">
        <f>1.96*STDEV(X2:X26)/SQRT(25)</f>
        <v>52.234182921701269</v>
      </c>
      <c r="AD2" t="s">
        <v>38</v>
      </c>
      <c r="AF2">
        <f t="shared" ref="AF2:AF33" si="0">(C2+R2)/2</f>
        <v>1451.1044000000002</v>
      </c>
      <c r="AG2">
        <f t="shared" ref="AG2:AG33" si="1">(D2+S2)/2</f>
        <v>1811.46165</v>
      </c>
      <c r="AH2">
        <f>(AF2+AG2)/2</f>
        <v>1631.2830250000002</v>
      </c>
      <c r="AI2">
        <f>AVERAGE(AF2:AF26)</f>
        <v>1546.4784979999999</v>
      </c>
      <c r="AJ2">
        <f>AVERAGE(AG2:AG26)</f>
        <v>1662.1567540000001</v>
      </c>
      <c r="AK2">
        <f>AF2-AH2+AI$2</f>
        <v>1366.2998729999999</v>
      </c>
      <c r="AL2">
        <f>AG2-AH2+AJ$2</f>
        <v>1842.3353789999999</v>
      </c>
      <c r="AM2">
        <f>1.96*STDEV(AK2:AK26)/SQRT(25)</f>
        <v>38.731438046084513</v>
      </c>
      <c r="AN2">
        <f>1.96*STDEV(AL2:AL26)/SQRT(25)</f>
        <v>38.731438046084513</v>
      </c>
    </row>
    <row r="3" spans="1:40" x14ac:dyDescent="0.2">
      <c r="A3" t="s">
        <v>39</v>
      </c>
      <c r="B3" t="s">
        <v>126</v>
      </c>
      <c r="C3">
        <v>2027.3110999999999</v>
      </c>
      <c r="D3">
        <v>2124.3582999999999</v>
      </c>
      <c r="E3">
        <f t="shared" ref="E3:E66" si="2">(C3+D3)/2</f>
        <v>2075.8346999999999</v>
      </c>
      <c r="H3">
        <f>C3-E3+$F$2</f>
        <v>1393.452188</v>
      </c>
      <c r="I3">
        <f t="shared" ref="I3:I26" si="3">D3-E3+$G$2</f>
        <v>1635.0853319999997</v>
      </c>
      <c r="P3" t="s">
        <v>39</v>
      </c>
      <c r="Q3" t="s">
        <v>127</v>
      </c>
      <c r="R3">
        <v>2263.0308</v>
      </c>
      <c r="S3">
        <v>2431.5333000000001</v>
      </c>
      <c r="T3">
        <f t="shared" ref="T3:T66" si="4">(R3+S3)/2</f>
        <v>2347.2820499999998</v>
      </c>
      <c r="W3">
        <f t="shared" ref="W3:W26" si="5">R3-$T3+U$2</f>
        <v>1566.7299580000006</v>
      </c>
      <c r="X3">
        <f t="shared" ref="X3:X26" si="6">S3-$T3+V$2</f>
        <v>1822.0030260000005</v>
      </c>
      <c r="AD3" t="s">
        <v>39</v>
      </c>
      <c r="AF3">
        <f t="shared" si="0"/>
        <v>2145.1709499999997</v>
      </c>
      <c r="AG3">
        <f t="shared" si="1"/>
        <v>2277.9458</v>
      </c>
      <c r="AH3">
        <f t="shared" ref="AH3:AH66" si="7">(AF3+AG3)/2</f>
        <v>2211.5583749999996</v>
      </c>
      <c r="AK3">
        <f t="shared" ref="AK3:AK26" si="8">AF3-AH3+AI$2</f>
        <v>1480.0910730000001</v>
      </c>
      <c r="AL3">
        <f t="shared" ref="AL3:AL26" si="9">AG3-AH3+AJ$2</f>
        <v>1728.5441790000004</v>
      </c>
    </row>
    <row r="4" spans="1:40" x14ac:dyDescent="0.2">
      <c r="A4" t="s">
        <v>40</v>
      </c>
      <c r="B4" t="s">
        <v>126</v>
      </c>
      <c r="C4">
        <v>809.92179999999996</v>
      </c>
      <c r="D4">
        <v>1110.4942000000001</v>
      </c>
      <c r="E4">
        <f t="shared" si="2"/>
        <v>960.20800000000008</v>
      </c>
      <c r="H4">
        <f t="shared" ref="H4:H26" si="10">C4-E4+$F$2</f>
        <v>1291.6895879999997</v>
      </c>
      <c r="I4">
        <f t="shared" si="3"/>
        <v>1736.8479319999997</v>
      </c>
      <c r="P4" t="s">
        <v>40</v>
      </c>
      <c r="Q4" t="s">
        <v>127</v>
      </c>
      <c r="R4">
        <v>932.23580000000004</v>
      </c>
      <c r="S4">
        <v>1054.0671</v>
      </c>
      <c r="T4">
        <f t="shared" si="4"/>
        <v>993.15145000000007</v>
      </c>
      <c r="W4">
        <f t="shared" si="5"/>
        <v>1590.0655580000002</v>
      </c>
      <c r="X4">
        <f t="shared" si="6"/>
        <v>1798.6674260000002</v>
      </c>
      <c r="AD4" t="s">
        <v>40</v>
      </c>
      <c r="AF4">
        <f t="shared" si="0"/>
        <v>871.0788</v>
      </c>
      <c r="AG4">
        <f t="shared" si="1"/>
        <v>1082.2806500000002</v>
      </c>
      <c r="AH4">
        <f t="shared" si="7"/>
        <v>976.67972500000008</v>
      </c>
      <c r="AK4">
        <f t="shared" si="8"/>
        <v>1440.8775729999998</v>
      </c>
      <c r="AL4">
        <f t="shared" si="9"/>
        <v>1767.7576790000003</v>
      </c>
    </row>
    <row r="5" spans="1:40" x14ac:dyDescent="0.2">
      <c r="A5" t="s">
        <v>42</v>
      </c>
      <c r="B5" t="s">
        <v>126</v>
      </c>
      <c r="C5">
        <v>936.53</v>
      </c>
      <c r="D5">
        <v>1154.5835999999999</v>
      </c>
      <c r="E5">
        <f t="shared" si="2"/>
        <v>1045.5567999999998</v>
      </c>
      <c r="H5">
        <f t="shared" si="10"/>
        <v>1332.9489880000001</v>
      </c>
      <c r="I5">
        <f t="shared" si="3"/>
        <v>1695.5885319999998</v>
      </c>
      <c r="P5" t="s">
        <v>42</v>
      </c>
      <c r="Q5" t="s">
        <v>127</v>
      </c>
      <c r="R5">
        <v>1614.9908</v>
      </c>
      <c r="S5">
        <v>1415.7117000000001</v>
      </c>
      <c r="T5">
        <f t="shared" si="4"/>
        <v>1515.3512500000002</v>
      </c>
      <c r="W5">
        <f t="shared" si="5"/>
        <v>1750.6207580000003</v>
      </c>
      <c r="X5">
        <f t="shared" si="6"/>
        <v>1638.1122260000002</v>
      </c>
      <c r="AD5" t="s">
        <v>42</v>
      </c>
      <c r="AF5">
        <f t="shared" si="0"/>
        <v>1275.7604000000001</v>
      </c>
      <c r="AG5">
        <f t="shared" si="1"/>
        <v>1285.1476499999999</v>
      </c>
      <c r="AH5">
        <f t="shared" si="7"/>
        <v>1280.454025</v>
      </c>
      <c r="AK5">
        <f t="shared" si="8"/>
        <v>1541.7848730000001</v>
      </c>
      <c r="AL5">
        <f t="shared" si="9"/>
        <v>1666.850379</v>
      </c>
    </row>
    <row r="6" spans="1:40" x14ac:dyDescent="0.2">
      <c r="A6" t="s">
        <v>43</v>
      </c>
      <c r="B6" t="s">
        <v>126</v>
      </c>
      <c r="C6">
        <v>1042.8916999999999</v>
      </c>
      <c r="D6">
        <v>1512.6029000000001</v>
      </c>
      <c r="E6">
        <f t="shared" si="2"/>
        <v>1277.7473</v>
      </c>
      <c r="H6">
        <f t="shared" si="10"/>
        <v>1207.1201879999999</v>
      </c>
      <c r="I6">
        <f t="shared" si="3"/>
        <v>1821.4173319999998</v>
      </c>
      <c r="P6" t="s">
        <v>43</v>
      </c>
      <c r="Q6" t="s">
        <v>127</v>
      </c>
      <c r="R6">
        <v>1341.1123</v>
      </c>
      <c r="S6">
        <v>1610.1556</v>
      </c>
      <c r="T6">
        <f t="shared" si="4"/>
        <v>1475.6339499999999</v>
      </c>
      <c r="W6">
        <f t="shared" si="5"/>
        <v>1516.4595580000005</v>
      </c>
      <c r="X6">
        <f t="shared" si="6"/>
        <v>1872.2734260000004</v>
      </c>
      <c r="AD6" t="s">
        <v>43</v>
      </c>
      <c r="AF6">
        <f t="shared" si="0"/>
        <v>1192.002</v>
      </c>
      <c r="AG6">
        <f t="shared" si="1"/>
        <v>1561.37925</v>
      </c>
      <c r="AH6">
        <f t="shared" si="7"/>
        <v>1376.690625</v>
      </c>
      <c r="AK6">
        <f t="shared" si="8"/>
        <v>1361.7898729999999</v>
      </c>
      <c r="AL6">
        <f t="shared" si="9"/>
        <v>1846.8453790000001</v>
      </c>
    </row>
    <row r="7" spans="1:40" x14ac:dyDescent="0.2">
      <c r="A7" t="s">
        <v>44</v>
      </c>
      <c r="B7" t="s">
        <v>126</v>
      </c>
      <c r="C7">
        <v>1524.6786</v>
      </c>
      <c r="D7">
        <v>1621.8143</v>
      </c>
      <c r="E7">
        <f t="shared" si="2"/>
        <v>1573.2464500000001</v>
      </c>
      <c r="H7">
        <f t="shared" si="10"/>
        <v>1393.4079379999998</v>
      </c>
      <c r="I7">
        <f t="shared" si="3"/>
        <v>1635.1295819999996</v>
      </c>
      <c r="P7" t="s">
        <v>44</v>
      </c>
      <c r="Q7" t="s">
        <v>127</v>
      </c>
      <c r="R7">
        <v>1668.0916999999999</v>
      </c>
      <c r="S7">
        <v>1471.92</v>
      </c>
      <c r="T7">
        <f t="shared" si="4"/>
        <v>1570.00585</v>
      </c>
      <c r="W7">
        <f t="shared" si="5"/>
        <v>1749.0670580000003</v>
      </c>
      <c r="X7">
        <f t="shared" si="6"/>
        <v>1639.6659260000004</v>
      </c>
      <c r="AD7" t="s">
        <v>44</v>
      </c>
      <c r="AF7">
        <f t="shared" si="0"/>
        <v>1596.3851500000001</v>
      </c>
      <c r="AG7">
        <f t="shared" si="1"/>
        <v>1546.86715</v>
      </c>
      <c r="AH7">
        <f t="shared" si="7"/>
        <v>1571.6261500000001</v>
      </c>
      <c r="AK7">
        <f t="shared" si="8"/>
        <v>1571.237498</v>
      </c>
      <c r="AL7">
        <f t="shared" si="9"/>
        <v>1637.3977540000001</v>
      </c>
    </row>
    <row r="8" spans="1:40" x14ac:dyDescent="0.2">
      <c r="A8" t="s">
        <v>45</v>
      </c>
      <c r="B8" t="s">
        <v>126</v>
      </c>
      <c r="C8">
        <v>1597.3254999999999</v>
      </c>
      <c r="D8">
        <v>2418.1635999999999</v>
      </c>
      <c r="E8">
        <f t="shared" si="2"/>
        <v>2007.7445499999999</v>
      </c>
      <c r="H8">
        <f t="shared" si="10"/>
        <v>1031.556738</v>
      </c>
      <c r="I8">
        <f t="shared" si="3"/>
        <v>1996.9807819999996</v>
      </c>
      <c r="P8" t="s">
        <v>45</v>
      </c>
      <c r="Q8" t="s">
        <v>127</v>
      </c>
      <c r="R8">
        <v>1844.91</v>
      </c>
      <c r="S8">
        <v>2038</v>
      </c>
      <c r="T8">
        <f t="shared" si="4"/>
        <v>1941.4549999999999</v>
      </c>
      <c r="W8">
        <f t="shared" si="5"/>
        <v>1554.4362080000005</v>
      </c>
      <c r="X8">
        <f t="shared" si="6"/>
        <v>1834.2967760000004</v>
      </c>
      <c r="AD8" t="s">
        <v>45</v>
      </c>
      <c r="AF8">
        <f t="shared" si="0"/>
        <v>1721.1177499999999</v>
      </c>
      <c r="AG8">
        <f t="shared" si="1"/>
        <v>2228.0817999999999</v>
      </c>
      <c r="AH8">
        <f t="shared" si="7"/>
        <v>1974.5997749999999</v>
      </c>
      <c r="AK8">
        <f t="shared" si="8"/>
        <v>1292.9964729999999</v>
      </c>
      <c r="AL8">
        <f t="shared" si="9"/>
        <v>1915.6387790000001</v>
      </c>
    </row>
    <row r="9" spans="1:40" x14ac:dyDescent="0.2">
      <c r="A9" t="s">
        <v>46</v>
      </c>
      <c r="B9" t="s">
        <v>126</v>
      </c>
      <c r="C9">
        <v>1588.0083</v>
      </c>
      <c r="D9">
        <v>1846.8933</v>
      </c>
      <c r="E9">
        <f t="shared" si="2"/>
        <v>1717.4508000000001</v>
      </c>
      <c r="H9">
        <f t="shared" si="10"/>
        <v>1312.5332879999999</v>
      </c>
      <c r="I9">
        <f t="shared" si="3"/>
        <v>1716.0042319999995</v>
      </c>
      <c r="P9" t="s">
        <v>46</v>
      </c>
      <c r="Q9" t="s">
        <v>127</v>
      </c>
      <c r="R9">
        <v>1329.1189999999999</v>
      </c>
      <c r="S9">
        <v>2068.12</v>
      </c>
      <c r="T9">
        <f t="shared" si="4"/>
        <v>1698.6194999999998</v>
      </c>
      <c r="W9">
        <f t="shared" si="5"/>
        <v>1281.4807080000005</v>
      </c>
      <c r="X9">
        <f t="shared" si="6"/>
        <v>2107.2522760000002</v>
      </c>
      <c r="AD9" t="s">
        <v>46</v>
      </c>
      <c r="AF9">
        <f t="shared" si="0"/>
        <v>1458.5636500000001</v>
      </c>
      <c r="AG9">
        <f t="shared" si="1"/>
        <v>1957.5066499999998</v>
      </c>
      <c r="AH9">
        <f t="shared" si="7"/>
        <v>1708.0351499999999</v>
      </c>
      <c r="AK9">
        <f t="shared" si="8"/>
        <v>1297.0069980000001</v>
      </c>
      <c r="AL9">
        <f t="shared" si="9"/>
        <v>1911.628254</v>
      </c>
    </row>
    <row r="10" spans="1:40" x14ac:dyDescent="0.2">
      <c r="A10" t="s">
        <v>47</v>
      </c>
      <c r="B10" t="s">
        <v>126</v>
      </c>
      <c r="C10">
        <v>1686.0391999999999</v>
      </c>
      <c r="D10">
        <v>1575.9639999999999</v>
      </c>
      <c r="E10">
        <f t="shared" si="2"/>
        <v>1631.0016000000001</v>
      </c>
      <c r="H10">
        <f t="shared" si="10"/>
        <v>1497.0133879999998</v>
      </c>
      <c r="I10">
        <f t="shared" si="3"/>
        <v>1531.5241319999996</v>
      </c>
      <c r="P10" t="s">
        <v>47</v>
      </c>
      <c r="Q10" t="s">
        <v>127</v>
      </c>
      <c r="R10">
        <v>1395.2207000000001</v>
      </c>
      <c r="S10">
        <v>1371.6769999999999</v>
      </c>
      <c r="T10">
        <f t="shared" si="4"/>
        <v>1383.44885</v>
      </c>
      <c r="W10">
        <f t="shared" si="5"/>
        <v>1662.7530580000005</v>
      </c>
      <c r="X10">
        <f t="shared" si="6"/>
        <v>1725.9799260000002</v>
      </c>
      <c r="AD10" t="s">
        <v>47</v>
      </c>
      <c r="AF10">
        <f t="shared" si="0"/>
        <v>1540.62995</v>
      </c>
      <c r="AG10">
        <f t="shared" si="1"/>
        <v>1473.8204999999998</v>
      </c>
      <c r="AH10">
        <f t="shared" si="7"/>
        <v>1507.2252249999999</v>
      </c>
      <c r="AK10">
        <f t="shared" si="8"/>
        <v>1579.883223</v>
      </c>
      <c r="AL10">
        <f t="shared" si="9"/>
        <v>1628.752029</v>
      </c>
    </row>
    <row r="11" spans="1:40" x14ac:dyDescent="0.2">
      <c r="A11" t="s">
        <v>48</v>
      </c>
      <c r="B11" t="s">
        <v>126</v>
      </c>
      <c r="C11">
        <v>969.24170000000004</v>
      </c>
      <c r="D11">
        <v>1163.4813999999999</v>
      </c>
      <c r="E11">
        <f t="shared" si="2"/>
        <v>1066.3615500000001</v>
      </c>
      <c r="H11">
        <f t="shared" si="10"/>
        <v>1344.8559379999999</v>
      </c>
      <c r="I11">
        <f t="shared" si="3"/>
        <v>1683.6815819999995</v>
      </c>
      <c r="P11" t="s">
        <v>48</v>
      </c>
      <c r="Q11" t="s">
        <v>127</v>
      </c>
      <c r="R11">
        <v>1338.4422999999999</v>
      </c>
      <c r="S11">
        <v>1507.42</v>
      </c>
      <c r="T11">
        <f t="shared" si="4"/>
        <v>1422.9311499999999</v>
      </c>
      <c r="W11">
        <f t="shared" si="5"/>
        <v>1566.4923580000004</v>
      </c>
      <c r="X11">
        <f t="shared" si="6"/>
        <v>1822.2406260000005</v>
      </c>
      <c r="AD11" t="s">
        <v>48</v>
      </c>
      <c r="AF11">
        <f t="shared" si="0"/>
        <v>1153.8420000000001</v>
      </c>
      <c r="AG11">
        <f t="shared" si="1"/>
        <v>1335.4506999999999</v>
      </c>
      <c r="AH11">
        <f t="shared" si="7"/>
        <v>1244.64635</v>
      </c>
      <c r="AK11">
        <f t="shared" si="8"/>
        <v>1455.6741480000001</v>
      </c>
      <c r="AL11">
        <f t="shared" si="9"/>
        <v>1752.961104</v>
      </c>
    </row>
    <row r="12" spans="1:40" x14ac:dyDescent="0.2">
      <c r="A12" t="s">
        <v>49</v>
      </c>
      <c r="B12" t="s">
        <v>126</v>
      </c>
      <c r="C12">
        <v>1467.8415</v>
      </c>
      <c r="D12">
        <v>1328.9754</v>
      </c>
      <c r="E12">
        <f t="shared" si="2"/>
        <v>1398.4084499999999</v>
      </c>
      <c r="H12">
        <f t="shared" si="10"/>
        <v>1511.4088380000001</v>
      </c>
      <c r="I12">
        <f t="shared" si="3"/>
        <v>1517.1286819999998</v>
      </c>
      <c r="P12" t="s">
        <v>49</v>
      </c>
      <c r="Q12" t="s">
        <v>127</v>
      </c>
      <c r="R12">
        <v>1798.9713999999999</v>
      </c>
      <c r="S12">
        <v>1496.0987</v>
      </c>
      <c r="T12">
        <f t="shared" si="4"/>
        <v>1647.53505</v>
      </c>
      <c r="W12">
        <f t="shared" si="5"/>
        <v>1802.4175580000003</v>
      </c>
      <c r="X12">
        <f t="shared" si="6"/>
        <v>1586.3154260000003</v>
      </c>
      <c r="AD12" t="s">
        <v>49</v>
      </c>
      <c r="AF12">
        <f t="shared" si="0"/>
        <v>1633.4064499999999</v>
      </c>
      <c r="AG12">
        <f t="shared" si="1"/>
        <v>1412.5370499999999</v>
      </c>
      <c r="AH12">
        <f t="shared" si="7"/>
        <v>1522.9717499999999</v>
      </c>
      <c r="AK12">
        <f t="shared" si="8"/>
        <v>1656.913198</v>
      </c>
      <c r="AL12">
        <f t="shared" si="9"/>
        <v>1551.7220540000001</v>
      </c>
    </row>
    <row r="13" spans="1:40" x14ac:dyDescent="0.2">
      <c r="A13" t="s">
        <v>50</v>
      </c>
      <c r="B13" t="s">
        <v>126</v>
      </c>
      <c r="C13">
        <v>1625.9664</v>
      </c>
      <c r="D13">
        <v>1589.9749999999999</v>
      </c>
      <c r="E13">
        <f t="shared" si="2"/>
        <v>1607.9706999999999</v>
      </c>
      <c r="H13">
        <f t="shared" si="10"/>
        <v>1459.9714880000001</v>
      </c>
      <c r="I13">
        <f t="shared" si="3"/>
        <v>1568.5660319999997</v>
      </c>
      <c r="P13" t="s">
        <v>50</v>
      </c>
      <c r="Q13" t="s">
        <v>127</v>
      </c>
      <c r="R13">
        <v>2076.1667000000002</v>
      </c>
      <c r="S13">
        <v>1869.4313</v>
      </c>
      <c r="T13">
        <f t="shared" si="4"/>
        <v>1972.799</v>
      </c>
      <c r="W13">
        <f t="shared" si="5"/>
        <v>1754.3489080000006</v>
      </c>
      <c r="X13">
        <f t="shared" si="6"/>
        <v>1634.3840760000003</v>
      </c>
      <c r="AD13" t="s">
        <v>50</v>
      </c>
      <c r="AF13">
        <f t="shared" si="0"/>
        <v>1851.06655</v>
      </c>
      <c r="AG13">
        <f t="shared" si="1"/>
        <v>1729.7031499999998</v>
      </c>
      <c r="AH13">
        <f t="shared" si="7"/>
        <v>1790.3848499999999</v>
      </c>
      <c r="AK13">
        <f t="shared" si="8"/>
        <v>1607.160198</v>
      </c>
      <c r="AL13">
        <f t="shared" si="9"/>
        <v>1601.475054</v>
      </c>
    </row>
    <row r="14" spans="1:40" x14ac:dyDescent="0.2">
      <c r="A14" t="s">
        <v>51</v>
      </c>
      <c r="B14" t="s">
        <v>126</v>
      </c>
      <c r="C14">
        <v>885.00639999999999</v>
      </c>
      <c r="D14">
        <v>1398.0236</v>
      </c>
      <c r="E14">
        <f t="shared" si="2"/>
        <v>1141.5149999999999</v>
      </c>
      <c r="H14">
        <f t="shared" si="10"/>
        <v>1185.4671880000001</v>
      </c>
      <c r="I14">
        <f t="shared" si="3"/>
        <v>1843.0703319999998</v>
      </c>
      <c r="P14" t="s">
        <v>51</v>
      </c>
      <c r="Q14" t="s">
        <v>127</v>
      </c>
      <c r="R14">
        <v>1285.6153999999999</v>
      </c>
      <c r="S14">
        <v>1344.0517</v>
      </c>
      <c r="T14">
        <f t="shared" si="4"/>
        <v>1314.8335499999998</v>
      </c>
      <c r="W14">
        <f t="shared" si="5"/>
        <v>1621.7630580000005</v>
      </c>
      <c r="X14">
        <f t="shared" si="6"/>
        <v>1766.9699260000004</v>
      </c>
      <c r="AD14" t="s">
        <v>51</v>
      </c>
      <c r="AF14">
        <f t="shared" si="0"/>
        <v>1085.3108999999999</v>
      </c>
      <c r="AG14">
        <f t="shared" si="1"/>
        <v>1371.03765</v>
      </c>
      <c r="AH14">
        <f t="shared" si="7"/>
        <v>1228.1742749999999</v>
      </c>
      <c r="AK14">
        <f t="shared" si="8"/>
        <v>1403.615123</v>
      </c>
      <c r="AL14">
        <f t="shared" si="9"/>
        <v>1805.0201290000002</v>
      </c>
    </row>
    <row r="15" spans="1:40" x14ac:dyDescent="0.2">
      <c r="A15" t="s">
        <v>52</v>
      </c>
      <c r="B15" t="s">
        <v>126</v>
      </c>
      <c r="C15">
        <v>1838.8158000000001</v>
      </c>
      <c r="D15">
        <v>1676.7322999999999</v>
      </c>
      <c r="E15">
        <f t="shared" si="2"/>
        <v>1757.77405</v>
      </c>
      <c r="H15">
        <f t="shared" si="10"/>
        <v>1523.0175380000001</v>
      </c>
      <c r="I15">
        <f t="shared" si="3"/>
        <v>1505.5199819999996</v>
      </c>
      <c r="P15" t="s">
        <v>52</v>
      </c>
      <c r="Q15" t="s">
        <v>127</v>
      </c>
      <c r="R15">
        <v>1828.2208000000001</v>
      </c>
      <c r="S15">
        <v>1766.2</v>
      </c>
      <c r="T15">
        <f t="shared" si="4"/>
        <v>1797.2103999999999</v>
      </c>
      <c r="W15">
        <f t="shared" si="5"/>
        <v>1681.9916080000005</v>
      </c>
      <c r="X15">
        <f t="shared" si="6"/>
        <v>1706.7413760000004</v>
      </c>
      <c r="AD15" t="s">
        <v>52</v>
      </c>
      <c r="AF15">
        <f t="shared" si="0"/>
        <v>1833.5183000000002</v>
      </c>
      <c r="AG15">
        <f t="shared" si="1"/>
        <v>1721.46615</v>
      </c>
      <c r="AH15">
        <f t="shared" si="7"/>
        <v>1777.492225</v>
      </c>
      <c r="AK15">
        <f t="shared" si="8"/>
        <v>1602.5045730000002</v>
      </c>
      <c r="AL15">
        <f t="shared" si="9"/>
        <v>1606.1306790000001</v>
      </c>
    </row>
    <row r="16" spans="1:40" x14ac:dyDescent="0.2">
      <c r="A16" t="s">
        <v>53</v>
      </c>
      <c r="B16" t="s">
        <v>126</v>
      </c>
      <c r="C16">
        <v>2196.8928999999998</v>
      </c>
      <c r="D16">
        <v>2389.6923000000002</v>
      </c>
      <c r="E16">
        <f t="shared" si="2"/>
        <v>2293.2925999999998</v>
      </c>
      <c r="H16">
        <f t="shared" si="10"/>
        <v>1345.576088</v>
      </c>
      <c r="I16">
        <f t="shared" si="3"/>
        <v>1682.9614320000001</v>
      </c>
      <c r="P16" t="s">
        <v>53</v>
      </c>
      <c r="Q16" t="s">
        <v>127</v>
      </c>
      <c r="R16">
        <v>2268.3692000000001</v>
      </c>
      <c r="S16">
        <v>2455.7399999999998</v>
      </c>
      <c r="T16">
        <f t="shared" si="4"/>
        <v>2362.0545999999999</v>
      </c>
      <c r="W16">
        <f t="shared" si="5"/>
        <v>1557.2958080000005</v>
      </c>
      <c r="X16">
        <f t="shared" si="6"/>
        <v>1831.4371760000001</v>
      </c>
      <c r="AD16" t="s">
        <v>53</v>
      </c>
      <c r="AF16">
        <f t="shared" si="0"/>
        <v>2232.63105</v>
      </c>
      <c r="AG16">
        <f t="shared" si="1"/>
        <v>2422.7161500000002</v>
      </c>
      <c r="AH16">
        <f t="shared" si="7"/>
        <v>2327.6736000000001</v>
      </c>
      <c r="AK16">
        <f t="shared" si="8"/>
        <v>1451.4359479999998</v>
      </c>
      <c r="AL16">
        <f t="shared" si="9"/>
        <v>1757.1993040000002</v>
      </c>
    </row>
    <row r="17" spans="1:40" x14ac:dyDescent="0.2">
      <c r="A17" t="s">
        <v>54</v>
      </c>
      <c r="B17" t="s">
        <v>126</v>
      </c>
      <c r="C17">
        <v>1191.154</v>
      </c>
      <c r="D17">
        <v>1702.2155</v>
      </c>
      <c r="E17">
        <f t="shared" si="2"/>
        <v>1446.6847499999999</v>
      </c>
      <c r="H17">
        <f t="shared" si="10"/>
        <v>1186.4450380000001</v>
      </c>
      <c r="I17">
        <f t="shared" si="3"/>
        <v>1842.0924819999998</v>
      </c>
      <c r="P17" t="s">
        <v>54</v>
      </c>
      <c r="Q17" t="s">
        <v>127</v>
      </c>
      <c r="R17">
        <v>1626.04</v>
      </c>
      <c r="S17">
        <v>1546.5428999999999</v>
      </c>
      <c r="T17">
        <f t="shared" si="4"/>
        <v>1586.2914499999999</v>
      </c>
      <c r="W17">
        <f t="shared" si="5"/>
        <v>1690.7297580000004</v>
      </c>
      <c r="X17">
        <f t="shared" si="6"/>
        <v>1698.0032260000003</v>
      </c>
      <c r="AD17" t="s">
        <v>54</v>
      </c>
      <c r="AF17">
        <f t="shared" si="0"/>
        <v>1408.597</v>
      </c>
      <c r="AG17">
        <f t="shared" si="1"/>
        <v>1624.3791999999999</v>
      </c>
      <c r="AH17">
        <f t="shared" si="7"/>
        <v>1516.4881</v>
      </c>
      <c r="AK17">
        <f t="shared" si="8"/>
        <v>1438.5873979999999</v>
      </c>
      <c r="AL17">
        <f t="shared" si="9"/>
        <v>1770.0478539999999</v>
      </c>
    </row>
    <row r="18" spans="1:40" x14ac:dyDescent="0.2">
      <c r="A18" t="s">
        <v>55</v>
      </c>
      <c r="B18" t="s">
        <v>126</v>
      </c>
      <c r="C18">
        <v>944.44069999999999</v>
      </c>
      <c r="D18">
        <v>1003.5264</v>
      </c>
      <c r="E18">
        <f t="shared" si="2"/>
        <v>973.98354999999992</v>
      </c>
      <c r="H18">
        <f t="shared" si="10"/>
        <v>1412.4329379999999</v>
      </c>
      <c r="I18">
        <f t="shared" si="3"/>
        <v>1616.1045819999997</v>
      </c>
      <c r="P18" t="s">
        <v>55</v>
      </c>
      <c r="Q18" t="s">
        <v>127</v>
      </c>
      <c r="R18">
        <v>1583.684</v>
      </c>
      <c r="S18">
        <v>1535.4567</v>
      </c>
      <c r="T18">
        <f t="shared" si="4"/>
        <v>1559.57035</v>
      </c>
      <c r="W18">
        <f t="shared" si="5"/>
        <v>1675.0948580000004</v>
      </c>
      <c r="X18">
        <f t="shared" si="6"/>
        <v>1713.6381260000003</v>
      </c>
      <c r="AD18" t="s">
        <v>55</v>
      </c>
      <c r="AF18">
        <f t="shared" si="0"/>
        <v>1264.0623499999999</v>
      </c>
      <c r="AG18">
        <f t="shared" si="1"/>
        <v>1269.49155</v>
      </c>
      <c r="AH18">
        <f t="shared" si="7"/>
        <v>1266.7769499999999</v>
      </c>
      <c r="AK18">
        <f t="shared" si="8"/>
        <v>1543.7638979999999</v>
      </c>
      <c r="AL18">
        <f t="shared" si="9"/>
        <v>1664.8713540000001</v>
      </c>
    </row>
    <row r="19" spans="1:40" x14ac:dyDescent="0.2">
      <c r="A19" t="s">
        <v>56</v>
      </c>
      <c r="B19" t="s">
        <v>126</v>
      </c>
      <c r="C19">
        <v>1866.0582999999999</v>
      </c>
      <c r="D19">
        <v>1968.0143</v>
      </c>
      <c r="E19">
        <f t="shared" si="2"/>
        <v>1917.0363</v>
      </c>
      <c r="H19">
        <f t="shared" si="10"/>
        <v>1390.9977879999999</v>
      </c>
      <c r="I19">
        <f t="shared" si="3"/>
        <v>1637.5397319999997</v>
      </c>
      <c r="P19" t="s">
        <v>56</v>
      </c>
      <c r="Q19" t="s">
        <v>127</v>
      </c>
      <c r="R19">
        <v>2637.9272999999998</v>
      </c>
      <c r="S19">
        <v>2626.4142999999999</v>
      </c>
      <c r="T19">
        <f t="shared" si="4"/>
        <v>2632.1707999999999</v>
      </c>
      <c r="W19">
        <f t="shared" si="5"/>
        <v>1656.7377080000003</v>
      </c>
      <c r="X19">
        <f t="shared" si="6"/>
        <v>1731.9952760000003</v>
      </c>
      <c r="AD19" t="s">
        <v>56</v>
      </c>
      <c r="AF19">
        <f t="shared" si="0"/>
        <v>2251.9928</v>
      </c>
      <c r="AG19">
        <f t="shared" si="1"/>
        <v>2297.2143000000001</v>
      </c>
      <c r="AH19">
        <f t="shared" si="7"/>
        <v>2274.6035499999998</v>
      </c>
      <c r="AK19">
        <f t="shared" si="8"/>
        <v>1523.8677480000001</v>
      </c>
      <c r="AL19">
        <f t="shared" si="9"/>
        <v>1684.7675040000004</v>
      </c>
    </row>
    <row r="20" spans="1:40" x14ac:dyDescent="0.2">
      <c r="A20" t="s">
        <v>57</v>
      </c>
      <c r="B20" t="s">
        <v>126</v>
      </c>
      <c r="C20">
        <v>1261.8344</v>
      </c>
      <c r="D20">
        <v>1412.6867</v>
      </c>
      <c r="E20">
        <f t="shared" si="2"/>
        <v>1337.26055</v>
      </c>
      <c r="H20">
        <f t="shared" si="10"/>
        <v>1366.549638</v>
      </c>
      <c r="I20">
        <f t="shared" si="3"/>
        <v>1661.9878819999997</v>
      </c>
      <c r="P20" t="s">
        <v>57</v>
      </c>
      <c r="Q20" t="s">
        <v>127</v>
      </c>
      <c r="R20">
        <v>1871.3082999999999</v>
      </c>
      <c r="S20">
        <v>1758.115</v>
      </c>
      <c r="T20">
        <f t="shared" si="4"/>
        <v>1814.71165</v>
      </c>
      <c r="W20">
        <f t="shared" si="5"/>
        <v>1707.5778580000003</v>
      </c>
      <c r="X20">
        <f t="shared" si="6"/>
        <v>1681.1551260000003</v>
      </c>
      <c r="AD20" t="s">
        <v>57</v>
      </c>
      <c r="AF20">
        <f t="shared" si="0"/>
        <v>1566.5713499999999</v>
      </c>
      <c r="AG20">
        <f t="shared" si="1"/>
        <v>1585.40085</v>
      </c>
      <c r="AH20">
        <f t="shared" si="7"/>
        <v>1575.9861000000001</v>
      </c>
      <c r="AK20">
        <f t="shared" si="8"/>
        <v>1537.0637479999998</v>
      </c>
      <c r="AL20">
        <f t="shared" si="9"/>
        <v>1671.571504</v>
      </c>
    </row>
    <row r="21" spans="1:40" x14ac:dyDescent="0.2">
      <c r="A21" t="s">
        <v>58</v>
      </c>
      <c r="B21" t="s">
        <v>126</v>
      </c>
      <c r="C21">
        <v>1878.3888999999999</v>
      </c>
      <c r="D21">
        <v>1497.8089</v>
      </c>
      <c r="E21">
        <f t="shared" si="2"/>
        <v>1688.0989</v>
      </c>
      <c r="H21">
        <f t="shared" si="10"/>
        <v>1632.2657879999999</v>
      </c>
      <c r="I21">
        <f t="shared" si="3"/>
        <v>1396.2717319999997</v>
      </c>
      <c r="P21" t="s">
        <v>58</v>
      </c>
      <c r="Q21" t="s">
        <v>127</v>
      </c>
      <c r="R21">
        <v>1496.9413</v>
      </c>
      <c r="S21">
        <v>1843.0174999999999</v>
      </c>
      <c r="T21">
        <f t="shared" si="4"/>
        <v>1669.9793999999999</v>
      </c>
      <c r="W21">
        <f t="shared" si="5"/>
        <v>1477.9431080000004</v>
      </c>
      <c r="X21">
        <f t="shared" si="6"/>
        <v>1910.7898760000003</v>
      </c>
      <c r="AD21" t="s">
        <v>58</v>
      </c>
      <c r="AF21">
        <f t="shared" si="0"/>
        <v>1687.6650999999999</v>
      </c>
      <c r="AG21">
        <f t="shared" si="1"/>
        <v>1670.4132</v>
      </c>
      <c r="AH21">
        <f t="shared" si="7"/>
        <v>1679.0391500000001</v>
      </c>
      <c r="AK21">
        <f t="shared" si="8"/>
        <v>1555.1044479999998</v>
      </c>
      <c r="AL21">
        <f t="shared" si="9"/>
        <v>1653.530804</v>
      </c>
    </row>
    <row r="22" spans="1:40" x14ac:dyDescent="0.2">
      <c r="A22" t="s">
        <v>59</v>
      </c>
      <c r="B22" t="s">
        <v>126</v>
      </c>
      <c r="C22">
        <v>1676.3726999999999</v>
      </c>
      <c r="D22">
        <v>1960.0545</v>
      </c>
      <c r="E22">
        <f t="shared" si="2"/>
        <v>1818.2136</v>
      </c>
      <c r="H22">
        <f t="shared" si="10"/>
        <v>1300.1348879999998</v>
      </c>
      <c r="I22">
        <f t="shared" si="3"/>
        <v>1728.4026319999996</v>
      </c>
      <c r="P22" t="s">
        <v>59</v>
      </c>
      <c r="Q22" t="s">
        <v>127</v>
      </c>
      <c r="R22">
        <v>1522.0444</v>
      </c>
      <c r="S22">
        <v>1359.8812</v>
      </c>
      <c r="T22">
        <f t="shared" si="4"/>
        <v>1440.9628</v>
      </c>
      <c r="W22">
        <f t="shared" si="5"/>
        <v>1732.0628080000004</v>
      </c>
      <c r="X22">
        <f t="shared" si="6"/>
        <v>1656.6701760000003</v>
      </c>
      <c r="AD22" t="s">
        <v>59</v>
      </c>
      <c r="AF22">
        <f t="shared" si="0"/>
        <v>1599.2085499999998</v>
      </c>
      <c r="AG22">
        <f t="shared" si="1"/>
        <v>1659.96785</v>
      </c>
      <c r="AH22">
        <f t="shared" si="7"/>
        <v>1629.5881999999999</v>
      </c>
      <c r="AK22">
        <f t="shared" si="8"/>
        <v>1516.0988479999999</v>
      </c>
      <c r="AL22">
        <f t="shared" si="9"/>
        <v>1692.5364040000002</v>
      </c>
    </row>
    <row r="23" spans="1:40" x14ac:dyDescent="0.2">
      <c r="A23" t="s">
        <v>60</v>
      </c>
      <c r="B23" t="s">
        <v>126</v>
      </c>
      <c r="C23">
        <v>1645.8090999999999</v>
      </c>
      <c r="D23">
        <v>1473.84</v>
      </c>
      <c r="E23">
        <f t="shared" si="2"/>
        <v>1559.8245499999998</v>
      </c>
      <c r="H23">
        <f t="shared" si="10"/>
        <v>1527.9603380000001</v>
      </c>
      <c r="I23">
        <f t="shared" si="3"/>
        <v>1500.5771819999998</v>
      </c>
      <c r="P23" t="s">
        <v>60</v>
      </c>
      <c r="Q23" t="s">
        <v>127</v>
      </c>
      <c r="R23">
        <v>1640.7564</v>
      </c>
      <c r="S23">
        <v>2045.9</v>
      </c>
      <c r="T23">
        <f t="shared" si="4"/>
        <v>1843.3281999999999</v>
      </c>
      <c r="W23">
        <f t="shared" si="5"/>
        <v>1448.4094080000004</v>
      </c>
      <c r="X23">
        <f t="shared" si="6"/>
        <v>1940.3235760000005</v>
      </c>
      <c r="AD23" t="s">
        <v>60</v>
      </c>
      <c r="AF23">
        <f t="shared" si="0"/>
        <v>1643.2827499999999</v>
      </c>
      <c r="AG23">
        <f t="shared" si="1"/>
        <v>1759.87</v>
      </c>
      <c r="AH23">
        <f t="shared" si="7"/>
        <v>1701.5763749999999</v>
      </c>
      <c r="AK23">
        <f t="shared" si="8"/>
        <v>1488.1848729999999</v>
      </c>
      <c r="AL23">
        <f t="shared" si="9"/>
        <v>1720.4503790000001</v>
      </c>
    </row>
    <row r="24" spans="1:40" x14ac:dyDescent="0.2">
      <c r="A24" t="s">
        <v>61</v>
      </c>
      <c r="B24" t="s">
        <v>126</v>
      </c>
      <c r="C24">
        <v>1288.9914000000001</v>
      </c>
      <c r="D24">
        <v>1595.307</v>
      </c>
      <c r="E24">
        <f t="shared" si="2"/>
        <v>1442.1492000000001</v>
      </c>
      <c r="H24">
        <f t="shared" si="10"/>
        <v>1288.817988</v>
      </c>
      <c r="I24">
        <f t="shared" si="3"/>
        <v>1739.7195319999996</v>
      </c>
      <c r="P24" t="s">
        <v>61</v>
      </c>
      <c r="Q24" t="s">
        <v>127</v>
      </c>
      <c r="R24">
        <v>1425.6880000000001</v>
      </c>
      <c r="S24">
        <v>1835.1969999999999</v>
      </c>
      <c r="T24">
        <f t="shared" si="4"/>
        <v>1630.4425000000001</v>
      </c>
      <c r="W24">
        <f t="shared" si="5"/>
        <v>1446.2267080000004</v>
      </c>
      <c r="X24">
        <f t="shared" si="6"/>
        <v>1942.5062760000001</v>
      </c>
      <c r="AD24" t="s">
        <v>61</v>
      </c>
      <c r="AF24">
        <f t="shared" si="0"/>
        <v>1357.3397</v>
      </c>
      <c r="AG24">
        <f t="shared" si="1"/>
        <v>1715.252</v>
      </c>
      <c r="AH24">
        <f t="shared" si="7"/>
        <v>1536.29585</v>
      </c>
      <c r="AK24">
        <f t="shared" si="8"/>
        <v>1367.522348</v>
      </c>
      <c r="AL24">
        <f t="shared" si="9"/>
        <v>1841.1129040000001</v>
      </c>
    </row>
    <row r="25" spans="1:40" x14ac:dyDescent="0.2">
      <c r="A25" t="s">
        <v>62</v>
      </c>
      <c r="B25" t="s">
        <v>126</v>
      </c>
      <c r="C25">
        <v>1382.9668999999999</v>
      </c>
      <c r="D25">
        <v>1369.8155999999999</v>
      </c>
      <c r="E25">
        <f t="shared" si="2"/>
        <v>1376.3912499999999</v>
      </c>
      <c r="H25">
        <f t="shared" si="10"/>
        <v>1448.551438</v>
      </c>
      <c r="I25">
        <f t="shared" si="3"/>
        <v>1579.9860819999997</v>
      </c>
      <c r="P25" t="s">
        <v>62</v>
      </c>
      <c r="Q25" t="s">
        <v>127</v>
      </c>
      <c r="R25">
        <v>1526.7556999999999</v>
      </c>
      <c r="S25">
        <v>1353.3867</v>
      </c>
      <c r="T25">
        <f t="shared" si="4"/>
        <v>1440.0711999999999</v>
      </c>
      <c r="W25">
        <f t="shared" si="5"/>
        <v>1737.6657080000004</v>
      </c>
      <c r="X25">
        <f t="shared" si="6"/>
        <v>1651.0672760000004</v>
      </c>
      <c r="AD25" t="s">
        <v>62</v>
      </c>
      <c r="AF25">
        <f t="shared" si="0"/>
        <v>1454.8613</v>
      </c>
      <c r="AG25">
        <f t="shared" si="1"/>
        <v>1361.60115</v>
      </c>
      <c r="AH25">
        <f t="shared" si="7"/>
        <v>1408.231225</v>
      </c>
      <c r="AK25">
        <f t="shared" si="8"/>
        <v>1593.108573</v>
      </c>
      <c r="AL25">
        <f t="shared" si="9"/>
        <v>1615.5266790000001</v>
      </c>
    </row>
    <row r="26" spans="1:40" x14ac:dyDescent="0.2">
      <c r="A26" t="s">
        <v>63</v>
      </c>
      <c r="B26" t="s">
        <v>126</v>
      </c>
      <c r="C26">
        <v>1262.2456</v>
      </c>
      <c r="D26">
        <v>1206.3469</v>
      </c>
      <c r="E26">
        <f t="shared" si="2"/>
        <v>1234.2962499999999</v>
      </c>
      <c r="H26">
        <f t="shared" si="10"/>
        <v>1469.9251380000001</v>
      </c>
      <c r="I26">
        <f t="shared" si="3"/>
        <v>1558.6123819999998</v>
      </c>
      <c r="P26" t="s">
        <v>63</v>
      </c>
      <c r="Q26" t="s">
        <v>127</v>
      </c>
      <c r="R26">
        <v>1511.3408999999999</v>
      </c>
      <c r="S26">
        <v>1579.5066999999999</v>
      </c>
      <c r="T26">
        <f t="shared" si="4"/>
        <v>1545.4238</v>
      </c>
      <c r="W26">
        <f t="shared" si="5"/>
        <v>1616.8983080000003</v>
      </c>
      <c r="X26">
        <f t="shared" si="6"/>
        <v>1771.8346760000002</v>
      </c>
      <c r="AD26" t="s">
        <v>63</v>
      </c>
      <c r="AF26">
        <f t="shared" si="0"/>
        <v>1386.7932499999999</v>
      </c>
      <c r="AG26">
        <f t="shared" si="1"/>
        <v>1392.9268</v>
      </c>
      <c r="AH26">
        <f t="shared" si="7"/>
        <v>1389.860025</v>
      </c>
      <c r="AK26">
        <f t="shared" si="8"/>
        <v>1543.4117229999999</v>
      </c>
      <c r="AL26">
        <f t="shared" si="9"/>
        <v>1665.2235290000001</v>
      </c>
    </row>
    <row r="27" spans="1:40" x14ac:dyDescent="0.2">
      <c r="A27" t="s">
        <v>64</v>
      </c>
      <c r="B27" t="s">
        <v>126</v>
      </c>
      <c r="C27">
        <v>1220.4839999999999</v>
      </c>
      <c r="D27">
        <v>1501.06</v>
      </c>
      <c r="E27">
        <f t="shared" si="2"/>
        <v>1360.7719999999999</v>
      </c>
      <c r="F27">
        <f>AVERAGE(C27:C51)</f>
        <v>1018.5731599999999</v>
      </c>
      <c r="G27">
        <f>AVERAGE(D27:D51)</f>
        <v>1165.5163480000001</v>
      </c>
      <c r="H27">
        <f t="shared" ref="H27:H51" si="11">C27-E27+$F$27</f>
        <v>878.28515999999991</v>
      </c>
      <c r="I27">
        <f t="shared" ref="I27:I51" si="12">D27-E27+$G$27</f>
        <v>1305.8043480000001</v>
      </c>
      <c r="J27">
        <f>1.96*STDEV(H27:H51)/SQRT(25)</f>
        <v>40.003078777982104</v>
      </c>
      <c r="K27">
        <f>1.96*STDEV(I27:I51)/SQRT(25)</f>
        <v>40.003078777981905</v>
      </c>
      <c r="P27" t="s">
        <v>64</v>
      </c>
      <c r="Q27" t="s">
        <v>127</v>
      </c>
      <c r="R27">
        <v>1567.5923</v>
      </c>
      <c r="S27">
        <v>1581.8414</v>
      </c>
      <c r="T27">
        <f t="shared" si="4"/>
        <v>1574.71685</v>
      </c>
      <c r="U27">
        <f>AVERAGE(R27:R51)</f>
        <v>1206.7526600000001</v>
      </c>
      <c r="V27">
        <f>AVERAGE(S27:S51)</f>
        <v>1301.8673520000004</v>
      </c>
      <c r="W27">
        <f>R27-$T27+U$27</f>
        <v>1199.6281100000001</v>
      </c>
      <c r="X27">
        <f>S27-$T27+V$27</f>
        <v>1308.9919020000004</v>
      </c>
      <c r="Y27">
        <f>1.96*STDEV(W27:W51)/SQRT(25)</f>
        <v>46.153497053973567</v>
      </c>
      <c r="Z27">
        <f>1.96*STDEV(X27:X51)/SQRT(25)</f>
        <v>46.15349705397356</v>
      </c>
      <c r="AD27" t="s">
        <v>64</v>
      </c>
      <c r="AF27">
        <f t="shared" si="0"/>
        <v>1394.0381499999999</v>
      </c>
      <c r="AG27">
        <f t="shared" si="1"/>
        <v>1541.4506999999999</v>
      </c>
      <c r="AH27">
        <f t="shared" si="7"/>
        <v>1467.7444249999999</v>
      </c>
      <c r="AI27">
        <f>AVERAGE(AF27:AF51)</f>
        <v>1112.66291</v>
      </c>
      <c r="AJ27">
        <f>AVERAGE(AG27:AG51)</f>
        <v>1233.6918500000002</v>
      </c>
      <c r="AK27">
        <f>AF27-AH27+AI$27</f>
        <v>1038.956635</v>
      </c>
      <c r="AL27">
        <f>AG27-AH27+AJ$27</f>
        <v>1307.3981250000002</v>
      </c>
      <c r="AM27">
        <f>1.96*STDEV(AK27:AK51)/SQRT(25)</f>
        <v>30.817813425640473</v>
      </c>
      <c r="AN27">
        <f>1.96*STDEV(AL27:AL51)/SQRT(25)</f>
        <v>30.817813425640473</v>
      </c>
    </row>
    <row r="28" spans="1:40" x14ac:dyDescent="0.2">
      <c r="A28" t="s">
        <v>65</v>
      </c>
      <c r="B28" t="s">
        <v>126</v>
      </c>
      <c r="C28">
        <v>716.11</v>
      </c>
      <c r="D28">
        <v>900.61710000000005</v>
      </c>
      <c r="E28">
        <f t="shared" si="2"/>
        <v>808.36355000000003</v>
      </c>
      <c r="H28">
        <f t="shared" si="11"/>
        <v>926.3196099999999</v>
      </c>
      <c r="I28">
        <f t="shared" si="12"/>
        <v>1257.769898</v>
      </c>
      <c r="P28" t="s">
        <v>65</v>
      </c>
      <c r="Q28" t="s">
        <v>127</v>
      </c>
      <c r="R28">
        <v>674.49360000000001</v>
      </c>
      <c r="S28">
        <v>951.25900000000001</v>
      </c>
      <c r="T28">
        <f t="shared" si="4"/>
        <v>812.87630000000001</v>
      </c>
      <c r="W28">
        <f t="shared" ref="W28:W51" si="13">R28-$T28+U$27</f>
        <v>1068.36996</v>
      </c>
      <c r="X28">
        <f t="shared" ref="X28:X51" si="14">S28-$T28+V$27</f>
        <v>1440.2500520000003</v>
      </c>
      <c r="AD28" t="s">
        <v>65</v>
      </c>
      <c r="AF28">
        <f t="shared" si="0"/>
        <v>695.30179999999996</v>
      </c>
      <c r="AG28">
        <f t="shared" si="1"/>
        <v>925.93804999999998</v>
      </c>
      <c r="AH28">
        <f t="shared" si="7"/>
        <v>810.61992499999997</v>
      </c>
      <c r="AK28">
        <f t="shared" ref="AK28:AK51" si="15">AF28-AH28+AI$27</f>
        <v>997.344785</v>
      </c>
      <c r="AL28">
        <f t="shared" ref="AL28:AL51" si="16">AG28-AH28+AJ$27</f>
        <v>1349.0099750000002</v>
      </c>
    </row>
    <row r="29" spans="1:40" x14ac:dyDescent="0.2">
      <c r="A29" t="s">
        <v>66</v>
      </c>
      <c r="B29" t="s">
        <v>126</v>
      </c>
      <c r="C29">
        <v>924.74210000000005</v>
      </c>
      <c r="D29">
        <v>941.55859999999996</v>
      </c>
      <c r="E29">
        <f t="shared" si="2"/>
        <v>933.15035</v>
      </c>
      <c r="H29">
        <f t="shared" si="11"/>
        <v>1010.16491</v>
      </c>
      <c r="I29">
        <f t="shared" si="12"/>
        <v>1173.9245980000001</v>
      </c>
      <c r="P29" t="s">
        <v>66</v>
      </c>
      <c r="Q29" t="s">
        <v>127</v>
      </c>
      <c r="R29">
        <v>1118.1678999999999</v>
      </c>
      <c r="S29">
        <v>1560.2329999999999</v>
      </c>
      <c r="T29">
        <f t="shared" si="4"/>
        <v>1339.2004499999998</v>
      </c>
      <c r="W29">
        <f t="shared" si="13"/>
        <v>985.7201100000002</v>
      </c>
      <c r="X29">
        <f t="shared" si="14"/>
        <v>1522.8999020000006</v>
      </c>
      <c r="AD29" t="s">
        <v>66</v>
      </c>
      <c r="AF29">
        <f t="shared" si="0"/>
        <v>1021.4549999999999</v>
      </c>
      <c r="AG29">
        <f t="shared" si="1"/>
        <v>1250.8958</v>
      </c>
      <c r="AH29">
        <f t="shared" si="7"/>
        <v>1136.1754000000001</v>
      </c>
      <c r="AK29">
        <f t="shared" si="15"/>
        <v>997.94250999999986</v>
      </c>
      <c r="AL29">
        <f t="shared" si="16"/>
        <v>1348.4122500000001</v>
      </c>
    </row>
    <row r="30" spans="1:40" x14ac:dyDescent="0.2">
      <c r="A30" t="s">
        <v>67</v>
      </c>
      <c r="B30" t="s">
        <v>126</v>
      </c>
      <c r="C30">
        <v>970.54430000000002</v>
      </c>
      <c r="D30">
        <v>1274.2007000000001</v>
      </c>
      <c r="E30">
        <f t="shared" si="2"/>
        <v>1122.3724999999999</v>
      </c>
      <c r="H30">
        <f t="shared" si="11"/>
        <v>866.74495999999999</v>
      </c>
      <c r="I30">
        <f t="shared" si="12"/>
        <v>1317.3445480000003</v>
      </c>
      <c r="P30" t="s">
        <v>67</v>
      </c>
      <c r="Q30" t="s">
        <v>127</v>
      </c>
      <c r="R30">
        <v>1480.2628999999999</v>
      </c>
      <c r="S30">
        <v>1238.7666999999999</v>
      </c>
      <c r="T30">
        <f t="shared" si="4"/>
        <v>1359.5147999999999</v>
      </c>
      <c r="W30">
        <f t="shared" si="13"/>
        <v>1327.5007600000001</v>
      </c>
      <c r="X30">
        <f t="shared" si="14"/>
        <v>1181.1192520000004</v>
      </c>
      <c r="AD30" t="s">
        <v>67</v>
      </c>
      <c r="AF30">
        <f t="shared" si="0"/>
        <v>1225.4036000000001</v>
      </c>
      <c r="AG30">
        <f t="shared" si="1"/>
        <v>1256.4837</v>
      </c>
      <c r="AH30">
        <f t="shared" si="7"/>
        <v>1240.9436500000002</v>
      </c>
      <c r="AK30">
        <f t="shared" si="15"/>
        <v>1097.1228599999999</v>
      </c>
      <c r="AL30">
        <f t="shared" si="16"/>
        <v>1249.2319</v>
      </c>
    </row>
    <row r="31" spans="1:40" x14ac:dyDescent="0.2">
      <c r="A31" t="s">
        <v>68</v>
      </c>
      <c r="B31" t="s">
        <v>126</v>
      </c>
      <c r="C31">
        <v>926.25199999999995</v>
      </c>
      <c r="D31">
        <v>1197.3226999999999</v>
      </c>
      <c r="E31">
        <f t="shared" si="2"/>
        <v>1061.7873500000001</v>
      </c>
      <c r="H31">
        <f t="shared" si="11"/>
        <v>883.03780999999981</v>
      </c>
      <c r="I31">
        <f t="shared" si="12"/>
        <v>1301.051698</v>
      </c>
      <c r="P31" t="s">
        <v>68</v>
      </c>
      <c r="Q31" t="s">
        <v>127</v>
      </c>
      <c r="R31">
        <v>1282.2546</v>
      </c>
      <c r="S31">
        <v>1415.5471</v>
      </c>
      <c r="T31">
        <f t="shared" si="4"/>
        <v>1348.90085</v>
      </c>
      <c r="W31">
        <f t="shared" si="13"/>
        <v>1140.1064100000001</v>
      </c>
      <c r="X31">
        <f t="shared" si="14"/>
        <v>1368.5136020000004</v>
      </c>
      <c r="AD31" t="s">
        <v>68</v>
      </c>
      <c r="AF31">
        <f t="shared" si="0"/>
        <v>1104.2532999999999</v>
      </c>
      <c r="AG31">
        <f t="shared" si="1"/>
        <v>1306.4349</v>
      </c>
      <c r="AH31">
        <f t="shared" si="7"/>
        <v>1205.3440999999998</v>
      </c>
      <c r="AK31">
        <f t="shared" si="15"/>
        <v>1011.5721100000001</v>
      </c>
      <c r="AL31">
        <f t="shared" si="16"/>
        <v>1334.7826500000003</v>
      </c>
    </row>
    <row r="32" spans="1:40" x14ac:dyDescent="0.2">
      <c r="A32" t="s">
        <v>69</v>
      </c>
      <c r="B32" t="s">
        <v>126</v>
      </c>
      <c r="C32">
        <v>747.46069999999997</v>
      </c>
      <c r="D32">
        <v>929.60360000000003</v>
      </c>
      <c r="E32">
        <f t="shared" si="2"/>
        <v>838.53215</v>
      </c>
      <c r="H32">
        <f t="shared" si="11"/>
        <v>927.50170999999989</v>
      </c>
      <c r="I32">
        <f t="shared" si="12"/>
        <v>1256.587798</v>
      </c>
      <c r="P32" t="s">
        <v>69</v>
      </c>
      <c r="Q32" t="s">
        <v>127</v>
      </c>
      <c r="R32">
        <v>1014.53</v>
      </c>
      <c r="S32">
        <v>1019.6849999999999</v>
      </c>
      <c r="T32">
        <f t="shared" si="4"/>
        <v>1017.1075</v>
      </c>
      <c r="W32">
        <f t="shared" si="13"/>
        <v>1204.1751600000002</v>
      </c>
      <c r="X32">
        <f t="shared" si="14"/>
        <v>1304.4448520000005</v>
      </c>
      <c r="AD32" t="s">
        <v>69</v>
      </c>
      <c r="AF32">
        <f t="shared" si="0"/>
        <v>880.99534999999992</v>
      </c>
      <c r="AG32">
        <f t="shared" si="1"/>
        <v>974.64429999999993</v>
      </c>
      <c r="AH32">
        <f t="shared" si="7"/>
        <v>927.81982499999992</v>
      </c>
      <c r="AK32">
        <f t="shared" si="15"/>
        <v>1065.8384350000001</v>
      </c>
      <c r="AL32">
        <f t="shared" si="16"/>
        <v>1280.5163250000001</v>
      </c>
    </row>
    <row r="33" spans="1:38" x14ac:dyDescent="0.2">
      <c r="A33" t="s">
        <v>70</v>
      </c>
      <c r="B33" t="s">
        <v>126</v>
      </c>
      <c r="C33">
        <v>851.05070000000001</v>
      </c>
      <c r="D33">
        <v>1042.5957000000001</v>
      </c>
      <c r="E33">
        <f t="shared" si="2"/>
        <v>946.82320000000004</v>
      </c>
      <c r="H33">
        <f t="shared" si="11"/>
        <v>922.80065999999988</v>
      </c>
      <c r="I33">
        <f t="shared" si="12"/>
        <v>1261.2888480000001</v>
      </c>
      <c r="P33" t="s">
        <v>70</v>
      </c>
      <c r="Q33" t="s">
        <v>127</v>
      </c>
      <c r="R33">
        <v>799.81849999999997</v>
      </c>
      <c r="S33">
        <v>1249.289</v>
      </c>
      <c r="T33">
        <f t="shared" si="4"/>
        <v>1024.55375</v>
      </c>
      <c r="W33">
        <f t="shared" si="13"/>
        <v>982.01741000000004</v>
      </c>
      <c r="X33">
        <f t="shared" si="14"/>
        <v>1526.6026020000004</v>
      </c>
      <c r="AD33" t="s">
        <v>70</v>
      </c>
      <c r="AF33">
        <f t="shared" si="0"/>
        <v>825.43460000000005</v>
      </c>
      <c r="AG33">
        <f t="shared" si="1"/>
        <v>1145.94235</v>
      </c>
      <c r="AH33">
        <f t="shared" si="7"/>
        <v>985.68847500000004</v>
      </c>
      <c r="AK33">
        <f t="shared" si="15"/>
        <v>952.40903500000002</v>
      </c>
      <c r="AL33">
        <f t="shared" si="16"/>
        <v>1393.945725</v>
      </c>
    </row>
    <row r="34" spans="1:38" x14ac:dyDescent="0.2">
      <c r="A34" t="s">
        <v>71</v>
      </c>
      <c r="B34" t="s">
        <v>126</v>
      </c>
      <c r="C34">
        <v>935.08360000000005</v>
      </c>
      <c r="D34">
        <v>1042.9938</v>
      </c>
      <c r="E34">
        <f t="shared" si="2"/>
        <v>989.03870000000006</v>
      </c>
      <c r="H34">
        <f t="shared" si="11"/>
        <v>964.6180599999999</v>
      </c>
      <c r="I34">
        <f t="shared" si="12"/>
        <v>1219.471448</v>
      </c>
      <c r="P34" t="s">
        <v>71</v>
      </c>
      <c r="Q34" t="s">
        <v>127</v>
      </c>
      <c r="R34">
        <v>1099.8072999999999</v>
      </c>
      <c r="S34">
        <v>1403.066</v>
      </c>
      <c r="T34">
        <f t="shared" si="4"/>
        <v>1251.4366500000001</v>
      </c>
      <c r="W34">
        <f t="shared" si="13"/>
        <v>1055.1233099999999</v>
      </c>
      <c r="X34">
        <f t="shared" si="14"/>
        <v>1453.4967020000004</v>
      </c>
      <c r="AD34" t="s">
        <v>71</v>
      </c>
      <c r="AF34">
        <f t="shared" ref="AF34:AF65" si="17">(C34+R34)/2</f>
        <v>1017.4454499999999</v>
      </c>
      <c r="AG34">
        <f t="shared" ref="AG34:AG65" si="18">(D34+S34)/2</f>
        <v>1223.0299</v>
      </c>
      <c r="AH34">
        <f t="shared" si="7"/>
        <v>1120.2376749999999</v>
      </c>
      <c r="AK34">
        <f t="shared" si="15"/>
        <v>1009.8706850000001</v>
      </c>
      <c r="AL34">
        <f t="shared" si="16"/>
        <v>1336.4840750000003</v>
      </c>
    </row>
    <row r="35" spans="1:38" x14ac:dyDescent="0.2">
      <c r="A35" t="s">
        <v>72</v>
      </c>
      <c r="B35" t="s">
        <v>126</v>
      </c>
      <c r="C35">
        <v>906.0992</v>
      </c>
      <c r="D35">
        <v>1035.9807000000001</v>
      </c>
      <c r="E35">
        <f t="shared" si="2"/>
        <v>971.03995000000009</v>
      </c>
      <c r="H35">
        <f t="shared" si="11"/>
        <v>953.63240999999982</v>
      </c>
      <c r="I35">
        <f t="shared" si="12"/>
        <v>1230.4570980000001</v>
      </c>
      <c r="P35" t="s">
        <v>72</v>
      </c>
      <c r="Q35" t="s">
        <v>127</v>
      </c>
      <c r="R35">
        <v>1133.8307</v>
      </c>
      <c r="S35">
        <v>994.17600000000004</v>
      </c>
      <c r="T35">
        <f t="shared" si="4"/>
        <v>1064.00335</v>
      </c>
      <c r="W35">
        <f t="shared" si="13"/>
        <v>1276.5800100000001</v>
      </c>
      <c r="X35">
        <f t="shared" si="14"/>
        <v>1232.0400020000006</v>
      </c>
      <c r="AD35" t="s">
        <v>72</v>
      </c>
      <c r="AF35">
        <f t="shared" si="17"/>
        <v>1019.96495</v>
      </c>
      <c r="AG35">
        <f t="shared" si="18"/>
        <v>1015.07835</v>
      </c>
      <c r="AH35">
        <f t="shared" si="7"/>
        <v>1017.52165</v>
      </c>
      <c r="AK35">
        <f t="shared" si="15"/>
        <v>1115.1062099999999</v>
      </c>
      <c r="AL35">
        <f t="shared" si="16"/>
        <v>1231.2485500000003</v>
      </c>
    </row>
    <row r="36" spans="1:38" x14ac:dyDescent="0.2">
      <c r="A36" t="s">
        <v>73</v>
      </c>
      <c r="B36" t="s">
        <v>126</v>
      </c>
      <c r="C36">
        <v>1257.7221</v>
      </c>
      <c r="D36">
        <v>1507.36</v>
      </c>
      <c r="E36">
        <f t="shared" si="2"/>
        <v>1382.5410499999998</v>
      </c>
      <c r="H36">
        <f t="shared" si="11"/>
        <v>893.75421000000006</v>
      </c>
      <c r="I36">
        <f t="shared" si="12"/>
        <v>1290.3352980000002</v>
      </c>
      <c r="P36" t="s">
        <v>73</v>
      </c>
      <c r="Q36" t="s">
        <v>127</v>
      </c>
      <c r="R36">
        <v>1657.5</v>
      </c>
      <c r="S36">
        <v>1855.4142999999999</v>
      </c>
      <c r="T36">
        <f t="shared" si="4"/>
        <v>1756.45715</v>
      </c>
      <c r="W36">
        <f t="shared" si="13"/>
        <v>1107.7955100000001</v>
      </c>
      <c r="X36">
        <f t="shared" si="14"/>
        <v>1400.8245020000004</v>
      </c>
      <c r="AD36" t="s">
        <v>73</v>
      </c>
      <c r="AF36">
        <f t="shared" si="17"/>
        <v>1457.61105</v>
      </c>
      <c r="AG36">
        <f t="shared" si="18"/>
        <v>1681.38715</v>
      </c>
      <c r="AH36">
        <f t="shared" si="7"/>
        <v>1569.4991</v>
      </c>
      <c r="AK36">
        <f t="shared" si="15"/>
        <v>1000.77486</v>
      </c>
      <c r="AL36">
        <f t="shared" si="16"/>
        <v>1345.5799000000002</v>
      </c>
    </row>
    <row r="37" spans="1:38" x14ac:dyDescent="0.2">
      <c r="A37" t="s">
        <v>74</v>
      </c>
      <c r="B37" t="s">
        <v>126</v>
      </c>
      <c r="C37">
        <v>1220.3143</v>
      </c>
      <c r="D37">
        <v>1306.9018000000001</v>
      </c>
      <c r="E37">
        <f t="shared" si="2"/>
        <v>1263.60805</v>
      </c>
      <c r="H37">
        <f t="shared" si="11"/>
        <v>975.27940999999987</v>
      </c>
      <c r="I37">
        <f t="shared" si="12"/>
        <v>1208.8100980000002</v>
      </c>
      <c r="P37" t="s">
        <v>74</v>
      </c>
      <c r="Q37" t="s">
        <v>127</v>
      </c>
      <c r="R37">
        <v>1378.5650000000001</v>
      </c>
      <c r="S37">
        <v>1382.0356999999999</v>
      </c>
      <c r="T37">
        <f t="shared" si="4"/>
        <v>1380.30035</v>
      </c>
      <c r="W37">
        <f t="shared" si="13"/>
        <v>1205.0173100000002</v>
      </c>
      <c r="X37">
        <f t="shared" si="14"/>
        <v>1303.6027020000004</v>
      </c>
      <c r="AD37" t="s">
        <v>74</v>
      </c>
      <c r="AF37">
        <f t="shared" si="17"/>
        <v>1299.43965</v>
      </c>
      <c r="AG37">
        <f t="shared" si="18"/>
        <v>1344.46875</v>
      </c>
      <c r="AH37">
        <f t="shared" si="7"/>
        <v>1321.9542000000001</v>
      </c>
      <c r="AK37">
        <f t="shared" si="15"/>
        <v>1090.1483599999999</v>
      </c>
      <c r="AL37">
        <f t="shared" si="16"/>
        <v>1256.2064</v>
      </c>
    </row>
    <row r="38" spans="1:38" x14ac:dyDescent="0.2">
      <c r="A38" t="s">
        <v>75</v>
      </c>
      <c r="B38" t="s">
        <v>126</v>
      </c>
      <c r="C38">
        <v>1310.4206999999999</v>
      </c>
      <c r="D38">
        <v>1853.1286</v>
      </c>
      <c r="E38">
        <f t="shared" si="2"/>
        <v>1581.7746499999998</v>
      </c>
      <c r="H38">
        <f t="shared" si="11"/>
        <v>747.21920999999998</v>
      </c>
      <c r="I38">
        <f t="shared" si="12"/>
        <v>1436.8702980000003</v>
      </c>
      <c r="P38" t="s">
        <v>75</v>
      </c>
      <c r="Q38" t="s">
        <v>127</v>
      </c>
      <c r="R38">
        <v>1368.4464</v>
      </c>
      <c r="S38">
        <v>1316.3888999999999</v>
      </c>
      <c r="T38">
        <f t="shared" si="4"/>
        <v>1342.4176499999999</v>
      </c>
      <c r="W38">
        <f t="shared" si="13"/>
        <v>1232.7814100000003</v>
      </c>
      <c r="X38">
        <f t="shared" si="14"/>
        <v>1275.8386020000005</v>
      </c>
      <c r="AD38" t="s">
        <v>75</v>
      </c>
      <c r="AF38">
        <f t="shared" si="17"/>
        <v>1339.43355</v>
      </c>
      <c r="AG38">
        <f t="shared" si="18"/>
        <v>1584.75875</v>
      </c>
      <c r="AH38">
        <f t="shared" si="7"/>
        <v>1462.0961499999999</v>
      </c>
      <c r="AK38">
        <f t="shared" si="15"/>
        <v>990.00031000000013</v>
      </c>
      <c r="AL38">
        <f t="shared" si="16"/>
        <v>1356.3544500000003</v>
      </c>
    </row>
    <row r="39" spans="1:38" x14ac:dyDescent="0.2">
      <c r="A39" t="s">
        <v>76</v>
      </c>
      <c r="B39" t="s">
        <v>126</v>
      </c>
      <c r="C39">
        <v>729.51430000000005</v>
      </c>
      <c r="D39">
        <v>981.20569999999998</v>
      </c>
      <c r="E39">
        <f t="shared" si="2"/>
        <v>855.36</v>
      </c>
      <c r="H39">
        <f t="shared" si="11"/>
        <v>892.72745999999995</v>
      </c>
      <c r="I39">
        <f t="shared" si="12"/>
        <v>1291.362048</v>
      </c>
      <c r="P39" t="s">
        <v>76</v>
      </c>
      <c r="Q39" t="s">
        <v>127</v>
      </c>
      <c r="R39">
        <v>838.96860000000004</v>
      </c>
      <c r="S39">
        <v>824.62300000000005</v>
      </c>
      <c r="T39">
        <f t="shared" si="4"/>
        <v>831.7958000000001</v>
      </c>
      <c r="W39">
        <f t="shared" si="13"/>
        <v>1213.9254599999999</v>
      </c>
      <c r="X39">
        <f t="shared" si="14"/>
        <v>1294.6945520000004</v>
      </c>
      <c r="AD39" t="s">
        <v>76</v>
      </c>
      <c r="AF39">
        <f t="shared" si="17"/>
        <v>784.24144999999999</v>
      </c>
      <c r="AG39">
        <f t="shared" si="18"/>
        <v>902.91435000000001</v>
      </c>
      <c r="AH39">
        <f t="shared" si="7"/>
        <v>843.5779</v>
      </c>
      <c r="AK39">
        <f t="shared" si="15"/>
        <v>1053.32646</v>
      </c>
      <c r="AL39">
        <f t="shared" si="16"/>
        <v>1293.0283000000002</v>
      </c>
    </row>
    <row r="40" spans="1:38" x14ac:dyDescent="0.2">
      <c r="A40" t="s">
        <v>77</v>
      </c>
      <c r="B40" t="s">
        <v>126</v>
      </c>
      <c r="C40">
        <v>878.3021</v>
      </c>
      <c r="D40">
        <v>1297.8679</v>
      </c>
      <c r="E40">
        <f t="shared" si="2"/>
        <v>1088.085</v>
      </c>
      <c r="H40">
        <f t="shared" si="11"/>
        <v>808.79025999999988</v>
      </c>
      <c r="I40">
        <f t="shared" si="12"/>
        <v>1375.299248</v>
      </c>
      <c r="P40" t="s">
        <v>77</v>
      </c>
      <c r="Q40" t="s">
        <v>127</v>
      </c>
      <c r="R40">
        <v>1294.8699999999999</v>
      </c>
      <c r="S40">
        <v>1642.1889000000001</v>
      </c>
      <c r="T40">
        <f t="shared" si="4"/>
        <v>1468.52945</v>
      </c>
      <c r="W40">
        <f t="shared" si="13"/>
        <v>1033.09321</v>
      </c>
      <c r="X40">
        <f t="shared" si="14"/>
        <v>1475.5268020000005</v>
      </c>
      <c r="AD40" t="s">
        <v>77</v>
      </c>
      <c r="AF40">
        <f t="shared" si="17"/>
        <v>1086.5860499999999</v>
      </c>
      <c r="AG40">
        <f t="shared" si="18"/>
        <v>1470.0284000000001</v>
      </c>
      <c r="AH40">
        <f t="shared" si="7"/>
        <v>1278.307225</v>
      </c>
      <c r="AK40">
        <f t="shared" si="15"/>
        <v>920.94173499999988</v>
      </c>
      <c r="AL40">
        <f t="shared" si="16"/>
        <v>1425.4130250000003</v>
      </c>
    </row>
    <row r="41" spans="1:38" x14ac:dyDescent="0.2">
      <c r="A41" t="s">
        <v>78</v>
      </c>
      <c r="B41" t="s">
        <v>126</v>
      </c>
      <c r="C41">
        <v>819.17639999999994</v>
      </c>
      <c r="D41">
        <v>926.78710000000001</v>
      </c>
      <c r="E41">
        <f t="shared" si="2"/>
        <v>872.98174999999992</v>
      </c>
      <c r="H41">
        <f t="shared" si="11"/>
        <v>964.76780999999994</v>
      </c>
      <c r="I41">
        <f t="shared" si="12"/>
        <v>1219.3216980000002</v>
      </c>
      <c r="P41" t="s">
        <v>78</v>
      </c>
      <c r="Q41" t="s">
        <v>127</v>
      </c>
      <c r="R41">
        <v>1014.7686</v>
      </c>
      <c r="S41">
        <v>876.75699999999995</v>
      </c>
      <c r="T41">
        <f t="shared" si="4"/>
        <v>945.76279999999997</v>
      </c>
      <c r="W41">
        <f t="shared" si="13"/>
        <v>1275.75846</v>
      </c>
      <c r="X41">
        <f t="shared" si="14"/>
        <v>1232.8615520000003</v>
      </c>
      <c r="AD41" t="s">
        <v>78</v>
      </c>
      <c r="AF41">
        <f t="shared" si="17"/>
        <v>916.97249999999997</v>
      </c>
      <c r="AG41">
        <f t="shared" si="18"/>
        <v>901.77205000000004</v>
      </c>
      <c r="AH41">
        <f t="shared" si="7"/>
        <v>909.37227499999995</v>
      </c>
      <c r="AK41">
        <f t="shared" si="15"/>
        <v>1120.2631350000001</v>
      </c>
      <c r="AL41">
        <f t="shared" si="16"/>
        <v>1226.0916250000002</v>
      </c>
    </row>
    <row r="42" spans="1:38" x14ac:dyDescent="0.2">
      <c r="A42" t="s">
        <v>79</v>
      </c>
      <c r="B42" t="s">
        <v>126</v>
      </c>
      <c r="C42">
        <v>714.67579999999998</v>
      </c>
      <c r="D42">
        <v>1016.5136</v>
      </c>
      <c r="E42">
        <f t="shared" si="2"/>
        <v>865.59469999999999</v>
      </c>
      <c r="H42">
        <f t="shared" si="11"/>
        <v>867.65425999999991</v>
      </c>
      <c r="I42">
        <f t="shared" si="12"/>
        <v>1316.4352480000002</v>
      </c>
      <c r="P42" t="s">
        <v>79</v>
      </c>
      <c r="Q42" t="s">
        <v>127</v>
      </c>
      <c r="R42">
        <v>1705.3977</v>
      </c>
      <c r="S42">
        <v>1235.5920000000001</v>
      </c>
      <c r="T42">
        <f t="shared" si="4"/>
        <v>1470.49485</v>
      </c>
      <c r="W42">
        <f t="shared" si="13"/>
        <v>1441.65551</v>
      </c>
      <c r="X42">
        <f t="shared" si="14"/>
        <v>1066.9645020000005</v>
      </c>
      <c r="AD42" t="s">
        <v>79</v>
      </c>
      <c r="AF42">
        <f t="shared" si="17"/>
        <v>1210.03675</v>
      </c>
      <c r="AG42">
        <f t="shared" si="18"/>
        <v>1126.0527999999999</v>
      </c>
      <c r="AH42">
        <f t="shared" si="7"/>
        <v>1168.0447749999998</v>
      </c>
      <c r="AK42">
        <f t="shared" si="15"/>
        <v>1154.6548850000001</v>
      </c>
      <c r="AL42">
        <f t="shared" si="16"/>
        <v>1191.6998750000002</v>
      </c>
    </row>
    <row r="43" spans="1:38" x14ac:dyDescent="0.2">
      <c r="A43" t="s">
        <v>80</v>
      </c>
      <c r="B43" t="s">
        <v>126</v>
      </c>
      <c r="C43">
        <v>914.50189999999998</v>
      </c>
      <c r="D43">
        <v>954.49919999999997</v>
      </c>
      <c r="E43">
        <f t="shared" si="2"/>
        <v>934.50054999999998</v>
      </c>
      <c r="H43">
        <f t="shared" si="11"/>
        <v>998.57450999999992</v>
      </c>
      <c r="I43">
        <f t="shared" si="12"/>
        <v>1185.5149980000001</v>
      </c>
      <c r="P43" t="s">
        <v>80</v>
      </c>
      <c r="Q43" t="s">
        <v>127</v>
      </c>
      <c r="R43">
        <v>1054.6873000000001</v>
      </c>
      <c r="S43">
        <v>1198.6592000000001</v>
      </c>
      <c r="T43">
        <f t="shared" si="4"/>
        <v>1126.6732500000001</v>
      </c>
      <c r="W43">
        <f t="shared" si="13"/>
        <v>1134.7667100000001</v>
      </c>
      <c r="X43">
        <f t="shared" si="14"/>
        <v>1373.8533020000004</v>
      </c>
      <c r="AD43" t="s">
        <v>80</v>
      </c>
      <c r="AF43">
        <f t="shared" si="17"/>
        <v>984.59460000000001</v>
      </c>
      <c r="AG43">
        <f t="shared" si="18"/>
        <v>1076.5792000000001</v>
      </c>
      <c r="AH43">
        <f t="shared" si="7"/>
        <v>1030.5869</v>
      </c>
      <c r="AK43">
        <f t="shared" si="15"/>
        <v>1066.6706100000001</v>
      </c>
      <c r="AL43">
        <f t="shared" si="16"/>
        <v>1279.6841500000003</v>
      </c>
    </row>
    <row r="44" spans="1:38" x14ac:dyDescent="0.2">
      <c r="A44" t="s">
        <v>81</v>
      </c>
      <c r="B44" t="s">
        <v>126</v>
      </c>
      <c r="C44">
        <v>1456.6155000000001</v>
      </c>
      <c r="D44">
        <v>878.52059999999994</v>
      </c>
      <c r="E44">
        <f t="shared" si="2"/>
        <v>1167.5680500000001</v>
      </c>
      <c r="H44">
        <f t="shared" si="11"/>
        <v>1307.6206099999999</v>
      </c>
      <c r="I44">
        <f t="shared" si="12"/>
        <v>876.46889799999997</v>
      </c>
      <c r="P44" t="s">
        <v>81</v>
      </c>
      <c r="Q44" t="s">
        <v>127</v>
      </c>
      <c r="R44">
        <v>847.62890000000004</v>
      </c>
      <c r="S44">
        <v>744.58889999999997</v>
      </c>
      <c r="T44">
        <f t="shared" si="4"/>
        <v>796.10889999999995</v>
      </c>
      <c r="W44">
        <f t="shared" si="13"/>
        <v>1258.2726600000001</v>
      </c>
      <c r="X44">
        <f t="shared" si="14"/>
        <v>1250.3473520000005</v>
      </c>
      <c r="AD44" t="s">
        <v>81</v>
      </c>
      <c r="AF44">
        <f t="shared" si="17"/>
        <v>1152.1222</v>
      </c>
      <c r="AG44">
        <f t="shared" si="18"/>
        <v>811.55475000000001</v>
      </c>
      <c r="AH44">
        <f t="shared" si="7"/>
        <v>981.83847500000002</v>
      </c>
      <c r="AK44">
        <f t="shared" si="15"/>
        <v>1282.946635</v>
      </c>
      <c r="AL44">
        <f t="shared" si="16"/>
        <v>1063.4081250000002</v>
      </c>
    </row>
    <row r="45" spans="1:38" x14ac:dyDescent="0.2">
      <c r="A45" t="s">
        <v>82</v>
      </c>
      <c r="B45" t="s">
        <v>126</v>
      </c>
      <c r="C45">
        <v>1195.1876999999999</v>
      </c>
      <c r="D45">
        <v>1168.5056999999999</v>
      </c>
      <c r="E45">
        <f t="shared" si="2"/>
        <v>1181.8467000000001</v>
      </c>
      <c r="H45">
        <f t="shared" si="11"/>
        <v>1031.9141599999998</v>
      </c>
      <c r="I45">
        <f t="shared" si="12"/>
        <v>1152.175348</v>
      </c>
      <c r="P45" t="s">
        <v>82</v>
      </c>
      <c r="Q45" t="s">
        <v>127</v>
      </c>
      <c r="R45">
        <v>1538.0182</v>
      </c>
      <c r="S45">
        <v>1559.4689000000001</v>
      </c>
      <c r="T45">
        <f t="shared" si="4"/>
        <v>1548.7435500000001</v>
      </c>
      <c r="W45">
        <f t="shared" si="13"/>
        <v>1196.0273099999999</v>
      </c>
      <c r="X45">
        <f t="shared" si="14"/>
        <v>1312.5927020000004</v>
      </c>
      <c r="AD45" t="s">
        <v>82</v>
      </c>
      <c r="AF45">
        <f t="shared" si="17"/>
        <v>1366.60295</v>
      </c>
      <c r="AG45">
        <f t="shared" si="18"/>
        <v>1363.9873</v>
      </c>
      <c r="AH45">
        <f t="shared" si="7"/>
        <v>1365.2951250000001</v>
      </c>
      <c r="AK45">
        <f t="shared" si="15"/>
        <v>1113.9707349999999</v>
      </c>
      <c r="AL45">
        <f t="shared" si="16"/>
        <v>1232.3840250000001</v>
      </c>
    </row>
    <row r="46" spans="1:38" x14ac:dyDescent="0.2">
      <c r="A46" t="s">
        <v>83</v>
      </c>
      <c r="B46" t="s">
        <v>126</v>
      </c>
      <c r="C46">
        <v>1787.1937</v>
      </c>
      <c r="D46">
        <v>1946.3143</v>
      </c>
      <c r="E46">
        <f t="shared" si="2"/>
        <v>1866.7539999999999</v>
      </c>
      <c r="H46">
        <f t="shared" si="11"/>
        <v>939.01286000000005</v>
      </c>
      <c r="I46">
        <f t="shared" si="12"/>
        <v>1245.0766480000002</v>
      </c>
      <c r="P46" t="s">
        <v>83</v>
      </c>
      <c r="Q46" t="s">
        <v>127</v>
      </c>
      <c r="R46">
        <v>1364.1727000000001</v>
      </c>
      <c r="S46">
        <v>1904.9111</v>
      </c>
      <c r="T46">
        <f t="shared" si="4"/>
        <v>1634.5419000000002</v>
      </c>
      <c r="W46">
        <f t="shared" si="13"/>
        <v>936.38346000000001</v>
      </c>
      <c r="X46">
        <f t="shared" si="14"/>
        <v>1572.2365520000003</v>
      </c>
      <c r="AD46" t="s">
        <v>83</v>
      </c>
      <c r="AF46">
        <f t="shared" si="17"/>
        <v>1575.6831999999999</v>
      </c>
      <c r="AG46">
        <f t="shared" si="18"/>
        <v>1925.6127000000001</v>
      </c>
      <c r="AH46">
        <f t="shared" si="7"/>
        <v>1750.64795</v>
      </c>
      <c r="AK46">
        <f t="shared" si="15"/>
        <v>937.69815999999992</v>
      </c>
      <c r="AL46">
        <f t="shared" si="16"/>
        <v>1408.6566000000003</v>
      </c>
    </row>
    <row r="47" spans="1:38" x14ac:dyDescent="0.2">
      <c r="A47" t="s">
        <v>84</v>
      </c>
      <c r="B47" t="s">
        <v>126</v>
      </c>
      <c r="C47">
        <v>921.83140000000003</v>
      </c>
      <c r="D47">
        <v>1154.5586000000001</v>
      </c>
      <c r="E47">
        <f t="shared" si="2"/>
        <v>1038.1950000000002</v>
      </c>
      <c r="H47">
        <f t="shared" si="11"/>
        <v>902.20955999999978</v>
      </c>
      <c r="I47">
        <f t="shared" si="12"/>
        <v>1281.879948</v>
      </c>
      <c r="P47" t="s">
        <v>84</v>
      </c>
      <c r="Q47" t="s">
        <v>127</v>
      </c>
      <c r="R47">
        <v>1076.1608000000001</v>
      </c>
      <c r="S47">
        <v>1161.7850000000001</v>
      </c>
      <c r="T47">
        <f t="shared" si="4"/>
        <v>1118.9729000000002</v>
      </c>
      <c r="W47">
        <f t="shared" si="13"/>
        <v>1163.94056</v>
      </c>
      <c r="X47">
        <f t="shared" si="14"/>
        <v>1344.6794520000003</v>
      </c>
      <c r="AD47" t="s">
        <v>84</v>
      </c>
      <c r="AF47">
        <f t="shared" si="17"/>
        <v>998.99610000000007</v>
      </c>
      <c r="AG47">
        <f t="shared" si="18"/>
        <v>1158.1718000000001</v>
      </c>
      <c r="AH47">
        <f t="shared" si="7"/>
        <v>1078.5839500000002</v>
      </c>
      <c r="AK47">
        <f t="shared" si="15"/>
        <v>1033.0750599999999</v>
      </c>
      <c r="AL47">
        <f t="shared" si="16"/>
        <v>1313.2797</v>
      </c>
    </row>
    <row r="48" spans="1:38" x14ac:dyDescent="0.2">
      <c r="A48" t="s">
        <v>85</v>
      </c>
      <c r="B48" t="s">
        <v>126</v>
      </c>
      <c r="C48">
        <v>905.50670000000002</v>
      </c>
      <c r="D48">
        <v>939.84450000000004</v>
      </c>
      <c r="E48">
        <f t="shared" si="2"/>
        <v>922.67560000000003</v>
      </c>
      <c r="H48">
        <f t="shared" si="11"/>
        <v>1001.4042599999999</v>
      </c>
      <c r="I48">
        <f t="shared" si="12"/>
        <v>1182.6852480000002</v>
      </c>
      <c r="P48" t="s">
        <v>85</v>
      </c>
      <c r="Q48" t="s">
        <v>127</v>
      </c>
      <c r="R48">
        <v>1500.4392</v>
      </c>
      <c r="S48">
        <v>1649.6957</v>
      </c>
      <c r="T48">
        <f t="shared" si="4"/>
        <v>1575.06745</v>
      </c>
      <c r="W48">
        <f t="shared" si="13"/>
        <v>1132.1244100000001</v>
      </c>
      <c r="X48">
        <f t="shared" si="14"/>
        <v>1376.4956020000004</v>
      </c>
      <c r="AD48" t="s">
        <v>85</v>
      </c>
      <c r="AF48">
        <f t="shared" si="17"/>
        <v>1202.9729500000001</v>
      </c>
      <c r="AG48">
        <f t="shared" si="18"/>
        <v>1294.7701</v>
      </c>
      <c r="AH48">
        <f t="shared" si="7"/>
        <v>1248.871525</v>
      </c>
      <c r="AK48">
        <f t="shared" si="15"/>
        <v>1066.7643350000001</v>
      </c>
      <c r="AL48">
        <f t="shared" si="16"/>
        <v>1279.5904250000001</v>
      </c>
    </row>
    <row r="49" spans="1:40" x14ac:dyDescent="0.2">
      <c r="A49" t="s">
        <v>86</v>
      </c>
      <c r="B49" t="s">
        <v>126</v>
      </c>
      <c r="C49">
        <v>1122.7669000000001</v>
      </c>
      <c r="D49">
        <v>1106.7963999999999</v>
      </c>
      <c r="E49">
        <f t="shared" si="2"/>
        <v>1114.7816499999999</v>
      </c>
      <c r="H49">
        <f t="shared" si="11"/>
        <v>1026.5584100000001</v>
      </c>
      <c r="I49">
        <f t="shared" si="12"/>
        <v>1157.5310980000002</v>
      </c>
      <c r="P49" t="s">
        <v>86</v>
      </c>
      <c r="Q49" t="s">
        <v>127</v>
      </c>
      <c r="R49">
        <v>1266.4820999999999</v>
      </c>
      <c r="S49">
        <v>1184.0070000000001</v>
      </c>
      <c r="T49">
        <f t="shared" si="4"/>
        <v>1225.2445499999999</v>
      </c>
      <c r="W49">
        <f t="shared" si="13"/>
        <v>1247.9902100000002</v>
      </c>
      <c r="X49">
        <f t="shared" si="14"/>
        <v>1260.6298020000006</v>
      </c>
      <c r="AD49" t="s">
        <v>86</v>
      </c>
      <c r="AF49">
        <f t="shared" si="17"/>
        <v>1194.6244999999999</v>
      </c>
      <c r="AG49">
        <f t="shared" si="18"/>
        <v>1145.4016999999999</v>
      </c>
      <c r="AH49">
        <f t="shared" si="7"/>
        <v>1170.0130999999999</v>
      </c>
      <c r="AK49">
        <f t="shared" si="15"/>
        <v>1137.27431</v>
      </c>
      <c r="AL49">
        <f t="shared" si="16"/>
        <v>1209.0804500000002</v>
      </c>
    </row>
    <row r="50" spans="1:40" x14ac:dyDescent="0.2">
      <c r="A50" t="s">
        <v>87</v>
      </c>
      <c r="B50" t="s">
        <v>126</v>
      </c>
      <c r="C50">
        <v>1028.4375</v>
      </c>
      <c r="D50">
        <v>1224.8431</v>
      </c>
      <c r="E50">
        <f t="shared" si="2"/>
        <v>1126.6403</v>
      </c>
      <c r="H50">
        <f t="shared" si="11"/>
        <v>920.37035999999989</v>
      </c>
      <c r="I50">
        <f t="shared" si="12"/>
        <v>1263.7191480000001</v>
      </c>
      <c r="P50" t="s">
        <v>87</v>
      </c>
      <c r="Q50" t="s">
        <v>127</v>
      </c>
      <c r="R50">
        <v>869.66449999999998</v>
      </c>
      <c r="S50">
        <v>1170.1617000000001</v>
      </c>
      <c r="T50">
        <f t="shared" si="4"/>
        <v>1019.9131</v>
      </c>
      <c r="W50">
        <f t="shared" si="13"/>
        <v>1056.5040600000002</v>
      </c>
      <c r="X50">
        <f t="shared" si="14"/>
        <v>1452.1159520000006</v>
      </c>
      <c r="AD50" t="s">
        <v>87</v>
      </c>
      <c r="AF50">
        <f t="shared" si="17"/>
        <v>949.05099999999993</v>
      </c>
      <c r="AG50">
        <f t="shared" si="18"/>
        <v>1197.5024000000001</v>
      </c>
      <c r="AH50">
        <f t="shared" si="7"/>
        <v>1073.2766999999999</v>
      </c>
      <c r="AK50">
        <f t="shared" si="15"/>
        <v>988.43721000000005</v>
      </c>
      <c r="AL50">
        <f t="shared" si="16"/>
        <v>1357.9175500000003</v>
      </c>
    </row>
    <row r="51" spans="1:40" x14ac:dyDescent="0.2">
      <c r="A51" t="s">
        <v>88</v>
      </c>
      <c r="B51" t="s">
        <v>126</v>
      </c>
      <c r="C51">
        <v>1004.3354</v>
      </c>
      <c r="D51">
        <v>1008.3287</v>
      </c>
      <c r="E51">
        <f t="shared" si="2"/>
        <v>1006.33205</v>
      </c>
      <c r="H51">
        <f t="shared" si="11"/>
        <v>1016.57651</v>
      </c>
      <c r="I51">
        <f t="shared" si="12"/>
        <v>1167.5129980000002</v>
      </c>
      <c r="P51" t="s">
        <v>88</v>
      </c>
      <c r="Q51" t="s">
        <v>127</v>
      </c>
      <c r="R51">
        <v>1222.2887000000001</v>
      </c>
      <c r="S51">
        <v>1426.5433</v>
      </c>
      <c r="T51">
        <f t="shared" si="4"/>
        <v>1324.4160000000002</v>
      </c>
      <c r="W51">
        <f t="shared" si="13"/>
        <v>1104.62536</v>
      </c>
      <c r="X51">
        <f t="shared" si="14"/>
        <v>1403.9946520000003</v>
      </c>
      <c r="AD51" t="s">
        <v>88</v>
      </c>
      <c r="AF51">
        <f t="shared" si="17"/>
        <v>1113.31205</v>
      </c>
      <c r="AG51">
        <f t="shared" si="18"/>
        <v>1217.4360000000001</v>
      </c>
      <c r="AH51">
        <f t="shared" si="7"/>
        <v>1165.3740250000001</v>
      </c>
      <c r="AK51">
        <f t="shared" si="15"/>
        <v>1060.6009349999999</v>
      </c>
      <c r="AL51">
        <f t="shared" si="16"/>
        <v>1285.7538250000002</v>
      </c>
    </row>
    <row r="52" spans="1:40" x14ac:dyDescent="0.2">
      <c r="A52" t="s">
        <v>89</v>
      </c>
      <c r="B52" t="s">
        <v>126</v>
      </c>
      <c r="C52">
        <v>766.67359999999996</v>
      </c>
      <c r="D52">
        <v>856.47069999999997</v>
      </c>
      <c r="E52">
        <f t="shared" si="2"/>
        <v>811.57214999999997</v>
      </c>
      <c r="F52">
        <f>AVERAGE(C52:C77)</f>
        <v>773.04261153846164</v>
      </c>
      <c r="G52">
        <f>AVERAGE(D52:D77)</f>
        <v>867.64238076923107</v>
      </c>
      <c r="H52">
        <f>C52-E52+$F$52</f>
        <v>728.14406153846164</v>
      </c>
      <c r="I52">
        <f>D52-E52+$G$52</f>
        <v>912.54093076923107</v>
      </c>
      <c r="J52">
        <f>1.96*STDEV(H52:H77)/SQRT(26)</f>
        <v>21.763324505573664</v>
      </c>
      <c r="K52">
        <f>1.96*STDEV(I52:I77)/SQRT(26)</f>
        <v>21.763324505573653</v>
      </c>
      <c r="P52" t="s">
        <v>89</v>
      </c>
      <c r="Q52" t="s">
        <v>127</v>
      </c>
      <c r="R52">
        <v>819.17290000000003</v>
      </c>
      <c r="S52">
        <v>785.84400000000005</v>
      </c>
      <c r="T52">
        <f t="shared" si="4"/>
        <v>802.50845000000004</v>
      </c>
      <c r="U52">
        <f>AVERAGE(R52:R77)</f>
        <v>884.07383076923054</v>
      </c>
      <c r="V52">
        <f>AVERAGE(S52:S77)</f>
        <v>935.92266923076886</v>
      </c>
      <c r="W52">
        <f>R52-$T52+U$52</f>
        <v>900.73828076923053</v>
      </c>
      <c r="X52">
        <f>S52-$T52+V$52</f>
        <v>919.25821923076887</v>
      </c>
      <c r="Y52">
        <f>1.96*STDEV(W52:W77)/SQRT(26)</f>
        <v>24.917579720746538</v>
      </c>
      <c r="Z52">
        <f>1.96*STDEV(X52:X77)/SQRT(26)</f>
        <v>24.917579720746538</v>
      </c>
      <c r="AD52" t="s">
        <v>89</v>
      </c>
      <c r="AF52">
        <f t="shared" si="17"/>
        <v>792.92325000000005</v>
      </c>
      <c r="AG52">
        <f t="shared" si="18"/>
        <v>821.15734999999995</v>
      </c>
      <c r="AH52">
        <f t="shared" si="7"/>
        <v>807.0403</v>
      </c>
      <c r="AI52">
        <f>AVERAGE(AF52:AF77)</f>
        <v>828.55822115384626</v>
      </c>
      <c r="AJ52">
        <f>AVERAGE(AG52:AG77)</f>
        <v>901.78252499999985</v>
      </c>
      <c r="AK52">
        <f>AF52-AH52+AI$52</f>
        <v>814.44117115384631</v>
      </c>
      <c r="AL52">
        <f>AG52-AH52+AJ$52</f>
        <v>915.8995749999998</v>
      </c>
      <c r="AM52">
        <f>1.96*STDEV(AK52:AK77)/SQRT(26)</f>
        <v>19.460619996973453</v>
      </c>
      <c r="AN52">
        <f>1.96*STDEV(AL52:AL77)/SQRT(26)</f>
        <v>19.460619996973463</v>
      </c>
    </row>
    <row r="53" spans="1:40" x14ac:dyDescent="0.2">
      <c r="A53" t="s">
        <v>90</v>
      </c>
      <c r="B53" t="s">
        <v>126</v>
      </c>
      <c r="C53">
        <v>604.54790000000003</v>
      </c>
      <c r="D53">
        <v>814.86429999999996</v>
      </c>
      <c r="E53">
        <f t="shared" si="2"/>
        <v>709.70609999999999</v>
      </c>
      <c r="H53">
        <f t="shared" ref="H53:H77" si="19">C53-E53+$F$52</f>
        <v>667.88441153846168</v>
      </c>
      <c r="I53">
        <f t="shared" ref="I53:I77" si="20">D53-E53+$G$52</f>
        <v>972.80058076923103</v>
      </c>
      <c r="P53" t="s">
        <v>90</v>
      </c>
      <c r="Q53" t="s">
        <v>127</v>
      </c>
      <c r="R53">
        <v>835.07140000000004</v>
      </c>
      <c r="S53">
        <v>965.35799999999995</v>
      </c>
      <c r="T53">
        <f t="shared" si="4"/>
        <v>900.21469999999999</v>
      </c>
      <c r="W53">
        <f t="shared" ref="W53:W77" si="21">R53-$T53+U$52</f>
        <v>818.93053076923059</v>
      </c>
      <c r="X53">
        <f t="shared" ref="X53:X77" si="22">S53-$T53+V$52</f>
        <v>1001.0659692307688</v>
      </c>
      <c r="AD53" t="s">
        <v>90</v>
      </c>
      <c r="AF53">
        <f t="shared" si="17"/>
        <v>719.80965000000003</v>
      </c>
      <c r="AG53">
        <f t="shared" si="18"/>
        <v>890.11114999999995</v>
      </c>
      <c r="AH53">
        <f t="shared" si="7"/>
        <v>804.96039999999994</v>
      </c>
      <c r="AK53">
        <f t="shared" ref="AK53:AK77" si="23">AF53-AH53+AI$52</f>
        <v>743.40747115384636</v>
      </c>
      <c r="AL53">
        <f t="shared" ref="AL53:AL77" si="24">AG53-AH53+AJ$52</f>
        <v>986.93327499999987</v>
      </c>
    </row>
    <row r="54" spans="1:40" x14ac:dyDescent="0.2">
      <c r="A54" t="s">
        <v>91</v>
      </c>
      <c r="B54" t="s">
        <v>126</v>
      </c>
      <c r="C54">
        <v>1203.9029</v>
      </c>
      <c r="D54">
        <v>1157.5223000000001</v>
      </c>
      <c r="E54">
        <f t="shared" si="2"/>
        <v>1180.7126000000001</v>
      </c>
      <c r="H54">
        <f t="shared" si="19"/>
        <v>796.23291153846162</v>
      </c>
      <c r="I54">
        <f t="shared" si="20"/>
        <v>844.45208076923109</v>
      </c>
      <c r="P54" t="s">
        <v>91</v>
      </c>
      <c r="Q54" t="s">
        <v>127</v>
      </c>
      <c r="R54">
        <v>1320.9457</v>
      </c>
      <c r="S54">
        <v>1557.3788999999999</v>
      </c>
      <c r="T54">
        <f t="shared" si="4"/>
        <v>1439.1623</v>
      </c>
      <c r="W54">
        <f t="shared" si="21"/>
        <v>765.85723076923057</v>
      </c>
      <c r="X54">
        <f t="shared" si="22"/>
        <v>1054.1392692307688</v>
      </c>
      <c r="AD54" t="s">
        <v>91</v>
      </c>
      <c r="AF54">
        <f t="shared" si="17"/>
        <v>1262.4243000000001</v>
      </c>
      <c r="AG54">
        <f t="shared" si="18"/>
        <v>1357.4506000000001</v>
      </c>
      <c r="AH54">
        <f t="shared" si="7"/>
        <v>1309.9374500000001</v>
      </c>
      <c r="AK54">
        <f t="shared" si="23"/>
        <v>781.04507115384627</v>
      </c>
      <c r="AL54">
        <f t="shared" si="24"/>
        <v>949.29567499999985</v>
      </c>
    </row>
    <row r="55" spans="1:40" x14ac:dyDescent="0.2">
      <c r="A55" t="s">
        <v>92</v>
      </c>
      <c r="B55" t="s">
        <v>126</v>
      </c>
      <c r="C55">
        <v>824.91570000000002</v>
      </c>
      <c r="D55">
        <v>986.34</v>
      </c>
      <c r="E55">
        <f t="shared" si="2"/>
        <v>905.62785000000008</v>
      </c>
      <c r="H55">
        <f t="shared" si="19"/>
        <v>692.33046153846158</v>
      </c>
      <c r="I55">
        <f t="shared" si="20"/>
        <v>948.35453076923102</v>
      </c>
      <c r="P55" t="s">
        <v>92</v>
      </c>
      <c r="Q55" t="s">
        <v>127</v>
      </c>
      <c r="R55">
        <v>1042.7707</v>
      </c>
      <c r="S55">
        <v>1138.3219999999999</v>
      </c>
      <c r="T55">
        <f t="shared" si="4"/>
        <v>1090.5463500000001</v>
      </c>
      <c r="W55">
        <f t="shared" si="21"/>
        <v>836.2981807692305</v>
      </c>
      <c r="X55">
        <f t="shared" si="22"/>
        <v>983.69831923076867</v>
      </c>
      <c r="AD55" t="s">
        <v>92</v>
      </c>
      <c r="AF55">
        <f t="shared" si="17"/>
        <v>933.84320000000002</v>
      </c>
      <c r="AG55">
        <f t="shared" si="18"/>
        <v>1062.3309999999999</v>
      </c>
      <c r="AH55">
        <f t="shared" si="7"/>
        <v>998.08709999999996</v>
      </c>
      <c r="AK55">
        <f t="shared" si="23"/>
        <v>764.31432115384632</v>
      </c>
      <c r="AL55">
        <f t="shared" si="24"/>
        <v>966.02642499999979</v>
      </c>
    </row>
    <row r="56" spans="1:40" x14ac:dyDescent="0.2">
      <c r="A56" t="s">
        <v>93</v>
      </c>
      <c r="B56" t="s">
        <v>126</v>
      </c>
      <c r="C56">
        <v>1053.9979000000001</v>
      </c>
      <c r="D56">
        <v>893.89139999999998</v>
      </c>
      <c r="E56">
        <f t="shared" si="2"/>
        <v>973.94465000000002</v>
      </c>
      <c r="H56">
        <f t="shared" si="19"/>
        <v>853.09586153846169</v>
      </c>
      <c r="I56">
        <f t="shared" si="20"/>
        <v>787.58913076923102</v>
      </c>
      <c r="P56" t="s">
        <v>93</v>
      </c>
      <c r="Q56" t="s">
        <v>127</v>
      </c>
      <c r="R56">
        <v>1057.8870999999999</v>
      </c>
      <c r="S56">
        <v>1046.7249999999999</v>
      </c>
      <c r="T56">
        <f t="shared" si="4"/>
        <v>1052.3060499999999</v>
      </c>
      <c r="W56">
        <f t="shared" si="21"/>
        <v>889.65488076923054</v>
      </c>
      <c r="X56">
        <f t="shared" si="22"/>
        <v>930.34161923076886</v>
      </c>
      <c r="AD56" t="s">
        <v>93</v>
      </c>
      <c r="AF56">
        <f t="shared" si="17"/>
        <v>1055.9425000000001</v>
      </c>
      <c r="AG56">
        <f t="shared" si="18"/>
        <v>970.30819999999994</v>
      </c>
      <c r="AH56">
        <f t="shared" si="7"/>
        <v>1013.12535</v>
      </c>
      <c r="AK56">
        <f t="shared" si="23"/>
        <v>871.37537115384634</v>
      </c>
      <c r="AL56">
        <f t="shared" si="24"/>
        <v>858.96537499999977</v>
      </c>
    </row>
    <row r="57" spans="1:40" x14ac:dyDescent="0.2">
      <c r="A57" t="s">
        <v>94</v>
      </c>
      <c r="B57" t="s">
        <v>126</v>
      </c>
      <c r="C57">
        <v>833.07500000000005</v>
      </c>
      <c r="D57">
        <v>831.44460000000004</v>
      </c>
      <c r="E57">
        <f t="shared" si="2"/>
        <v>832.25980000000004</v>
      </c>
      <c r="H57">
        <f t="shared" si="19"/>
        <v>773.85781153846165</v>
      </c>
      <c r="I57">
        <f t="shared" si="20"/>
        <v>866.82718076923106</v>
      </c>
      <c r="P57" t="s">
        <v>94</v>
      </c>
      <c r="Q57" t="s">
        <v>127</v>
      </c>
      <c r="R57">
        <v>908.32860000000005</v>
      </c>
      <c r="S57">
        <v>891.20699999999999</v>
      </c>
      <c r="T57">
        <f t="shared" si="4"/>
        <v>899.76780000000008</v>
      </c>
      <c r="W57">
        <f t="shared" si="21"/>
        <v>892.63463076923051</v>
      </c>
      <c r="X57">
        <f t="shared" si="22"/>
        <v>927.36186923076878</v>
      </c>
      <c r="AD57" t="s">
        <v>94</v>
      </c>
      <c r="AF57">
        <f t="shared" si="17"/>
        <v>870.70180000000005</v>
      </c>
      <c r="AG57">
        <f t="shared" si="18"/>
        <v>861.32580000000007</v>
      </c>
      <c r="AH57">
        <f t="shared" si="7"/>
        <v>866.01380000000006</v>
      </c>
      <c r="AK57">
        <f t="shared" si="23"/>
        <v>833.24622115384625</v>
      </c>
      <c r="AL57">
        <f t="shared" si="24"/>
        <v>897.09452499999986</v>
      </c>
    </row>
    <row r="58" spans="1:40" x14ac:dyDescent="0.2">
      <c r="A58" t="s">
        <v>95</v>
      </c>
      <c r="B58" t="s">
        <v>126</v>
      </c>
      <c r="C58">
        <v>470.20639999999997</v>
      </c>
      <c r="D58">
        <v>544.89570000000003</v>
      </c>
      <c r="E58">
        <f t="shared" si="2"/>
        <v>507.55105000000003</v>
      </c>
      <c r="H58">
        <f t="shared" si="19"/>
        <v>735.69796153846164</v>
      </c>
      <c r="I58">
        <f t="shared" si="20"/>
        <v>904.98703076923107</v>
      </c>
      <c r="P58" t="s">
        <v>95</v>
      </c>
      <c r="Q58" t="s">
        <v>127</v>
      </c>
      <c r="R58">
        <v>672.10209999999995</v>
      </c>
      <c r="S58">
        <v>622.57399999999996</v>
      </c>
      <c r="T58">
        <f t="shared" si="4"/>
        <v>647.33804999999995</v>
      </c>
      <c r="W58">
        <f t="shared" si="21"/>
        <v>908.83788076923054</v>
      </c>
      <c r="X58">
        <f t="shared" si="22"/>
        <v>911.15861923076886</v>
      </c>
      <c r="AD58" t="s">
        <v>95</v>
      </c>
      <c r="AF58">
        <f t="shared" si="17"/>
        <v>571.15424999999993</v>
      </c>
      <c r="AG58">
        <f t="shared" si="18"/>
        <v>583.73485000000005</v>
      </c>
      <c r="AH58">
        <f t="shared" si="7"/>
        <v>577.44454999999994</v>
      </c>
      <c r="AK58">
        <f t="shared" si="23"/>
        <v>822.26792115384626</v>
      </c>
      <c r="AL58">
        <f t="shared" si="24"/>
        <v>908.07282499999997</v>
      </c>
    </row>
    <row r="59" spans="1:40" x14ac:dyDescent="0.2">
      <c r="A59" t="s">
        <v>96</v>
      </c>
      <c r="B59" t="s">
        <v>126</v>
      </c>
      <c r="C59">
        <v>1002.3723</v>
      </c>
      <c r="D59">
        <v>1442.4421</v>
      </c>
      <c r="E59">
        <f t="shared" si="2"/>
        <v>1222.4072000000001</v>
      </c>
      <c r="H59">
        <f t="shared" si="19"/>
        <v>553.00771153846154</v>
      </c>
      <c r="I59">
        <f t="shared" si="20"/>
        <v>1087.6772807692309</v>
      </c>
      <c r="P59" t="s">
        <v>96</v>
      </c>
      <c r="Q59" t="s">
        <v>127</v>
      </c>
      <c r="R59">
        <v>1023.5264</v>
      </c>
      <c r="S59">
        <v>1338.289</v>
      </c>
      <c r="T59">
        <f t="shared" si="4"/>
        <v>1180.9077</v>
      </c>
      <c r="W59">
        <f t="shared" si="21"/>
        <v>726.69253076923053</v>
      </c>
      <c r="X59">
        <f t="shared" si="22"/>
        <v>1093.3039692307689</v>
      </c>
      <c r="AD59" t="s">
        <v>96</v>
      </c>
      <c r="AF59">
        <f t="shared" si="17"/>
        <v>1012.94935</v>
      </c>
      <c r="AG59">
        <f t="shared" si="18"/>
        <v>1390.36555</v>
      </c>
      <c r="AH59">
        <f t="shared" si="7"/>
        <v>1201.6574499999999</v>
      </c>
      <c r="AK59">
        <f t="shared" si="23"/>
        <v>639.85012115384632</v>
      </c>
      <c r="AL59">
        <f t="shared" si="24"/>
        <v>1090.4906249999999</v>
      </c>
    </row>
    <row r="60" spans="1:40" x14ac:dyDescent="0.2">
      <c r="A60" t="s">
        <v>97</v>
      </c>
      <c r="B60" t="s">
        <v>126</v>
      </c>
      <c r="C60">
        <v>544.11</v>
      </c>
      <c r="D60">
        <v>731.65</v>
      </c>
      <c r="E60">
        <f t="shared" si="2"/>
        <v>637.88</v>
      </c>
      <c r="H60">
        <f t="shared" si="19"/>
        <v>679.27261153846166</v>
      </c>
      <c r="I60">
        <f t="shared" si="20"/>
        <v>961.41238076923105</v>
      </c>
      <c r="P60" t="s">
        <v>97</v>
      </c>
      <c r="Q60" t="s">
        <v>127</v>
      </c>
      <c r="R60">
        <v>935.87210000000005</v>
      </c>
      <c r="S60">
        <v>780.3143</v>
      </c>
      <c r="T60">
        <f t="shared" si="4"/>
        <v>858.09320000000002</v>
      </c>
      <c r="W60">
        <f t="shared" si="21"/>
        <v>961.85273076923056</v>
      </c>
      <c r="X60">
        <f t="shared" si="22"/>
        <v>858.14376923076884</v>
      </c>
      <c r="AD60" t="s">
        <v>97</v>
      </c>
      <c r="AF60">
        <f t="shared" si="17"/>
        <v>739.99105000000009</v>
      </c>
      <c r="AG60">
        <f t="shared" si="18"/>
        <v>755.98215000000005</v>
      </c>
      <c r="AH60">
        <f t="shared" si="7"/>
        <v>747.98660000000007</v>
      </c>
      <c r="AK60">
        <f t="shared" si="23"/>
        <v>820.56267115384628</v>
      </c>
      <c r="AL60">
        <f t="shared" si="24"/>
        <v>909.77807499999983</v>
      </c>
    </row>
    <row r="61" spans="1:40" x14ac:dyDescent="0.2">
      <c r="A61" t="s">
        <v>98</v>
      </c>
      <c r="B61" t="s">
        <v>126</v>
      </c>
      <c r="C61">
        <v>541.44929999999999</v>
      </c>
      <c r="D61">
        <v>694.0557</v>
      </c>
      <c r="E61">
        <f t="shared" si="2"/>
        <v>617.75250000000005</v>
      </c>
      <c r="H61">
        <f t="shared" si="19"/>
        <v>696.73941153846158</v>
      </c>
      <c r="I61">
        <f t="shared" si="20"/>
        <v>943.94558076923101</v>
      </c>
      <c r="P61" t="s">
        <v>98</v>
      </c>
      <c r="Q61" t="s">
        <v>127</v>
      </c>
      <c r="R61">
        <v>797.07569999999998</v>
      </c>
      <c r="S61">
        <v>856.51</v>
      </c>
      <c r="T61">
        <f t="shared" si="4"/>
        <v>826.79285000000004</v>
      </c>
      <c r="W61">
        <f t="shared" si="21"/>
        <v>854.35668076923048</v>
      </c>
      <c r="X61">
        <f t="shared" si="22"/>
        <v>965.63981923076881</v>
      </c>
      <c r="AD61" t="s">
        <v>98</v>
      </c>
      <c r="AF61">
        <f t="shared" si="17"/>
        <v>669.26250000000005</v>
      </c>
      <c r="AG61">
        <f t="shared" si="18"/>
        <v>775.28285000000005</v>
      </c>
      <c r="AH61">
        <f t="shared" si="7"/>
        <v>722.27267500000005</v>
      </c>
      <c r="AK61">
        <f t="shared" si="23"/>
        <v>775.54804615384626</v>
      </c>
      <c r="AL61">
        <f t="shared" si="24"/>
        <v>954.79269999999985</v>
      </c>
    </row>
    <row r="62" spans="1:40" x14ac:dyDescent="0.2">
      <c r="A62" t="s">
        <v>99</v>
      </c>
      <c r="B62" t="s">
        <v>126</v>
      </c>
      <c r="C62">
        <v>506.32429999999999</v>
      </c>
      <c r="D62">
        <v>507.33640000000003</v>
      </c>
      <c r="E62">
        <f t="shared" si="2"/>
        <v>506.83035000000001</v>
      </c>
      <c r="H62">
        <f t="shared" si="19"/>
        <v>772.53656153846168</v>
      </c>
      <c r="I62">
        <f t="shared" si="20"/>
        <v>868.14843076923103</v>
      </c>
      <c r="P62" t="s">
        <v>99</v>
      </c>
      <c r="Q62" t="s">
        <v>127</v>
      </c>
      <c r="R62">
        <v>500.69499999999999</v>
      </c>
      <c r="S62">
        <v>532.49</v>
      </c>
      <c r="T62">
        <f t="shared" si="4"/>
        <v>516.59249999999997</v>
      </c>
      <c r="W62">
        <f t="shared" si="21"/>
        <v>868.17633076923062</v>
      </c>
      <c r="X62">
        <f t="shared" si="22"/>
        <v>951.8201692307689</v>
      </c>
      <c r="AD62" t="s">
        <v>99</v>
      </c>
      <c r="AF62">
        <f t="shared" si="17"/>
        <v>503.50964999999997</v>
      </c>
      <c r="AG62">
        <f t="shared" si="18"/>
        <v>519.91319999999996</v>
      </c>
      <c r="AH62">
        <f t="shared" si="7"/>
        <v>511.71142499999996</v>
      </c>
      <c r="AK62">
        <f t="shared" si="23"/>
        <v>820.35644615384626</v>
      </c>
      <c r="AL62">
        <f t="shared" si="24"/>
        <v>909.98429999999985</v>
      </c>
    </row>
    <row r="63" spans="1:40" x14ac:dyDescent="0.2">
      <c r="A63" t="s">
        <v>100</v>
      </c>
      <c r="B63" t="s">
        <v>126</v>
      </c>
      <c r="C63">
        <v>1498.3191999999999</v>
      </c>
      <c r="D63">
        <v>1571.09</v>
      </c>
      <c r="E63">
        <f t="shared" si="2"/>
        <v>1534.7046</v>
      </c>
      <c r="H63">
        <f t="shared" si="19"/>
        <v>736.65721153846152</v>
      </c>
      <c r="I63">
        <f t="shared" si="20"/>
        <v>904.02778076923096</v>
      </c>
      <c r="P63" t="s">
        <v>100</v>
      </c>
      <c r="Q63" t="s">
        <v>127</v>
      </c>
      <c r="R63">
        <v>1342.0184999999999</v>
      </c>
      <c r="S63">
        <v>1356.047</v>
      </c>
      <c r="T63">
        <f t="shared" si="4"/>
        <v>1349.0327499999999</v>
      </c>
      <c r="W63">
        <f t="shared" si="21"/>
        <v>877.05958076923059</v>
      </c>
      <c r="X63">
        <f t="shared" si="22"/>
        <v>942.93691923076904</v>
      </c>
      <c r="AD63" t="s">
        <v>100</v>
      </c>
      <c r="AF63">
        <f t="shared" si="17"/>
        <v>1420.16885</v>
      </c>
      <c r="AG63">
        <f t="shared" si="18"/>
        <v>1463.5684999999999</v>
      </c>
      <c r="AH63">
        <f t="shared" si="7"/>
        <v>1441.8686749999999</v>
      </c>
      <c r="AK63">
        <f t="shared" si="23"/>
        <v>806.85839615384634</v>
      </c>
      <c r="AL63">
        <f t="shared" si="24"/>
        <v>923.48234999999977</v>
      </c>
    </row>
    <row r="64" spans="1:40" x14ac:dyDescent="0.2">
      <c r="A64" t="s">
        <v>101</v>
      </c>
      <c r="B64" t="s">
        <v>126</v>
      </c>
      <c r="C64">
        <v>754.9357</v>
      </c>
      <c r="D64">
        <v>831.88570000000004</v>
      </c>
      <c r="E64">
        <f t="shared" si="2"/>
        <v>793.41070000000002</v>
      </c>
      <c r="H64">
        <f t="shared" si="19"/>
        <v>734.56761153846162</v>
      </c>
      <c r="I64">
        <f t="shared" si="20"/>
        <v>906.11738076923109</v>
      </c>
      <c r="P64" t="s">
        <v>101</v>
      </c>
      <c r="Q64" t="s">
        <v>127</v>
      </c>
      <c r="R64">
        <v>908.73929999999996</v>
      </c>
      <c r="S64">
        <v>1079.8</v>
      </c>
      <c r="T64">
        <f t="shared" si="4"/>
        <v>994.26964999999996</v>
      </c>
      <c r="W64">
        <f t="shared" si="21"/>
        <v>798.54348076923054</v>
      </c>
      <c r="X64">
        <f t="shared" si="22"/>
        <v>1021.4530192307689</v>
      </c>
      <c r="AD64" t="s">
        <v>101</v>
      </c>
      <c r="AF64">
        <f t="shared" si="17"/>
        <v>831.83749999999998</v>
      </c>
      <c r="AG64">
        <f t="shared" si="18"/>
        <v>955.84285</v>
      </c>
      <c r="AH64">
        <f t="shared" si="7"/>
        <v>893.84017500000004</v>
      </c>
      <c r="AK64">
        <f t="shared" si="23"/>
        <v>766.55554615384619</v>
      </c>
      <c r="AL64">
        <f t="shared" si="24"/>
        <v>963.7851999999998</v>
      </c>
    </row>
    <row r="65" spans="1:38" x14ac:dyDescent="0.2">
      <c r="A65" t="s">
        <v>102</v>
      </c>
      <c r="B65" t="s">
        <v>126</v>
      </c>
      <c r="C65">
        <v>603.41359999999997</v>
      </c>
      <c r="D65">
        <v>676.89499999999998</v>
      </c>
      <c r="E65">
        <f t="shared" si="2"/>
        <v>640.15429999999992</v>
      </c>
      <c r="H65">
        <f t="shared" si="19"/>
        <v>736.3019115384617</v>
      </c>
      <c r="I65">
        <f t="shared" si="20"/>
        <v>904.38308076923113</v>
      </c>
      <c r="P65" t="s">
        <v>102</v>
      </c>
      <c r="Q65" t="s">
        <v>127</v>
      </c>
      <c r="R65">
        <v>757.58929999999998</v>
      </c>
      <c r="S65">
        <v>694.952</v>
      </c>
      <c r="T65">
        <f t="shared" si="4"/>
        <v>726.27064999999993</v>
      </c>
      <c r="W65">
        <f t="shared" si="21"/>
        <v>915.39248076923059</v>
      </c>
      <c r="X65">
        <f t="shared" si="22"/>
        <v>904.60401923076893</v>
      </c>
      <c r="AD65" t="s">
        <v>102</v>
      </c>
      <c r="AF65">
        <f t="shared" si="17"/>
        <v>680.50144999999998</v>
      </c>
      <c r="AG65">
        <f t="shared" si="18"/>
        <v>685.92349999999999</v>
      </c>
      <c r="AH65">
        <f t="shared" si="7"/>
        <v>683.21247500000004</v>
      </c>
      <c r="AK65">
        <f t="shared" si="23"/>
        <v>825.8471961538462</v>
      </c>
      <c r="AL65">
        <f t="shared" si="24"/>
        <v>904.4935499999998</v>
      </c>
    </row>
    <row r="66" spans="1:38" x14ac:dyDescent="0.2">
      <c r="A66" t="s">
        <v>103</v>
      </c>
      <c r="B66" t="s">
        <v>126</v>
      </c>
      <c r="C66">
        <v>620.17930000000001</v>
      </c>
      <c r="D66">
        <v>840.64139999999998</v>
      </c>
      <c r="E66">
        <f t="shared" si="2"/>
        <v>730.41034999999999</v>
      </c>
      <c r="H66">
        <f t="shared" si="19"/>
        <v>662.81156153846166</v>
      </c>
      <c r="I66">
        <f t="shared" si="20"/>
        <v>977.87343076923105</v>
      </c>
      <c r="P66" t="s">
        <v>103</v>
      </c>
      <c r="Q66" t="s">
        <v>127</v>
      </c>
      <c r="R66">
        <v>718.97140000000002</v>
      </c>
      <c r="S66">
        <v>825.98800000000006</v>
      </c>
      <c r="T66">
        <f t="shared" si="4"/>
        <v>772.47970000000009</v>
      </c>
      <c r="W66">
        <f t="shared" si="21"/>
        <v>830.56553076923046</v>
      </c>
      <c r="X66">
        <f t="shared" si="22"/>
        <v>989.43096923076882</v>
      </c>
      <c r="AD66" t="s">
        <v>103</v>
      </c>
      <c r="AF66">
        <f t="shared" ref="AF66:AF77" si="25">(C66+R66)/2</f>
        <v>669.57535000000007</v>
      </c>
      <c r="AG66">
        <f t="shared" ref="AG66:AG77" si="26">(D66+S66)/2</f>
        <v>833.31470000000002</v>
      </c>
      <c r="AH66">
        <f t="shared" si="7"/>
        <v>751.44502499999999</v>
      </c>
      <c r="AK66">
        <f t="shared" si="23"/>
        <v>746.68854615384635</v>
      </c>
      <c r="AL66">
        <f t="shared" si="24"/>
        <v>983.65219999999988</v>
      </c>
    </row>
    <row r="67" spans="1:38" x14ac:dyDescent="0.2">
      <c r="A67" t="s">
        <v>104</v>
      </c>
      <c r="B67" t="s">
        <v>126</v>
      </c>
      <c r="C67">
        <v>752.87</v>
      </c>
      <c r="D67">
        <v>847.97860000000003</v>
      </c>
      <c r="E67">
        <f t="shared" ref="E67:E77" si="27">(C67+D67)/2</f>
        <v>800.42430000000002</v>
      </c>
      <c r="H67">
        <f t="shared" si="19"/>
        <v>725.48831153846163</v>
      </c>
      <c r="I67">
        <f t="shared" si="20"/>
        <v>915.19668076923108</v>
      </c>
      <c r="P67" t="s">
        <v>104</v>
      </c>
      <c r="Q67" t="s">
        <v>127</v>
      </c>
      <c r="R67">
        <v>961.9171</v>
      </c>
      <c r="S67">
        <v>977.53300000000002</v>
      </c>
      <c r="T67">
        <f t="shared" ref="T67:T77" si="28">(R67+S67)/2</f>
        <v>969.72505000000001</v>
      </c>
      <c r="W67">
        <f t="shared" si="21"/>
        <v>876.26588076923053</v>
      </c>
      <c r="X67">
        <f t="shared" si="22"/>
        <v>943.73061923076887</v>
      </c>
      <c r="AD67" t="s">
        <v>104</v>
      </c>
      <c r="AF67">
        <f t="shared" si="25"/>
        <v>857.39355</v>
      </c>
      <c r="AG67">
        <f t="shared" si="26"/>
        <v>912.75580000000002</v>
      </c>
      <c r="AH67">
        <f t="shared" ref="AH67:AH77" si="29">(AF67+AG67)/2</f>
        <v>885.07467500000007</v>
      </c>
      <c r="AK67">
        <f t="shared" si="23"/>
        <v>800.8770961538462</v>
      </c>
      <c r="AL67">
        <f t="shared" si="24"/>
        <v>929.4636499999998</v>
      </c>
    </row>
    <row r="68" spans="1:38" x14ac:dyDescent="0.2">
      <c r="A68" t="s">
        <v>105</v>
      </c>
      <c r="B68" t="s">
        <v>126</v>
      </c>
      <c r="C68">
        <v>577.40710000000001</v>
      </c>
      <c r="D68">
        <v>678.53139999999996</v>
      </c>
      <c r="E68">
        <f t="shared" si="27"/>
        <v>627.96924999999999</v>
      </c>
      <c r="H68">
        <f t="shared" si="19"/>
        <v>722.48046153846167</v>
      </c>
      <c r="I68">
        <f t="shared" si="20"/>
        <v>918.20453076923104</v>
      </c>
      <c r="P68" t="s">
        <v>105</v>
      </c>
      <c r="Q68" t="s">
        <v>127</v>
      </c>
      <c r="R68">
        <v>669.40570000000002</v>
      </c>
      <c r="S68">
        <v>812.27300000000002</v>
      </c>
      <c r="T68">
        <f t="shared" si="28"/>
        <v>740.83934999999997</v>
      </c>
      <c r="W68">
        <f t="shared" si="21"/>
        <v>812.6401807692306</v>
      </c>
      <c r="X68">
        <f t="shared" si="22"/>
        <v>1007.3563192307689</v>
      </c>
      <c r="AD68" t="s">
        <v>105</v>
      </c>
      <c r="AF68">
        <f t="shared" si="25"/>
        <v>623.40640000000008</v>
      </c>
      <c r="AG68">
        <f t="shared" si="26"/>
        <v>745.40219999999999</v>
      </c>
      <c r="AH68">
        <f t="shared" si="29"/>
        <v>684.40430000000003</v>
      </c>
      <c r="AK68">
        <f t="shared" si="23"/>
        <v>767.5603211538463</v>
      </c>
      <c r="AL68">
        <f t="shared" si="24"/>
        <v>962.78042499999981</v>
      </c>
    </row>
    <row r="69" spans="1:38" x14ac:dyDescent="0.2">
      <c r="A69" t="s">
        <v>106</v>
      </c>
      <c r="B69" t="s">
        <v>126</v>
      </c>
      <c r="C69">
        <v>856.65930000000003</v>
      </c>
      <c r="D69">
        <v>941.79139999999995</v>
      </c>
      <c r="E69">
        <f t="shared" si="27"/>
        <v>899.22534999999993</v>
      </c>
      <c r="H69">
        <f t="shared" si="19"/>
        <v>730.47656153846174</v>
      </c>
      <c r="I69">
        <f t="shared" si="20"/>
        <v>910.20843076923109</v>
      </c>
      <c r="P69" t="s">
        <v>106</v>
      </c>
      <c r="Q69" t="s">
        <v>127</v>
      </c>
      <c r="R69">
        <v>987.07929999999999</v>
      </c>
      <c r="S69">
        <v>875.48199999999997</v>
      </c>
      <c r="T69">
        <f t="shared" si="28"/>
        <v>931.28064999999992</v>
      </c>
      <c r="W69">
        <f t="shared" si="21"/>
        <v>939.87248076923061</v>
      </c>
      <c r="X69">
        <f t="shared" si="22"/>
        <v>880.12401923076891</v>
      </c>
      <c r="AD69" t="s">
        <v>106</v>
      </c>
      <c r="AF69">
        <f t="shared" si="25"/>
        <v>921.86930000000007</v>
      </c>
      <c r="AG69">
        <f t="shared" si="26"/>
        <v>908.63670000000002</v>
      </c>
      <c r="AH69">
        <f t="shared" si="29"/>
        <v>915.25300000000004</v>
      </c>
      <c r="AK69">
        <f t="shared" si="23"/>
        <v>835.17452115384629</v>
      </c>
      <c r="AL69">
        <f t="shared" si="24"/>
        <v>895.16622499999983</v>
      </c>
    </row>
    <row r="70" spans="1:38" x14ac:dyDescent="0.2">
      <c r="A70" t="s">
        <v>107</v>
      </c>
      <c r="B70" t="s">
        <v>126</v>
      </c>
      <c r="C70">
        <v>842.14930000000004</v>
      </c>
      <c r="D70">
        <v>833.02290000000005</v>
      </c>
      <c r="E70">
        <f t="shared" si="27"/>
        <v>837.58609999999999</v>
      </c>
      <c r="H70">
        <f t="shared" si="19"/>
        <v>777.60581153846169</v>
      </c>
      <c r="I70">
        <f t="shared" si="20"/>
        <v>863.07918076923113</v>
      </c>
      <c r="P70" t="s">
        <v>107</v>
      </c>
      <c r="Q70" t="s">
        <v>127</v>
      </c>
      <c r="R70">
        <v>876.29639999999995</v>
      </c>
      <c r="S70">
        <v>873.30499999999995</v>
      </c>
      <c r="T70">
        <f t="shared" si="28"/>
        <v>874.80070000000001</v>
      </c>
      <c r="W70">
        <f t="shared" si="21"/>
        <v>885.56953076923048</v>
      </c>
      <c r="X70">
        <f t="shared" si="22"/>
        <v>934.4269692307688</v>
      </c>
      <c r="AD70" t="s">
        <v>107</v>
      </c>
      <c r="AF70">
        <f t="shared" si="25"/>
        <v>859.22284999999999</v>
      </c>
      <c r="AG70">
        <f t="shared" si="26"/>
        <v>853.16395</v>
      </c>
      <c r="AH70">
        <f t="shared" si="29"/>
        <v>856.1934</v>
      </c>
      <c r="AK70">
        <f t="shared" si="23"/>
        <v>831.58767115384626</v>
      </c>
      <c r="AL70">
        <f t="shared" si="24"/>
        <v>898.75307499999985</v>
      </c>
    </row>
    <row r="71" spans="1:38" x14ac:dyDescent="0.2">
      <c r="A71" t="s">
        <v>108</v>
      </c>
      <c r="B71" t="s">
        <v>126</v>
      </c>
      <c r="C71">
        <v>831.54290000000003</v>
      </c>
      <c r="D71">
        <v>987.71140000000003</v>
      </c>
      <c r="E71">
        <f t="shared" si="27"/>
        <v>909.62715000000003</v>
      </c>
      <c r="H71">
        <f t="shared" si="19"/>
        <v>694.95836153846165</v>
      </c>
      <c r="I71">
        <f t="shared" si="20"/>
        <v>945.72663076923106</v>
      </c>
      <c r="P71" t="s">
        <v>108</v>
      </c>
      <c r="Q71" t="s">
        <v>127</v>
      </c>
      <c r="R71">
        <v>783.01859999999999</v>
      </c>
      <c r="S71">
        <v>958.32669999999996</v>
      </c>
      <c r="T71">
        <f t="shared" si="28"/>
        <v>870.67264999999998</v>
      </c>
      <c r="W71">
        <f t="shared" si="21"/>
        <v>796.41978076923056</v>
      </c>
      <c r="X71">
        <f t="shared" si="22"/>
        <v>1023.5767192307688</v>
      </c>
      <c r="AD71" t="s">
        <v>108</v>
      </c>
      <c r="AF71">
        <f t="shared" si="25"/>
        <v>807.28075000000001</v>
      </c>
      <c r="AG71">
        <f t="shared" si="26"/>
        <v>973.01904999999999</v>
      </c>
      <c r="AH71">
        <f t="shared" si="29"/>
        <v>890.1499</v>
      </c>
      <c r="AK71">
        <f t="shared" si="23"/>
        <v>745.68907115384627</v>
      </c>
      <c r="AL71">
        <f t="shared" si="24"/>
        <v>984.65167499999984</v>
      </c>
    </row>
    <row r="72" spans="1:38" x14ac:dyDescent="0.2">
      <c r="A72" t="s">
        <v>109</v>
      </c>
      <c r="B72" t="s">
        <v>126</v>
      </c>
      <c r="C72">
        <v>967.197</v>
      </c>
      <c r="D72">
        <v>1140.9157</v>
      </c>
      <c r="E72">
        <f t="shared" si="27"/>
        <v>1054.0563500000001</v>
      </c>
      <c r="H72">
        <f t="shared" si="19"/>
        <v>686.18326153846158</v>
      </c>
      <c r="I72">
        <f t="shared" si="20"/>
        <v>954.50173076923102</v>
      </c>
      <c r="P72" t="s">
        <v>109</v>
      </c>
      <c r="Q72" t="s">
        <v>127</v>
      </c>
      <c r="R72">
        <v>888.00400000000002</v>
      </c>
      <c r="S72">
        <v>1100.3085000000001</v>
      </c>
      <c r="T72">
        <f t="shared" si="28"/>
        <v>994.15625</v>
      </c>
      <c r="W72">
        <f t="shared" si="21"/>
        <v>777.92158076923056</v>
      </c>
      <c r="X72">
        <f t="shared" si="22"/>
        <v>1042.074919230769</v>
      </c>
      <c r="AD72" t="s">
        <v>109</v>
      </c>
      <c r="AF72">
        <f t="shared" si="25"/>
        <v>927.60050000000001</v>
      </c>
      <c r="AG72">
        <f t="shared" si="26"/>
        <v>1120.6121000000001</v>
      </c>
      <c r="AH72">
        <f t="shared" si="29"/>
        <v>1024.1062999999999</v>
      </c>
      <c r="AK72">
        <f t="shared" si="23"/>
        <v>732.05242115384635</v>
      </c>
      <c r="AL72">
        <f t="shared" si="24"/>
        <v>998.28832499999999</v>
      </c>
    </row>
    <row r="73" spans="1:38" x14ac:dyDescent="0.2">
      <c r="A73" t="s">
        <v>110</v>
      </c>
      <c r="B73" t="s">
        <v>126</v>
      </c>
      <c r="C73">
        <v>430.51499999999999</v>
      </c>
      <c r="D73">
        <v>448.5521</v>
      </c>
      <c r="E73">
        <f t="shared" si="27"/>
        <v>439.53354999999999</v>
      </c>
      <c r="H73">
        <f t="shared" si="19"/>
        <v>764.02406153846164</v>
      </c>
      <c r="I73">
        <f t="shared" si="20"/>
        <v>876.66093076923107</v>
      </c>
      <c r="P73" t="s">
        <v>110</v>
      </c>
      <c r="Q73" t="s">
        <v>127</v>
      </c>
      <c r="R73">
        <v>495.29500000000002</v>
      </c>
      <c r="S73">
        <v>567.81600000000003</v>
      </c>
      <c r="T73">
        <f t="shared" si="28"/>
        <v>531.55550000000005</v>
      </c>
      <c r="W73">
        <f t="shared" si="21"/>
        <v>847.81333076923056</v>
      </c>
      <c r="X73">
        <f t="shared" si="22"/>
        <v>972.18316923076884</v>
      </c>
      <c r="AD73" t="s">
        <v>110</v>
      </c>
      <c r="AF73">
        <f t="shared" si="25"/>
        <v>462.90499999999997</v>
      </c>
      <c r="AG73">
        <f t="shared" si="26"/>
        <v>508.18405000000001</v>
      </c>
      <c r="AH73">
        <f t="shared" si="29"/>
        <v>485.54452500000002</v>
      </c>
      <c r="AK73">
        <f t="shared" si="23"/>
        <v>805.91869615384621</v>
      </c>
      <c r="AL73">
        <f t="shared" si="24"/>
        <v>924.4220499999999</v>
      </c>
    </row>
    <row r="74" spans="1:38" x14ac:dyDescent="0.2">
      <c r="A74" t="s">
        <v>111</v>
      </c>
      <c r="B74" t="s">
        <v>126</v>
      </c>
      <c r="C74">
        <v>692.94640000000004</v>
      </c>
      <c r="D74">
        <v>829.76379999999995</v>
      </c>
      <c r="E74">
        <f t="shared" si="27"/>
        <v>761.35509999999999</v>
      </c>
      <c r="H74">
        <f t="shared" si="19"/>
        <v>704.63391153846169</v>
      </c>
      <c r="I74">
        <f t="shared" si="20"/>
        <v>936.05108076923102</v>
      </c>
      <c r="P74" t="s">
        <v>111</v>
      </c>
      <c r="Q74" t="s">
        <v>127</v>
      </c>
      <c r="R74">
        <v>871.65729999999996</v>
      </c>
      <c r="S74">
        <v>1163.95</v>
      </c>
      <c r="T74">
        <f t="shared" si="28"/>
        <v>1017.8036500000001</v>
      </c>
      <c r="W74">
        <f t="shared" si="21"/>
        <v>737.92748076923044</v>
      </c>
      <c r="X74">
        <f t="shared" si="22"/>
        <v>1082.0690192307688</v>
      </c>
      <c r="AD74" t="s">
        <v>111</v>
      </c>
      <c r="AF74">
        <f t="shared" si="25"/>
        <v>782.30185000000006</v>
      </c>
      <c r="AG74">
        <f t="shared" si="26"/>
        <v>996.8569</v>
      </c>
      <c r="AH74">
        <f t="shared" si="29"/>
        <v>889.57937500000003</v>
      </c>
      <c r="AK74">
        <f t="shared" si="23"/>
        <v>721.28069615384629</v>
      </c>
      <c r="AL74">
        <f t="shared" si="24"/>
        <v>1009.0600499999998</v>
      </c>
    </row>
    <row r="75" spans="1:38" x14ac:dyDescent="0.2">
      <c r="A75" t="s">
        <v>112</v>
      </c>
      <c r="B75" t="s">
        <v>126</v>
      </c>
      <c r="C75">
        <v>824.80070000000001</v>
      </c>
      <c r="D75">
        <v>787.97429999999997</v>
      </c>
      <c r="E75">
        <f t="shared" si="27"/>
        <v>806.38750000000005</v>
      </c>
      <c r="H75">
        <f t="shared" si="19"/>
        <v>791.4558115384616</v>
      </c>
      <c r="I75">
        <f t="shared" si="20"/>
        <v>849.22918076923099</v>
      </c>
      <c r="P75" t="s">
        <v>112</v>
      </c>
      <c r="Q75" t="s">
        <v>127</v>
      </c>
      <c r="R75">
        <v>941.53499999999997</v>
      </c>
      <c r="S75">
        <v>909.77800000000002</v>
      </c>
      <c r="T75">
        <f t="shared" si="28"/>
        <v>925.65650000000005</v>
      </c>
      <c r="W75">
        <f t="shared" si="21"/>
        <v>899.95233076923046</v>
      </c>
      <c r="X75">
        <f t="shared" si="22"/>
        <v>920.04416923076883</v>
      </c>
      <c r="AD75" t="s">
        <v>112</v>
      </c>
      <c r="AF75">
        <f t="shared" si="25"/>
        <v>883.16785000000004</v>
      </c>
      <c r="AG75">
        <f t="shared" si="26"/>
        <v>848.87615000000005</v>
      </c>
      <c r="AH75">
        <f t="shared" si="29"/>
        <v>866.02200000000005</v>
      </c>
      <c r="AK75">
        <f t="shared" si="23"/>
        <v>845.70407115384626</v>
      </c>
      <c r="AL75">
        <f t="shared" si="24"/>
        <v>884.63667499999985</v>
      </c>
    </row>
    <row r="76" spans="1:38" x14ac:dyDescent="0.2">
      <c r="A76" t="s">
        <v>113</v>
      </c>
      <c r="B76" t="s">
        <v>126</v>
      </c>
      <c r="C76">
        <v>773.46709999999996</v>
      </c>
      <c r="D76">
        <v>917.80499999999995</v>
      </c>
      <c r="E76">
        <f t="shared" si="27"/>
        <v>845.63604999999995</v>
      </c>
      <c r="H76">
        <f t="shared" si="19"/>
        <v>700.87366153846165</v>
      </c>
      <c r="I76">
        <f t="shared" si="20"/>
        <v>939.81133076923106</v>
      </c>
      <c r="P76" t="s">
        <v>113</v>
      </c>
      <c r="Q76" t="s">
        <v>127</v>
      </c>
      <c r="R76">
        <v>894.76639999999998</v>
      </c>
      <c r="S76">
        <v>781.3</v>
      </c>
      <c r="T76">
        <f t="shared" si="28"/>
        <v>838.03319999999997</v>
      </c>
      <c r="W76">
        <f t="shared" si="21"/>
        <v>940.80703076923055</v>
      </c>
      <c r="X76">
        <f t="shared" si="22"/>
        <v>879.18946923076885</v>
      </c>
      <c r="AD76" t="s">
        <v>113</v>
      </c>
      <c r="AF76">
        <f t="shared" si="25"/>
        <v>834.11674999999991</v>
      </c>
      <c r="AG76">
        <f t="shared" si="26"/>
        <v>849.55250000000001</v>
      </c>
      <c r="AH76">
        <f t="shared" si="29"/>
        <v>841.83462499999996</v>
      </c>
      <c r="AK76">
        <f t="shared" si="23"/>
        <v>820.84034615384621</v>
      </c>
      <c r="AL76">
        <f t="shared" si="24"/>
        <v>909.5003999999999</v>
      </c>
    </row>
    <row r="77" spans="1:38" x14ac:dyDescent="0.2">
      <c r="A77" t="s">
        <v>114</v>
      </c>
      <c r="B77" t="s">
        <v>126</v>
      </c>
      <c r="C77">
        <v>721.13</v>
      </c>
      <c r="D77">
        <v>763.23</v>
      </c>
      <c r="E77">
        <f t="shared" si="27"/>
        <v>742.18000000000006</v>
      </c>
      <c r="H77">
        <f t="shared" si="19"/>
        <v>751.99261153846157</v>
      </c>
      <c r="I77">
        <f t="shared" si="20"/>
        <v>888.69238076923102</v>
      </c>
      <c r="P77" t="s">
        <v>114</v>
      </c>
      <c r="Q77" t="s">
        <v>127</v>
      </c>
      <c r="R77">
        <v>976.17859999999996</v>
      </c>
      <c r="S77">
        <v>842.11800000000005</v>
      </c>
      <c r="T77">
        <f t="shared" si="28"/>
        <v>909.14830000000006</v>
      </c>
      <c r="W77">
        <f t="shared" si="21"/>
        <v>951.10413076923044</v>
      </c>
      <c r="X77">
        <f t="shared" si="22"/>
        <v>868.89236923076885</v>
      </c>
      <c r="AD77" t="s">
        <v>114</v>
      </c>
      <c r="AF77">
        <f t="shared" si="25"/>
        <v>848.65429999999992</v>
      </c>
      <c r="AG77">
        <f t="shared" si="26"/>
        <v>802.67399999999998</v>
      </c>
      <c r="AH77">
        <f t="shared" si="29"/>
        <v>825.66414999999995</v>
      </c>
      <c r="AK77">
        <f t="shared" si="23"/>
        <v>851.54837115384623</v>
      </c>
      <c r="AL77">
        <f t="shared" si="24"/>
        <v>878.79237499999988</v>
      </c>
    </row>
    <row r="81" spans="2:36" x14ac:dyDescent="0.2">
      <c r="C81" t="str">
        <f>C1</f>
        <v>V2V</v>
      </c>
      <c r="D81" t="str">
        <f>D1</f>
        <v>A2V</v>
      </c>
      <c r="E81" t="s">
        <v>121</v>
      </c>
      <c r="F81" t="s">
        <v>122</v>
      </c>
      <c r="R81" t="str">
        <f>R1</f>
        <v>A2A</v>
      </c>
      <c r="S81" t="str">
        <f>S1</f>
        <v>V2A</v>
      </c>
      <c r="T81" t="s">
        <v>121</v>
      </c>
      <c r="U81" t="s">
        <v>122</v>
      </c>
      <c r="V81" t="s">
        <v>224</v>
      </c>
      <c r="AF81" t="str">
        <f>AF1</f>
        <v>Mod Rep</v>
      </c>
      <c r="AG81" t="str">
        <f>AG1</f>
        <v>Mod Shift</v>
      </c>
      <c r="AH81" t="s">
        <v>121</v>
      </c>
      <c r="AI81" t="s">
        <v>122</v>
      </c>
    </row>
    <row r="82" spans="2:36" x14ac:dyDescent="0.2">
      <c r="B82" t="s">
        <v>7</v>
      </c>
      <c r="C82">
        <f>AVERAGE(C3:C27)</f>
        <v>1432.6086759999996</v>
      </c>
      <c r="D82">
        <f>AVERAGE(D3:D27)</f>
        <v>1584.0971999999995</v>
      </c>
      <c r="E82">
        <f>J2</f>
        <v>51.455541361030477</v>
      </c>
      <c r="F82">
        <f>K2</f>
        <v>51.455541361030463</v>
      </c>
      <c r="Q82" t="s">
        <v>7</v>
      </c>
      <c r="R82">
        <f>AVERAGE(R3:R27)</f>
        <v>1655.7830200000003</v>
      </c>
      <c r="S82">
        <f>AVERAGE(S3:S27)</f>
        <v>1718.6154320000001</v>
      </c>
      <c r="T82">
        <f>Y2</f>
        <v>52.234182921701269</v>
      </c>
      <c r="U82">
        <f>Z2</f>
        <v>52.234182921701269</v>
      </c>
      <c r="V82">
        <f>S82-R82</f>
        <v>62.832411999999749</v>
      </c>
      <c r="AE82" t="s">
        <v>7</v>
      </c>
      <c r="AF82">
        <f>AVERAGE(AF3:AF27)</f>
        <v>1544.1958479999998</v>
      </c>
      <c r="AG82">
        <f>AVERAGE(AG3:AG27)</f>
        <v>1651.3563159999999</v>
      </c>
      <c r="AH82">
        <f>AM2</f>
        <v>38.731438046084513</v>
      </c>
      <c r="AI82">
        <f>AN2</f>
        <v>38.731438046084513</v>
      </c>
      <c r="AJ82">
        <f>AG82-AF82</f>
        <v>107.16046800000004</v>
      </c>
    </row>
    <row r="83" spans="2:36" x14ac:dyDescent="0.2">
      <c r="B83" t="s">
        <v>8</v>
      </c>
      <c r="C83">
        <f>AVERAGE(C28:C52)</f>
        <v>1000.4207439999998</v>
      </c>
      <c r="D83">
        <f>AVERAGE(D28:D52)</f>
        <v>1139.7327759999998</v>
      </c>
      <c r="E83">
        <f>J27</f>
        <v>40.003078777982104</v>
      </c>
      <c r="F83">
        <f>E83</f>
        <v>40.003078777982104</v>
      </c>
      <c r="Q83" t="s">
        <v>8</v>
      </c>
      <c r="R83">
        <f>AVERAGE(R28:R52)</f>
        <v>1176.8158840000003</v>
      </c>
      <c r="S83">
        <f>AVERAGE(S28:S52)</f>
        <v>1270.0274560000003</v>
      </c>
      <c r="T83">
        <f>Y27</f>
        <v>46.153497053973567</v>
      </c>
      <c r="U83">
        <f>T83</f>
        <v>46.153497053973567</v>
      </c>
      <c r="V83">
        <f t="shared" ref="V83:V84" si="30">S83-R83</f>
        <v>93.211571999999933</v>
      </c>
      <c r="AE83" t="s">
        <v>8</v>
      </c>
      <c r="AF83">
        <f>AVERAGE(AF28:AF52)</f>
        <v>1088.6183140000001</v>
      </c>
      <c r="AG83">
        <f>AVERAGE(AG28:AG52)</f>
        <v>1204.8801160000003</v>
      </c>
      <c r="AH83">
        <f>AM27</f>
        <v>30.817813425640473</v>
      </c>
      <c r="AI83">
        <f>AH83</f>
        <v>30.817813425640473</v>
      </c>
      <c r="AJ83">
        <f t="shared" ref="AJ83:AJ84" si="31">AG83-AF83</f>
        <v>116.26180200000022</v>
      </c>
    </row>
    <row r="84" spans="2:36" x14ac:dyDescent="0.2">
      <c r="B84" t="s">
        <v>9</v>
      </c>
      <c r="C84">
        <f>AVERAGE(C53:C78)</f>
        <v>773.29737200000022</v>
      </c>
      <c r="D84">
        <f>AVERAGE(D53:D78)</f>
        <v>868.08924800000023</v>
      </c>
      <c r="E84">
        <f>J52</f>
        <v>21.763324505573664</v>
      </c>
      <c r="F84">
        <f>E84</f>
        <v>21.763324505573664</v>
      </c>
      <c r="Q84" t="s">
        <v>9</v>
      </c>
      <c r="R84">
        <f>AVERAGE(R53:R78)</f>
        <v>886.66986799999984</v>
      </c>
      <c r="S84">
        <f>AVERAGE(S53:S78)</f>
        <v>941.92581599999971</v>
      </c>
      <c r="T84">
        <f>Y52</f>
        <v>24.917579720746538</v>
      </c>
      <c r="U84">
        <f>T84</f>
        <v>24.917579720746538</v>
      </c>
      <c r="V84">
        <f t="shared" si="30"/>
        <v>55.255947999999876</v>
      </c>
      <c r="AE84" t="s">
        <v>9</v>
      </c>
      <c r="AF84">
        <f>AVERAGE(AF53:AF78)</f>
        <v>829.98361999999997</v>
      </c>
      <c r="AG84">
        <f>AVERAGE(AG53:AG78)</f>
        <v>905.00753199999974</v>
      </c>
      <c r="AH84">
        <f>AM52</f>
        <v>19.460619996973453</v>
      </c>
      <c r="AI84">
        <f>AH84</f>
        <v>19.460619996973453</v>
      </c>
      <c r="AJ84">
        <f t="shared" si="31"/>
        <v>75.023911999999768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2"/>
  <sheetViews>
    <sheetView workbookViewId="0">
      <selection activeCell="F1" sqref="F1:F1048576"/>
    </sheetView>
  </sheetViews>
  <sheetFormatPr baseColWidth="10" defaultRowHeight="16" x14ac:dyDescent="0.2"/>
  <sheetData>
    <row r="1" spans="1:46" x14ac:dyDescent="0.2">
      <c r="A1" s="3"/>
      <c r="B1" s="3"/>
      <c r="C1" s="3" t="s">
        <v>177</v>
      </c>
      <c r="D1" s="3" t="s">
        <v>178</v>
      </c>
      <c r="E1" s="3" t="s">
        <v>179</v>
      </c>
      <c r="F1" s="3" t="s">
        <v>180</v>
      </c>
      <c r="G1" s="3" t="s">
        <v>164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T1" s="3"/>
      <c r="U1" s="3"/>
      <c r="V1" s="3" t="s">
        <v>181</v>
      </c>
      <c r="W1" s="3" t="s">
        <v>171</v>
      </c>
      <c r="X1" s="3" t="s">
        <v>177</v>
      </c>
      <c r="Y1" s="3" t="s">
        <v>178</v>
      </c>
      <c r="Z1" s="3" t="s">
        <v>172</v>
      </c>
      <c r="AA1" s="3" t="s">
        <v>172</v>
      </c>
      <c r="AB1" s="3" t="s">
        <v>182</v>
      </c>
      <c r="AC1" s="3" t="s">
        <v>171</v>
      </c>
      <c r="AD1" s="3" t="s">
        <v>156</v>
      </c>
      <c r="AE1" s="3" t="s">
        <v>157</v>
      </c>
      <c r="AF1" s="3" t="s">
        <v>172</v>
      </c>
      <c r="AG1" s="3"/>
      <c r="AH1" s="3" t="s">
        <v>173</v>
      </c>
      <c r="AI1" s="3" t="s">
        <v>174</v>
      </c>
      <c r="AJ1" s="3" t="s">
        <v>181</v>
      </c>
      <c r="AK1" s="3" t="s">
        <v>182</v>
      </c>
      <c r="AL1" s="7"/>
      <c r="AM1" s="7"/>
      <c r="AN1" s="3"/>
      <c r="AO1" s="3" t="s">
        <v>175</v>
      </c>
      <c r="AP1" s="3" t="s">
        <v>174</v>
      </c>
      <c r="AQ1" s="3" t="s">
        <v>181</v>
      </c>
      <c r="AR1" s="3" t="s">
        <v>182</v>
      </c>
      <c r="AS1" s="8" t="s">
        <v>172</v>
      </c>
      <c r="AT1" s="8" t="s">
        <v>172</v>
      </c>
    </row>
    <row r="2" spans="1:46" x14ac:dyDescent="0.2">
      <c r="A2" s="3" t="s">
        <v>38</v>
      </c>
      <c r="B2" s="3"/>
      <c r="C2" s="3">
        <v>1621.7333000000001</v>
      </c>
      <c r="D2" s="3">
        <v>1459.1832999999999</v>
      </c>
      <c r="E2" s="3">
        <v>883.96</v>
      </c>
      <c r="F2" s="3">
        <v>1570.9332999999999</v>
      </c>
      <c r="G2" s="3">
        <f>SUM(C2:F2)/4</f>
        <v>1383.952475</v>
      </c>
      <c r="H2" s="3">
        <f>AVERAGE(C2:C26)</f>
        <v>1558.323028</v>
      </c>
      <c r="I2" s="3">
        <f t="shared" ref="I2:K2" si="0">AVERAGE(D2:D26)</f>
        <v>1285.5247840000002</v>
      </c>
      <c r="J2" s="3">
        <f t="shared" si="0"/>
        <v>1637.755932</v>
      </c>
      <c r="K2" s="3">
        <f t="shared" si="0"/>
        <v>1485.4095119999997</v>
      </c>
      <c r="L2" s="3">
        <f>C2-$G2+H$2</f>
        <v>1796.1038530000001</v>
      </c>
      <c r="M2" s="3">
        <f>D2-$G2+I$2</f>
        <v>1360.755609</v>
      </c>
      <c r="N2" s="3">
        <f t="shared" ref="N2:O17" si="1">E2-$G2+J$2</f>
        <v>1137.763457</v>
      </c>
      <c r="O2" s="3">
        <f t="shared" si="1"/>
        <v>1672.3903369999996</v>
      </c>
      <c r="P2" s="3">
        <f>1.96*STDEV(L2:L26)/SQRT(25)</f>
        <v>138.7280715480392</v>
      </c>
      <c r="Q2" s="3">
        <f t="shared" ref="Q2:S2" si="2">1.96*STDEV(M2:M26)/SQRT(25)</f>
        <v>116.56271237870871</v>
      </c>
      <c r="R2" s="3">
        <f t="shared" si="2"/>
        <v>163.82998619873942</v>
      </c>
      <c r="S2" s="3">
        <f t="shared" si="2"/>
        <v>99.843197757032129</v>
      </c>
      <c r="T2" s="3"/>
      <c r="U2" s="3"/>
      <c r="V2" s="3" t="s">
        <v>181</v>
      </c>
      <c r="W2" s="3">
        <f>SUM(C2:D2)/2</f>
        <v>1540.4583</v>
      </c>
      <c r="X2" s="3">
        <f>C2-$W2+H$2</f>
        <v>1639.5980280000001</v>
      </c>
      <c r="Y2" s="3">
        <f>D2-$W2+I$2</f>
        <v>1204.2497840000001</v>
      </c>
      <c r="Z2" s="3">
        <f>1.96*STDEV(X2:X26)/SQRT(25)</f>
        <v>111.18044777778175</v>
      </c>
      <c r="AA2" s="3">
        <f>1.96*STDEV(Y2:Y26)/SQRT(25)</f>
        <v>111.1804477777824</v>
      </c>
      <c r="AB2" s="3" t="s">
        <v>182</v>
      </c>
      <c r="AC2" s="3">
        <f>SUM(E2:F2)/2</f>
        <v>1227.4466499999999</v>
      </c>
      <c r="AD2" s="3">
        <f>E2-$AC2+J$2</f>
        <v>1294.2692820000002</v>
      </c>
      <c r="AE2" s="3">
        <f>F2-$AC2+K$2</f>
        <v>1828.8961619999998</v>
      </c>
      <c r="AF2" s="3">
        <f>1.96*STDEV(AD2:AD26)/SQRT(25)</f>
        <v>119.78891580577461</v>
      </c>
      <c r="AG2" s="3">
        <f>1.96*STDEV(AE2:AE26)/SQRT(25)</f>
        <v>119.78891580577442</v>
      </c>
      <c r="AH2" s="3" t="s">
        <v>173</v>
      </c>
      <c r="AI2" s="3">
        <f>(C2+E2)/2</f>
        <v>1252.84665</v>
      </c>
      <c r="AJ2" s="3">
        <f>C2-$AI2+H$2</f>
        <v>1927.2096780000002</v>
      </c>
      <c r="AK2" s="3">
        <f>E2-$AI2+J$2</f>
        <v>1268.8692820000001</v>
      </c>
      <c r="AL2" s="8">
        <f>1.96*STDEV(AJ2:AJ26)/SQRT(25)</f>
        <v>122.43620005028829</v>
      </c>
      <c r="AM2" s="8">
        <f>1.96*STDEV(AK2:AK26)/SQRT(25)</f>
        <v>122.43620005028868</v>
      </c>
      <c r="AN2" s="3"/>
      <c r="AO2" s="3" t="s">
        <v>175</v>
      </c>
      <c r="AP2" s="3">
        <f>(D2+F2)/2</f>
        <v>1515.0582999999999</v>
      </c>
      <c r="AQ2" s="3">
        <f>D2-$AP2+I$2</f>
        <v>1229.6497840000002</v>
      </c>
      <c r="AR2" s="3">
        <f>F2-$AP2+K$2</f>
        <v>1541.2845119999997</v>
      </c>
      <c r="AS2" s="8">
        <f>1.96*STDEV(AQ2:AQ26)/SQRT(25)</f>
        <v>61.037013391970525</v>
      </c>
      <c r="AT2" s="8">
        <f>1.96*STDEV(AR2:AR26)/SQRT(25)</f>
        <v>61.037013391970632</v>
      </c>
    </row>
    <row r="3" spans="1:46" x14ac:dyDescent="0.2">
      <c r="A3" s="3" t="s">
        <v>39</v>
      </c>
      <c r="B3" s="3"/>
      <c r="C3" s="3">
        <v>2616.15</v>
      </c>
      <c r="D3" s="3">
        <v>1811.45</v>
      </c>
      <c r="E3" s="3">
        <v>1793.85</v>
      </c>
      <c r="F3" s="3">
        <v>1953.22</v>
      </c>
      <c r="G3" s="3">
        <f t="shared" ref="G3:G66" si="3">SUM(C3:F3)/4</f>
        <v>2043.6675000000002</v>
      </c>
      <c r="H3" s="3"/>
      <c r="I3" s="3"/>
      <c r="J3" s="3"/>
      <c r="K3" s="3"/>
      <c r="L3" s="3">
        <f t="shared" ref="L3:O26" si="4">C3-$G3+H$2</f>
        <v>2130.8055279999999</v>
      </c>
      <c r="M3" s="3">
        <f t="shared" si="4"/>
        <v>1053.307284</v>
      </c>
      <c r="N3" s="3">
        <f t="shared" si="1"/>
        <v>1387.9384319999997</v>
      </c>
      <c r="O3" s="3">
        <f t="shared" si="1"/>
        <v>1394.9620119999995</v>
      </c>
      <c r="P3" s="3"/>
      <c r="Q3" s="3"/>
      <c r="R3" s="3"/>
      <c r="S3" s="3"/>
      <c r="T3" s="3"/>
      <c r="U3" s="3"/>
      <c r="V3" s="3" t="s">
        <v>181</v>
      </c>
      <c r="W3" s="3">
        <f t="shared" ref="W3:W66" si="5">SUM(C3:D3)/2</f>
        <v>2213.8000000000002</v>
      </c>
      <c r="X3" s="3">
        <f>C3-$W3+H$2</f>
        <v>1960.6730279999999</v>
      </c>
      <c r="Y3" s="3">
        <f t="shared" ref="X3:Y25" si="6">D3-$W3+I$2</f>
        <v>883.17478400000005</v>
      </c>
      <c r="Z3" s="3"/>
      <c r="AA3" s="3"/>
      <c r="AB3" s="3" t="s">
        <v>182</v>
      </c>
      <c r="AC3" s="3">
        <f t="shared" ref="AC3:AC66" si="7">SUM(E3:F3)/2</f>
        <v>1873.5349999999999</v>
      </c>
      <c r="AD3" s="3">
        <f t="shared" ref="AD3:AE26" si="8">E3-$AC3+J$2</f>
        <v>1558.0709320000001</v>
      </c>
      <c r="AE3" s="3">
        <f t="shared" si="8"/>
        <v>1565.0945119999999</v>
      </c>
      <c r="AF3" s="3"/>
      <c r="AG3" s="3"/>
      <c r="AH3" s="3" t="s">
        <v>173</v>
      </c>
      <c r="AI3" s="3">
        <f t="shared" ref="AI3:AI26" si="9">(C3+E3)/2</f>
        <v>2205</v>
      </c>
      <c r="AJ3" s="3">
        <f t="shared" ref="AJ3:AJ26" si="10">C3-$AI3+H$2</f>
        <v>1969.4730280000001</v>
      </c>
      <c r="AK3" s="3">
        <f t="shared" ref="AK3:AK26" si="11">E3-$AI3+J$2</f>
        <v>1226.6059319999999</v>
      </c>
      <c r="AL3" s="3"/>
      <c r="AM3" s="3"/>
      <c r="AN3" s="3"/>
      <c r="AO3" s="3" t="s">
        <v>175</v>
      </c>
      <c r="AP3" s="3">
        <f t="shared" ref="AP3:AP66" si="12">(D3+F3)/2</f>
        <v>1882.335</v>
      </c>
      <c r="AQ3" s="3">
        <f t="shared" ref="AQ3:AQ26" si="13">D3-$AP3+I$2</f>
        <v>1214.6397840000002</v>
      </c>
      <c r="AR3" s="3">
        <f t="shared" ref="AR3:AR26" si="14">F3-$AP3+K$2</f>
        <v>1556.2945119999997</v>
      </c>
      <c r="AS3" s="3"/>
      <c r="AT3" s="3"/>
    </row>
    <row r="4" spans="1:46" x14ac:dyDescent="0.2">
      <c r="A4" s="3" t="s">
        <v>40</v>
      </c>
      <c r="B4" s="3"/>
      <c r="C4" s="3">
        <v>944.61</v>
      </c>
      <c r="D4" s="3">
        <v>715.54859999999996</v>
      </c>
      <c r="E4" s="3">
        <v>1818.75</v>
      </c>
      <c r="F4" s="3">
        <v>1003.325</v>
      </c>
      <c r="G4" s="3">
        <f t="shared" si="3"/>
        <v>1120.5583999999999</v>
      </c>
      <c r="H4" s="3"/>
      <c r="I4" s="3"/>
      <c r="J4" s="3"/>
      <c r="K4" s="3"/>
      <c r="L4" s="3">
        <f t="shared" si="4"/>
        <v>1382.374628</v>
      </c>
      <c r="M4" s="3">
        <f t="shared" si="4"/>
        <v>880.51498400000025</v>
      </c>
      <c r="N4" s="3">
        <f t="shared" si="1"/>
        <v>2335.9475320000001</v>
      </c>
      <c r="O4" s="3">
        <f t="shared" si="1"/>
        <v>1368.1761119999999</v>
      </c>
      <c r="P4" s="3"/>
      <c r="Q4" s="3"/>
      <c r="R4" s="3"/>
      <c r="S4" s="3"/>
      <c r="T4" s="3"/>
      <c r="U4" s="3"/>
      <c r="V4" s="3" t="s">
        <v>181</v>
      </c>
      <c r="W4" s="3">
        <f t="shared" si="5"/>
        <v>830.07929999999999</v>
      </c>
      <c r="X4" s="3">
        <f t="shared" si="6"/>
        <v>1672.853728</v>
      </c>
      <c r="Y4" s="3">
        <f t="shared" si="6"/>
        <v>1170.9940840000002</v>
      </c>
      <c r="Z4" s="3"/>
      <c r="AA4" s="3"/>
      <c r="AB4" s="3" t="s">
        <v>182</v>
      </c>
      <c r="AC4" s="3">
        <f t="shared" si="7"/>
        <v>1411.0374999999999</v>
      </c>
      <c r="AD4" s="3">
        <f t="shared" si="8"/>
        <v>2045.4684320000001</v>
      </c>
      <c r="AE4" s="3">
        <f t="shared" si="8"/>
        <v>1077.6970119999999</v>
      </c>
      <c r="AF4" s="3"/>
      <c r="AG4" s="3"/>
      <c r="AH4" s="3" t="s">
        <v>173</v>
      </c>
      <c r="AI4" s="3">
        <f t="shared" si="9"/>
        <v>1381.68</v>
      </c>
      <c r="AJ4" s="3">
        <f t="shared" si="10"/>
        <v>1121.2530280000001</v>
      </c>
      <c r="AK4" s="3">
        <f t="shared" si="11"/>
        <v>2074.8259319999997</v>
      </c>
      <c r="AL4" s="3"/>
      <c r="AM4" s="3"/>
      <c r="AN4" s="3"/>
      <c r="AO4" s="3" t="s">
        <v>175</v>
      </c>
      <c r="AP4" s="3">
        <f t="shared" si="12"/>
        <v>859.43679999999995</v>
      </c>
      <c r="AQ4" s="3">
        <f t="shared" si="13"/>
        <v>1141.6365840000003</v>
      </c>
      <c r="AR4" s="3">
        <f t="shared" si="14"/>
        <v>1629.2977119999998</v>
      </c>
      <c r="AS4" s="3"/>
      <c r="AT4" s="3"/>
    </row>
    <row r="5" spans="1:46" x14ac:dyDescent="0.2">
      <c r="A5" s="3" t="s">
        <v>42</v>
      </c>
      <c r="B5" s="3"/>
      <c r="C5" s="3">
        <v>873.74</v>
      </c>
      <c r="D5" s="3">
        <v>939.34429999999998</v>
      </c>
      <c r="E5" s="3">
        <v>1383.8</v>
      </c>
      <c r="F5" s="3">
        <v>1057.8729000000001</v>
      </c>
      <c r="G5" s="3">
        <f t="shared" si="3"/>
        <v>1063.6893</v>
      </c>
      <c r="H5" s="3"/>
      <c r="I5" s="3"/>
      <c r="J5" s="3"/>
      <c r="K5" s="3"/>
      <c r="L5" s="3">
        <f t="shared" si="4"/>
        <v>1368.373728</v>
      </c>
      <c r="M5" s="3">
        <f t="shared" si="4"/>
        <v>1161.1797840000002</v>
      </c>
      <c r="N5" s="3">
        <f t="shared" si="1"/>
        <v>1957.866632</v>
      </c>
      <c r="O5" s="3">
        <f t="shared" si="1"/>
        <v>1479.5931119999998</v>
      </c>
      <c r="P5" s="3"/>
      <c r="Q5" s="3"/>
      <c r="R5" s="3"/>
      <c r="S5" s="3"/>
      <c r="T5" s="3"/>
      <c r="U5" s="3"/>
      <c r="V5" s="3" t="s">
        <v>181</v>
      </c>
      <c r="W5" s="3">
        <f t="shared" si="5"/>
        <v>906.54214999999999</v>
      </c>
      <c r="X5" s="3">
        <f t="shared" si="6"/>
        <v>1525.520878</v>
      </c>
      <c r="Y5" s="3">
        <f t="shared" si="6"/>
        <v>1318.3269340000002</v>
      </c>
      <c r="Z5" s="3"/>
      <c r="AA5" s="3"/>
      <c r="AB5" s="3" t="s">
        <v>182</v>
      </c>
      <c r="AC5" s="3">
        <f t="shared" si="7"/>
        <v>1220.83645</v>
      </c>
      <c r="AD5" s="3">
        <f t="shared" si="8"/>
        <v>1800.719482</v>
      </c>
      <c r="AE5" s="3">
        <f t="shared" si="8"/>
        <v>1322.4459619999998</v>
      </c>
      <c r="AF5" s="3"/>
      <c r="AG5" s="3"/>
      <c r="AH5" s="3" t="s">
        <v>173</v>
      </c>
      <c r="AI5" s="3">
        <f t="shared" si="9"/>
        <v>1128.77</v>
      </c>
      <c r="AJ5" s="3">
        <f t="shared" si="10"/>
        <v>1303.293028</v>
      </c>
      <c r="AK5" s="3">
        <f t="shared" si="11"/>
        <v>1892.785932</v>
      </c>
      <c r="AL5" s="3"/>
      <c r="AM5" s="3"/>
      <c r="AN5" s="3"/>
      <c r="AO5" s="3" t="s">
        <v>175</v>
      </c>
      <c r="AP5" s="3">
        <f t="shared" si="12"/>
        <v>998.60860000000002</v>
      </c>
      <c r="AQ5" s="3">
        <f t="shared" si="13"/>
        <v>1226.2604840000001</v>
      </c>
      <c r="AR5" s="3">
        <f t="shared" si="14"/>
        <v>1544.6738119999998</v>
      </c>
      <c r="AS5" s="3"/>
      <c r="AT5" s="3"/>
    </row>
    <row r="6" spans="1:46" x14ac:dyDescent="0.2">
      <c r="A6" s="3" t="s">
        <v>43</v>
      </c>
      <c r="B6" s="3"/>
      <c r="C6" s="3">
        <v>1056.5775000000001</v>
      </c>
      <c r="D6" s="3">
        <v>753.06799999999998</v>
      </c>
      <c r="E6" s="3">
        <v>1416.8</v>
      </c>
      <c r="F6" s="3">
        <v>1041.49</v>
      </c>
      <c r="G6" s="3">
        <f t="shared" si="3"/>
        <v>1066.9838749999999</v>
      </c>
      <c r="H6" s="3"/>
      <c r="I6" s="3"/>
      <c r="J6" s="3"/>
      <c r="K6" s="3"/>
      <c r="L6" s="3">
        <f t="shared" si="4"/>
        <v>1547.9166530000002</v>
      </c>
      <c r="M6" s="3">
        <f t="shared" si="4"/>
        <v>971.60890900000027</v>
      </c>
      <c r="N6" s="3">
        <f t="shared" si="1"/>
        <v>1987.5720570000001</v>
      </c>
      <c r="O6" s="3">
        <f t="shared" si="1"/>
        <v>1459.9156369999998</v>
      </c>
      <c r="P6" s="3"/>
      <c r="Q6" s="3"/>
      <c r="R6" s="3"/>
      <c r="S6" s="3"/>
      <c r="T6" s="3"/>
      <c r="U6" s="3"/>
      <c r="V6" s="3" t="s">
        <v>181</v>
      </c>
      <c r="W6" s="3">
        <f t="shared" si="5"/>
        <v>904.82275000000004</v>
      </c>
      <c r="X6" s="3">
        <f t="shared" si="6"/>
        <v>1710.0777780000001</v>
      </c>
      <c r="Y6" s="3">
        <f t="shared" si="6"/>
        <v>1133.7700340000001</v>
      </c>
      <c r="Z6" s="3"/>
      <c r="AA6" s="3"/>
      <c r="AB6" s="3" t="s">
        <v>182</v>
      </c>
      <c r="AC6" s="3">
        <f t="shared" si="7"/>
        <v>1229.145</v>
      </c>
      <c r="AD6" s="3">
        <f t="shared" si="8"/>
        <v>1825.410932</v>
      </c>
      <c r="AE6" s="3">
        <f t="shared" si="8"/>
        <v>1297.7545119999997</v>
      </c>
      <c r="AF6" s="3"/>
      <c r="AG6" s="3"/>
      <c r="AH6" s="3" t="s">
        <v>173</v>
      </c>
      <c r="AI6" s="3">
        <f t="shared" si="9"/>
        <v>1236.68875</v>
      </c>
      <c r="AJ6" s="3">
        <f t="shared" si="10"/>
        <v>1378.2117780000001</v>
      </c>
      <c r="AK6" s="3">
        <f t="shared" si="11"/>
        <v>1817.867182</v>
      </c>
      <c r="AL6" s="3"/>
      <c r="AM6" s="3"/>
      <c r="AN6" s="3"/>
      <c r="AO6" s="3" t="s">
        <v>175</v>
      </c>
      <c r="AP6" s="3">
        <f t="shared" si="12"/>
        <v>897.279</v>
      </c>
      <c r="AQ6" s="3">
        <f t="shared" si="13"/>
        <v>1141.3137840000002</v>
      </c>
      <c r="AR6" s="3">
        <f t="shared" si="14"/>
        <v>1629.6205119999997</v>
      </c>
      <c r="AS6" s="3"/>
      <c r="AT6" s="3"/>
    </row>
    <row r="7" spans="1:46" x14ac:dyDescent="0.2">
      <c r="A7" s="3" t="s">
        <v>44</v>
      </c>
      <c r="B7" s="3"/>
      <c r="C7" s="3">
        <v>1353.625</v>
      </c>
      <c r="D7" s="3">
        <v>1509.1713999999999</v>
      </c>
      <c r="E7" s="3">
        <v>1556.1</v>
      </c>
      <c r="F7" s="3">
        <v>1400.8167000000001</v>
      </c>
      <c r="G7" s="3">
        <f t="shared" si="3"/>
        <v>1454.928275</v>
      </c>
      <c r="H7" s="3"/>
      <c r="I7" s="3"/>
      <c r="J7" s="3"/>
      <c r="K7" s="3"/>
      <c r="L7" s="3">
        <f t="shared" si="4"/>
        <v>1457.019753</v>
      </c>
      <c r="M7" s="3">
        <f t="shared" si="4"/>
        <v>1339.7679090000001</v>
      </c>
      <c r="N7" s="3">
        <f t="shared" si="1"/>
        <v>1738.927657</v>
      </c>
      <c r="O7" s="3">
        <f t="shared" si="1"/>
        <v>1431.2979369999998</v>
      </c>
      <c r="P7" s="3"/>
      <c r="Q7" s="3"/>
      <c r="R7" s="3"/>
      <c r="S7" s="3"/>
      <c r="T7" s="3"/>
      <c r="U7" s="3"/>
      <c r="V7" s="3" t="s">
        <v>181</v>
      </c>
      <c r="W7" s="3">
        <f t="shared" si="5"/>
        <v>1431.3982000000001</v>
      </c>
      <c r="X7" s="3">
        <f t="shared" si="6"/>
        <v>1480.5498279999999</v>
      </c>
      <c r="Y7" s="3">
        <f t="shared" si="6"/>
        <v>1363.297984</v>
      </c>
      <c r="Z7" s="3"/>
      <c r="AA7" s="3"/>
      <c r="AB7" s="3" t="s">
        <v>182</v>
      </c>
      <c r="AC7" s="3">
        <f t="shared" si="7"/>
        <v>1478.4583499999999</v>
      </c>
      <c r="AD7" s="3">
        <f t="shared" si="8"/>
        <v>1715.3975820000001</v>
      </c>
      <c r="AE7" s="3">
        <f t="shared" si="8"/>
        <v>1407.7678619999999</v>
      </c>
      <c r="AF7" s="3"/>
      <c r="AG7" s="3"/>
      <c r="AH7" s="3" t="s">
        <v>173</v>
      </c>
      <c r="AI7" s="3">
        <f t="shared" si="9"/>
        <v>1454.8625</v>
      </c>
      <c r="AJ7" s="3">
        <f t="shared" si="10"/>
        <v>1457.0855280000001</v>
      </c>
      <c r="AK7" s="3">
        <f t="shared" si="11"/>
        <v>1738.993432</v>
      </c>
      <c r="AL7" s="3"/>
      <c r="AM7" s="3"/>
      <c r="AN7" s="3"/>
      <c r="AO7" s="3" t="s">
        <v>175</v>
      </c>
      <c r="AP7" s="3">
        <f t="shared" si="12"/>
        <v>1454.99405</v>
      </c>
      <c r="AQ7" s="3">
        <f t="shared" si="13"/>
        <v>1339.7021340000001</v>
      </c>
      <c r="AR7" s="3">
        <f t="shared" si="14"/>
        <v>1431.2321619999998</v>
      </c>
      <c r="AS7" s="3"/>
      <c r="AT7" s="3"/>
    </row>
    <row r="8" spans="1:46" x14ac:dyDescent="0.2">
      <c r="A8" s="3" t="s">
        <v>45</v>
      </c>
      <c r="B8" s="3"/>
      <c r="C8" s="3">
        <v>2769.3</v>
      </c>
      <c r="D8" s="3">
        <v>1304.2971</v>
      </c>
      <c r="E8" s="3">
        <v>2888.8</v>
      </c>
      <c r="F8" s="3">
        <v>2269.54</v>
      </c>
      <c r="G8" s="3">
        <f t="shared" si="3"/>
        <v>2307.9842749999998</v>
      </c>
      <c r="H8" s="3"/>
      <c r="I8" s="3"/>
      <c r="J8" s="3"/>
      <c r="K8" s="3"/>
      <c r="L8" s="3">
        <f t="shared" si="4"/>
        <v>2019.6387530000004</v>
      </c>
      <c r="M8" s="3">
        <f t="shared" si="4"/>
        <v>281.83760900000038</v>
      </c>
      <c r="N8" s="3">
        <f t="shared" si="1"/>
        <v>2218.5716570000004</v>
      </c>
      <c r="O8" s="3">
        <f t="shared" si="1"/>
        <v>1446.9652369999999</v>
      </c>
      <c r="P8" s="3"/>
      <c r="Q8" s="3"/>
      <c r="R8" s="3"/>
      <c r="S8" s="3"/>
      <c r="T8" s="3"/>
      <c r="U8" s="3"/>
      <c r="V8" s="3" t="s">
        <v>181</v>
      </c>
      <c r="W8" s="3">
        <f t="shared" si="5"/>
        <v>2036.79855</v>
      </c>
      <c r="X8" s="3">
        <f t="shared" si="6"/>
        <v>2290.8244780000005</v>
      </c>
      <c r="Y8" s="3">
        <f t="shared" si="6"/>
        <v>553.0233340000002</v>
      </c>
      <c r="Z8" s="3"/>
      <c r="AA8" s="3"/>
      <c r="AB8" s="3" t="s">
        <v>182</v>
      </c>
      <c r="AC8" s="3">
        <f t="shared" si="7"/>
        <v>2579.17</v>
      </c>
      <c r="AD8" s="3">
        <f t="shared" si="8"/>
        <v>1947.3859320000001</v>
      </c>
      <c r="AE8" s="3">
        <f t="shared" si="8"/>
        <v>1175.7795119999996</v>
      </c>
      <c r="AF8" s="3"/>
      <c r="AG8" s="3"/>
      <c r="AH8" s="3" t="s">
        <v>173</v>
      </c>
      <c r="AI8" s="3">
        <f t="shared" si="9"/>
        <v>2829.05</v>
      </c>
      <c r="AJ8" s="3">
        <f t="shared" si="10"/>
        <v>1498.573028</v>
      </c>
      <c r="AK8" s="3">
        <f t="shared" si="11"/>
        <v>1697.505932</v>
      </c>
      <c r="AL8" s="3"/>
      <c r="AM8" s="3"/>
      <c r="AN8" s="3"/>
      <c r="AO8" s="3" t="s">
        <v>175</v>
      </c>
      <c r="AP8" s="3">
        <f t="shared" si="12"/>
        <v>1786.9185499999999</v>
      </c>
      <c r="AQ8" s="3">
        <f t="shared" si="13"/>
        <v>802.90333400000031</v>
      </c>
      <c r="AR8" s="3">
        <f t="shared" si="14"/>
        <v>1968.0309619999998</v>
      </c>
      <c r="AS8" s="3"/>
      <c r="AT8" s="3"/>
    </row>
    <row r="9" spans="1:46" x14ac:dyDescent="0.2">
      <c r="A9" s="3" t="s">
        <v>46</v>
      </c>
      <c r="B9" s="3"/>
      <c r="C9" s="3">
        <v>1744.9749999999999</v>
      </c>
      <c r="D9" s="3">
        <v>1277.76</v>
      </c>
      <c r="E9" s="3">
        <v>1842.95</v>
      </c>
      <c r="F9" s="3">
        <v>1636.828</v>
      </c>
      <c r="G9" s="3">
        <f t="shared" si="3"/>
        <v>1625.6282499999998</v>
      </c>
      <c r="H9" s="3"/>
      <c r="I9" s="3"/>
      <c r="J9" s="3"/>
      <c r="K9" s="3"/>
      <c r="L9" s="3">
        <f t="shared" si="4"/>
        <v>1677.6697780000002</v>
      </c>
      <c r="M9" s="3">
        <f t="shared" si="4"/>
        <v>937.65653400000042</v>
      </c>
      <c r="N9" s="3">
        <f t="shared" si="1"/>
        <v>1855.0776820000003</v>
      </c>
      <c r="O9" s="3">
        <f t="shared" si="1"/>
        <v>1496.6092619999999</v>
      </c>
      <c r="P9" s="3"/>
      <c r="Q9" s="3"/>
      <c r="R9" s="3"/>
      <c r="S9" s="3"/>
      <c r="T9" s="3"/>
      <c r="U9" s="3"/>
      <c r="V9" s="3" t="s">
        <v>181</v>
      </c>
      <c r="W9" s="3">
        <f t="shared" si="5"/>
        <v>1511.3674999999998</v>
      </c>
      <c r="X9" s="3">
        <f t="shared" si="6"/>
        <v>1791.9305280000001</v>
      </c>
      <c r="Y9" s="3">
        <f t="shared" si="6"/>
        <v>1051.9172840000003</v>
      </c>
      <c r="Z9" s="3"/>
      <c r="AA9" s="3"/>
      <c r="AB9" s="3" t="s">
        <v>182</v>
      </c>
      <c r="AC9" s="3">
        <f t="shared" si="7"/>
        <v>1739.8890000000001</v>
      </c>
      <c r="AD9" s="3">
        <f t="shared" si="8"/>
        <v>1740.816932</v>
      </c>
      <c r="AE9" s="3">
        <f t="shared" si="8"/>
        <v>1382.3485119999996</v>
      </c>
      <c r="AF9" s="3"/>
      <c r="AG9" s="3"/>
      <c r="AH9" s="3" t="s">
        <v>173</v>
      </c>
      <c r="AI9" s="3">
        <f t="shared" si="9"/>
        <v>1793.9625000000001</v>
      </c>
      <c r="AJ9" s="3">
        <f t="shared" si="10"/>
        <v>1509.3355279999998</v>
      </c>
      <c r="AK9" s="3">
        <f t="shared" si="11"/>
        <v>1686.743432</v>
      </c>
      <c r="AL9" s="3"/>
      <c r="AM9" s="3"/>
      <c r="AN9" s="3"/>
      <c r="AO9" s="3" t="s">
        <v>175</v>
      </c>
      <c r="AP9" s="3">
        <f t="shared" si="12"/>
        <v>1457.2939999999999</v>
      </c>
      <c r="AQ9" s="3">
        <f t="shared" si="13"/>
        <v>1105.9907840000003</v>
      </c>
      <c r="AR9" s="3">
        <f t="shared" si="14"/>
        <v>1664.9435119999998</v>
      </c>
      <c r="AS9" s="3"/>
      <c r="AT9" s="3"/>
    </row>
    <row r="10" spans="1:46" x14ac:dyDescent="0.2">
      <c r="A10" s="3" t="s">
        <v>47</v>
      </c>
      <c r="B10" s="3"/>
      <c r="C10" s="3">
        <v>2668.9</v>
      </c>
      <c r="D10" s="3">
        <v>1056.4242999999999</v>
      </c>
      <c r="E10" s="3">
        <v>1437.4</v>
      </c>
      <c r="F10" s="3">
        <v>1279.81</v>
      </c>
      <c r="G10" s="3">
        <f t="shared" si="3"/>
        <v>1610.6335749999998</v>
      </c>
      <c r="H10" s="3"/>
      <c r="I10" s="3"/>
      <c r="J10" s="3"/>
      <c r="K10" s="3"/>
      <c r="L10" s="3">
        <f t="shared" si="4"/>
        <v>2616.5894530000005</v>
      </c>
      <c r="M10" s="3">
        <f t="shared" si="4"/>
        <v>731.31550900000025</v>
      </c>
      <c r="N10" s="3">
        <f t="shared" si="1"/>
        <v>1464.5223570000003</v>
      </c>
      <c r="O10" s="3">
        <f t="shared" si="1"/>
        <v>1154.5859369999998</v>
      </c>
      <c r="P10" s="3"/>
      <c r="Q10" s="3"/>
      <c r="R10" s="3"/>
      <c r="S10" s="3"/>
      <c r="T10" s="3"/>
      <c r="U10" s="3"/>
      <c r="V10" s="3" t="s">
        <v>181</v>
      </c>
      <c r="W10" s="3">
        <f t="shared" si="5"/>
        <v>1862.6621500000001</v>
      </c>
      <c r="X10" s="3">
        <f t="shared" si="6"/>
        <v>2364.5608780000002</v>
      </c>
      <c r="Y10" s="3">
        <f t="shared" si="6"/>
        <v>479.28693399999997</v>
      </c>
      <c r="Z10" s="3"/>
      <c r="AA10" s="3"/>
      <c r="AB10" s="3" t="s">
        <v>182</v>
      </c>
      <c r="AC10" s="3">
        <f t="shared" si="7"/>
        <v>1358.605</v>
      </c>
      <c r="AD10" s="3">
        <f t="shared" si="8"/>
        <v>1716.5509320000001</v>
      </c>
      <c r="AE10" s="3">
        <f t="shared" si="8"/>
        <v>1406.6145119999996</v>
      </c>
      <c r="AF10" s="3"/>
      <c r="AG10" s="3"/>
      <c r="AH10" s="3" t="s">
        <v>173</v>
      </c>
      <c r="AI10" s="3">
        <f t="shared" si="9"/>
        <v>2053.15</v>
      </c>
      <c r="AJ10" s="3">
        <f t="shared" si="10"/>
        <v>2174.0730279999998</v>
      </c>
      <c r="AK10" s="3">
        <f t="shared" si="11"/>
        <v>1022.005932</v>
      </c>
      <c r="AL10" s="3"/>
      <c r="AM10" s="3"/>
      <c r="AN10" s="3"/>
      <c r="AO10" s="3" t="s">
        <v>175</v>
      </c>
      <c r="AP10" s="3">
        <f t="shared" si="12"/>
        <v>1168.11715</v>
      </c>
      <c r="AQ10" s="3">
        <f t="shared" si="13"/>
        <v>1173.831934</v>
      </c>
      <c r="AR10" s="3">
        <f t="shared" si="14"/>
        <v>1597.1023619999996</v>
      </c>
      <c r="AS10" s="3"/>
      <c r="AT10" s="3"/>
    </row>
    <row r="11" spans="1:46" x14ac:dyDescent="0.2">
      <c r="A11" s="3" t="s">
        <v>48</v>
      </c>
      <c r="B11" s="3"/>
      <c r="C11" s="3">
        <v>1358.1333</v>
      </c>
      <c r="D11" s="3">
        <v>762.6114</v>
      </c>
      <c r="E11" s="3">
        <v>1238.8499999999999</v>
      </c>
      <c r="F11" s="3">
        <v>940.79169999999999</v>
      </c>
      <c r="G11" s="3">
        <f t="shared" si="3"/>
        <v>1075.0966000000001</v>
      </c>
      <c r="H11" s="3"/>
      <c r="I11" s="3"/>
      <c r="J11" s="3"/>
      <c r="K11" s="3"/>
      <c r="L11" s="3">
        <f t="shared" si="4"/>
        <v>1841.3597279999999</v>
      </c>
      <c r="M11" s="3">
        <f t="shared" si="4"/>
        <v>973.0395840000001</v>
      </c>
      <c r="N11" s="3">
        <f t="shared" si="1"/>
        <v>1801.5093319999999</v>
      </c>
      <c r="O11" s="3">
        <f t="shared" si="1"/>
        <v>1351.1046119999996</v>
      </c>
      <c r="P11" s="3"/>
      <c r="Q11" s="3"/>
      <c r="R11" s="3"/>
      <c r="S11" s="3"/>
      <c r="T11" s="3"/>
      <c r="U11" s="3"/>
      <c r="V11" s="3" t="s">
        <v>181</v>
      </c>
      <c r="W11" s="3">
        <f t="shared" si="5"/>
        <v>1060.3723500000001</v>
      </c>
      <c r="X11" s="3">
        <f t="shared" si="6"/>
        <v>1856.0839779999999</v>
      </c>
      <c r="Y11" s="3">
        <f t="shared" si="6"/>
        <v>987.76383400000009</v>
      </c>
      <c r="Z11" s="3"/>
      <c r="AA11" s="3"/>
      <c r="AB11" s="3" t="s">
        <v>182</v>
      </c>
      <c r="AC11" s="3">
        <f t="shared" si="7"/>
        <v>1089.8208500000001</v>
      </c>
      <c r="AD11" s="3">
        <f t="shared" si="8"/>
        <v>1786.7850819999999</v>
      </c>
      <c r="AE11" s="3">
        <f t="shared" si="8"/>
        <v>1336.3803619999996</v>
      </c>
      <c r="AF11" s="3"/>
      <c r="AG11" s="3"/>
      <c r="AH11" s="3" t="s">
        <v>173</v>
      </c>
      <c r="AI11" s="3">
        <f t="shared" si="9"/>
        <v>1298.4916499999999</v>
      </c>
      <c r="AJ11" s="3">
        <f t="shared" si="10"/>
        <v>1617.964678</v>
      </c>
      <c r="AK11" s="3">
        <f t="shared" si="11"/>
        <v>1578.114282</v>
      </c>
      <c r="AL11" s="3"/>
      <c r="AM11" s="3"/>
      <c r="AN11" s="3"/>
      <c r="AO11" s="3" t="s">
        <v>175</v>
      </c>
      <c r="AP11" s="3">
        <f t="shared" si="12"/>
        <v>851.70155</v>
      </c>
      <c r="AQ11" s="3">
        <f t="shared" si="13"/>
        <v>1196.4346340000002</v>
      </c>
      <c r="AR11" s="3">
        <f t="shared" si="14"/>
        <v>1574.4996619999997</v>
      </c>
      <c r="AS11" s="3"/>
      <c r="AT11" s="3"/>
    </row>
    <row r="12" spans="1:46" x14ac:dyDescent="0.2">
      <c r="A12" s="3" t="s">
        <v>49</v>
      </c>
      <c r="B12" s="3"/>
      <c r="C12" s="3">
        <v>1118.1375</v>
      </c>
      <c r="D12" s="3">
        <v>1342.5482999999999</v>
      </c>
      <c r="E12" s="3">
        <v>978.92499999999995</v>
      </c>
      <c r="F12" s="3">
        <v>1465.84</v>
      </c>
      <c r="G12" s="3">
        <f t="shared" si="3"/>
        <v>1226.3627000000001</v>
      </c>
      <c r="H12" s="3"/>
      <c r="I12" s="3"/>
      <c r="J12" s="3"/>
      <c r="K12" s="3"/>
      <c r="L12" s="3">
        <f t="shared" si="4"/>
        <v>1450.0978279999999</v>
      </c>
      <c r="M12" s="3">
        <f t="shared" si="4"/>
        <v>1401.710384</v>
      </c>
      <c r="N12" s="3">
        <f t="shared" si="1"/>
        <v>1390.3182319999999</v>
      </c>
      <c r="O12" s="3">
        <f t="shared" si="1"/>
        <v>1724.8868119999995</v>
      </c>
      <c r="P12" s="3"/>
      <c r="Q12" s="3"/>
      <c r="R12" s="3"/>
      <c r="S12" s="3"/>
      <c r="T12" s="3"/>
      <c r="U12" s="3"/>
      <c r="V12" s="3" t="s">
        <v>181</v>
      </c>
      <c r="W12" s="3">
        <f t="shared" si="5"/>
        <v>1230.3429000000001</v>
      </c>
      <c r="X12" s="3">
        <f t="shared" si="6"/>
        <v>1446.117628</v>
      </c>
      <c r="Y12" s="3">
        <f t="shared" si="6"/>
        <v>1397.730184</v>
      </c>
      <c r="Z12" s="3"/>
      <c r="AA12" s="3"/>
      <c r="AB12" s="3" t="s">
        <v>182</v>
      </c>
      <c r="AC12" s="3">
        <f t="shared" si="7"/>
        <v>1222.3824999999999</v>
      </c>
      <c r="AD12" s="3">
        <f t="shared" si="8"/>
        <v>1394.298432</v>
      </c>
      <c r="AE12" s="3">
        <f t="shared" si="8"/>
        <v>1728.8670119999997</v>
      </c>
      <c r="AF12" s="3"/>
      <c r="AG12" s="3"/>
      <c r="AH12" s="3" t="s">
        <v>173</v>
      </c>
      <c r="AI12" s="3">
        <f t="shared" si="9"/>
        <v>1048.53125</v>
      </c>
      <c r="AJ12" s="3">
        <f t="shared" si="10"/>
        <v>1627.9292780000001</v>
      </c>
      <c r="AK12" s="3">
        <f t="shared" si="11"/>
        <v>1568.149682</v>
      </c>
      <c r="AL12" s="3"/>
      <c r="AM12" s="3"/>
      <c r="AN12" s="3"/>
      <c r="AO12" s="3" t="s">
        <v>175</v>
      </c>
      <c r="AP12" s="3">
        <f t="shared" si="12"/>
        <v>1404.1941499999998</v>
      </c>
      <c r="AQ12" s="3">
        <f t="shared" si="13"/>
        <v>1223.8789340000003</v>
      </c>
      <c r="AR12" s="3">
        <f t="shared" si="14"/>
        <v>1547.0553619999998</v>
      </c>
      <c r="AS12" s="3"/>
      <c r="AT12" s="3"/>
    </row>
    <row r="13" spans="1:46" x14ac:dyDescent="0.2">
      <c r="A13" s="3" t="s">
        <v>50</v>
      </c>
      <c r="B13" s="3"/>
      <c r="C13" s="3">
        <v>1370.7249999999999</v>
      </c>
      <c r="D13" s="3">
        <v>1348.7860000000001</v>
      </c>
      <c r="E13" s="3">
        <v>1372.3</v>
      </c>
      <c r="F13" s="3">
        <v>1791.8</v>
      </c>
      <c r="G13" s="3">
        <f t="shared" si="3"/>
        <v>1470.90275</v>
      </c>
      <c r="H13" s="3"/>
      <c r="I13" s="3"/>
      <c r="J13" s="3"/>
      <c r="K13" s="3"/>
      <c r="L13" s="3">
        <f t="shared" si="4"/>
        <v>1458.145278</v>
      </c>
      <c r="M13" s="3">
        <f t="shared" si="4"/>
        <v>1163.4080340000003</v>
      </c>
      <c r="N13" s="3">
        <f t="shared" si="1"/>
        <v>1539.153182</v>
      </c>
      <c r="O13" s="3">
        <f t="shared" si="1"/>
        <v>1806.3067619999997</v>
      </c>
      <c r="P13" s="3"/>
      <c r="Q13" s="3"/>
      <c r="R13" s="3"/>
      <c r="S13" s="3"/>
      <c r="T13" s="3"/>
      <c r="U13" s="3"/>
      <c r="V13" s="3" t="s">
        <v>181</v>
      </c>
      <c r="W13" s="3">
        <f t="shared" si="5"/>
        <v>1359.7555</v>
      </c>
      <c r="X13" s="3">
        <f t="shared" si="6"/>
        <v>1569.2925279999999</v>
      </c>
      <c r="Y13" s="3">
        <f t="shared" si="6"/>
        <v>1274.5552840000003</v>
      </c>
      <c r="Z13" s="3"/>
      <c r="AA13" s="3"/>
      <c r="AB13" s="3" t="s">
        <v>182</v>
      </c>
      <c r="AC13" s="3">
        <f t="shared" si="7"/>
        <v>1582.05</v>
      </c>
      <c r="AD13" s="3">
        <f t="shared" si="8"/>
        <v>1428.005932</v>
      </c>
      <c r="AE13" s="3">
        <f t="shared" si="8"/>
        <v>1695.1595119999997</v>
      </c>
      <c r="AF13" s="3"/>
      <c r="AG13" s="3"/>
      <c r="AH13" s="3" t="s">
        <v>173</v>
      </c>
      <c r="AI13" s="3">
        <f t="shared" si="9"/>
        <v>1371.5124999999998</v>
      </c>
      <c r="AJ13" s="3">
        <f t="shared" si="10"/>
        <v>1557.5355280000001</v>
      </c>
      <c r="AK13" s="3">
        <f t="shared" si="11"/>
        <v>1638.5434320000002</v>
      </c>
      <c r="AL13" s="3"/>
      <c r="AM13" s="3"/>
      <c r="AN13" s="3"/>
      <c r="AO13" s="3" t="s">
        <v>175</v>
      </c>
      <c r="AP13" s="3">
        <f t="shared" si="12"/>
        <v>1570.2930000000001</v>
      </c>
      <c r="AQ13" s="3">
        <f t="shared" si="13"/>
        <v>1064.0177840000001</v>
      </c>
      <c r="AR13" s="3">
        <f t="shared" si="14"/>
        <v>1706.9165119999996</v>
      </c>
      <c r="AS13" s="3"/>
      <c r="AT13" s="3"/>
    </row>
    <row r="14" spans="1:46" x14ac:dyDescent="0.2">
      <c r="A14" s="3" t="s">
        <v>51</v>
      </c>
      <c r="B14" s="3"/>
      <c r="C14" s="3">
        <v>817.94830000000002</v>
      </c>
      <c r="D14" s="3">
        <v>927.43330000000003</v>
      </c>
      <c r="E14" s="3">
        <v>892.35</v>
      </c>
      <c r="F14" s="3">
        <v>1442.8186000000001</v>
      </c>
      <c r="G14" s="3">
        <f t="shared" si="3"/>
        <v>1020.13755</v>
      </c>
      <c r="H14" s="3"/>
      <c r="I14" s="3"/>
      <c r="J14" s="3"/>
      <c r="K14" s="3"/>
      <c r="L14" s="3">
        <f t="shared" si="4"/>
        <v>1356.1337779999999</v>
      </c>
      <c r="M14" s="3">
        <f t="shared" si="4"/>
        <v>1192.8205340000002</v>
      </c>
      <c r="N14" s="3">
        <f t="shared" si="1"/>
        <v>1509.968382</v>
      </c>
      <c r="O14" s="3">
        <f t="shared" si="1"/>
        <v>1908.0905619999999</v>
      </c>
      <c r="P14" s="3"/>
      <c r="Q14" s="3"/>
      <c r="R14" s="3"/>
      <c r="S14" s="3"/>
      <c r="T14" s="3"/>
      <c r="U14" s="3"/>
      <c r="V14" s="3" t="s">
        <v>181</v>
      </c>
      <c r="W14" s="3">
        <f t="shared" si="5"/>
        <v>872.69080000000008</v>
      </c>
      <c r="X14" s="3">
        <f t="shared" si="6"/>
        <v>1503.580528</v>
      </c>
      <c r="Y14" s="3">
        <f t="shared" si="6"/>
        <v>1340.267284</v>
      </c>
      <c r="Z14" s="3"/>
      <c r="AA14" s="3"/>
      <c r="AB14" s="3" t="s">
        <v>182</v>
      </c>
      <c r="AC14" s="3">
        <f t="shared" si="7"/>
        <v>1167.5843</v>
      </c>
      <c r="AD14" s="3">
        <f t="shared" si="8"/>
        <v>1362.521632</v>
      </c>
      <c r="AE14" s="3">
        <f t="shared" si="8"/>
        <v>1760.6438119999998</v>
      </c>
      <c r="AF14" s="3"/>
      <c r="AG14" s="3"/>
      <c r="AH14" s="3" t="s">
        <v>173</v>
      </c>
      <c r="AI14" s="3">
        <f t="shared" si="9"/>
        <v>855.14914999999996</v>
      </c>
      <c r="AJ14" s="3">
        <f t="shared" si="10"/>
        <v>1521.1221780000001</v>
      </c>
      <c r="AK14" s="3">
        <f t="shared" si="11"/>
        <v>1674.9567820000002</v>
      </c>
      <c r="AL14" s="3"/>
      <c r="AM14" s="3"/>
      <c r="AN14" s="3"/>
      <c r="AO14" s="3" t="s">
        <v>175</v>
      </c>
      <c r="AP14" s="3">
        <f t="shared" si="12"/>
        <v>1185.1259500000001</v>
      </c>
      <c r="AQ14" s="3">
        <f t="shared" si="13"/>
        <v>1027.8321340000002</v>
      </c>
      <c r="AR14" s="3">
        <f t="shared" si="14"/>
        <v>1743.1021619999997</v>
      </c>
      <c r="AS14" s="3"/>
      <c r="AT14" s="3"/>
    </row>
    <row r="15" spans="1:46" x14ac:dyDescent="0.2">
      <c r="A15" s="3" t="s">
        <v>52</v>
      </c>
      <c r="B15" s="3"/>
      <c r="C15" s="3">
        <v>1254.4974999999999</v>
      </c>
      <c r="D15" s="3">
        <v>1955.5571</v>
      </c>
      <c r="E15" s="3">
        <v>1382.4</v>
      </c>
      <c r="F15" s="3">
        <v>1682.52</v>
      </c>
      <c r="G15" s="3">
        <f t="shared" si="3"/>
        <v>1568.7436499999999</v>
      </c>
      <c r="H15" s="3"/>
      <c r="I15" s="3"/>
      <c r="J15" s="3"/>
      <c r="K15" s="3"/>
      <c r="L15" s="3">
        <f t="shared" si="4"/>
        <v>1244.0768780000001</v>
      </c>
      <c r="M15" s="3">
        <f t="shared" si="4"/>
        <v>1672.3382340000003</v>
      </c>
      <c r="N15" s="3">
        <f t="shared" si="1"/>
        <v>1451.4122820000002</v>
      </c>
      <c r="O15" s="3">
        <f t="shared" si="1"/>
        <v>1599.1858619999998</v>
      </c>
      <c r="P15" s="3"/>
      <c r="Q15" s="3"/>
      <c r="R15" s="3"/>
      <c r="S15" s="3"/>
      <c r="T15" s="3"/>
      <c r="U15" s="3"/>
      <c r="V15" s="3" t="s">
        <v>181</v>
      </c>
      <c r="W15" s="3">
        <f t="shared" si="5"/>
        <v>1605.0273</v>
      </c>
      <c r="X15" s="3">
        <f t="shared" si="6"/>
        <v>1207.793228</v>
      </c>
      <c r="Y15" s="3">
        <f t="shared" si="6"/>
        <v>1636.0545840000002</v>
      </c>
      <c r="Z15" s="3"/>
      <c r="AA15" s="3"/>
      <c r="AB15" s="3" t="s">
        <v>182</v>
      </c>
      <c r="AC15" s="3">
        <f t="shared" si="7"/>
        <v>1532.46</v>
      </c>
      <c r="AD15" s="3">
        <f t="shared" si="8"/>
        <v>1487.6959320000001</v>
      </c>
      <c r="AE15" s="3">
        <f t="shared" si="8"/>
        <v>1635.4695119999997</v>
      </c>
      <c r="AF15" s="3"/>
      <c r="AG15" s="3"/>
      <c r="AH15" s="3" t="s">
        <v>173</v>
      </c>
      <c r="AI15" s="3">
        <f t="shared" si="9"/>
        <v>1318.44875</v>
      </c>
      <c r="AJ15" s="3">
        <f t="shared" si="10"/>
        <v>1494.3717779999999</v>
      </c>
      <c r="AK15" s="3">
        <f t="shared" si="11"/>
        <v>1701.7071820000001</v>
      </c>
      <c r="AL15" s="3"/>
      <c r="AM15" s="3"/>
      <c r="AN15" s="3"/>
      <c r="AO15" s="3" t="s">
        <v>175</v>
      </c>
      <c r="AP15" s="3">
        <f t="shared" si="12"/>
        <v>1819.03855</v>
      </c>
      <c r="AQ15" s="3">
        <f t="shared" si="13"/>
        <v>1422.0433340000002</v>
      </c>
      <c r="AR15" s="3">
        <f t="shared" si="14"/>
        <v>1348.8909619999997</v>
      </c>
      <c r="AS15" s="3"/>
      <c r="AT15" s="3"/>
    </row>
    <row r="16" spans="1:46" x14ac:dyDescent="0.2">
      <c r="A16" s="3" t="s">
        <v>53</v>
      </c>
      <c r="B16" s="3"/>
      <c r="C16" s="3">
        <v>1964.325</v>
      </c>
      <c r="D16" s="3">
        <v>2411.3000000000002</v>
      </c>
      <c r="E16" s="3">
        <v>2234.5500000000002</v>
      </c>
      <c r="F16" s="3">
        <v>2438.2332999999999</v>
      </c>
      <c r="G16" s="3">
        <f t="shared" si="3"/>
        <v>2262.1020749999998</v>
      </c>
      <c r="H16" s="3"/>
      <c r="I16" s="3"/>
      <c r="J16" s="3"/>
      <c r="K16" s="3"/>
      <c r="L16" s="3">
        <f t="shared" si="4"/>
        <v>1260.5459530000003</v>
      </c>
      <c r="M16" s="3">
        <f t="shared" si="4"/>
        <v>1434.7227090000006</v>
      </c>
      <c r="N16" s="3">
        <f t="shared" si="1"/>
        <v>1610.2038570000004</v>
      </c>
      <c r="O16" s="3">
        <f t="shared" si="1"/>
        <v>1661.5407369999998</v>
      </c>
      <c r="P16" s="3"/>
      <c r="Q16" s="3"/>
      <c r="R16" s="3"/>
      <c r="S16" s="3"/>
      <c r="T16" s="3"/>
      <c r="U16" s="3"/>
      <c r="V16" s="3" t="s">
        <v>181</v>
      </c>
      <c r="W16" s="3">
        <f t="shared" si="5"/>
        <v>2187.8125</v>
      </c>
      <c r="X16" s="3">
        <f t="shared" si="6"/>
        <v>1334.8355280000001</v>
      </c>
      <c r="Y16" s="3">
        <f t="shared" si="6"/>
        <v>1509.0122840000004</v>
      </c>
      <c r="Z16" s="3"/>
      <c r="AA16" s="3"/>
      <c r="AB16" s="3" t="s">
        <v>182</v>
      </c>
      <c r="AC16" s="3">
        <f t="shared" si="7"/>
        <v>2336.39165</v>
      </c>
      <c r="AD16" s="3">
        <f t="shared" si="8"/>
        <v>1535.9142820000002</v>
      </c>
      <c r="AE16" s="3">
        <f t="shared" si="8"/>
        <v>1587.2511619999996</v>
      </c>
      <c r="AF16" s="3"/>
      <c r="AG16" s="3"/>
      <c r="AH16" s="3" t="s">
        <v>173</v>
      </c>
      <c r="AI16" s="3">
        <f t="shared" si="9"/>
        <v>2099.4375</v>
      </c>
      <c r="AJ16" s="3">
        <f t="shared" si="10"/>
        <v>1423.2105280000001</v>
      </c>
      <c r="AK16" s="3">
        <f t="shared" si="11"/>
        <v>1772.8684320000002</v>
      </c>
      <c r="AL16" s="3"/>
      <c r="AM16" s="3"/>
      <c r="AN16" s="3"/>
      <c r="AO16" s="3" t="s">
        <v>175</v>
      </c>
      <c r="AP16" s="3">
        <f t="shared" si="12"/>
        <v>2424.76665</v>
      </c>
      <c r="AQ16" s="3">
        <f t="shared" si="13"/>
        <v>1272.0581340000003</v>
      </c>
      <c r="AR16" s="3">
        <f t="shared" si="14"/>
        <v>1498.8761619999996</v>
      </c>
      <c r="AS16" s="3"/>
      <c r="AT16" s="3"/>
    </row>
    <row r="17" spans="1:46" x14ac:dyDescent="0.2">
      <c r="A17" s="3" t="s">
        <v>54</v>
      </c>
      <c r="B17" s="3"/>
      <c r="C17" s="3">
        <v>930.26670000000001</v>
      </c>
      <c r="D17" s="3">
        <v>1362.3157000000001</v>
      </c>
      <c r="E17" s="3">
        <v>1127.9000000000001</v>
      </c>
      <c r="F17" s="3">
        <v>1917.3386</v>
      </c>
      <c r="G17" s="3">
        <f t="shared" si="3"/>
        <v>1334.45525</v>
      </c>
      <c r="H17" s="3"/>
      <c r="I17" s="3"/>
      <c r="J17" s="3"/>
      <c r="K17" s="3"/>
      <c r="L17" s="3">
        <f t="shared" si="4"/>
        <v>1154.1344779999999</v>
      </c>
      <c r="M17" s="3">
        <f t="shared" si="4"/>
        <v>1313.3852340000003</v>
      </c>
      <c r="N17" s="3">
        <f t="shared" si="1"/>
        <v>1431.2006820000001</v>
      </c>
      <c r="O17" s="3">
        <f t="shared" si="1"/>
        <v>2068.2928619999998</v>
      </c>
      <c r="P17" s="3"/>
      <c r="Q17" s="3"/>
      <c r="R17" s="3"/>
      <c r="S17" s="3"/>
      <c r="T17" s="3"/>
      <c r="U17" s="3"/>
      <c r="V17" s="3" t="s">
        <v>181</v>
      </c>
      <c r="W17" s="3">
        <f t="shared" si="5"/>
        <v>1146.2912000000001</v>
      </c>
      <c r="X17" s="3">
        <f t="shared" si="6"/>
        <v>1342.2985279999998</v>
      </c>
      <c r="Y17" s="3">
        <f t="shared" si="6"/>
        <v>1501.5492840000002</v>
      </c>
      <c r="Z17" s="3"/>
      <c r="AA17" s="3"/>
      <c r="AB17" s="3" t="s">
        <v>182</v>
      </c>
      <c r="AC17" s="3">
        <f t="shared" si="7"/>
        <v>1522.6193000000001</v>
      </c>
      <c r="AD17" s="3">
        <f t="shared" si="8"/>
        <v>1243.0366320000001</v>
      </c>
      <c r="AE17" s="3">
        <f t="shared" si="8"/>
        <v>1880.1288119999997</v>
      </c>
      <c r="AF17" s="3"/>
      <c r="AG17" s="3"/>
      <c r="AH17" s="3" t="s">
        <v>173</v>
      </c>
      <c r="AI17" s="3">
        <f t="shared" si="9"/>
        <v>1029.0833500000001</v>
      </c>
      <c r="AJ17" s="3">
        <f t="shared" si="10"/>
        <v>1459.506378</v>
      </c>
      <c r="AK17" s="3">
        <f t="shared" si="11"/>
        <v>1736.572582</v>
      </c>
      <c r="AL17" s="3"/>
      <c r="AM17" s="3"/>
      <c r="AN17" s="3"/>
      <c r="AO17" s="3" t="s">
        <v>175</v>
      </c>
      <c r="AP17" s="3">
        <f t="shared" si="12"/>
        <v>1639.8271500000001</v>
      </c>
      <c r="AQ17" s="3">
        <f t="shared" si="13"/>
        <v>1008.0133340000002</v>
      </c>
      <c r="AR17" s="3">
        <f t="shared" si="14"/>
        <v>1762.9209619999997</v>
      </c>
      <c r="AS17" s="3"/>
      <c r="AT17" s="3"/>
    </row>
    <row r="18" spans="1:46" x14ac:dyDescent="0.2">
      <c r="A18" s="3" t="s">
        <v>55</v>
      </c>
      <c r="B18" s="3"/>
      <c r="C18" s="3">
        <v>948.36829999999998</v>
      </c>
      <c r="D18" s="3">
        <v>852.12860000000001</v>
      </c>
      <c r="E18" s="3">
        <v>1201.7</v>
      </c>
      <c r="F18" s="3">
        <v>1039.1514</v>
      </c>
      <c r="G18" s="3">
        <f t="shared" si="3"/>
        <v>1010.3370749999999</v>
      </c>
      <c r="H18" s="3"/>
      <c r="I18" s="3"/>
      <c r="J18" s="3"/>
      <c r="K18" s="3"/>
      <c r="L18" s="3">
        <f t="shared" si="4"/>
        <v>1496.354253</v>
      </c>
      <c r="M18" s="3">
        <f t="shared" si="4"/>
        <v>1127.3163090000003</v>
      </c>
      <c r="N18" s="3">
        <f t="shared" si="4"/>
        <v>1829.1188570000002</v>
      </c>
      <c r="O18" s="3">
        <f t="shared" si="4"/>
        <v>1514.2238369999998</v>
      </c>
      <c r="P18" s="3"/>
      <c r="Q18" s="3"/>
      <c r="R18" s="3"/>
      <c r="S18" s="3"/>
      <c r="T18" s="3"/>
      <c r="U18" s="3"/>
      <c r="V18" s="3" t="s">
        <v>181</v>
      </c>
      <c r="W18" s="3">
        <f t="shared" si="5"/>
        <v>900.24845000000005</v>
      </c>
      <c r="X18" s="3">
        <f t="shared" si="6"/>
        <v>1606.4428779999998</v>
      </c>
      <c r="Y18" s="3">
        <f t="shared" si="6"/>
        <v>1237.4049340000001</v>
      </c>
      <c r="Z18" s="3"/>
      <c r="AA18" s="3"/>
      <c r="AB18" s="3" t="s">
        <v>182</v>
      </c>
      <c r="AC18" s="3">
        <f t="shared" si="7"/>
        <v>1120.4257</v>
      </c>
      <c r="AD18" s="3">
        <f t="shared" si="8"/>
        <v>1719.0302320000001</v>
      </c>
      <c r="AE18" s="3">
        <f t="shared" si="8"/>
        <v>1404.1352119999997</v>
      </c>
      <c r="AF18" s="3"/>
      <c r="AG18" s="3"/>
      <c r="AH18" s="3" t="s">
        <v>173</v>
      </c>
      <c r="AI18" s="3">
        <f t="shared" si="9"/>
        <v>1075.03415</v>
      </c>
      <c r="AJ18" s="3">
        <f t="shared" si="10"/>
        <v>1431.6571779999999</v>
      </c>
      <c r="AK18" s="3">
        <f t="shared" si="11"/>
        <v>1764.4217820000001</v>
      </c>
      <c r="AL18" s="3"/>
      <c r="AM18" s="3"/>
      <c r="AN18" s="3"/>
      <c r="AO18" s="3" t="s">
        <v>175</v>
      </c>
      <c r="AP18" s="3">
        <f t="shared" si="12"/>
        <v>945.64</v>
      </c>
      <c r="AQ18" s="3">
        <f t="shared" si="13"/>
        <v>1192.0133840000003</v>
      </c>
      <c r="AR18" s="3">
        <f t="shared" si="14"/>
        <v>1578.9209119999996</v>
      </c>
      <c r="AS18" s="3"/>
      <c r="AT18" s="3"/>
    </row>
    <row r="19" spans="1:46" x14ac:dyDescent="0.2">
      <c r="A19" s="3" t="s">
        <v>56</v>
      </c>
      <c r="B19" s="3"/>
      <c r="C19" s="3">
        <v>1463.075</v>
      </c>
      <c r="D19" s="3">
        <v>1849.3</v>
      </c>
      <c r="E19" s="3">
        <v>3346.6</v>
      </c>
      <c r="F19" s="3">
        <v>1432.35</v>
      </c>
      <c r="G19" s="3">
        <f t="shared" si="3"/>
        <v>2022.8312500000002</v>
      </c>
      <c r="H19" s="3"/>
      <c r="I19" s="3"/>
      <c r="J19" s="3"/>
      <c r="K19" s="3"/>
      <c r="L19" s="3">
        <f t="shared" si="4"/>
        <v>998.56677799999989</v>
      </c>
      <c r="M19" s="3">
        <f t="shared" si="4"/>
        <v>1111.993534</v>
      </c>
      <c r="N19" s="3">
        <f t="shared" si="4"/>
        <v>2961.5246819999998</v>
      </c>
      <c r="O19" s="3">
        <f t="shared" si="4"/>
        <v>894.92826199999945</v>
      </c>
      <c r="P19" s="3"/>
      <c r="Q19" s="3"/>
      <c r="R19" s="3"/>
      <c r="S19" s="3"/>
      <c r="T19" s="3"/>
      <c r="U19" s="3"/>
      <c r="V19" s="3" t="s">
        <v>181</v>
      </c>
      <c r="W19" s="3">
        <f t="shared" si="5"/>
        <v>1656.1875</v>
      </c>
      <c r="X19" s="3">
        <f t="shared" si="6"/>
        <v>1365.2105280000001</v>
      </c>
      <c r="Y19" s="3">
        <f t="shared" si="6"/>
        <v>1478.6372840000001</v>
      </c>
      <c r="Z19" s="3"/>
      <c r="AA19" s="3"/>
      <c r="AB19" s="3" t="s">
        <v>182</v>
      </c>
      <c r="AC19" s="3">
        <f t="shared" si="7"/>
        <v>2389.4749999999999</v>
      </c>
      <c r="AD19" s="3">
        <f t="shared" si="8"/>
        <v>2594.880932</v>
      </c>
      <c r="AE19" s="3">
        <f t="shared" si="8"/>
        <v>528.28451199999972</v>
      </c>
      <c r="AF19" s="3"/>
      <c r="AG19" s="3"/>
      <c r="AH19" s="3" t="s">
        <v>173</v>
      </c>
      <c r="AI19" s="3">
        <f t="shared" si="9"/>
        <v>2404.8375000000001</v>
      </c>
      <c r="AJ19" s="3">
        <f t="shared" si="10"/>
        <v>616.56052799999998</v>
      </c>
      <c r="AK19" s="3">
        <f t="shared" si="11"/>
        <v>2579.5184319999998</v>
      </c>
      <c r="AL19" s="3"/>
      <c r="AM19" s="3"/>
      <c r="AN19" s="3"/>
      <c r="AO19" s="3" t="s">
        <v>175</v>
      </c>
      <c r="AP19" s="3">
        <f t="shared" si="12"/>
        <v>1640.8249999999998</v>
      </c>
      <c r="AQ19" s="3">
        <f t="shared" si="13"/>
        <v>1493.9997840000003</v>
      </c>
      <c r="AR19" s="3">
        <f t="shared" si="14"/>
        <v>1276.9345119999998</v>
      </c>
      <c r="AS19" s="3"/>
      <c r="AT19" s="3"/>
    </row>
    <row r="20" spans="1:46" x14ac:dyDescent="0.2">
      <c r="A20" s="3" t="s">
        <v>57</v>
      </c>
      <c r="B20" s="3"/>
      <c r="C20" s="3">
        <v>1553.0250000000001</v>
      </c>
      <c r="D20" s="3">
        <v>1135.9485999999999</v>
      </c>
      <c r="E20" s="3">
        <v>2667.9</v>
      </c>
      <c r="F20" s="3">
        <v>1243.0528999999999</v>
      </c>
      <c r="G20" s="3">
        <f t="shared" si="3"/>
        <v>1649.9816250000001</v>
      </c>
      <c r="H20" s="3"/>
      <c r="I20" s="3"/>
      <c r="J20" s="3"/>
      <c r="K20" s="3"/>
      <c r="L20" s="3">
        <f t="shared" si="4"/>
        <v>1461.366403</v>
      </c>
      <c r="M20" s="3">
        <f t="shared" si="4"/>
        <v>771.491759</v>
      </c>
      <c r="N20" s="3">
        <f t="shared" si="4"/>
        <v>2655.6743070000002</v>
      </c>
      <c r="O20" s="3">
        <f t="shared" si="4"/>
        <v>1078.4807869999995</v>
      </c>
      <c r="P20" s="3"/>
      <c r="Q20" s="3"/>
      <c r="R20" s="3"/>
      <c r="S20" s="3"/>
      <c r="T20" s="3"/>
      <c r="U20" s="3"/>
      <c r="V20" s="3" t="s">
        <v>181</v>
      </c>
      <c r="W20" s="3">
        <f t="shared" si="5"/>
        <v>1344.4868000000001</v>
      </c>
      <c r="X20" s="3">
        <f t="shared" si="6"/>
        <v>1766.861228</v>
      </c>
      <c r="Y20" s="3">
        <f t="shared" si="6"/>
        <v>1076.986584</v>
      </c>
      <c r="Z20" s="3"/>
      <c r="AA20" s="3"/>
      <c r="AB20" s="3" t="s">
        <v>182</v>
      </c>
      <c r="AC20" s="3">
        <f t="shared" si="7"/>
        <v>1955.4764500000001</v>
      </c>
      <c r="AD20" s="3">
        <f t="shared" si="8"/>
        <v>2350.179482</v>
      </c>
      <c r="AE20" s="3">
        <f t="shared" si="8"/>
        <v>772.98596199999952</v>
      </c>
      <c r="AF20" s="3"/>
      <c r="AG20" s="3"/>
      <c r="AH20" s="3" t="s">
        <v>173</v>
      </c>
      <c r="AI20" s="3">
        <f t="shared" si="9"/>
        <v>2110.4625000000001</v>
      </c>
      <c r="AJ20" s="3">
        <f t="shared" si="10"/>
        <v>1000.885528</v>
      </c>
      <c r="AK20" s="3">
        <f t="shared" si="11"/>
        <v>2195.193432</v>
      </c>
      <c r="AL20" s="3"/>
      <c r="AM20" s="3"/>
      <c r="AN20" s="3"/>
      <c r="AO20" s="3" t="s">
        <v>175</v>
      </c>
      <c r="AP20" s="3">
        <f t="shared" si="12"/>
        <v>1189.5007499999999</v>
      </c>
      <c r="AQ20" s="3">
        <f t="shared" si="13"/>
        <v>1231.9726340000002</v>
      </c>
      <c r="AR20" s="3">
        <f t="shared" si="14"/>
        <v>1538.9616619999997</v>
      </c>
      <c r="AS20" s="3"/>
      <c r="AT20" s="3"/>
    </row>
    <row r="21" spans="1:46" x14ac:dyDescent="0.2">
      <c r="A21" s="3" t="s">
        <v>58</v>
      </c>
      <c r="B21" s="3"/>
      <c r="C21" s="3">
        <v>1788.9</v>
      </c>
      <c r="D21" s="3">
        <v>1360.4</v>
      </c>
      <c r="E21" s="3">
        <v>1171.3</v>
      </c>
      <c r="F21" s="3">
        <v>1194.145</v>
      </c>
      <c r="G21" s="3">
        <f t="shared" si="3"/>
        <v>1378.6862500000002</v>
      </c>
      <c r="H21" s="3"/>
      <c r="I21" s="3"/>
      <c r="J21" s="3"/>
      <c r="K21" s="3"/>
      <c r="L21" s="3">
        <f t="shared" si="4"/>
        <v>1968.5367779999999</v>
      </c>
      <c r="M21" s="3">
        <f t="shared" si="4"/>
        <v>1267.2385340000001</v>
      </c>
      <c r="N21" s="3">
        <f t="shared" si="4"/>
        <v>1430.3696819999998</v>
      </c>
      <c r="O21" s="3">
        <f t="shared" si="4"/>
        <v>1300.8682619999995</v>
      </c>
      <c r="P21" s="3"/>
      <c r="Q21" s="3"/>
      <c r="R21" s="3"/>
      <c r="S21" s="3"/>
      <c r="T21" s="3"/>
      <c r="U21" s="3"/>
      <c r="V21" s="3" t="s">
        <v>181</v>
      </c>
      <c r="W21" s="3">
        <f t="shared" si="5"/>
        <v>1574.65</v>
      </c>
      <c r="X21" s="3">
        <f t="shared" si="6"/>
        <v>1772.573028</v>
      </c>
      <c r="Y21" s="3">
        <f t="shared" si="6"/>
        <v>1071.2747840000002</v>
      </c>
      <c r="Z21" s="3"/>
      <c r="AA21" s="3"/>
      <c r="AB21" s="3" t="s">
        <v>182</v>
      </c>
      <c r="AC21" s="3">
        <f t="shared" si="7"/>
        <v>1182.7224999999999</v>
      </c>
      <c r="AD21" s="3">
        <f t="shared" si="8"/>
        <v>1626.3334320000001</v>
      </c>
      <c r="AE21" s="3">
        <f t="shared" si="8"/>
        <v>1496.8320119999998</v>
      </c>
      <c r="AF21" s="3"/>
      <c r="AG21" s="3"/>
      <c r="AH21" s="3" t="s">
        <v>173</v>
      </c>
      <c r="AI21" s="3">
        <f t="shared" si="9"/>
        <v>1480.1</v>
      </c>
      <c r="AJ21" s="3">
        <f t="shared" si="10"/>
        <v>1867.1230280000002</v>
      </c>
      <c r="AK21" s="3">
        <f t="shared" si="11"/>
        <v>1328.9559320000001</v>
      </c>
      <c r="AL21" s="3"/>
      <c r="AM21" s="3"/>
      <c r="AN21" s="3"/>
      <c r="AO21" s="3" t="s">
        <v>175</v>
      </c>
      <c r="AP21" s="3">
        <f t="shared" si="12"/>
        <v>1277.2725</v>
      </c>
      <c r="AQ21" s="3">
        <f t="shared" si="13"/>
        <v>1368.6522840000002</v>
      </c>
      <c r="AR21" s="3">
        <f t="shared" si="14"/>
        <v>1402.2820119999997</v>
      </c>
      <c r="AS21" s="3"/>
      <c r="AT21" s="3"/>
    </row>
    <row r="22" spans="1:46" x14ac:dyDescent="0.2">
      <c r="A22" s="3" t="s">
        <v>59</v>
      </c>
      <c r="B22" s="3"/>
      <c r="C22" s="3">
        <v>2215.1</v>
      </c>
      <c r="D22" s="3">
        <v>1252.95</v>
      </c>
      <c r="E22" s="3">
        <v>2232.1333</v>
      </c>
      <c r="F22" s="3">
        <v>1766.7</v>
      </c>
      <c r="G22" s="3">
        <f t="shared" si="3"/>
        <v>1866.7208250000001</v>
      </c>
      <c r="H22" s="3"/>
      <c r="I22" s="3"/>
      <c r="J22" s="3"/>
      <c r="K22" s="3"/>
      <c r="L22" s="3">
        <f t="shared" si="4"/>
        <v>1906.7022029999998</v>
      </c>
      <c r="M22" s="3">
        <f t="shared" si="4"/>
        <v>671.75395900000012</v>
      </c>
      <c r="N22" s="3">
        <f t="shared" si="4"/>
        <v>2003.1684069999999</v>
      </c>
      <c r="O22" s="3">
        <f t="shared" si="4"/>
        <v>1385.3886869999997</v>
      </c>
      <c r="P22" s="3"/>
      <c r="Q22" s="3"/>
      <c r="R22" s="3"/>
      <c r="S22" s="3"/>
      <c r="T22" s="3"/>
      <c r="U22" s="3"/>
      <c r="V22" s="3" t="s">
        <v>181</v>
      </c>
      <c r="W22" s="3">
        <f t="shared" si="5"/>
        <v>1734.0250000000001</v>
      </c>
      <c r="X22" s="3">
        <f t="shared" si="6"/>
        <v>2039.3980279999998</v>
      </c>
      <c r="Y22" s="3">
        <f t="shared" si="6"/>
        <v>804.44978400000014</v>
      </c>
      <c r="Z22" s="3"/>
      <c r="AA22" s="3"/>
      <c r="AB22" s="3" t="s">
        <v>182</v>
      </c>
      <c r="AC22" s="3">
        <f t="shared" si="7"/>
        <v>1999.4166500000001</v>
      </c>
      <c r="AD22" s="3">
        <f t="shared" si="8"/>
        <v>1870.4725819999999</v>
      </c>
      <c r="AE22" s="3">
        <f t="shared" si="8"/>
        <v>1252.6928619999996</v>
      </c>
      <c r="AF22" s="3"/>
      <c r="AG22" s="3"/>
      <c r="AH22" s="3" t="s">
        <v>173</v>
      </c>
      <c r="AI22" s="3">
        <f t="shared" si="9"/>
        <v>2223.6166499999999</v>
      </c>
      <c r="AJ22" s="3">
        <f t="shared" si="10"/>
        <v>1549.806378</v>
      </c>
      <c r="AK22" s="3">
        <f t="shared" si="11"/>
        <v>1646.2725820000001</v>
      </c>
      <c r="AL22" s="3"/>
      <c r="AM22" s="3"/>
      <c r="AN22" s="3"/>
      <c r="AO22" s="3" t="s">
        <v>175</v>
      </c>
      <c r="AP22" s="3">
        <f t="shared" si="12"/>
        <v>1509.825</v>
      </c>
      <c r="AQ22" s="3">
        <f t="shared" si="13"/>
        <v>1028.6497840000002</v>
      </c>
      <c r="AR22" s="3">
        <f t="shared" si="14"/>
        <v>1742.2845119999997</v>
      </c>
      <c r="AS22" s="3"/>
      <c r="AT22" s="3"/>
    </row>
    <row r="23" spans="1:46" x14ac:dyDescent="0.2">
      <c r="A23" s="3" t="s">
        <v>60</v>
      </c>
      <c r="B23" s="3"/>
      <c r="C23" s="3">
        <v>1615.3</v>
      </c>
      <c r="D23" s="3">
        <v>1537.25</v>
      </c>
      <c r="E23" s="3">
        <v>1492.6</v>
      </c>
      <c r="F23" s="3">
        <v>1457.825</v>
      </c>
      <c r="G23" s="3">
        <f t="shared" si="3"/>
        <v>1525.7437499999999</v>
      </c>
      <c r="H23" s="3"/>
      <c r="I23" s="3"/>
      <c r="J23" s="3"/>
      <c r="K23" s="3"/>
      <c r="L23" s="3">
        <f t="shared" si="4"/>
        <v>1647.8792780000001</v>
      </c>
      <c r="M23" s="3">
        <f t="shared" si="4"/>
        <v>1297.0310340000003</v>
      </c>
      <c r="N23" s="3">
        <f t="shared" si="4"/>
        <v>1604.6121820000001</v>
      </c>
      <c r="O23" s="3">
        <f t="shared" si="4"/>
        <v>1417.4907619999999</v>
      </c>
      <c r="P23" s="3"/>
      <c r="Q23" s="3"/>
      <c r="R23" s="3"/>
      <c r="S23" s="3"/>
      <c r="T23" s="3"/>
      <c r="U23" s="3"/>
      <c r="V23" s="3" t="s">
        <v>181</v>
      </c>
      <c r="W23" s="3">
        <f t="shared" si="5"/>
        <v>1576.2750000000001</v>
      </c>
      <c r="X23" s="3">
        <f t="shared" si="6"/>
        <v>1597.3480279999999</v>
      </c>
      <c r="Y23" s="3">
        <f t="shared" si="6"/>
        <v>1246.4997840000001</v>
      </c>
      <c r="Z23" s="3"/>
      <c r="AA23" s="3"/>
      <c r="AB23" s="3" t="s">
        <v>182</v>
      </c>
      <c r="AC23" s="3">
        <f t="shared" si="7"/>
        <v>1475.2125000000001</v>
      </c>
      <c r="AD23" s="3">
        <f t="shared" si="8"/>
        <v>1655.1434319999998</v>
      </c>
      <c r="AE23" s="3">
        <f t="shared" si="8"/>
        <v>1468.0220119999997</v>
      </c>
      <c r="AF23" s="3"/>
      <c r="AG23" s="3"/>
      <c r="AH23" s="3" t="s">
        <v>173</v>
      </c>
      <c r="AI23" s="3">
        <f t="shared" si="9"/>
        <v>1553.9499999999998</v>
      </c>
      <c r="AJ23" s="3">
        <f t="shared" si="10"/>
        <v>1619.6730280000002</v>
      </c>
      <c r="AK23" s="3">
        <f t="shared" si="11"/>
        <v>1576.4059320000001</v>
      </c>
      <c r="AL23" s="3"/>
      <c r="AM23" s="3"/>
      <c r="AN23" s="3"/>
      <c r="AO23" s="3" t="s">
        <v>175</v>
      </c>
      <c r="AP23" s="3">
        <f t="shared" si="12"/>
        <v>1497.5374999999999</v>
      </c>
      <c r="AQ23" s="3">
        <f t="shared" si="13"/>
        <v>1325.2372840000003</v>
      </c>
      <c r="AR23" s="3">
        <f t="shared" si="14"/>
        <v>1445.6970119999999</v>
      </c>
      <c r="AS23" s="3"/>
      <c r="AT23" s="3"/>
    </row>
    <row r="24" spans="1:46" x14ac:dyDescent="0.2">
      <c r="A24" s="3" t="s">
        <v>61</v>
      </c>
      <c r="B24" s="3"/>
      <c r="C24" s="3">
        <v>1737.8633</v>
      </c>
      <c r="D24" s="3">
        <v>981.0471</v>
      </c>
      <c r="E24" s="3">
        <v>1697.9</v>
      </c>
      <c r="F24" s="3">
        <v>1735.8883000000001</v>
      </c>
      <c r="G24" s="3">
        <f t="shared" si="3"/>
        <v>1538.1746750000002</v>
      </c>
      <c r="H24" s="3"/>
      <c r="I24" s="3"/>
      <c r="J24" s="3"/>
      <c r="K24" s="3"/>
      <c r="L24" s="3">
        <f t="shared" si="4"/>
        <v>1758.0116529999998</v>
      </c>
      <c r="M24" s="3">
        <f t="shared" si="4"/>
        <v>728.39720899999998</v>
      </c>
      <c r="N24" s="3">
        <f t="shared" si="4"/>
        <v>1797.4812569999999</v>
      </c>
      <c r="O24" s="3">
        <f t="shared" si="4"/>
        <v>1683.1231369999996</v>
      </c>
      <c r="P24" s="3"/>
      <c r="Q24" s="3"/>
      <c r="R24" s="3"/>
      <c r="S24" s="3"/>
      <c r="T24" s="3"/>
      <c r="U24" s="3"/>
      <c r="V24" s="3" t="s">
        <v>181</v>
      </c>
      <c r="W24" s="3">
        <f t="shared" si="5"/>
        <v>1359.4551999999999</v>
      </c>
      <c r="X24" s="3">
        <f t="shared" si="6"/>
        <v>1936.7311280000001</v>
      </c>
      <c r="Y24" s="3">
        <f t="shared" si="6"/>
        <v>907.1166840000003</v>
      </c>
      <c r="Z24" s="3"/>
      <c r="AA24" s="3"/>
      <c r="AB24" s="3" t="s">
        <v>182</v>
      </c>
      <c r="AC24" s="3">
        <f t="shared" si="7"/>
        <v>1716.8941500000001</v>
      </c>
      <c r="AD24" s="3">
        <f t="shared" si="8"/>
        <v>1618.761782</v>
      </c>
      <c r="AE24" s="3">
        <f t="shared" si="8"/>
        <v>1504.4036619999997</v>
      </c>
      <c r="AF24" s="3"/>
      <c r="AG24" s="3"/>
      <c r="AH24" s="3" t="s">
        <v>173</v>
      </c>
      <c r="AI24" s="3">
        <f t="shared" si="9"/>
        <v>1717.88165</v>
      </c>
      <c r="AJ24" s="3">
        <f t="shared" si="10"/>
        <v>1578.304678</v>
      </c>
      <c r="AK24" s="3">
        <f t="shared" si="11"/>
        <v>1617.7742820000001</v>
      </c>
      <c r="AL24" s="3"/>
      <c r="AM24" s="3"/>
      <c r="AN24" s="3"/>
      <c r="AO24" s="3" t="s">
        <v>175</v>
      </c>
      <c r="AP24" s="3">
        <f t="shared" si="12"/>
        <v>1358.4677000000001</v>
      </c>
      <c r="AQ24" s="3">
        <f t="shared" si="13"/>
        <v>908.10418400000003</v>
      </c>
      <c r="AR24" s="3">
        <f t="shared" si="14"/>
        <v>1862.8301119999996</v>
      </c>
      <c r="AS24" s="3"/>
      <c r="AT24" s="3"/>
    </row>
    <row r="25" spans="1:46" x14ac:dyDescent="0.2">
      <c r="A25" s="3" t="s">
        <v>62</v>
      </c>
      <c r="B25" s="3"/>
      <c r="C25" s="3">
        <v>1549.4</v>
      </c>
      <c r="D25" s="3">
        <v>1159.7940000000001</v>
      </c>
      <c r="E25" s="3">
        <v>1633.68</v>
      </c>
      <c r="F25" s="3">
        <v>1256.6114</v>
      </c>
      <c r="G25" s="3">
        <f t="shared" si="3"/>
        <v>1399.8713500000001</v>
      </c>
      <c r="H25" s="3"/>
      <c r="I25" s="3"/>
      <c r="J25" s="3"/>
      <c r="K25" s="3"/>
      <c r="L25" s="3">
        <f t="shared" si="4"/>
        <v>1707.851678</v>
      </c>
      <c r="M25" s="3">
        <f t="shared" si="4"/>
        <v>1045.4474340000002</v>
      </c>
      <c r="N25" s="3">
        <f t="shared" si="4"/>
        <v>1871.564582</v>
      </c>
      <c r="O25" s="3">
        <f t="shared" si="4"/>
        <v>1342.1495619999996</v>
      </c>
      <c r="P25" s="3"/>
      <c r="Q25" s="3"/>
      <c r="R25" s="3"/>
      <c r="S25" s="3"/>
      <c r="T25" s="3"/>
      <c r="U25" s="3"/>
      <c r="V25" s="3" t="s">
        <v>181</v>
      </c>
      <c r="W25" s="3">
        <f t="shared" si="5"/>
        <v>1354.5970000000002</v>
      </c>
      <c r="X25" s="3">
        <f t="shared" si="6"/>
        <v>1753.1260279999999</v>
      </c>
      <c r="Y25" s="3">
        <f t="shared" si="6"/>
        <v>1090.7217840000001</v>
      </c>
      <c r="Z25" s="3"/>
      <c r="AA25" s="3"/>
      <c r="AB25" s="3" t="s">
        <v>182</v>
      </c>
      <c r="AC25" s="3">
        <f t="shared" si="7"/>
        <v>1445.1457</v>
      </c>
      <c r="AD25" s="3">
        <f t="shared" si="8"/>
        <v>1826.2902320000001</v>
      </c>
      <c r="AE25" s="3">
        <f t="shared" si="8"/>
        <v>1296.8752119999997</v>
      </c>
      <c r="AF25" s="3"/>
      <c r="AG25" s="3"/>
      <c r="AH25" s="3" t="s">
        <v>173</v>
      </c>
      <c r="AI25" s="3">
        <f t="shared" si="9"/>
        <v>1591.54</v>
      </c>
      <c r="AJ25" s="3">
        <f t="shared" si="10"/>
        <v>1516.1830280000001</v>
      </c>
      <c r="AK25" s="3">
        <f t="shared" si="11"/>
        <v>1679.8959320000001</v>
      </c>
      <c r="AL25" s="3"/>
      <c r="AM25" s="3"/>
      <c r="AN25" s="3"/>
      <c r="AO25" s="3" t="s">
        <v>175</v>
      </c>
      <c r="AP25" s="3">
        <f t="shared" si="12"/>
        <v>1208.2027</v>
      </c>
      <c r="AQ25" s="3">
        <f t="shared" si="13"/>
        <v>1237.1160840000002</v>
      </c>
      <c r="AR25" s="3">
        <f t="shared" si="14"/>
        <v>1533.8182119999997</v>
      </c>
      <c r="AS25" s="3"/>
      <c r="AT25" s="3"/>
    </row>
    <row r="26" spans="1:46" x14ac:dyDescent="0.2">
      <c r="A26" s="3" t="s">
        <v>63</v>
      </c>
      <c r="B26" s="3"/>
      <c r="C26" s="3">
        <v>1623.4</v>
      </c>
      <c r="D26" s="3">
        <v>1072.5025000000001</v>
      </c>
      <c r="E26" s="3">
        <v>1250.4000000000001</v>
      </c>
      <c r="F26" s="3">
        <v>1116.3357000000001</v>
      </c>
      <c r="G26" s="3">
        <f t="shared" si="3"/>
        <v>1265.6595500000001</v>
      </c>
      <c r="H26" s="3"/>
      <c r="I26" s="3"/>
      <c r="J26" s="3"/>
      <c r="K26" s="3"/>
      <c r="L26" s="3">
        <f t="shared" si="4"/>
        <v>1916.063478</v>
      </c>
      <c r="M26" s="3">
        <f t="shared" si="4"/>
        <v>1092.3677340000002</v>
      </c>
      <c r="N26" s="3">
        <f t="shared" si="4"/>
        <v>1622.496382</v>
      </c>
      <c r="O26" s="3">
        <f t="shared" si="4"/>
        <v>1336.0856619999997</v>
      </c>
      <c r="P26" s="3"/>
      <c r="Q26" s="3"/>
      <c r="R26" s="3"/>
      <c r="S26" s="3"/>
      <c r="T26" s="3"/>
      <c r="U26" s="3"/>
      <c r="V26" s="3" t="s">
        <v>181</v>
      </c>
      <c r="W26" s="3">
        <f t="shared" si="5"/>
        <v>1347.9512500000001</v>
      </c>
      <c r="X26" s="3">
        <f>C26-$W26+H$2</f>
        <v>1833.771778</v>
      </c>
      <c r="Y26" s="3">
        <f t="shared" ref="Y26" si="15">D26-$W26+I$2</f>
        <v>1010.0760340000002</v>
      </c>
      <c r="Z26" s="3"/>
      <c r="AA26" s="3"/>
      <c r="AB26" s="3" t="s">
        <v>182</v>
      </c>
      <c r="AC26" s="3">
        <f t="shared" si="7"/>
        <v>1183.3678500000001</v>
      </c>
      <c r="AD26" s="3">
        <f t="shared" si="8"/>
        <v>1704.788082</v>
      </c>
      <c r="AE26" s="3">
        <f t="shared" si="8"/>
        <v>1418.3773619999997</v>
      </c>
      <c r="AF26" s="3"/>
      <c r="AG26" s="3"/>
      <c r="AH26" s="3" t="s">
        <v>173</v>
      </c>
      <c r="AI26" s="3">
        <f t="shared" si="9"/>
        <v>1436.9</v>
      </c>
      <c r="AJ26" s="3">
        <f t="shared" si="10"/>
        <v>1744.823028</v>
      </c>
      <c r="AK26" s="3">
        <f t="shared" si="11"/>
        <v>1451.255932</v>
      </c>
      <c r="AL26" s="3"/>
      <c r="AM26" s="3"/>
      <c r="AN26" s="3"/>
      <c r="AO26" s="3" t="s">
        <v>175</v>
      </c>
      <c r="AP26" s="3">
        <f t="shared" si="12"/>
        <v>1094.4191000000001</v>
      </c>
      <c r="AQ26" s="3">
        <f t="shared" si="13"/>
        <v>1263.6081840000002</v>
      </c>
      <c r="AR26" s="3">
        <f t="shared" si="14"/>
        <v>1507.3261119999997</v>
      </c>
      <c r="AS26" s="3"/>
      <c r="AT26" s="3"/>
    </row>
    <row r="27" spans="1:46" x14ac:dyDescent="0.2">
      <c r="A27" s="1" t="s">
        <v>64</v>
      </c>
      <c r="B27" s="1"/>
      <c r="C27" s="1">
        <v>1152.0533</v>
      </c>
      <c r="D27" s="1">
        <v>1312.6486</v>
      </c>
      <c r="E27" s="1">
        <v>957.4</v>
      </c>
      <c r="F27" s="1">
        <v>1480.4371000000001</v>
      </c>
      <c r="G27" s="1">
        <f t="shared" si="3"/>
        <v>1225.6347500000002</v>
      </c>
      <c r="H27" s="1">
        <f>AVERAGE(C27:C51)</f>
        <v>975.06853200000012</v>
      </c>
      <c r="I27" s="1">
        <f t="shared" ref="I27:K27" si="16">AVERAGE(D27:D51)</f>
        <v>936.32506000000012</v>
      </c>
      <c r="J27" s="1">
        <f t="shared" si="16"/>
        <v>1050.5810749999998</v>
      </c>
      <c r="K27" s="1">
        <f t="shared" si="16"/>
        <v>1127.0320000000002</v>
      </c>
      <c r="L27" s="1">
        <f>C27-$G27+H$27</f>
        <v>901.48708199999999</v>
      </c>
      <c r="M27" s="1">
        <f t="shared" ref="M27:O42" si="17">D27-$G27+I$27</f>
        <v>1023.3389099999999</v>
      </c>
      <c r="N27" s="1">
        <f t="shared" si="17"/>
        <v>782.34632499999964</v>
      </c>
      <c r="O27" s="1">
        <f t="shared" si="17"/>
        <v>1381.8343500000001</v>
      </c>
      <c r="P27" s="1">
        <f>1.96*STDEV(L27:L51)/SQRT(25)</f>
        <v>62.331800394377105</v>
      </c>
      <c r="Q27" s="1">
        <f t="shared" ref="Q27:S27" si="18">1.96*STDEV(M27:M51)/SQRT(25)</f>
        <v>56.602422255186795</v>
      </c>
      <c r="R27" s="1">
        <f>1.96*STDEV(N27:N51)/SQRT(24)</f>
        <v>119.1675827085384</v>
      </c>
      <c r="S27" s="1">
        <f t="shared" si="18"/>
        <v>78.38556248864856</v>
      </c>
      <c r="T27" s="1"/>
      <c r="U27" s="1"/>
      <c r="V27" s="3" t="s">
        <v>181</v>
      </c>
      <c r="W27" s="1">
        <f t="shared" si="5"/>
        <v>1232.35095</v>
      </c>
      <c r="X27" s="1">
        <f>C27-$W27+H$27</f>
        <v>894.77088200000014</v>
      </c>
      <c r="Y27" s="1">
        <f>D27-$W27+I$27</f>
        <v>1016.6227100000001</v>
      </c>
      <c r="Z27" s="1">
        <f>1.96*STDEV(X27:X51)/SQRT(25)</f>
        <v>42.043102559114395</v>
      </c>
      <c r="AA27" s="1">
        <f>1.96*STDEV(Y27:Y51)/SQRT(25)</f>
        <v>42.043102559114111</v>
      </c>
      <c r="AB27" s="3" t="s">
        <v>182</v>
      </c>
      <c r="AC27" s="1">
        <f t="shared" si="7"/>
        <v>1218.9185500000001</v>
      </c>
      <c r="AD27" s="1">
        <f>E27-$AC27+J$27</f>
        <v>789.06252499999971</v>
      </c>
      <c r="AE27" s="1">
        <f>F27-$AC27+K$27</f>
        <v>1388.5505500000002</v>
      </c>
      <c r="AF27" s="1">
        <f>1.96*STDEV(AD27:AD51)/SQRT(24)</f>
        <v>92.085371573527553</v>
      </c>
      <c r="AG27" s="1">
        <f>1.96*STDEV(AE27:AE51)/SQRT(25)</f>
        <v>88.340879504414517</v>
      </c>
      <c r="AH27" s="3" t="s">
        <v>173</v>
      </c>
      <c r="AI27" s="3">
        <f>(C27+E27)/2</f>
        <v>1054.7266500000001</v>
      </c>
      <c r="AJ27" s="3">
        <f>C27-$AI27+H$27</f>
        <v>1072.3951820000002</v>
      </c>
      <c r="AK27" s="3">
        <f>E27-$AI27+J$27</f>
        <v>953.25442499999974</v>
      </c>
      <c r="AL27" s="1">
        <f>1.96*STDEV(AJ27:AJ51)/SQRT(25)</f>
        <v>75.33915566668874</v>
      </c>
      <c r="AM27" s="1">
        <f>1.96*STDEV(AK27:AK51)/SQRT(24)</f>
        <v>78.413569758280119</v>
      </c>
      <c r="AN27" s="1"/>
      <c r="AO27" s="3" t="s">
        <v>175</v>
      </c>
      <c r="AP27" s="3">
        <f t="shared" si="12"/>
        <v>1396.54285</v>
      </c>
      <c r="AQ27" s="3">
        <f>D27-$AP27+I$27</f>
        <v>852.43081000000006</v>
      </c>
      <c r="AR27" s="3">
        <f>F27-$AP27+K$27</f>
        <v>1210.9262500000002</v>
      </c>
      <c r="AS27" s="1">
        <f>1.96*STDEV(AQ27:AQ51)/SQRT(25)</f>
        <v>43.741771120561189</v>
      </c>
      <c r="AT27" s="1">
        <f>1.96*STDEV(AR27:AR51)/SQRT(25)</f>
        <v>43.741771120561324</v>
      </c>
    </row>
    <row r="28" spans="1:46" x14ac:dyDescent="0.2">
      <c r="A28" s="3" t="s">
        <v>65</v>
      </c>
      <c r="B28" s="3"/>
      <c r="C28" s="3">
        <v>612.49749999999995</v>
      </c>
      <c r="D28" s="3">
        <v>568.09289999999999</v>
      </c>
      <c r="E28" s="3">
        <v>876.11</v>
      </c>
      <c r="F28" s="3">
        <v>806.18</v>
      </c>
      <c r="G28" s="3">
        <f t="shared" si="3"/>
        <v>715.7201</v>
      </c>
      <c r="H28" s="3"/>
      <c r="I28" s="3"/>
      <c r="J28" s="3"/>
      <c r="K28" s="3"/>
      <c r="L28" s="3">
        <f t="shared" ref="L28:O51" si="19">C28-$G28+H$27</f>
        <v>871.84593200000006</v>
      </c>
      <c r="M28" s="3">
        <f t="shared" si="17"/>
        <v>788.69786000000011</v>
      </c>
      <c r="N28" s="3">
        <f t="shared" si="17"/>
        <v>1210.9709749999997</v>
      </c>
      <c r="O28" s="3">
        <f t="shared" si="17"/>
        <v>1217.4919</v>
      </c>
      <c r="P28" s="3"/>
      <c r="Q28" s="3"/>
      <c r="R28" s="3"/>
      <c r="S28" s="3"/>
      <c r="T28" s="3"/>
      <c r="U28" s="3"/>
      <c r="V28" s="3" t="s">
        <v>181</v>
      </c>
      <c r="W28" s="3">
        <f t="shared" si="5"/>
        <v>590.29520000000002</v>
      </c>
      <c r="X28" s="3">
        <f t="shared" ref="X28:Y51" si="20">C28-$W28+H$27</f>
        <v>997.27083200000004</v>
      </c>
      <c r="Y28" s="3">
        <f t="shared" si="20"/>
        <v>914.12276000000008</v>
      </c>
      <c r="Z28" s="3"/>
      <c r="AA28" s="3"/>
      <c r="AB28" s="3" t="s">
        <v>182</v>
      </c>
      <c r="AC28" s="3">
        <f t="shared" si="7"/>
        <v>841.14499999999998</v>
      </c>
      <c r="AD28" s="3">
        <f t="shared" ref="AD28:AE51" si="21">E28-$AC28+J$27</f>
        <v>1085.5460749999997</v>
      </c>
      <c r="AE28" s="3">
        <f t="shared" si="21"/>
        <v>1092.067</v>
      </c>
      <c r="AF28" s="3"/>
      <c r="AG28" s="3"/>
      <c r="AH28" s="3" t="s">
        <v>173</v>
      </c>
      <c r="AI28" s="3">
        <f t="shared" ref="AI28:AI77" si="22">(C28+E28)/2</f>
        <v>744.30375000000004</v>
      </c>
      <c r="AJ28" s="3">
        <f t="shared" ref="AJ28:AJ51" si="23">C28-$AI28+H$27</f>
        <v>843.26228200000003</v>
      </c>
      <c r="AK28" s="3">
        <f t="shared" ref="AK28:AK51" si="24">E28-$AI28+J$27</f>
        <v>1182.3873249999997</v>
      </c>
      <c r="AL28" s="3"/>
      <c r="AM28" s="3"/>
      <c r="AN28" s="3"/>
      <c r="AO28" s="3" t="s">
        <v>175</v>
      </c>
      <c r="AP28" s="3">
        <f t="shared" si="12"/>
        <v>687.13644999999997</v>
      </c>
      <c r="AQ28" s="3">
        <f t="shared" ref="AQ28:AQ51" si="25">D28-$AP28+I$27</f>
        <v>817.28151000000014</v>
      </c>
      <c r="AR28" s="3">
        <f t="shared" ref="AR28:AR51" si="26">F28-$AP28+K$27</f>
        <v>1246.07555</v>
      </c>
      <c r="AS28" s="3"/>
      <c r="AT28" s="3"/>
    </row>
    <row r="29" spans="1:46" x14ac:dyDescent="0.2">
      <c r="A29" s="3" t="s">
        <v>66</v>
      </c>
      <c r="B29" s="3"/>
      <c r="C29" s="3">
        <v>796.66</v>
      </c>
      <c r="D29" s="3">
        <v>930.07709999999997</v>
      </c>
      <c r="E29" s="3">
        <v>868.65</v>
      </c>
      <c r="F29" s="3">
        <v>1006.75</v>
      </c>
      <c r="G29" s="3">
        <f t="shared" si="3"/>
        <v>900.53427499999998</v>
      </c>
      <c r="H29" s="3"/>
      <c r="I29" s="3"/>
      <c r="J29" s="3"/>
      <c r="K29" s="3"/>
      <c r="L29" s="3">
        <f t="shared" si="19"/>
        <v>871.19425700000011</v>
      </c>
      <c r="M29" s="3">
        <f t="shared" si="17"/>
        <v>965.86788500000011</v>
      </c>
      <c r="N29" s="3">
        <f t="shared" si="17"/>
        <v>1018.6967999999998</v>
      </c>
      <c r="O29" s="3">
        <f t="shared" si="17"/>
        <v>1233.2477250000002</v>
      </c>
      <c r="P29" s="3"/>
      <c r="Q29" s="3"/>
      <c r="R29" s="3"/>
      <c r="S29" s="3"/>
      <c r="T29" s="3"/>
      <c r="U29" s="3"/>
      <c r="V29" s="3" t="s">
        <v>181</v>
      </c>
      <c r="W29" s="3">
        <f t="shared" si="5"/>
        <v>863.36854999999991</v>
      </c>
      <c r="X29" s="3">
        <f t="shared" si="20"/>
        <v>908.35998200000017</v>
      </c>
      <c r="Y29" s="3">
        <f t="shared" si="20"/>
        <v>1003.0336100000002</v>
      </c>
      <c r="Z29" s="3"/>
      <c r="AA29" s="3"/>
      <c r="AB29" s="3" t="s">
        <v>182</v>
      </c>
      <c r="AC29" s="3">
        <f>SUM(E29:F29)/2</f>
        <v>937.7</v>
      </c>
      <c r="AD29" s="3">
        <f t="shared" si="21"/>
        <v>981.53107499999976</v>
      </c>
      <c r="AE29" s="3">
        <f t="shared" si="21"/>
        <v>1196.0820000000001</v>
      </c>
      <c r="AF29" s="3"/>
      <c r="AG29" s="3"/>
      <c r="AH29" s="3" t="s">
        <v>173</v>
      </c>
      <c r="AI29" s="3">
        <f t="shared" si="22"/>
        <v>832.65499999999997</v>
      </c>
      <c r="AJ29" s="3">
        <f t="shared" si="23"/>
        <v>939.07353200000011</v>
      </c>
      <c r="AK29" s="3">
        <f t="shared" si="24"/>
        <v>1086.5760749999999</v>
      </c>
      <c r="AL29" s="3"/>
      <c r="AM29" s="3"/>
      <c r="AN29" s="3"/>
      <c r="AO29" s="3" t="s">
        <v>175</v>
      </c>
      <c r="AP29" s="3">
        <f t="shared" si="12"/>
        <v>968.41354999999999</v>
      </c>
      <c r="AQ29" s="3">
        <f t="shared" si="25"/>
        <v>897.98861000000011</v>
      </c>
      <c r="AR29" s="3">
        <f t="shared" si="26"/>
        <v>1165.3684500000002</v>
      </c>
      <c r="AS29" s="3"/>
      <c r="AT29" s="3"/>
    </row>
    <row r="30" spans="1:46" x14ac:dyDescent="0.2">
      <c r="A30" s="3" t="s">
        <v>67</v>
      </c>
      <c r="B30" s="3"/>
      <c r="C30" s="3">
        <v>974.47749999999996</v>
      </c>
      <c r="D30" s="3">
        <v>932.30859999999996</v>
      </c>
      <c r="E30" s="3">
        <v>1068.3499999999999</v>
      </c>
      <c r="F30" s="3">
        <v>999.08500000000004</v>
      </c>
      <c r="G30" s="3">
        <f t="shared" si="3"/>
        <v>993.55527499999994</v>
      </c>
      <c r="H30" s="3"/>
      <c r="I30" s="3"/>
      <c r="J30" s="3"/>
      <c r="K30" s="3"/>
      <c r="L30" s="3">
        <f t="shared" si="19"/>
        <v>955.99075700000014</v>
      </c>
      <c r="M30" s="3">
        <f t="shared" si="17"/>
        <v>875.07838500000014</v>
      </c>
      <c r="N30" s="3">
        <f t="shared" si="17"/>
        <v>1125.3757999999998</v>
      </c>
      <c r="O30" s="3">
        <f t="shared" si="17"/>
        <v>1132.5617250000003</v>
      </c>
      <c r="P30" s="3"/>
      <c r="Q30" s="3"/>
      <c r="R30" s="3"/>
      <c r="S30" s="3"/>
      <c r="T30" s="3"/>
      <c r="U30" s="3"/>
      <c r="V30" s="3" t="s">
        <v>181</v>
      </c>
      <c r="W30" s="3">
        <f t="shared" si="5"/>
        <v>953.3930499999999</v>
      </c>
      <c r="X30" s="3">
        <f t="shared" si="20"/>
        <v>996.15298200000018</v>
      </c>
      <c r="Y30" s="3">
        <f t="shared" si="20"/>
        <v>915.24061000000017</v>
      </c>
      <c r="Z30" s="3"/>
      <c r="AA30" s="3"/>
      <c r="AB30" s="3" t="s">
        <v>182</v>
      </c>
      <c r="AC30" s="3">
        <f t="shared" si="7"/>
        <v>1033.7175</v>
      </c>
      <c r="AD30" s="3">
        <f t="shared" si="21"/>
        <v>1085.2135749999998</v>
      </c>
      <c r="AE30" s="3">
        <f t="shared" si="21"/>
        <v>1092.3995000000002</v>
      </c>
      <c r="AF30" s="3"/>
      <c r="AG30" s="3"/>
      <c r="AH30" s="3" t="s">
        <v>173</v>
      </c>
      <c r="AI30" s="3">
        <f t="shared" si="22"/>
        <v>1021.4137499999999</v>
      </c>
      <c r="AJ30" s="3">
        <f t="shared" si="23"/>
        <v>928.13228200000015</v>
      </c>
      <c r="AK30" s="3">
        <f t="shared" si="24"/>
        <v>1097.5173249999998</v>
      </c>
      <c r="AL30" s="3"/>
      <c r="AM30" s="3"/>
      <c r="AN30" s="3"/>
      <c r="AO30" s="3" t="s">
        <v>175</v>
      </c>
      <c r="AP30" s="3">
        <f t="shared" si="12"/>
        <v>965.69679999999994</v>
      </c>
      <c r="AQ30" s="3">
        <f t="shared" si="25"/>
        <v>902.93686000000014</v>
      </c>
      <c r="AR30" s="3">
        <f t="shared" si="26"/>
        <v>1160.4202000000002</v>
      </c>
      <c r="AS30" s="3"/>
      <c r="AT30" s="3"/>
    </row>
    <row r="31" spans="1:46" x14ac:dyDescent="0.2">
      <c r="A31" s="3" t="s">
        <v>68</v>
      </c>
      <c r="B31" s="3"/>
      <c r="C31" s="3">
        <v>818.70830000000001</v>
      </c>
      <c r="D31" s="3">
        <v>1038.8343</v>
      </c>
      <c r="E31" s="3">
        <v>1716.4</v>
      </c>
      <c r="F31" s="3">
        <v>1176.3157000000001</v>
      </c>
      <c r="G31" s="3">
        <f t="shared" si="3"/>
        <v>1187.5645750000001</v>
      </c>
      <c r="H31" s="3"/>
      <c r="I31" s="3"/>
      <c r="J31" s="3"/>
      <c r="K31" s="3"/>
      <c r="L31" s="3">
        <f t="shared" si="19"/>
        <v>606.21225700000002</v>
      </c>
      <c r="M31" s="3">
        <f t="shared" si="17"/>
        <v>787.594785</v>
      </c>
      <c r="N31" s="3">
        <f t="shared" si="17"/>
        <v>1579.4164999999998</v>
      </c>
      <c r="O31" s="3">
        <f t="shared" si="17"/>
        <v>1115.7831250000002</v>
      </c>
      <c r="P31" s="3"/>
      <c r="Q31" s="3"/>
      <c r="R31" s="3"/>
      <c r="S31" s="3"/>
      <c r="T31" s="3"/>
      <c r="U31" s="3"/>
      <c r="V31" s="3" t="s">
        <v>181</v>
      </c>
      <c r="W31" s="3">
        <f t="shared" si="5"/>
        <v>928.7713</v>
      </c>
      <c r="X31" s="3">
        <f t="shared" si="20"/>
        <v>865.00553200000013</v>
      </c>
      <c r="Y31" s="3">
        <f t="shared" si="20"/>
        <v>1046.3880600000002</v>
      </c>
      <c r="Z31" s="3"/>
      <c r="AA31" s="3"/>
      <c r="AB31" s="3" t="s">
        <v>182</v>
      </c>
      <c r="AC31" s="3">
        <f t="shared" si="7"/>
        <v>1446.3578500000001</v>
      </c>
      <c r="AD31" s="3">
        <f t="shared" si="21"/>
        <v>1320.6232249999998</v>
      </c>
      <c r="AE31" s="3">
        <f t="shared" si="21"/>
        <v>856.98985000000016</v>
      </c>
      <c r="AF31" s="3"/>
      <c r="AG31" s="3"/>
      <c r="AH31" s="3" t="s">
        <v>173</v>
      </c>
      <c r="AI31" s="3">
        <f t="shared" si="22"/>
        <v>1267.5541499999999</v>
      </c>
      <c r="AJ31" s="3">
        <f t="shared" si="23"/>
        <v>526.22268200000019</v>
      </c>
      <c r="AK31" s="3">
        <f t="shared" si="24"/>
        <v>1499.426925</v>
      </c>
      <c r="AL31" s="3"/>
      <c r="AM31" s="3"/>
      <c r="AN31" s="3"/>
      <c r="AO31" s="3" t="s">
        <v>175</v>
      </c>
      <c r="AP31" s="3">
        <f t="shared" si="12"/>
        <v>1107.575</v>
      </c>
      <c r="AQ31" s="3">
        <f t="shared" si="25"/>
        <v>867.58436000000006</v>
      </c>
      <c r="AR31" s="3">
        <f t="shared" si="26"/>
        <v>1195.7727000000002</v>
      </c>
      <c r="AS31" s="3"/>
      <c r="AT31" s="3"/>
    </row>
    <row r="32" spans="1:46" x14ac:dyDescent="0.2">
      <c r="A32" s="3" t="s">
        <v>69</v>
      </c>
      <c r="B32" s="3"/>
      <c r="C32" s="3">
        <v>708.59</v>
      </c>
      <c r="D32" s="3">
        <v>670.69709999999998</v>
      </c>
      <c r="E32" s="3">
        <v>742.89499999999998</v>
      </c>
      <c r="F32" s="3">
        <v>894.26</v>
      </c>
      <c r="G32" s="3">
        <f t="shared" si="3"/>
        <v>754.11052500000005</v>
      </c>
      <c r="H32" s="3"/>
      <c r="I32" s="3"/>
      <c r="J32" s="3"/>
      <c r="K32" s="3"/>
      <c r="L32" s="3">
        <f t="shared" si="19"/>
        <v>929.5480070000001</v>
      </c>
      <c r="M32" s="3">
        <f t="shared" si="17"/>
        <v>852.91163500000005</v>
      </c>
      <c r="N32" s="3">
        <f t="shared" si="17"/>
        <v>1039.3655499999998</v>
      </c>
      <c r="O32" s="3">
        <f t="shared" si="17"/>
        <v>1267.1814750000001</v>
      </c>
      <c r="P32" s="3"/>
      <c r="Q32" s="3"/>
      <c r="R32" s="3"/>
      <c r="S32" s="3"/>
      <c r="T32" s="3"/>
      <c r="U32" s="3"/>
      <c r="V32" s="3" t="s">
        <v>181</v>
      </c>
      <c r="W32" s="3">
        <f t="shared" si="5"/>
        <v>689.64355</v>
      </c>
      <c r="X32" s="3">
        <f t="shared" si="20"/>
        <v>994.01498200000015</v>
      </c>
      <c r="Y32" s="3">
        <f t="shared" si="20"/>
        <v>917.37861000000009</v>
      </c>
      <c r="Z32" s="3"/>
      <c r="AA32" s="3"/>
      <c r="AB32" s="3" t="s">
        <v>182</v>
      </c>
      <c r="AC32" s="3">
        <f t="shared" si="7"/>
        <v>818.57749999999999</v>
      </c>
      <c r="AD32" s="3">
        <f t="shared" si="21"/>
        <v>974.89857499999982</v>
      </c>
      <c r="AE32" s="3">
        <f t="shared" si="21"/>
        <v>1202.7145</v>
      </c>
      <c r="AF32" s="3"/>
      <c r="AG32" s="3"/>
      <c r="AH32" s="3" t="s">
        <v>173</v>
      </c>
      <c r="AI32" s="3">
        <f t="shared" si="22"/>
        <v>725.74250000000006</v>
      </c>
      <c r="AJ32" s="3">
        <f t="shared" si="23"/>
        <v>957.91603200000009</v>
      </c>
      <c r="AK32" s="3">
        <f t="shared" si="24"/>
        <v>1067.7335749999997</v>
      </c>
      <c r="AL32" s="3"/>
      <c r="AM32" s="3"/>
      <c r="AN32" s="3"/>
      <c r="AO32" s="3" t="s">
        <v>175</v>
      </c>
      <c r="AP32" s="3">
        <f t="shared" si="12"/>
        <v>782.47855000000004</v>
      </c>
      <c r="AQ32" s="3">
        <f t="shared" si="25"/>
        <v>824.54361000000006</v>
      </c>
      <c r="AR32" s="3">
        <f t="shared" si="26"/>
        <v>1238.8134500000001</v>
      </c>
      <c r="AS32" s="3"/>
      <c r="AT32" s="3"/>
    </row>
    <row r="33" spans="1:46" x14ac:dyDescent="0.2">
      <c r="A33" s="3" t="s">
        <v>70</v>
      </c>
      <c r="B33" s="3"/>
      <c r="C33" s="3">
        <v>900.79250000000002</v>
      </c>
      <c r="D33" s="3">
        <v>759.72140000000002</v>
      </c>
      <c r="E33" s="3">
        <v>650.14499999999998</v>
      </c>
      <c r="F33" s="3">
        <v>1042.6583000000001</v>
      </c>
      <c r="G33" s="3">
        <f t="shared" si="3"/>
        <v>838.32929999999999</v>
      </c>
      <c r="H33" s="3"/>
      <c r="I33" s="3"/>
      <c r="J33" s="3"/>
      <c r="K33" s="3"/>
      <c r="L33" s="3">
        <f t="shared" si="19"/>
        <v>1037.5317320000001</v>
      </c>
      <c r="M33" s="3">
        <f t="shared" si="17"/>
        <v>857.71716000000015</v>
      </c>
      <c r="N33" s="3">
        <f t="shared" si="17"/>
        <v>862.39677499999982</v>
      </c>
      <c r="O33" s="3">
        <f t="shared" si="17"/>
        <v>1331.3610000000003</v>
      </c>
      <c r="P33" s="3"/>
      <c r="Q33" s="3"/>
      <c r="R33" s="3"/>
      <c r="S33" s="3"/>
      <c r="T33" s="3"/>
      <c r="U33" s="3"/>
      <c r="V33" s="3" t="s">
        <v>181</v>
      </c>
      <c r="W33" s="3">
        <f t="shared" si="5"/>
        <v>830.25694999999996</v>
      </c>
      <c r="X33" s="3">
        <f t="shared" si="20"/>
        <v>1045.6040820000003</v>
      </c>
      <c r="Y33" s="3">
        <f t="shared" si="20"/>
        <v>865.78951000000018</v>
      </c>
      <c r="Z33" s="3"/>
      <c r="AA33" s="3"/>
      <c r="AB33" s="3" t="s">
        <v>182</v>
      </c>
      <c r="AC33" s="3">
        <f t="shared" si="7"/>
        <v>846.40165000000002</v>
      </c>
      <c r="AD33" s="3">
        <f t="shared" si="21"/>
        <v>854.32442499999979</v>
      </c>
      <c r="AE33" s="3">
        <f t="shared" si="21"/>
        <v>1323.2886500000002</v>
      </c>
      <c r="AF33" s="3"/>
      <c r="AG33" s="3"/>
      <c r="AH33" s="3" t="s">
        <v>173</v>
      </c>
      <c r="AI33" s="3">
        <f t="shared" si="22"/>
        <v>775.46875</v>
      </c>
      <c r="AJ33" s="3">
        <f t="shared" si="23"/>
        <v>1100.3922820000003</v>
      </c>
      <c r="AK33" s="3">
        <f t="shared" si="24"/>
        <v>925.25732499999981</v>
      </c>
      <c r="AL33" s="3"/>
      <c r="AM33" s="3"/>
      <c r="AN33" s="3"/>
      <c r="AO33" s="3" t="s">
        <v>175</v>
      </c>
      <c r="AP33" s="3">
        <f t="shared" si="12"/>
        <v>901.18984999999998</v>
      </c>
      <c r="AQ33" s="3">
        <f t="shared" si="25"/>
        <v>794.85661000000016</v>
      </c>
      <c r="AR33" s="3">
        <f t="shared" si="26"/>
        <v>1268.5004500000002</v>
      </c>
      <c r="AS33" s="3"/>
      <c r="AT33" s="3"/>
    </row>
    <row r="34" spans="1:46" x14ac:dyDescent="0.2">
      <c r="A34" s="3" t="s">
        <v>71</v>
      </c>
      <c r="B34" s="3"/>
      <c r="C34" s="3">
        <v>975.29750000000001</v>
      </c>
      <c r="D34" s="3">
        <v>817.6386</v>
      </c>
      <c r="E34" s="3">
        <v>1555.65</v>
      </c>
      <c r="F34" s="3">
        <v>912.38170000000002</v>
      </c>
      <c r="G34" s="3">
        <f t="shared" si="3"/>
        <v>1065.2419500000001</v>
      </c>
      <c r="H34" s="3"/>
      <c r="I34" s="3"/>
      <c r="J34" s="3"/>
      <c r="K34" s="3"/>
      <c r="L34" s="3">
        <f t="shared" si="19"/>
        <v>885.12408200000004</v>
      </c>
      <c r="M34" s="3">
        <f t="shared" si="17"/>
        <v>688.72171000000003</v>
      </c>
      <c r="N34" s="3">
        <f t="shared" si="17"/>
        <v>1540.9891249999998</v>
      </c>
      <c r="O34" s="3">
        <f t="shared" si="17"/>
        <v>974.17175000000009</v>
      </c>
      <c r="P34" s="3"/>
      <c r="Q34" s="3"/>
      <c r="R34" s="3"/>
      <c r="S34" s="3"/>
      <c r="T34" s="3"/>
      <c r="U34" s="3"/>
      <c r="V34" s="3" t="s">
        <v>181</v>
      </c>
      <c r="W34" s="3">
        <f t="shared" si="5"/>
        <v>896.46804999999995</v>
      </c>
      <c r="X34" s="3">
        <f t="shared" si="20"/>
        <v>1053.8979820000002</v>
      </c>
      <c r="Y34" s="3">
        <f t="shared" si="20"/>
        <v>857.49561000000017</v>
      </c>
      <c r="Z34" s="3"/>
      <c r="AA34" s="3"/>
      <c r="AB34" s="3" t="s">
        <v>182</v>
      </c>
      <c r="AC34" s="3">
        <f t="shared" si="7"/>
        <v>1234.01585</v>
      </c>
      <c r="AD34" s="3">
        <f t="shared" si="21"/>
        <v>1372.2152249999999</v>
      </c>
      <c r="AE34" s="3">
        <f t="shared" si="21"/>
        <v>805.39785000000018</v>
      </c>
      <c r="AF34" s="3"/>
      <c r="AG34" s="3"/>
      <c r="AH34" s="3" t="s">
        <v>173</v>
      </c>
      <c r="AI34" s="3">
        <f t="shared" si="22"/>
        <v>1265.4737500000001</v>
      </c>
      <c r="AJ34" s="3">
        <f t="shared" si="23"/>
        <v>684.89228200000002</v>
      </c>
      <c r="AK34" s="3">
        <f t="shared" si="24"/>
        <v>1340.7573249999998</v>
      </c>
      <c r="AL34" s="3"/>
      <c r="AM34" s="3"/>
      <c r="AN34" s="3"/>
      <c r="AO34" s="3" t="s">
        <v>175</v>
      </c>
      <c r="AP34" s="3">
        <f t="shared" si="12"/>
        <v>865.01015000000007</v>
      </c>
      <c r="AQ34" s="3">
        <f t="shared" si="25"/>
        <v>888.95351000000005</v>
      </c>
      <c r="AR34" s="3">
        <f t="shared" si="26"/>
        <v>1174.40355</v>
      </c>
      <c r="AS34" s="3"/>
      <c r="AT34" s="3"/>
    </row>
    <row r="35" spans="1:46" x14ac:dyDescent="0.2">
      <c r="A35" s="3" t="s">
        <v>72</v>
      </c>
      <c r="B35" s="3"/>
      <c r="C35" s="3">
        <v>694.68499999999995</v>
      </c>
      <c r="D35" s="3">
        <v>803.70830000000001</v>
      </c>
      <c r="E35" s="3">
        <v>791.03</v>
      </c>
      <c r="F35" s="3">
        <v>843.99170000000004</v>
      </c>
      <c r="G35" s="3">
        <f t="shared" si="3"/>
        <v>783.35374999999999</v>
      </c>
      <c r="H35" s="3"/>
      <c r="I35" s="3"/>
      <c r="J35" s="3"/>
      <c r="K35" s="3"/>
      <c r="L35" s="3">
        <f t="shared" si="19"/>
        <v>886.39978200000007</v>
      </c>
      <c r="M35" s="3">
        <f t="shared" si="17"/>
        <v>956.67961000000014</v>
      </c>
      <c r="N35" s="3">
        <f t="shared" si="17"/>
        <v>1058.2573249999998</v>
      </c>
      <c r="O35" s="3">
        <f t="shared" si="17"/>
        <v>1187.6699500000002</v>
      </c>
      <c r="P35" s="3"/>
      <c r="Q35" s="3"/>
      <c r="R35" s="3"/>
      <c r="S35" s="3"/>
      <c r="T35" s="3"/>
      <c r="U35" s="3"/>
      <c r="V35" s="3" t="s">
        <v>181</v>
      </c>
      <c r="W35" s="3">
        <f t="shared" si="5"/>
        <v>749.19664999999998</v>
      </c>
      <c r="X35" s="3">
        <f t="shared" si="20"/>
        <v>920.55688200000009</v>
      </c>
      <c r="Y35" s="3">
        <f t="shared" si="20"/>
        <v>990.83671000000015</v>
      </c>
      <c r="Z35" s="3"/>
      <c r="AA35" s="3"/>
      <c r="AB35" s="3" t="s">
        <v>182</v>
      </c>
      <c r="AC35" s="3">
        <f t="shared" si="7"/>
        <v>817.51085</v>
      </c>
      <c r="AD35" s="3">
        <f t="shared" si="21"/>
        <v>1024.1002249999997</v>
      </c>
      <c r="AE35" s="3">
        <f t="shared" si="21"/>
        <v>1153.5128500000001</v>
      </c>
      <c r="AF35" s="3"/>
      <c r="AG35" s="3"/>
      <c r="AH35" s="3" t="s">
        <v>173</v>
      </c>
      <c r="AI35" s="3">
        <f t="shared" si="22"/>
        <v>742.85749999999996</v>
      </c>
      <c r="AJ35" s="3">
        <f t="shared" si="23"/>
        <v>926.8960320000001</v>
      </c>
      <c r="AK35" s="3">
        <f t="shared" si="24"/>
        <v>1098.7535749999997</v>
      </c>
      <c r="AL35" s="3"/>
      <c r="AM35" s="3"/>
      <c r="AN35" s="3"/>
      <c r="AO35" s="3" t="s">
        <v>175</v>
      </c>
      <c r="AP35" s="3">
        <f t="shared" si="12"/>
        <v>823.85</v>
      </c>
      <c r="AQ35" s="3">
        <f t="shared" si="25"/>
        <v>916.18336000000011</v>
      </c>
      <c r="AR35" s="3">
        <f t="shared" si="26"/>
        <v>1147.1737000000003</v>
      </c>
      <c r="AS35" s="3"/>
      <c r="AT35" s="3"/>
    </row>
    <row r="36" spans="1:46" x14ac:dyDescent="0.2">
      <c r="A36" s="3" t="s">
        <v>73</v>
      </c>
      <c r="B36" s="3"/>
      <c r="C36" s="3">
        <v>993.40250000000003</v>
      </c>
      <c r="D36" s="3">
        <v>1146.8429000000001</v>
      </c>
      <c r="E36" s="3">
        <v>1096</v>
      </c>
      <c r="F36" s="3">
        <v>1395.7760000000001</v>
      </c>
      <c r="G36" s="3">
        <f t="shared" si="3"/>
        <v>1158.0053500000001</v>
      </c>
      <c r="H36" s="3"/>
      <c r="I36" s="3"/>
      <c r="J36" s="3"/>
      <c r="K36" s="3"/>
      <c r="L36" s="3">
        <f t="shared" si="19"/>
        <v>810.46568200000002</v>
      </c>
      <c r="M36" s="3">
        <f t="shared" si="17"/>
        <v>925.16261000000009</v>
      </c>
      <c r="N36" s="3">
        <f t="shared" si="17"/>
        <v>988.57572499999969</v>
      </c>
      <c r="O36" s="3">
        <f t="shared" si="17"/>
        <v>1364.8026500000001</v>
      </c>
      <c r="P36" s="3"/>
      <c r="Q36" s="3"/>
      <c r="R36" s="3"/>
      <c r="S36" s="3"/>
      <c r="T36" s="3"/>
      <c r="U36" s="3"/>
      <c r="V36" s="3" t="s">
        <v>181</v>
      </c>
      <c r="W36" s="3">
        <f t="shared" si="5"/>
        <v>1070.1227000000001</v>
      </c>
      <c r="X36" s="3">
        <f t="shared" si="20"/>
        <v>898.34833200000003</v>
      </c>
      <c r="Y36" s="3">
        <f t="shared" si="20"/>
        <v>1013.0452600000001</v>
      </c>
      <c r="Z36" s="3"/>
      <c r="AA36" s="3"/>
      <c r="AB36" s="3" t="s">
        <v>182</v>
      </c>
      <c r="AC36" s="3">
        <f t="shared" si="7"/>
        <v>1245.8879999999999</v>
      </c>
      <c r="AD36" s="3">
        <f t="shared" si="21"/>
        <v>900.69307499999991</v>
      </c>
      <c r="AE36" s="3">
        <f t="shared" si="21"/>
        <v>1276.9200000000003</v>
      </c>
      <c r="AF36" s="3"/>
      <c r="AG36" s="3"/>
      <c r="AH36" s="3" t="s">
        <v>173</v>
      </c>
      <c r="AI36" s="3">
        <f t="shared" si="22"/>
        <v>1044.7012500000001</v>
      </c>
      <c r="AJ36" s="3">
        <f t="shared" si="23"/>
        <v>923.76978200000008</v>
      </c>
      <c r="AK36" s="3">
        <f t="shared" si="24"/>
        <v>1101.8798249999998</v>
      </c>
      <c r="AL36" s="3"/>
      <c r="AM36" s="3"/>
      <c r="AN36" s="3"/>
      <c r="AO36" s="3" t="s">
        <v>175</v>
      </c>
      <c r="AP36" s="3">
        <f t="shared" si="12"/>
        <v>1271.3094500000002</v>
      </c>
      <c r="AQ36" s="3">
        <f t="shared" si="25"/>
        <v>811.85851000000002</v>
      </c>
      <c r="AR36" s="3">
        <f t="shared" si="26"/>
        <v>1251.49855</v>
      </c>
      <c r="AS36" s="3"/>
      <c r="AT36" s="3"/>
    </row>
    <row r="37" spans="1:46" x14ac:dyDescent="0.2">
      <c r="A37" s="3" t="s">
        <v>74</v>
      </c>
      <c r="B37" s="3"/>
      <c r="C37" s="3">
        <v>1167.8050000000001</v>
      </c>
      <c r="D37" s="3">
        <v>1293.2833000000001</v>
      </c>
      <c r="E37" s="3">
        <v>664.06</v>
      </c>
      <c r="F37" s="3">
        <v>1416.4443000000001</v>
      </c>
      <c r="G37" s="3">
        <f t="shared" si="3"/>
        <v>1135.39815</v>
      </c>
      <c r="H37" s="3"/>
      <c r="I37" s="3"/>
      <c r="J37" s="3"/>
      <c r="K37" s="3"/>
      <c r="L37" s="3">
        <f t="shared" si="19"/>
        <v>1007.4753820000002</v>
      </c>
      <c r="M37" s="3">
        <f t="shared" si="17"/>
        <v>1094.2102100000002</v>
      </c>
      <c r="N37" s="3">
        <f t="shared" si="17"/>
        <v>579.24292499999979</v>
      </c>
      <c r="O37" s="3">
        <f t="shared" si="17"/>
        <v>1408.0781500000003</v>
      </c>
      <c r="P37" s="3"/>
      <c r="Q37" s="3"/>
      <c r="R37" s="3"/>
      <c r="S37" s="3"/>
      <c r="T37" s="3"/>
      <c r="U37" s="3"/>
      <c r="V37" s="3" t="s">
        <v>181</v>
      </c>
      <c r="W37" s="3">
        <f t="shared" si="5"/>
        <v>1230.5441500000002</v>
      </c>
      <c r="X37" s="3">
        <f t="shared" si="20"/>
        <v>912.32938200000001</v>
      </c>
      <c r="Y37" s="3">
        <f t="shared" si="20"/>
        <v>999.06421</v>
      </c>
      <c r="Z37" s="3"/>
      <c r="AA37" s="3"/>
      <c r="AB37" s="3" t="s">
        <v>182</v>
      </c>
      <c r="AC37" s="3">
        <f t="shared" si="7"/>
        <v>1040.25215</v>
      </c>
      <c r="AD37" s="3">
        <f t="shared" si="21"/>
        <v>674.38892499999974</v>
      </c>
      <c r="AE37" s="3">
        <f t="shared" si="21"/>
        <v>1503.2241500000002</v>
      </c>
      <c r="AF37" s="3"/>
      <c r="AG37" s="3"/>
      <c r="AH37" s="3" t="s">
        <v>173</v>
      </c>
      <c r="AI37" s="3">
        <f t="shared" si="22"/>
        <v>915.9325</v>
      </c>
      <c r="AJ37" s="3">
        <f t="shared" si="23"/>
        <v>1226.9410320000002</v>
      </c>
      <c r="AK37" s="3">
        <f t="shared" si="24"/>
        <v>798.70857499999977</v>
      </c>
      <c r="AL37" s="3"/>
      <c r="AM37" s="3"/>
      <c r="AN37" s="3"/>
      <c r="AO37" s="3" t="s">
        <v>175</v>
      </c>
      <c r="AP37" s="3">
        <f t="shared" si="12"/>
        <v>1354.8638000000001</v>
      </c>
      <c r="AQ37" s="3">
        <f t="shared" si="25"/>
        <v>874.74456000000009</v>
      </c>
      <c r="AR37" s="3">
        <f t="shared" si="26"/>
        <v>1188.6125000000002</v>
      </c>
      <c r="AS37" s="3"/>
      <c r="AT37" s="3"/>
    </row>
    <row r="38" spans="1:46" x14ac:dyDescent="0.2">
      <c r="A38" s="3" t="s">
        <v>75</v>
      </c>
      <c r="B38" s="3"/>
      <c r="C38" s="3">
        <v>1361.4749999999999</v>
      </c>
      <c r="D38" s="3">
        <v>1302.8699999999999</v>
      </c>
      <c r="E38" s="3">
        <v>1509.865</v>
      </c>
      <c r="F38" s="3">
        <v>2117.0167000000001</v>
      </c>
      <c r="G38" s="3">
        <f t="shared" si="3"/>
        <v>1572.806675</v>
      </c>
      <c r="H38" s="3"/>
      <c r="I38" s="3"/>
      <c r="J38" s="3"/>
      <c r="K38" s="3"/>
      <c r="L38" s="3">
        <f t="shared" si="19"/>
        <v>763.73685699999999</v>
      </c>
      <c r="M38" s="3">
        <f t="shared" si="17"/>
        <v>666.38838499999997</v>
      </c>
      <c r="N38" s="3">
        <f t="shared" si="17"/>
        <v>987.6393999999998</v>
      </c>
      <c r="O38" s="3">
        <f t="shared" si="17"/>
        <v>1671.2420250000002</v>
      </c>
      <c r="P38" s="3"/>
      <c r="Q38" s="3"/>
      <c r="R38" s="3"/>
      <c r="S38" s="3"/>
      <c r="T38" s="3"/>
      <c r="U38" s="3"/>
      <c r="V38" s="3" t="s">
        <v>181</v>
      </c>
      <c r="W38" s="3">
        <f t="shared" si="5"/>
        <v>1332.1724999999999</v>
      </c>
      <c r="X38" s="3">
        <f t="shared" si="20"/>
        <v>1004.3710320000001</v>
      </c>
      <c r="Y38" s="3">
        <f t="shared" si="20"/>
        <v>907.02256000000011</v>
      </c>
      <c r="Z38" s="3"/>
      <c r="AA38" s="3"/>
      <c r="AB38" s="3" t="s">
        <v>182</v>
      </c>
      <c r="AC38" s="3">
        <f t="shared" si="7"/>
        <v>1813.44085</v>
      </c>
      <c r="AD38" s="3">
        <f t="shared" si="21"/>
        <v>747.00522499999988</v>
      </c>
      <c r="AE38" s="3">
        <f t="shared" si="21"/>
        <v>1430.6078500000003</v>
      </c>
      <c r="AF38" s="3"/>
      <c r="AG38" s="3"/>
      <c r="AH38" s="3" t="s">
        <v>173</v>
      </c>
      <c r="AI38" s="3">
        <f t="shared" si="22"/>
        <v>1435.67</v>
      </c>
      <c r="AJ38" s="3">
        <f t="shared" si="23"/>
        <v>900.87353199999995</v>
      </c>
      <c r="AK38" s="3">
        <f t="shared" si="24"/>
        <v>1124.7760749999998</v>
      </c>
      <c r="AL38" s="3"/>
      <c r="AM38" s="3"/>
      <c r="AN38" s="3"/>
      <c r="AO38" s="3" t="s">
        <v>175</v>
      </c>
      <c r="AP38" s="3">
        <f t="shared" si="12"/>
        <v>1709.94335</v>
      </c>
      <c r="AQ38" s="3">
        <f t="shared" si="25"/>
        <v>529.25171</v>
      </c>
      <c r="AR38" s="3">
        <f t="shared" si="26"/>
        <v>1534.1053500000003</v>
      </c>
      <c r="AS38" s="3"/>
      <c r="AT38" s="3"/>
    </row>
    <row r="39" spans="1:46" x14ac:dyDescent="0.2">
      <c r="A39" s="3" t="s">
        <v>76</v>
      </c>
      <c r="B39" s="3"/>
      <c r="C39" s="3">
        <v>675.27750000000003</v>
      </c>
      <c r="D39" s="3">
        <v>686.72860000000003</v>
      </c>
      <c r="E39" s="3">
        <v>529.09</v>
      </c>
      <c r="F39" s="3">
        <v>865.76829999999995</v>
      </c>
      <c r="G39" s="3">
        <f t="shared" si="3"/>
        <v>689.2161000000001</v>
      </c>
      <c r="H39" s="3"/>
      <c r="I39" s="3"/>
      <c r="J39" s="3"/>
      <c r="K39" s="3"/>
      <c r="L39" s="3">
        <f t="shared" si="19"/>
        <v>961.12993200000005</v>
      </c>
      <c r="M39" s="3">
        <f t="shared" si="17"/>
        <v>933.83756000000005</v>
      </c>
      <c r="N39" s="3">
        <f t="shared" si="17"/>
        <v>890.45497499999976</v>
      </c>
      <c r="O39" s="3">
        <f t="shared" si="17"/>
        <v>1303.5842</v>
      </c>
      <c r="P39" s="3"/>
      <c r="Q39" s="3"/>
      <c r="R39" s="3"/>
      <c r="S39" s="3"/>
      <c r="T39" s="3"/>
      <c r="U39" s="3"/>
      <c r="V39" s="3" t="s">
        <v>181</v>
      </c>
      <c r="W39" s="3">
        <f t="shared" si="5"/>
        <v>681.00305000000003</v>
      </c>
      <c r="X39" s="3">
        <f t="shared" si="20"/>
        <v>969.34298200000012</v>
      </c>
      <c r="Y39" s="3">
        <f t="shared" si="20"/>
        <v>942.05061000000012</v>
      </c>
      <c r="Z39" s="3"/>
      <c r="AA39" s="3"/>
      <c r="AB39" s="3" t="s">
        <v>182</v>
      </c>
      <c r="AC39" s="3">
        <f t="shared" si="7"/>
        <v>697.42914999999994</v>
      </c>
      <c r="AD39" s="3">
        <f t="shared" si="21"/>
        <v>882.24192499999992</v>
      </c>
      <c r="AE39" s="3">
        <f t="shared" si="21"/>
        <v>1295.3711500000002</v>
      </c>
      <c r="AF39" s="3"/>
      <c r="AG39" s="3"/>
      <c r="AH39" s="3" t="s">
        <v>173</v>
      </c>
      <c r="AI39" s="3">
        <f t="shared" si="22"/>
        <v>602.18375000000003</v>
      </c>
      <c r="AJ39" s="3">
        <f t="shared" si="23"/>
        <v>1048.1622820000002</v>
      </c>
      <c r="AK39" s="3">
        <f t="shared" si="24"/>
        <v>977.48732499999983</v>
      </c>
      <c r="AL39" s="3"/>
      <c r="AM39" s="3"/>
      <c r="AN39" s="3"/>
      <c r="AO39" s="3" t="s">
        <v>175</v>
      </c>
      <c r="AP39" s="3">
        <f t="shared" si="12"/>
        <v>776.24845000000005</v>
      </c>
      <c r="AQ39" s="3">
        <f t="shared" si="25"/>
        <v>846.8052100000001</v>
      </c>
      <c r="AR39" s="3">
        <f t="shared" si="26"/>
        <v>1216.5518500000001</v>
      </c>
      <c r="AS39" s="3"/>
      <c r="AT39" s="3"/>
    </row>
    <row r="40" spans="1:46" x14ac:dyDescent="0.2">
      <c r="A40" s="3" t="s">
        <v>77</v>
      </c>
      <c r="B40" s="3"/>
      <c r="C40" s="3">
        <v>720.36</v>
      </c>
      <c r="D40" s="3">
        <v>896.61289999999997</v>
      </c>
      <c r="E40" s="3">
        <v>1241.4100000000001</v>
      </c>
      <c r="F40" s="3">
        <v>991.505</v>
      </c>
      <c r="G40" s="3">
        <f t="shared" si="3"/>
        <v>962.47197500000004</v>
      </c>
      <c r="H40" s="3"/>
      <c r="I40" s="3"/>
      <c r="J40" s="3"/>
      <c r="K40" s="3"/>
      <c r="L40" s="3">
        <f t="shared" si="19"/>
        <v>732.95655700000009</v>
      </c>
      <c r="M40" s="3">
        <f t="shared" si="17"/>
        <v>870.46598500000005</v>
      </c>
      <c r="N40" s="3">
        <f t="shared" si="17"/>
        <v>1329.5191</v>
      </c>
      <c r="O40" s="3">
        <f t="shared" si="17"/>
        <v>1156.0650250000001</v>
      </c>
      <c r="P40" s="3"/>
      <c r="Q40" s="3"/>
      <c r="R40" s="3"/>
      <c r="S40" s="3"/>
      <c r="T40" s="3"/>
      <c r="U40" s="3"/>
      <c r="V40" s="3" t="s">
        <v>181</v>
      </c>
      <c r="W40" s="3">
        <f t="shared" si="5"/>
        <v>808.48644999999999</v>
      </c>
      <c r="X40" s="3">
        <f t="shared" si="20"/>
        <v>886.94208200000014</v>
      </c>
      <c r="Y40" s="3">
        <f t="shared" si="20"/>
        <v>1024.4515100000001</v>
      </c>
      <c r="Z40" s="3"/>
      <c r="AA40" s="3"/>
      <c r="AB40" s="3" t="s">
        <v>182</v>
      </c>
      <c r="AC40" s="3">
        <f t="shared" si="7"/>
        <v>1116.4575</v>
      </c>
      <c r="AD40" s="3">
        <f t="shared" si="21"/>
        <v>1175.5335749999999</v>
      </c>
      <c r="AE40" s="3">
        <f t="shared" si="21"/>
        <v>1002.0795000000002</v>
      </c>
      <c r="AF40" s="3"/>
      <c r="AG40" s="3"/>
      <c r="AH40" s="3" t="s">
        <v>173</v>
      </c>
      <c r="AI40" s="3">
        <f t="shared" si="22"/>
        <v>980.88499999999999</v>
      </c>
      <c r="AJ40" s="3">
        <f t="shared" si="23"/>
        <v>714.54353200000014</v>
      </c>
      <c r="AK40" s="3">
        <f t="shared" si="24"/>
        <v>1311.1060749999999</v>
      </c>
      <c r="AL40" s="3"/>
      <c r="AM40" s="3"/>
      <c r="AN40" s="3"/>
      <c r="AO40" s="3" t="s">
        <v>175</v>
      </c>
      <c r="AP40" s="3">
        <f t="shared" si="12"/>
        <v>944.05894999999998</v>
      </c>
      <c r="AQ40" s="3">
        <f t="shared" si="25"/>
        <v>888.87901000000011</v>
      </c>
      <c r="AR40" s="3">
        <f t="shared" si="26"/>
        <v>1174.4780500000002</v>
      </c>
      <c r="AS40" s="3"/>
      <c r="AT40" s="3"/>
    </row>
    <row r="41" spans="1:46" x14ac:dyDescent="0.2">
      <c r="A41" s="3" t="s">
        <v>78</v>
      </c>
      <c r="B41" s="3"/>
      <c r="C41" s="3">
        <v>922.43</v>
      </c>
      <c r="D41" s="3">
        <v>711.76139999999998</v>
      </c>
      <c r="E41" s="3">
        <v>883.03</v>
      </c>
      <c r="F41" s="3">
        <v>959.31330000000003</v>
      </c>
      <c r="G41" s="3">
        <f t="shared" si="3"/>
        <v>869.13367500000004</v>
      </c>
      <c r="H41" s="3"/>
      <c r="I41" s="3"/>
      <c r="J41" s="3"/>
      <c r="K41" s="3"/>
      <c r="L41" s="3">
        <f t="shared" si="19"/>
        <v>1028.364857</v>
      </c>
      <c r="M41" s="3">
        <f t="shared" si="17"/>
        <v>778.95278500000006</v>
      </c>
      <c r="N41" s="3">
        <f t="shared" si="17"/>
        <v>1064.4773999999998</v>
      </c>
      <c r="O41" s="3">
        <f t="shared" si="17"/>
        <v>1217.2116250000001</v>
      </c>
      <c r="P41" s="3"/>
      <c r="Q41" s="3"/>
      <c r="R41" s="3"/>
      <c r="S41" s="3"/>
      <c r="T41" s="3"/>
      <c r="U41" s="3"/>
      <c r="V41" s="3" t="s">
        <v>181</v>
      </c>
      <c r="W41" s="3">
        <f t="shared" si="5"/>
        <v>817.09569999999997</v>
      </c>
      <c r="X41" s="3">
        <f t="shared" si="20"/>
        <v>1080.4028320000002</v>
      </c>
      <c r="Y41" s="3">
        <f t="shared" si="20"/>
        <v>830.99076000000014</v>
      </c>
      <c r="Z41" s="3"/>
      <c r="AA41" s="3"/>
      <c r="AB41" s="3" t="s">
        <v>182</v>
      </c>
      <c r="AC41" s="3">
        <f t="shared" si="7"/>
        <v>921.17165</v>
      </c>
      <c r="AD41" s="3">
        <f t="shared" si="21"/>
        <v>1012.4394249999998</v>
      </c>
      <c r="AE41" s="3">
        <f t="shared" si="21"/>
        <v>1165.1736500000002</v>
      </c>
      <c r="AF41" s="3"/>
      <c r="AG41" s="3"/>
      <c r="AH41" s="3" t="s">
        <v>173</v>
      </c>
      <c r="AI41" s="3">
        <f t="shared" si="22"/>
        <v>902.73</v>
      </c>
      <c r="AJ41" s="3">
        <f t="shared" si="23"/>
        <v>994.76853200000005</v>
      </c>
      <c r="AK41" s="3">
        <f t="shared" si="24"/>
        <v>1030.8810749999998</v>
      </c>
      <c r="AL41" s="3"/>
      <c r="AM41" s="3"/>
      <c r="AN41" s="3"/>
      <c r="AO41" s="3" t="s">
        <v>175</v>
      </c>
      <c r="AP41" s="3">
        <f t="shared" si="12"/>
        <v>835.53735000000006</v>
      </c>
      <c r="AQ41" s="3">
        <f t="shared" si="25"/>
        <v>812.54911000000004</v>
      </c>
      <c r="AR41" s="3">
        <f t="shared" si="26"/>
        <v>1250.8079500000001</v>
      </c>
      <c r="AS41" s="3"/>
      <c r="AT41" s="3"/>
    </row>
    <row r="42" spans="1:46" x14ac:dyDescent="0.2">
      <c r="A42" s="3" t="s">
        <v>79</v>
      </c>
      <c r="B42" s="3"/>
      <c r="C42" s="3">
        <v>704.49</v>
      </c>
      <c r="D42" s="3">
        <v>631.96799999999996</v>
      </c>
      <c r="E42" s="3">
        <v>924.33</v>
      </c>
      <c r="F42" s="3">
        <v>1161.1500000000001</v>
      </c>
      <c r="G42" s="3">
        <f t="shared" si="3"/>
        <v>855.48450000000003</v>
      </c>
      <c r="H42" s="3"/>
      <c r="I42" s="3"/>
      <c r="J42" s="3"/>
      <c r="K42" s="3"/>
      <c r="L42" s="3">
        <f t="shared" si="19"/>
        <v>824.0740320000001</v>
      </c>
      <c r="M42" s="3">
        <f t="shared" si="17"/>
        <v>712.80856000000006</v>
      </c>
      <c r="N42" s="3">
        <f t="shared" si="17"/>
        <v>1119.426575</v>
      </c>
      <c r="O42" s="3">
        <f t="shared" si="17"/>
        <v>1432.6975000000002</v>
      </c>
      <c r="P42" s="3"/>
      <c r="Q42" s="3"/>
      <c r="R42" s="3"/>
      <c r="S42" s="3"/>
      <c r="T42" s="3"/>
      <c r="U42" s="3"/>
      <c r="V42" s="3" t="s">
        <v>181</v>
      </c>
      <c r="W42" s="3">
        <f t="shared" si="5"/>
        <v>668.22900000000004</v>
      </c>
      <c r="X42" s="3">
        <f t="shared" si="20"/>
        <v>1011.3295320000001</v>
      </c>
      <c r="Y42" s="3">
        <f t="shared" si="20"/>
        <v>900.06406000000004</v>
      </c>
      <c r="Z42" s="3"/>
      <c r="AA42" s="3"/>
      <c r="AB42" s="3" t="s">
        <v>182</v>
      </c>
      <c r="AC42" s="3">
        <f t="shared" si="7"/>
        <v>1042.74</v>
      </c>
      <c r="AD42" s="3">
        <f t="shared" si="21"/>
        <v>932.17107499999986</v>
      </c>
      <c r="AE42" s="3">
        <f t="shared" si="21"/>
        <v>1245.4420000000002</v>
      </c>
      <c r="AF42" s="3"/>
      <c r="AG42" s="3"/>
      <c r="AH42" s="3" t="s">
        <v>173</v>
      </c>
      <c r="AI42" s="3">
        <f t="shared" si="22"/>
        <v>814.41000000000008</v>
      </c>
      <c r="AJ42" s="3">
        <f t="shared" si="23"/>
        <v>865.14853200000005</v>
      </c>
      <c r="AK42" s="3">
        <f t="shared" si="24"/>
        <v>1160.5010749999997</v>
      </c>
      <c r="AL42" s="3"/>
      <c r="AM42" s="3"/>
      <c r="AN42" s="3"/>
      <c r="AO42" s="3" t="s">
        <v>175</v>
      </c>
      <c r="AP42" s="3">
        <f t="shared" si="12"/>
        <v>896.55899999999997</v>
      </c>
      <c r="AQ42" s="3">
        <f t="shared" si="25"/>
        <v>671.73406000000011</v>
      </c>
      <c r="AR42" s="3">
        <f t="shared" si="26"/>
        <v>1391.6230000000003</v>
      </c>
      <c r="AS42" s="3"/>
      <c r="AT42" s="3"/>
    </row>
    <row r="43" spans="1:46" x14ac:dyDescent="0.2">
      <c r="A43" s="3" t="s">
        <v>80</v>
      </c>
      <c r="B43" s="3"/>
      <c r="C43" s="3">
        <v>764.07749999999999</v>
      </c>
      <c r="D43" s="3">
        <v>888.50139999999999</v>
      </c>
      <c r="E43" s="3">
        <v>989.7</v>
      </c>
      <c r="F43" s="3">
        <v>989.22429999999997</v>
      </c>
      <c r="G43" s="3">
        <f t="shared" si="3"/>
        <v>907.87580000000003</v>
      </c>
      <c r="H43" s="3"/>
      <c r="I43" s="3"/>
      <c r="J43" s="3"/>
      <c r="K43" s="3"/>
      <c r="L43" s="3">
        <f t="shared" si="19"/>
        <v>831.27023200000008</v>
      </c>
      <c r="M43" s="3">
        <f t="shared" si="19"/>
        <v>916.95066000000008</v>
      </c>
      <c r="N43" s="3">
        <f t="shared" si="19"/>
        <v>1132.4052749999998</v>
      </c>
      <c r="O43" s="3">
        <f t="shared" si="19"/>
        <v>1208.3805000000002</v>
      </c>
      <c r="P43" s="3"/>
      <c r="Q43" s="3"/>
      <c r="R43" s="3"/>
      <c r="S43" s="3"/>
      <c r="T43" s="3"/>
      <c r="U43" s="3"/>
      <c r="V43" s="3" t="s">
        <v>181</v>
      </c>
      <c r="W43" s="3">
        <f t="shared" si="5"/>
        <v>826.28944999999999</v>
      </c>
      <c r="X43" s="3">
        <f t="shared" si="20"/>
        <v>912.85658200000012</v>
      </c>
      <c r="Y43" s="3">
        <f t="shared" si="20"/>
        <v>998.53701000000012</v>
      </c>
      <c r="Z43" s="3"/>
      <c r="AA43" s="3"/>
      <c r="AB43" s="3" t="s">
        <v>182</v>
      </c>
      <c r="AC43" s="3">
        <f>SUM(E43:F43)/2</f>
        <v>989.46215000000007</v>
      </c>
      <c r="AD43" s="3">
        <f t="shared" si="21"/>
        <v>1050.8189249999998</v>
      </c>
      <c r="AE43" s="3">
        <f t="shared" si="21"/>
        <v>1126.7941500000002</v>
      </c>
      <c r="AF43" s="3"/>
      <c r="AG43" s="3"/>
      <c r="AH43" s="3" t="s">
        <v>173</v>
      </c>
      <c r="AI43" s="3">
        <f t="shared" si="22"/>
        <v>876.88875000000007</v>
      </c>
      <c r="AJ43" s="3">
        <f t="shared" si="23"/>
        <v>862.25728200000003</v>
      </c>
      <c r="AK43" s="3">
        <f t="shared" si="24"/>
        <v>1163.3923249999998</v>
      </c>
      <c r="AL43" s="3"/>
      <c r="AM43" s="3"/>
      <c r="AN43" s="3"/>
      <c r="AO43" s="3" t="s">
        <v>175</v>
      </c>
      <c r="AP43" s="3">
        <f t="shared" si="12"/>
        <v>938.86284999999998</v>
      </c>
      <c r="AQ43" s="3">
        <f t="shared" si="25"/>
        <v>885.96361000000013</v>
      </c>
      <c r="AR43" s="3">
        <f t="shared" si="26"/>
        <v>1177.39345</v>
      </c>
      <c r="AS43" s="3"/>
      <c r="AT43" s="3"/>
    </row>
    <row r="44" spans="1:46" x14ac:dyDescent="0.2">
      <c r="A44" s="3" t="s">
        <v>81</v>
      </c>
      <c r="B44" s="3"/>
      <c r="C44" s="3">
        <v>1499.03</v>
      </c>
      <c r="D44" s="3">
        <v>1073.3219999999999</v>
      </c>
      <c r="E44" s="3">
        <v>810.51</v>
      </c>
      <c r="F44" s="3">
        <v>864.0557</v>
      </c>
      <c r="G44" s="3">
        <f t="shared" si="3"/>
        <v>1061.729425</v>
      </c>
      <c r="H44" s="3"/>
      <c r="I44" s="3"/>
      <c r="J44" s="3"/>
      <c r="K44" s="3"/>
      <c r="L44" s="3">
        <f t="shared" si="19"/>
        <v>1412.369107</v>
      </c>
      <c r="M44" s="3">
        <f t="shared" si="19"/>
        <v>947.91763500000002</v>
      </c>
      <c r="N44" s="3">
        <f t="shared" si="19"/>
        <v>799.36164999999983</v>
      </c>
      <c r="O44" s="3">
        <f t="shared" si="19"/>
        <v>929.35827500000016</v>
      </c>
      <c r="P44" s="3"/>
      <c r="Q44" s="3"/>
      <c r="R44" s="3"/>
      <c r="S44" s="3"/>
      <c r="T44" s="3"/>
      <c r="U44" s="3"/>
      <c r="V44" s="3" t="s">
        <v>181</v>
      </c>
      <c r="W44" s="3">
        <f t="shared" si="5"/>
        <v>1286.1759999999999</v>
      </c>
      <c r="X44" s="3">
        <f t="shared" si="20"/>
        <v>1187.922532</v>
      </c>
      <c r="Y44" s="3">
        <f t="shared" si="20"/>
        <v>723.47106000000008</v>
      </c>
      <c r="Z44" s="3"/>
      <c r="AA44" s="3"/>
      <c r="AB44" s="3" t="s">
        <v>182</v>
      </c>
      <c r="AC44" s="3">
        <f t="shared" si="7"/>
        <v>837.28285000000005</v>
      </c>
      <c r="AD44" s="3">
        <f t="shared" si="21"/>
        <v>1023.8082249999998</v>
      </c>
      <c r="AE44" s="3">
        <f t="shared" si="21"/>
        <v>1153.80485</v>
      </c>
      <c r="AF44" s="3"/>
      <c r="AG44" s="3"/>
      <c r="AH44" s="3" t="s">
        <v>173</v>
      </c>
      <c r="AI44" s="3">
        <f t="shared" si="22"/>
        <v>1154.77</v>
      </c>
      <c r="AJ44" s="3">
        <f t="shared" si="23"/>
        <v>1319.328532</v>
      </c>
      <c r="AK44" s="3">
        <f t="shared" si="24"/>
        <v>706.32107499999984</v>
      </c>
      <c r="AL44" s="3"/>
      <c r="AM44" s="3"/>
      <c r="AN44" s="3"/>
      <c r="AO44" s="3" t="s">
        <v>175</v>
      </c>
      <c r="AP44" s="3">
        <f t="shared" si="12"/>
        <v>968.68885</v>
      </c>
      <c r="AQ44" s="3">
        <f t="shared" si="25"/>
        <v>1040.95821</v>
      </c>
      <c r="AR44" s="3">
        <f t="shared" si="26"/>
        <v>1022.3988500000002</v>
      </c>
      <c r="AS44" s="3"/>
      <c r="AT44" s="3"/>
    </row>
    <row r="45" spans="1:46" x14ac:dyDescent="0.2">
      <c r="A45" s="3" t="s">
        <v>82</v>
      </c>
      <c r="B45" s="3"/>
      <c r="C45" s="3">
        <v>837.97249999999997</v>
      </c>
      <c r="D45" s="3">
        <v>1201.972</v>
      </c>
      <c r="E45" s="3">
        <v>1049.0833</v>
      </c>
      <c r="F45" s="3">
        <v>1265.23</v>
      </c>
      <c r="G45" s="3">
        <f t="shared" si="3"/>
        <v>1088.5644499999999</v>
      </c>
      <c r="H45" s="3"/>
      <c r="I45" s="3"/>
      <c r="J45" s="3"/>
      <c r="K45" s="3"/>
      <c r="L45" s="3">
        <f t="shared" si="19"/>
        <v>724.47658200000023</v>
      </c>
      <c r="M45" s="3">
        <f t="shared" si="19"/>
        <v>1049.7326100000002</v>
      </c>
      <c r="N45" s="3">
        <f t="shared" si="19"/>
        <v>1011.099925</v>
      </c>
      <c r="O45" s="3">
        <f t="shared" si="19"/>
        <v>1303.6975500000003</v>
      </c>
      <c r="P45" s="3"/>
      <c r="Q45" s="3"/>
      <c r="R45" s="3"/>
      <c r="S45" s="3"/>
      <c r="T45" s="3"/>
      <c r="U45" s="3"/>
      <c r="V45" s="3" t="s">
        <v>181</v>
      </c>
      <c r="W45" s="3">
        <f t="shared" si="5"/>
        <v>1019.97225</v>
      </c>
      <c r="X45" s="3">
        <f t="shared" si="20"/>
        <v>793.06878200000006</v>
      </c>
      <c r="Y45" s="3">
        <f t="shared" si="20"/>
        <v>1118.3248100000001</v>
      </c>
      <c r="Z45" s="3"/>
      <c r="AA45" s="3"/>
      <c r="AB45" s="3" t="s">
        <v>182</v>
      </c>
      <c r="AC45" s="3">
        <f t="shared" si="7"/>
        <v>1157.1566499999999</v>
      </c>
      <c r="AD45" s="3">
        <f t="shared" si="21"/>
        <v>942.50772499999994</v>
      </c>
      <c r="AE45" s="3">
        <f t="shared" si="21"/>
        <v>1235.1053500000003</v>
      </c>
      <c r="AF45" s="3"/>
      <c r="AG45" s="3"/>
      <c r="AH45" s="3" t="s">
        <v>173</v>
      </c>
      <c r="AI45" s="3">
        <f t="shared" si="22"/>
        <v>943.52790000000005</v>
      </c>
      <c r="AJ45" s="3">
        <f t="shared" si="23"/>
        <v>869.51313200000004</v>
      </c>
      <c r="AK45" s="3">
        <f t="shared" si="24"/>
        <v>1156.1364749999998</v>
      </c>
      <c r="AL45" s="3"/>
      <c r="AM45" s="3"/>
      <c r="AN45" s="3"/>
      <c r="AO45" s="3" t="s">
        <v>175</v>
      </c>
      <c r="AP45" s="3">
        <f t="shared" si="12"/>
        <v>1233.6010000000001</v>
      </c>
      <c r="AQ45" s="3">
        <f t="shared" si="25"/>
        <v>904.69605999999999</v>
      </c>
      <c r="AR45" s="3">
        <f t="shared" si="26"/>
        <v>1158.6610000000001</v>
      </c>
      <c r="AS45" s="3"/>
      <c r="AT45" s="3"/>
    </row>
    <row r="46" spans="1:46" x14ac:dyDescent="0.2">
      <c r="A46" s="3" t="s">
        <v>83</v>
      </c>
      <c r="B46" s="3"/>
      <c r="C46" s="3">
        <v>1845.175</v>
      </c>
      <c r="D46" s="3">
        <v>1463.2</v>
      </c>
      <c r="E46" s="9"/>
      <c r="F46" s="3">
        <v>1942.4</v>
      </c>
      <c r="G46" s="3">
        <f>SUM(C46:F46)/3</f>
        <v>1750.2583333333332</v>
      </c>
      <c r="H46" s="3"/>
      <c r="I46" s="3"/>
      <c r="J46" s="3"/>
      <c r="K46" s="3"/>
      <c r="L46" s="3">
        <f t="shared" si="19"/>
        <v>1069.9851986666667</v>
      </c>
      <c r="M46" s="3">
        <f t="shared" si="19"/>
        <v>649.26672666666695</v>
      </c>
      <c r="N46" s="9"/>
      <c r="O46" s="3">
        <f t="shared" si="19"/>
        <v>1319.173666666667</v>
      </c>
      <c r="P46" s="3"/>
      <c r="Q46" s="3"/>
      <c r="R46" s="3"/>
      <c r="S46" s="3"/>
      <c r="T46" s="3"/>
      <c r="U46" s="3"/>
      <c r="V46" s="3" t="s">
        <v>181</v>
      </c>
      <c r="W46" s="3">
        <f t="shared" si="5"/>
        <v>1654.1875</v>
      </c>
      <c r="X46" s="3">
        <f t="shared" si="20"/>
        <v>1166.056032</v>
      </c>
      <c r="Y46" s="3">
        <f t="shared" si="20"/>
        <v>745.33756000000017</v>
      </c>
      <c r="Z46" s="3"/>
      <c r="AA46" s="3"/>
      <c r="AB46" s="3" t="s">
        <v>182</v>
      </c>
      <c r="AC46" s="9">
        <f>F46</f>
        <v>1942.4</v>
      </c>
      <c r="AD46" s="9"/>
      <c r="AE46" s="3">
        <f t="shared" si="21"/>
        <v>1127.0320000000002</v>
      </c>
      <c r="AF46" s="3"/>
      <c r="AG46" s="3"/>
      <c r="AH46" s="3" t="s">
        <v>173</v>
      </c>
      <c r="AI46" s="9">
        <f>C46</f>
        <v>1845.175</v>
      </c>
      <c r="AJ46" s="3">
        <f t="shared" si="23"/>
        <v>975.06853200000012</v>
      </c>
      <c r="AK46" s="9"/>
      <c r="AL46" s="3"/>
      <c r="AM46" s="3"/>
      <c r="AN46" s="3"/>
      <c r="AO46" s="3" t="s">
        <v>175</v>
      </c>
      <c r="AP46" s="3">
        <f t="shared" si="12"/>
        <v>1702.8000000000002</v>
      </c>
      <c r="AQ46" s="3">
        <f t="shared" si="25"/>
        <v>696.72505999999998</v>
      </c>
      <c r="AR46" s="3">
        <f t="shared" si="26"/>
        <v>1366.6320000000001</v>
      </c>
      <c r="AS46" s="3"/>
      <c r="AT46" s="3"/>
    </row>
    <row r="47" spans="1:46" x14ac:dyDescent="0.2">
      <c r="A47" s="3" t="s">
        <v>84</v>
      </c>
      <c r="B47" s="3"/>
      <c r="C47" s="3">
        <v>1001.1925</v>
      </c>
      <c r="D47" s="3">
        <v>744.6</v>
      </c>
      <c r="E47" s="3">
        <v>948.2</v>
      </c>
      <c r="F47" s="3">
        <v>1314.2233000000001</v>
      </c>
      <c r="G47" s="3">
        <f t="shared" si="3"/>
        <v>1002.0539500000001</v>
      </c>
      <c r="H47" s="3"/>
      <c r="I47" s="3"/>
      <c r="J47" s="3"/>
      <c r="K47" s="3"/>
      <c r="L47" s="3">
        <f t="shared" si="19"/>
        <v>974.20708200000001</v>
      </c>
      <c r="M47" s="3">
        <f t="shared" si="19"/>
        <v>678.87111000000004</v>
      </c>
      <c r="N47" s="3">
        <f t="shared" si="19"/>
        <v>996.72712499999977</v>
      </c>
      <c r="O47" s="3">
        <f t="shared" si="19"/>
        <v>1439.2013500000003</v>
      </c>
      <c r="P47" s="3"/>
      <c r="Q47" s="3"/>
      <c r="R47" s="3"/>
      <c r="S47" s="3"/>
      <c r="T47" s="3"/>
      <c r="U47" s="3"/>
      <c r="V47" s="3" t="s">
        <v>181</v>
      </c>
      <c r="W47" s="3">
        <f t="shared" si="5"/>
        <v>872.89625000000001</v>
      </c>
      <c r="X47" s="3">
        <f t="shared" si="20"/>
        <v>1103.3647820000001</v>
      </c>
      <c r="Y47" s="3">
        <f t="shared" si="20"/>
        <v>808.02881000000014</v>
      </c>
      <c r="Z47" s="3"/>
      <c r="AA47" s="3"/>
      <c r="AB47" s="3" t="s">
        <v>182</v>
      </c>
      <c r="AC47" s="3">
        <f t="shared" si="7"/>
        <v>1131.2116500000002</v>
      </c>
      <c r="AD47" s="3">
        <f t="shared" si="21"/>
        <v>867.56942499999968</v>
      </c>
      <c r="AE47" s="3">
        <f t="shared" si="21"/>
        <v>1310.0436500000001</v>
      </c>
      <c r="AF47" s="3"/>
      <c r="AG47" s="3"/>
      <c r="AH47" s="3" t="s">
        <v>173</v>
      </c>
      <c r="AI47" s="3">
        <f t="shared" si="22"/>
        <v>974.69624999999996</v>
      </c>
      <c r="AJ47" s="3">
        <f t="shared" si="23"/>
        <v>1001.5647820000002</v>
      </c>
      <c r="AK47" s="3">
        <f t="shared" si="24"/>
        <v>1024.0848249999999</v>
      </c>
      <c r="AL47" s="3"/>
      <c r="AM47" s="3"/>
      <c r="AN47" s="3"/>
      <c r="AO47" s="3" t="s">
        <v>175</v>
      </c>
      <c r="AP47" s="3">
        <f t="shared" si="12"/>
        <v>1029.41165</v>
      </c>
      <c r="AQ47" s="3">
        <f t="shared" si="25"/>
        <v>651.51341000000014</v>
      </c>
      <c r="AR47" s="3">
        <f t="shared" si="26"/>
        <v>1411.8436500000003</v>
      </c>
      <c r="AS47" s="3"/>
      <c r="AT47" s="3"/>
    </row>
    <row r="48" spans="1:46" x14ac:dyDescent="0.2">
      <c r="A48" s="3" t="s">
        <v>85</v>
      </c>
      <c r="B48" s="3"/>
      <c r="C48" s="3">
        <v>844.47670000000005</v>
      </c>
      <c r="D48" s="3">
        <v>961.46569999999997</v>
      </c>
      <c r="E48" s="3">
        <v>757.06</v>
      </c>
      <c r="F48" s="3">
        <v>902.73569999999995</v>
      </c>
      <c r="G48" s="3">
        <f t="shared" si="3"/>
        <v>866.43452499999989</v>
      </c>
      <c r="H48" s="3"/>
      <c r="I48" s="3"/>
      <c r="J48" s="3"/>
      <c r="K48" s="3"/>
      <c r="L48" s="3">
        <f t="shared" si="19"/>
        <v>953.11070700000028</v>
      </c>
      <c r="M48" s="3">
        <f t="shared" si="19"/>
        <v>1031.3562350000002</v>
      </c>
      <c r="N48" s="3">
        <f t="shared" si="19"/>
        <v>941.20654999999988</v>
      </c>
      <c r="O48" s="3">
        <f t="shared" si="19"/>
        <v>1163.3331750000002</v>
      </c>
      <c r="P48" s="3"/>
      <c r="Q48" s="3"/>
      <c r="R48" s="3"/>
      <c r="S48" s="3"/>
      <c r="T48" s="3"/>
      <c r="U48" s="3"/>
      <c r="V48" s="3" t="s">
        <v>181</v>
      </c>
      <c r="W48" s="3">
        <f t="shared" si="5"/>
        <v>902.97119999999995</v>
      </c>
      <c r="X48" s="3">
        <f t="shared" si="20"/>
        <v>916.57403200000022</v>
      </c>
      <c r="Y48" s="3">
        <f t="shared" si="20"/>
        <v>994.81956000000014</v>
      </c>
      <c r="Z48" s="3"/>
      <c r="AA48" s="3"/>
      <c r="AB48" s="3" t="s">
        <v>182</v>
      </c>
      <c r="AC48" s="3">
        <f t="shared" si="7"/>
        <v>829.89784999999995</v>
      </c>
      <c r="AD48" s="3">
        <f t="shared" si="21"/>
        <v>977.74322499999982</v>
      </c>
      <c r="AE48" s="3">
        <f t="shared" si="21"/>
        <v>1199.86985</v>
      </c>
      <c r="AF48" s="3"/>
      <c r="AG48" s="3"/>
      <c r="AH48" s="3" t="s">
        <v>173</v>
      </c>
      <c r="AI48" s="3">
        <f t="shared" si="22"/>
        <v>800.76835000000005</v>
      </c>
      <c r="AJ48" s="3">
        <f t="shared" si="23"/>
        <v>1018.7768820000001</v>
      </c>
      <c r="AK48" s="3">
        <f t="shared" si="24"/>
        <v>1006.8727249999997</v>
      </c>
      <c r="AL48" s="3"/>
      <c r="AM48" s="3"/>
      <c r="AN48" s="3"/>
      <c r="AO48" s="3" t="s">
        <v>175</v>
      </c>
      <c r="AP48" s="3">
        <f t="shared" si="12"/>
        <v>932.10069999999996</v>
      </c>
      <c r="AQ48" s="3">
        <f t="shared" si="25"/>
        <v>965.69006000000013</v>
      </c>
      <c r="AR48" s="3">
        <f t="shared" si="26"/>
        <v>1097.6670000000001</v>
      </c>
      <c r="AS48" s="3"/>
      <c r="AT48" s="3"/>
    </row>
    <row r="49" spans="1:46" x14ac:dyDescent="0.2">
      <c r="A49" s="3" t="s">
        <v>86</v>
      </c>
      <c r="B49" s="3"/>
      <c r="C49" s="3">
        <v>1270.31</v>
      </c>
      <c r="D49" s="3">
        <v>806.79</v>
      </c>
      <c r="E49" s="3">
        <v>1057.21</v>
      </c>
      <c r="F49" s="3">
        <v>1127.7249999999999</v>
      </c>
      <c r="G49" s="3">
        <f t="shared" si="3"/>
        <v>1065.50875</v>
      </c>
      <c r="H49" s="3"/>
      <c r="I49" s="3"/>
      <c r="J49" s="3"/>
      <c r="K49" s="3"/>
      <c r="L49" s="3">
        <f t="shared" si="19"/>
        <v>1179.8697820000002</v>
      </c>
      <c r="M49" s="3">
        <f t="shared" si="19"/>
        <v>677.60631000000012</v>
      </c>
      <c r="N49" s="3">
        <f t="shared" si="19"/>
        <v>1042.2823249999999</v>
      </c>
      <c r="O49" s="3">
        <f t="shared" si="19"/>
        <v>1189.2482500000001</v>
      </c>
      <c r="P49" s="3"/>
      <c r="Q49" s="3"/>
      <c r="R49" s="3"/>
      <c r="S49" s="3"/>
      <c r="T49" s="3"/>
      <c r="U49" s="3"/>
      <c r="V49" s="3" t="s">
        <v>181</v>
      </c>
      <c r="W49" s="3">
        <f t="shared" si="5"/>
        <v>1038.55</v>
      </c>
      <c r="X49" s="3">
        <f t="shared" si="20"/>
        <v>1206.828532</v>
      </c>
      <c r="Y49" s="3">
        <f t="shared" si="20"/>
        <v>704.56506000000013</v>
      </c>
      <c r="Z49" s="3"/>
      <c r="AA49" s="3"/>
      <c r="AB49" s="3" t="s">
        <v>182</v>
      </c>
      <c r="AC49" s="3">
        <f t="shared" si="7"/>
        <v>1092.4675</v>
      </c>
      <c r="AD49" s="3">
        <f t="shared" si="21"/>
        <v>1015.3235749999999</v>
      </c>
      <c r="AE49" s="3">
        <f t="shared" si="21"/>
        <v>1162.2895000000001</v>
      </c>
      <c r="AF49" s="3"/>
      <c r="AG49" s="3"/>
      <c r="AH49" s="3" t="s">
        <v>173</v>
      </c>
      <c r="AI49" s="3">
        <f t="shared" si="22"/>
        <v>1163.76</v>
      </c>
      <c r="AJ49" s="3">
        <f t="shared" si="23"/>
        <v>1081.618532</v>
      </c>
      <c r="AK49" s="3">
        <f t="shared" si="24"/>
        <v>944.03107499999987</v>
      </c>
      <c r="AL49" s="3"/>
      <c r="AM49" s="3"/>
      <c r="AN49" s="3"/>
      <c r="AO49" s="3" t="s">
        <v>175</v>
      </c>
      <c r="AP49" s="3">
        <f t="shared" si="12"/>
        <v>967.25749999999994</v>
      </c>
      <c r="AQ49" s="3">
        <f t="shared" si="25"/>
        <v>775.85756000000015</v>
      </c>
      <c r="AR49" s="3">
        <f t="shared" si="26"/>
        <v>1287.4995000000001</v>
      </c>
      <c r="AS49" s="3"/>
      <c r="AT49" s="3"/>
    </row>
    <row r="50" spans="1:46" x14ac:dyDescent="0.2">
      <c r="A50" s="3" t="s">
        <v>87</v>
      </c>
      <c r="B50" s="3"/>
      <c r="C50" s="3">
        <v>1267.6125</v>
      </c>
      <c r="D50" s="3">
        <v>967.90139999999997</v>
      </c>
      <c r="E50" s="3">
        <v>2333.1</v>
      </c>
      <c r="F50" s="3">
        <v>877.01</v>
      </c>
      <c r="G50" s="3">
        <f t="shared" si="3"/>
        <v>1361.4059750000001</v>
      </c>
      <c r="H50" s="3"/>
      <c r="I50" s="3"/>
      <c r="J50" s="3"/>
      <c r="K50" s="3"/>
      <c r="L50" s="3">
        <f t="shared" si="19"/>
        <v>881.27505699999995</v>
      </c>
      <c r="M50" s="3">
        <f t="shared" si="19"/>
        <v>542.82048499999996</v>
      </c>
      <c r="N50" s="3">
        <f t="shared" si="19"/>
        <v>2022.2750999999996</v>
      </c>
      <c r="O50" s="3">
        <f t="shared" si="19"/>
        <v>642.63602500000002</v>
      </c>
      <c r="P50" s="3"/>
      <c r="Q50" s="3"/>
      <c r="R50" s="3"/>
      <c r="S50" s="3"/>
      <c r="T50" s="3"/>
      <c r="U50" s="3"/>
      <c r="V50" s="3" t="s">
        <v>181</v>
      </c>
      <c r="W50" s="3">
        <f t="shared" si="5"/>
        <v>1117.75695</v>
      </c>
      <c r="X50" s="3">
        <f t="shared" si="20"/>
        <v>1124.924082</v>
      </c>
      <c r="Y50" s="3">
        <f t="shared" si="20"/>
        <v>786.46951000000013</v>
      </c>
      <c r="Z50" s="3"/>
      <c r="AA50" s="3"/>
      <c r="AB50" s="3" t="s">
        <v>182</v>
      </c>
      <c r="AC50" s="3">
        <f t="shared" si="7"/>
        <v>1605.0549999999998</v>
      </c>
      <c r="AD50" s="3">
        <f t="shared" si="21"/>
        <v>1778.6260749999999</v>
      </c>
      <c r="AE50" s="3">
        <f t="shared" si="21"/>
        <v>398.98700000000031</v>
      </c>
      <c r="AF50" s="3"/>
      <c r="AG50" s="3"/>
      <c r="AH50" s="3" t="s">
        <v>173</v>
      </c>
      <c r="AI50" s="3">
        <f t="shared" si="22"/>
        <v>1800.3562499999998</v>
      </c>
      <c r="AJ50" s="3">
        <f t="shared" si="23"/>
        <v>442.32478200000025</v>
      </c>
      <c r="AK50" s="3">
        <f t="shared" si="24"/>
        <v>1583.3248249999999</v>
      </c>
      <c r="AL50" s="3"/>
      <c r="AM50" s="3"/>
      <c r="AN50" s="3"/>
      <c r="AO50" s="3" t="s">
        <v>175</v>
      </c>
      <c r="AP50" s="3">
        <f t="shared" si="12"/>
        <v>922.45569999999998</v>
      </c>
      <c r="AQ50" s="3">
        <f t="shared" si="25"/>
        <v>981.77076000000011</v>
      </c>
      <c r="AR50" s="3">
        <f t="shared" si="26"/>
        <v>1081.5863000000002</v>
      </c>
      <c r="AS50" s="3"/>
      <c r="AT50" s="3"/>
    </row>
    <row r="51" spans="1:46" x14ac:dyDescent="0.2">
      <c r="A51" s="3" t="s">
        <v>88</v>
      </c>
      <c r="B51" s="3"/>
      <c r="C51" s="3">
        <v>867.86500000000001</v>
      </c>
      <c r="D51" s="3">
        <v>796.58</v>
      </c>
      <c r="E51" s="3">
        <v>1194.6675</v>
      </c>
      <c r="F51" s="3">
        <v>824.16290000000004</v>
      </c>
      <c r="G51" s="3">
        <f t="shared" si="3"/>
        <v>920.81885000000011</v>
      </c>
      <c r="H51" s="3"/>
      <c r="I51" s="3"/>
      <c r="J51" s="3"/>
      <c r="K51" s="3"/>
      <c r="L51" s="3">
        <f t="shared" si="19"/>
        <v>922.11468200000002</v>
      </c>
      <c r="M51" s="3">
        <f t="shared" si="19"/>
        <v>812.08621000000005</v>
      </c>
      <c r="N51" s="3">
        <f t="shared" si="19"/>
        <v>1324.4297249999997</v>
      </c>
      <c r="O51" s="3">
        <f t="shared" si="19"/>
        <v>1030.3760500000001</v>
      </c>
      <c r="P51" s="3"/>
      <c r="Q51" s="3"/>
      <c r="R51" s="3"/>
      <c r="S51" s="3"/>
      <c r="T51" s="3"/>
      <c r="U51" s="3"/>
      <c r="V51" s="3" t="s">
        <v>181</v>
      </c>
      <c r="W51" s="3">
        <f t="shared" si="5"/>
        <v>832.22250000000008</v>
      </c>
      <c r="X51" s="3">
        <f t="shared" si="20"/>
        <v>1010.711032</v>
      </c>
      <c r="Y51" s="3">
        <f t="shared" si="20"/>
        <v>900.68256000000008</v>
      </c>
      <c r="Z51" s="3"/>
      <c r="AA51" s="3"/>
      <c r="AB51" s="3" t="s">
        <v>182</v>
      </c>
      <c r="AC51" s="3">
        <f t="shared" si="7"/>
        <v>1009.4152</v>
      </c>
      <c r="AD51" s="3">
        <f t="shared" si="21"/>
        <v>1235.8333749999997</v>
      </c>
      <c r="AE51" s="3">
        <f t="shared" si="21"/>
        <v>941.77970000000016</v>
      </c>
      <c r="AF51" s="3"/>
      <c r="AG51" s="3"/>
      <c r="AH51" s="3" t="s">
        <v>173</v>
      </c>
      <c r="AI51" s="3">
        <f t="shared" si="22"/>
        <v>1031.2662500000001</v>
      </c>
      <c r="AJ51" s="3">
        <f t="shared" si="23"/>
        <v>811.667282</v>
      </c>
      <c r="AK51" s="3">
        <f t="shared" si="24"/>
        <v>1213.9823249999997</v>
      </c>
      <c r="AL51" s="3"/>
      <c r="AM51" s="3"/>
      <c r="AN51" s="3"/>
      <c r="AO51" s="3" t="s">
        <v>175</v>
      </c>
      <c r="AP51" s="3">
        <f t="shared" si="12"/>
        <v>810.3714500000001</v>
      </c>
      <c r="AQ51" s="3">
        <f t="shared" si="25"/>
        <v>922.53361000000007</v>
      </c>
      <c r="AR51" s="3">
        <f t="shared" si="26"/>
        <v>1140.8234500000001</v>
      </c>
      <c r="AS51" s="3"/>
      <c r="AT51" s="3"/>
    </row>
    <row r="52" spans="1:46" x14ac:dyDescent="0.2">
      <c r="A52" s="1" t="s">
        <v>89</v>
      </c>
      <c r="B52" s="1"/>
      <c r="C52" s="1">
        <v>640.02499999999998</v>
      </c>
      <c r="D52" s="1">
        <v>800.71140000000003</v>
      </c>
      <c r="E52" s="1">
        <v>656.05499999999995</v>
      </c>
      <c r="F52" s="1">
        <v>824.37170000000003</v>
      </c>
      <c r="G52" s="1">
        <f t="shared" si="3"/>
        <v>730.29077500000005</v>
      </c>
      <c r="H52" s="1">
        <f>AVERAGE(C52:C77)</f>
        <v>778.37781923076921</v>
      </c>
      <c r="I52" s="1">
        <f t="shared" ref="I52:K52" si="27">AVERAGE(D52:D77)</f>
        <v>753.42748461538463</v>
      </c>
      <c r="J52" s="1">
        <f t="shared" si="27"/>
        <v>774.56698846153859</v>
      </c>
      <c r="K52" s="1">
        <f t="shared" si="27"/>
        <v>831.75849615384607</v>
      </c>
      <c r="L52" s="1">
        <f>C52-$G52+H$52</f>
        <v>688.11204423076913</v>
      </c>
      <c r="M52" s="1">
        <f t="shared" ref="M52:O67" si="28">D52-$G52+I$52</f>
        <v>823.8481096153846</v>
      </c>
      <c r="N52" s="1">
        <f t="shared" si="28"/>
        <v>700.33121346153848</v>
      </c>
      <c r="O52" s="1">
        <f t="shared" si="28"/>
        <v>925.83942115384605</v>
      </c>
      <c r="P52" s="1">
        <f>1.96*STDEV(L52:L77)/SQRT(26)</f>
        <v>55.927648210244762</v>
      </c>
      <c r="Q52" s="1">
        <f t="shared" ref="Q52:S52" si="29">1.96*STDEV(M52:M77)/SQRT(26)</f>
        <v>47.17129943989125</v>
      </c>
      <c r="R52" s="1">
        <f t="shared" si="29"/>
        <v>54.477963960016943</v>
      </c>
      <c r="S52" s="1">
        <f t="shared" si="29"/>
        <v>45.251441477130228</v>
      </c>
      <c r="T52" s="1"/>
      <c r="U52" s="1"/>
      <c r="V52" s="3" t="s">
        <v>181</v>
      </c>
      <c r="W52" s="1">
        <f t="shared" si="5"/>
        <v>720.3682</v>
      </c>
      <c r="X52" s="1">
        <f>C52-$W52+H$52</f>
        <v>698.03461923076918</v>
      </c>
      <c r="Y52" s="1">
        <f>D52-$W52+I$52</f>
        <v>833.77068461538465</v>
      </c>
      <c r="Z52" s="1">
        <f>1.96*STDEV(X52:X77)/SQRT(26)</f>
        <v>45.35673649509954</v>
      </c>
      <c r="AA52" s="1">
        <f>1.96*STDEV(Y52:Y77)/SQRT(26)</f>
        <v>45.356736495099661</v>
      </c>
      <c r="AB52" s="3" t="s">
        <v>182</v>
      </c>
      <c r="AC52" s="1">
        <f t="shared" si="7"/>
        <v>740.21334999999999</v>
      </c>
      <c r="AD52" s="1">
        <f>E52-$AC52+J$52</f>
        <v>690.40863846153854</v>
      </c>
      <c r="AE52" s="1">
        <f>F52-$AC52+K$52</f>
        <v>915.91684615384611</v>
      </c>
      <c r="AF52" s="1">
        <f>1.96*STDEV(AD52:AD77)/SQRT(26)</f>
        <v>43.456732958093447</v>
      </c>
      <c r="AG52" s="1">
        <f>1.96*STDEV(AE52:AE77)/SQRT(26)</f>
        <v>43.456732958093319</v>
      </c>
      <c r="AH52" s="3" t="s">
        <v>173</v>
      </c>
      <c r="AI52" s="3">
        <f t="shared" si="22"/>
        <v>648.04</v>
      </c>
      <c r="AJ52" s="3">
        <f>C52-$AI52+H$52</f>
        <v>770.36281923076922</v>
      </c>
      <c r="AK52" s="3">
        <f>E52-$AI52+J$52</f>
        <v>782.58198846153857</v>
      </c>
      <c r="AL52" s="1">
        <f>1.96*STDEV(AJ52:AJ77)/SQRT(26)</f>
        <v>41.749507496710315</v>
      </c>
      <c r="AM52" s="1">
        <f>1.96*STDEV(AK52:AK77)/SQRT(26)</f>
        <v>41.749507496710173</v>
      </c>
      <c r="AN52" s="1"/>
      <c r="AO52" s="3" t="s">
        <v>175</v>
      </c>
      <c r="AP52" s="3">
        <f t="shared" si="12"/>
        <v>812.54155000000003</v>
      </c>
      <c r="AQ52" s="3">
        <f>D52-$AP52+I$52</f>
        <v>741.59733461538463</v>
      </c>
      <c r="AR52" s="3">
        <f>F52-$AP52+K$52</f>
        <v>843.58864615384607</v>
      </c>
      <c r="AS52" s="1">
        <f>1.96*STDEV(AQ52:AQ77)/SQRT(26)</f>
        <v>28.836754389876386</v>
      </c>
      <c r="AT52" s="1">
        <f>1.96*STDEV(AR52:AR77)/SQRT(26)</f>
        <v>28.836754389876635</v>
      </c>
    </row>
    <row r="53" spans="1:46" x14ac:dyDescent="0.2">
      <c r="A53" s="3" t="s">
        <v>90</v>
      </c>
      <c r="B53" s="3"/>
      <c r="C53" s="3">
        <v>558.51499999999999</v>
      </c>
      <c r="D53" s="3">
        <v>618.93290000000002</v>
      </c>
      <c r="E53" s="3">
        <v>595.58500000000004</v>
      </c>
      <c r="F53" s="3">
        <v>675.06330000000003</v>
      </c>
      <c r="G53" s="3">
        <f t="shared" si="3"/>
        <v>612.02404999999999</v>
      </c>
      <c r="H53" s="3"/>
      <c r="I53" s="3"/>
      <c r="J53" s="3"/>
      <c r="K53" s="3"/>
      <c r="L53" s="3">
        <f t="shared" ref="L53:O77" si="30">C53-$G53+H$52</f>
        <v>724.8687692307692</v>
      </c>
      <c r="M53" s="3">
        <f t="shared" si="28"/>
        <v>760.33633461538466</v>
      </c>
      <c r="N53" s="3">
        <f t="shared" si="28"/>
        <v>758.12793846153863</v>
      </c>
      <c r="O53" s="3">
        <f t="shared" si="28"/>
        <v>894.79774615384611</v>
      </c>
      <c r="P53" s="3"/>
      <c r="Q53" s="3"/>
      <c r="R53" s="3"/>
      <c r="S53" s="3"/>
      <c r="T53" s="3"/>
      <c r="U53" s="3"/>
      <c r="V53" s="3" t="s">
        <v>181</v>
      </c>
      <c r="W53" s="3">
        <f t="shared" si="5"/>
        <v>588.72395000000006</v>
      </c>
      <c r="X53" s="3">
        <f t="shared" ref="X53:Y77" si="31">C53-$W53+H$52</f>
        <v>748.16886923076913</v>
      </c>
      <c r="Y53" s="3">
        <f t="shared" si="31"/>
        <v>783.63643461538459</v>
      </c>
      <c r="Z53" s="3"/>
      <c r="AA53" s="3"/>
      <c r="AB53" s="3" t="s">
        <v>182</v>
      </c>
      <c r="AC53" s="3">
        <f t="shared" si="7"/>
        <v>635.32415000000003</v>
      </c>
      <c r="AD53" s="3">
        <f t="shared" ref="AD53:AE77" si="32">E53-$AC53+J$52</f>
        <v>734.82783846153859</v>
      </c>
      <c r="AE53" s="3">
        <f t="shared" si="32"/>
        <v>871.49764615384606</v>
      </c>
      <c r="AF53" s="3"/>
      <c r="AG53" s="3"/>
      <c r="AH53" s="3" t="s">
        <v>173</v>
      </c>
      <c r="AI53" s="3">
        <f t="shared" si="22"/>
        <v>577.04999999999995</v>
      </c>
      <c r="AJ53" s="3">
        <f t="shared" ref="AJ53:AJ77" si="33">C53-$AI53+H$52</f>
        <v>759.84281923076924</v>
      </c>
      <c r="AK53" s="3">
        <f t="shared" ref="AK53:AK77" si="34">E53-$AI53+J$52</f>
        <v>793.10198846153867</v>
      </c>
      <c r="AL53" s="3"/>
      <c r="AM53" s="3"/>
      <c r="AN53" s="3"/>
      <c r="AO53" s="3" t="s">
        <v>175</v>
      </c>
      <c r="AP53" s="3">
        <f t="shared" si="12"/>
        <v>646.99810000000002</v>
      </c>
      <c r="AQ53" s="3">
        <f t="shared" ref="AQ53:AQ77" si="35">D53-$AP53+I$52</f>
        <v>725.36228461538462</v>
      </c>
      <c r="AR53" s="3">
        <f t="shared" ref="AR53:AR77" si="36">F53-$AP53+K$52</f>
        <v>859.82369615384607</v>
      </c>
      <c r="AS53" s="3"/>
      <c r="AT53" s="3"/>
    </row>
    <row r="54" spans="1:46" x14ac:dyDescent="0.2">
      <c r="A54" s="3" t="s">
        <v>91</v>
      </c>
      <c r="B54" s="3"/>
      <c r="C54" s="3">
        <v>1485.655</v>
      </c>
      <c r="D54" s="3">
        <v>1012.0871</v>
      </c>
      <c r="E54" s="3">
        <v>1099.25</v>
      </c>
      <c r="F54" s="3">
        <v>1166.4100000000001</v>
      </c>
      <c r="G54" s="3">
        <f t="shared" si="3"/>
        <v>1190.8505250000001</v>
      </c>
      <c r="H54" s="3"/>
      <c r="I54" s="3"/>
      <c r="J54" s="3"/>
      <c r="K54" s="3"/>
      <c r="L54" s="3">
        <f t="shared" si="30"/>
        <v>1073.182294230769</v>
      </c>
      <c r="M54" s="3">
        <f t="shared" si="28"/>
        <v>574.66405961538453</v>
      </c>
      <c r="N54" s="3">
        <f t="shared" si="28"/>
        <v>682.96646346153852</v>
      </c>
      <c r="O54" s="3">
        <f t="shared" si="28"/>
        <v>807.31797115384609</v>
      </c>
      <c r="P54" s="3"/>
      <c r="Q54" s="3"/>
      <c r="R54" s="3"/>
      <c r="S54" s="3"/>
      <c r="T54" s="3"/>
      <c r="U54" s="3"/>
      <c r="V54" s="3" t="s">
        <v>181</v>
      </c>
      <c r="W54" s="3">
        <f t="shared" si="5"/>
        <v>1248.87105</v>
      </c>
      <c r="X54" s="3">
        <f t="shared" si="31"/>
        <v>1015.1617692307692</v>
      </c>
      <c r="Y54" s="3">
        <f t="shared" si="31"/>
        <v>516.64353461538462</v>
      </c>
      <c r="Z54" s="3"/>
      <c r="AA54" s="3"/>
      <c r="AB54" s="3" t="s">
        <v>182</v>
      </c>
      <c r="AC54" s="3">
        <f>SUM(E54:F54)/2</f>
        <v>1132.83</v>
      </c>
      <c r="AD54" s="3">
        <f t="shared" si="32"/>
        <v>740.98698846153866</v>
      </c>
      <c r="AE54" s="3">
        <f t="shared" si="32"/>
        <v>865.33849615384622</v>
      </c>
      <c r="AF54" s="3"/>
      <c r="AG54" s="3"/>
      <c r="AH54" s="3" t="s">
        <v>173</v>
      </c>
      <c r="AI54" s="3">
        <f t="shared" si="22"/>
        <v>1292.4524999999999</v>
      </c>
      <c r="AJ54" s="3">
        <f t="shared" si="33"/>
        <v>971.58031923076931</v>
      </c>
      <c r="AK54" s="3">
        <f t="shared" si="34"/>
        <v>581.36448846153871</v>
      </c>
      <c r="AL54" s="3"/>
      <c r="AM54" s="3"/>
      <c r="AN54" s="3"/>
      <c r="AO54" s="3" t="s">
        <v>175</v>
      </c>
      <c r="AP54" s="3">
        <f t="shared" si="12"/>
        <v>1089.24855</v>
      </c>
      <c r="AQ54" s="3">
        <f t="shared" si="35"/>
        <v>676.26603461538457</v>
      </c>
      <c r="AR54" s="3">
        <f t="shared" si="36"/>
        <v>908.91994615384613</v>
      </c>
      <c r="AS54" s="3"/>
      <c r="AT54" s="3"/>
    </row>
    <row r="55" spans="1:46" x14ac:dyDescent="0.2">
      <c r="A55" s="3" t="s">
        <v>92</v>
      </c>
      <c r="B55" s="3"/>
      <c r="C55" s="3">
        <v>778.62</v>
      </c>
      <c r="D55" s="3">
        <v>762.40859999999998</v>
      </c>
      <c r="E55" s="3">
        <v>754.90499999999997</v>
      </c>
      <c r="F55" s="3">
        <v>886.64499999999998</v>
      </c>
      <c r="G55" s="3">
        <f t="shared" si="3"/>
        <v>795.64465000000007</v>
      </c>
      <c r="H55" s="3"/>
      <c r="I55" s="3"/>
      <c r="J55" s="3"/>
      <c r="K55" s="3"/>
      <c r="L55" s="3">
        <f t="shared" si="30"/>
        <v>761.35316923076914</v>
      </c>
      <c r="M55" s="3">
        <f t="shared" si="28"/>
        <v>720.19143461538454</v>
      </c>
      <c r="N55" s="3">
        <f t="shared" si="28"/>
        <v>733.82733846153849</v>
      </c>
      <c r="O55" s="3">
        <f t="shared" si="28"/>
        <v>922.75884615384598</v>
      </c>
      <c r="P55" s="3"/>
      <c r="Q55" s="3"/>
      <c r="R55" s="3"/>
      <c r="S55" s="3"/>
      <c r="T55" s="3"/>
      <c r="U55" s="3"/>
      <c r="V55" s="3" t="s">
        <v>181</v>
      </c>
      <c r="W55" s="3">
        <f t="shared" si="5"/>
        <v>770.51430000000005</v>
      </c>
      <c r="X55" s="3">
        <f t="shared" si="31"/>
        <v>786.48351923076916</v>
      </c>
      <c r="Y55" s="3">
        <f t="shared" si="31"/>
        <v>745.32178461538456</v>
      </c>
      <c r="Z55" s="3"/>
      <c r="AA55" s="3"/>
      <c r="AB55" s="3" t="s">
        <v>182</v>
      </c>
      <c r="AC55" s="3">
        <f t="shared" si="7"/>
        <v>820.77499999999998</v>
      </c>
      <c r="AD55" s="3">
        <f t="shared" si="32"/>
        <v>708.69698846153858</v>
      </c>
      <c r="AE55" s="3">
        <f t="shared" si="32"/>
        <v>897.62849615384607</v>
      </c>
      <c r="AF55" s="3"/>
      <c r="AG55" s="3"/>
      <c r="AH55" s="3" t="s">
        <v>173</v>
      </c>
      <c r="AI55" s="3">
        <f t="shared" si="22"/>
        <v>766.76250000000005</v>
      </c>
      <c r="AJ55" s="3">
        <f t="shared" si="33"/>
        <v>790.23531923076916</v>
      </c>
      <c r="AK55" s="3">
        <f t="shared" si="34"/>
        <v>762.70948846153851</v>
      </c>
      <c r="AL55" s="3"/>
      <c r="AM55" s="3"/>
      <c r="AN55" s="3"/>
      <c r="AO55" s="3" t="s">
        <v>175</v>
      </c>
      <c r="AP55" s="3">
        <f t="shared" si="12"/>
        <v>824.52679999999998</v>
      </c>
      <c r="AQ55" s="3">
        <f t="shared" si="35"/>
        <v>691.30928461538463</v>
      </c>
      <c r="AR55" s="3">
        <f t="shared" si="36"/>
        <v>893.87669615384607</v>
      </c>
      <c r="AS55" s="3"/>
      <c r="AT55" s="3"/>
    </row>
    <row r="56" spans="1:46" x14ac:dyDescent="0.2">
      <c r="A56" s="3" t="s">
        <v>93</v>
      </c>
      <c r="B56" s="3"/>
      <c r="C56" s="3">
        <v>1368.35</v>
      </c>
      <c r="D56" s="3">
        <v>843.33</v>
      </c>
      <c r="E56" s="3">
        <v>668.18499999999995</v>
      </c>
      <c r="F56" s="3">
        <v>784.37829999999997</v>
      </c>
      <c r="G56" s="3">
        <f t="shared" si="3"/>
        <v>916.06082499999991</v>
      </c>
      <c r="H56" s="3"/>
      <c r="I56" s="3"/>
      <c r="J56" s="3"/>
      <c r="K56" s="3"/>
      <c r="L56" s="3">
        <f t="shared" si="30"/>
        <v>1230.6669942307692</v>
      </c>
      <c r="M56" s="3">
        <f t="shared" si="28"/>
        <v>680.69665961538476</v>
      </c>
      <c r="N56" s="3">
        <f t="shared" si="28"/>
        <v>526.69116346153862</v>
      </c>
      <c r="O56" s="3">
        <f t="shared" si="28"/>
        <v>700.07597115384613</v>
      </c>
      <c r="P56" s="3"/>
      <c r="Q56" s="3"/>
      <c r="R56" s="3"/>
      <c r="S56" s="3"/>
      <c r="T56" s="3"/>
      <c r="U56" s="3"/>
      <c r="V56" s="3" t="s">
        <v>181</v>
      </c>
      <c r="W56" s="3">
        <f t="shared" si="5"/>
        <v>1105.8399999999999</v>
      </c>
      <c r="X56" s="3">
        <f t="shared" si="31"/>
        <v>1040.8878192307693</v>
      </c>
      <c r="Y56" s="3">
        <f t="shared" si="31"/>
        <v>490.91748461538475</v>
      </c>
      <c r="Z56" s="3"/>
      <c r="AA56" s="3"/>
      <c r="AB56" s="3" t="s">
        <v>182</v>
      </c>
      <c r="AC56" s="3">
        <f t="shared" si="7"/>
        <v>726.2816499999999</v>
      </c>
      <c r="AD56" s="3">
        <f t="shared" si="32"/>
        <v>716.47033846153863</v>
      </c>
      <c r="AE56" s="3">
        <f t="shared" si="32"/>
        <v>889.85514615384614</v>
      </c>
      <c r="AF56" s="3"/>
      <c r="AG56" s="3"/>
      <c r="AH56" s="3" t="s">
        <v>173</v>
      </c>
      <c r="AI56" s="3">
        <f t="shared" si="22"/>
        <v>1018.2674999999999</v>
      </c>
      <c r="AJ56" s="3">
        <f t="shared" si="33"/>
        <v>1128.4603192307691</v>
      </c>
      <c r="AK56" s="3">
        <f t="shared" si="34"/>
        <v>424.4844884615386</v>
      </c>
      <c r="AL56" s="3"/>
      <c r="AM56" s="3"/>
      <c r="AN56" s="3"/>
      <c r="AO56" s="3" t="s">
        <v>175</v>
      </c>
      <c r="AP56" s="3">
        <f t="shared" si="12"/>
        <v>813.85415</v>
      </c>
      <c r="AQ56" s="3">
        <f t="shared" si="35"/>
        <v>782.90333461538467</v>
      </c>
      <c r="AR56" s="3">
        <f t="shared" si="36"/>
        <v>802.28264615384603</v>
      </c>
      <c r="AS56" s="3"/>
      <c r="AT56" s="3"/>
    </row>
    <row r="57" spans="1:46" x14ac:dyDescent="0.2">
      <c r="A57" s="3" t="s">
        <v>94</v>
      </c>
      <c r="B57" s="3"/>
      <c r="C57" s="3">
        <v>635.74749999999995</v>
      </c>
      <c r="D57" s="3">
        <v>922.7971</v>
      </c>
      <c r="E57" s="3">
        <v>814.48500000000001</v>
      </c>
      <c r="F57" s="3">
        <v>915.44500000000005</v>
      </c>
      <c r="G57" s="3">
        <f t="shared" si="3"/>
        <v>822.11865</v>
      </c>
      <c r="H57" s="3"/>
      <c r="I57" s="3"/>
      <c r="J57" s="3"/>
      <c r="K57" s="3"/>
      <c r="L57" s="3">
        <f t="shared" si="30"/>
        <v>592.00666923076915</v>
      </c>
      <c r="M57" s="3">
        <f t="shared" si="28"/>
        <v>854.10593461538463</v>
      </c>
      <c r="N57" s="3">
        <f t="shared" si="28"/>
        <v>766.9333384615386</v>
      </c>
      <c r="O57" s="3">
        <f t="shared" si="28"/>
        <v>925.08484615384612</v>
      </c>
      <c r="P57" s="3"/>
      <c r="Q57" s="3"/>
      <c r="R57" s="3"/>
      <c r="S57" s="3"/>
      <c r="T57" s="3"/>
      <c r="U57" s="3"/>
      <c r="V57" s="3" t="s">
        <v>181</v>
      </c>
      <c r="W57" s="3">
        <f t="shared" si="5"/>
        <v>779.27229999999997</v>
      </c>
      <c r="X57" s="3">
        <f t="shared" si="31"/>
        <v>634.85301923076918</v>
      </c>
      <c r="Y57" s="3">
        <f t="shared" si="31"/>
        <v>896.95228461538466</v>
      </c>
      <c r="Z57" s="3"/>
      <c r="AA57" s="3"/>
      <c r="AB57" s="3" t="s">
        <v>182</v>
      </c>
      <c r="AC57" s="3">
        <f t="shared" si="7"/>
        <v>864.96500000000003</v>
      </c>
      <c r="AD57" s="3">
        <f t="shared" si="32"/>
        <v>724.08698846153857</v>
      </c>
      <c r="AE57" s="3">
        <f t="shared" si="32"/>
        <v>882.23849615384609</v>
      </c>
      <c r="AF57" s="3"/>
      <c r="AG57" s="3"/>
      <c r="AH57" s="3" t="s">
        <v>173</v>
      </c>
      <c r="AI57" s="3">
        <f t="shared" si="22"/>
        <v>725.11625000000004</v>
      </c>
      <c r="AJ57" s="3">
        <f t="shared" si="33"/>
        <v>689.00906923076911</v>
      </c>
      <c r="AK57" s="3">
        <f t="shared" si="34"/>
        <v>863.93573846153856</v>
      </c>
      <c r="AL57" s="3"/>
      <c r="AM57" s="3"/>
      <c r="AN57" s="3"/>
      <c r="AO57" s="3" t="s">
        <v>175</v>
      </c>
      <c r="AP57" s="3">
        <f t="shared" si="12"/>
        <v>919.12104999999997</v>
      </c>
      <c r="AQ57" s="3">
        <f t="shared" si="35"/>
        <v>757.10353461538466</v>
      </c>
      <c r="AR57" s="3">
        <f t="shared" si="36"/>
        <v>828.08244615384615</v>
      </c>
      <c r="AS57" s="3"/>
      <c r="AT57" s="3"/>
    </row>
    <row r="58" spans="1:46" x14ac:dyDescent="0.2">
      <c r="A58" s="3" t="s">
        <v>95</v>
      </c>
      <c r="B58" s="3"/>
      <c r="C58" s="3">
        <v>491.54750000000001</v>
      </c>
      <c r="D58" s="3">
        <v>447.69709999999998</v>
      </c>
      <c r="E58" s="3">
        <v>586.90499999999997</v>
      </c>
      <c r="F58" s="3">
        <v>510.48329999999999</v>
      </c>
      <c r="G58" s="3">
        <f t="shared" si="3"/>
        <v>509.15822500000002</v>
      </c>
      <c r="H58" s="3"/>
      <c r="I58" s="3"/>
      <c r="J58" s="3"/>
      <c r="K58" s="3"/>
      <c r="L58" s="3">
        <f t="shared" si="30"/>
        <v>760.7670942307692</v>
      </c>
      <c r="M58" s="3">
        <f t="shared" si="28"/>
        <v>691.96635961538459</v>
      </c>
      <c r="N58" s="3">
        <f t="shared" si="28"/>
        <v>852.31376346153854</v>
      </c>
      <c r="O58" s="3">
        <f t="shared" si="28"/>
        <v>833.08357115384604</v>
      </c>
      <c r="P58" s="3"/>
      <c r="Q58" s="3"/>
      <c r="R58" s="3"/>
      <c r="S58" s="3"/>
      <c r="T58" s="3"/>
      <c r="U58" s="3"/>
      <c r="V58" s="3" t="s">
        <v>181</v>
      </c>
      <c r="W58" s="3">
        <f t="shared" si="5"/>
        <v>469.6223</v>
      </c>
      <c r="X58" s="3">
        <f t="shared" si="31"/>
        <v>800.30301923076922</v>
      </c>
      <c r="Y58" s="3">
        <f t="shared" si="31"/>
        <v>731.50228461538461</v>
      </c>
      <c r="Z58" s="3"/>
      <c r="AA58" s="3"/>
      <c r="AB58" s="3" t="s">
        <v>182</v>
      </c>
      <c r="AC58" s="3">
        <f t="shared" si="7"/>
        <v>548.69415000000004</v>
      </c>
      <c r="AD58" s="3">
        <f t="shared" si="32"/>
        <v>812.77783846153852</v>
      </c>
      <c r="AE58" s="3">
        <f t="shared" si="32"/>
        <v>793.54764615384602</v>
      </c>
      <c r="AF58" s="3"/>
      <c r="AG58" s="3"/>
      <c r="AH58" s="3" t="s">
        <v>173</v>
      </c>
      <c r="AI58" s="3">
        <f t="shared" si="22"/>
        <v>539.22624999999994</v>
      </c>
      <c r="AJ58" s="3">
        <f t="shared" si="33"/>
        <v>730.69906923076928</v>
      </c>
      <c r="AK58" s="3">
        <f t="shared" si="34"/>
        <v>822.24573846153862</v>
      </c>
      <c r="AL58" s="3"/>
      <c r="AM58" s="3"/>
      <c r="AN58" s="3"/>
      <c r="AO58" s="3" t="s">
        <v>175</v>
      </c>
      <c r="AP58" s="3">
        <f t="shared" si="12"/>
        <v>479.09019999999998</v>
      </c>
      <c r="AQ58" s="3">
        <f t="shared" si="35"/>
        <v>722.03438461538462</v>
      </c>
      <c r="AR58" s="3">
        <f t="shared" si="36"/>
        <v>863.15159615384607</v>
      </c>
      <c r="AS58" s="3"/>
      <c r="AT58" s="3"/>
    </row>
    <row r="59" spans="1:46" x14ac:dyDescent="0.2">
      <c r="A59" s="3" t="s">
        <v>96</v>
      </c>
      <c r="B59" s="3"/>
      <c r="C59" s="3">
        <v>1055.1724999999999</v>
      </c>
      <c r="D59" s="3">
        <v>887.10709999999995</v>
      </c>
      <c r="E59" s="3">
        <v>1012.1849999999999</v>
      </c>
      <c r="F59" s="3">
        <v>1401.4016999999999</v>
      </c>
      <c r="G59" s="3">
        <f t="shared" si="3"/>
        <v>1088.9665749999999</v>
      </c>
      <c r="H59" s="3"/>
      <c r="I59" s="3"/>
      <c r="J59" s="3"/>
      <c r="K59" s="3"/>
      <c r="L59" s="3">
        <f t="shared" si="30"/>
        <v>744.58374423076918</v>
      </c>
      <c r="M59" s="3">
        <f t="shared" si="28"/>
        <v>551.56800961538465</v>
      </c>
      <c r="N59" s="3">
        <f t="shared" si="28"/>
        <v>697.78541346153861</v>
      </c>
      <c r="O59" s="3">
        <f t="shared" si="28"/>
        <v>1144.1936211538459</v>
      </c>
      <c r="P59" s="3"/>
      <c r="Q59" s="3"/>
      <c r="R59" s="3"/>
      <c r="S59" s="3"/>
      <c r="T59" s="3"/>
      <c r="U59" s="3"/>
      <c r="V59" s="3" t="s">
        <v>181</v>
      </c>
      <c r="W59" s="3">
        <f t="shared" si="5"/>
        <v>971.13979999999992</v>
      </c>
      <c r="X59" s="3">
        <f t="shared" si="31"/>
        <v>862.41051923076918</v>
      </c>
      <c r="Y59" s="3">
        <f t="shared" si="31"/>
        <v>669.39478461538465</v>
      </c>
      <c r="Z59" s="3"/>
      <c r="AA59" s="3"/>
      <c r="AB59" s="3" t="s">
        <v>182</v>
      </c>
      <c r="AC59" s="3">
        <f t="shared" si="7"/>
        <v>1206.7933499999999</v>
      </c>
      <c r="AD59" s="3">
        <f t="shared" si="32"/>
        <v>579.95863846153861</v>
      </c>
      <c r="AE59" s="3">
        <f t="shared" si="32"/>
        <v>1026.3668461538459</v>
      </c>
      <c r="AF59" s="3"/>
      <c r="AG59" s="3"/>
      <c r="AH59" s="3" t="s">
        <v>173</v>
      </c>
      <c r="AI59" s="3">
        <f t="shared" si="22"/>
        <v>1033.67875</v>
      </c>
      <c r="AJ59" s="3">
        <f t="shared" si="33"/>
        <v>799.87156923076907</v>
      </c>
      <c r="AK59" s="3">
        <f t="shared" si="34"/>
        <v>753.07323846153849</v>
      </c>
      <c r="AL59" s="3"/>
      <c r="AM59" s="3"/>
      <c r="AN59" s="3"/>
      <c r="AO59" s="3" t="s">
        <v>175</v>
      </c>
      <c r="AP59" s="3">
        <f t="shared" si="12"/>
        <v>1144.2543999999998</v>
      </c>
      <c r="AQ59" s="3">
        <f t="shared" si="35"/>
        <v>496.28018461538477</v>
      </c>
      <c r="AR59" s="3">
        <f t="shared" si="36"/>
        <v>1088.905796153846</v>
      </c>
      <c r="AS59" s="3"/>
      <c r="AT59" s="3"/>
    </row>
    <row r="60" spans="1:46" x14ac:dyDescent="0.2">
      <c r="A60" s="3" t="s">
        <v>97</v>
      </c>
      <c r="B60" s="3"/>
      <c r="C60" s="3">
        <v>512.51</v>
      </c>
      <c r="D60" s="3">
        <v>536.44000000000005</v>
      </c>
      <c r="E60" s="3">
        <v>647.82000000000005</v>
      </c>
      <c r="F60" s="3">
        <v>679.68709999999999</v>
      </c>
      <c r="G60" s="3">
        <f t="shared" si="3"/>
        <v>594.11427500000002</v>
      </c>
      <c r="H60" s="3"/>
      <c r="I60" s="3"/>
      <c r="J60" s="3"/>
      <c r="K60" s="3"/>
      <c r="L60" s="3">
        <f t="shared" si="30"/>
        <v>696.77354423076918</v>
      </c>
      <c r="M60" s="3">
        <f t="shared" si="28"/>
        <v>695.75320961538466</v>
      </c>
      <c r="N60" s="3">
        <f t="shared" si="28"/>
        <v>828.27271346153861</v>
      </c>
      <c r="O60" s="3">
        <f t="shared" si="28"/>
        <v>917.33132115384603</v>
      </c>
      <c r="P60" s="3"/>
      <c r="Q60" s="3"/>
      <c r="R60" s="3"/>
      <c r="S60" s="3"/>
      <c r="T60" s="3"/>
      <c r="U60" s="3"/>
      <c r="V60" s="3" t="s">
        <v>181</v>
      </c>
      <c r="W60" s="3">
        <f t="shared" si="5"/>
        <v>524.47500000000002</v>
      </c>
      <c r="X60" s="3">
        <f t="shared" si="31"/>
        <v>766.41281923076917</v>
      </c>
      <c r="Y60" s="3">
        <f t="shared" si="31"/>
        <v>765.39248461538466</v>
      </c>
      <c r="Z60" s="3"/>
      <c r="AA60" s="3"/>
      <c r="AB60" s="3" t="s">
        <v>182</v>
      </c>
      <c r="AC60" s="3">
        <f t="shared" si="7"/>
        <v>663.75355000000002</v>
      </c>
      <c r="AD60" s="3">
        <f t="shared" si="32"/>
        <v>758.63343846153862</v>
      </c>
      <c r="AE60" s="3">
        <f t="shared" si="32"/>
        <v>847.69204615384604</v>
      </c>
      <c r="AF60" s="3"/>
      <c r="AG60" s="3"/>
      <c r="AH60" s="3" t="s">
        <v>173</v>
      </c>
      <c r="AI60" s="3">
        <f t="shared" si="22"/>
        <v>580.16499999999996</v>
      </c>
      <c r="AJ60" s="3">
        <f t="shared" si="33"/>
        <v>710.72281923076923</v>
      </c>
      <c r="AK60" s="3">
        <f t="shared" si="34"/>
        <v>842.22198846153867</v>
      </c>
      <c r="AL60" s="3"/>
      <c r="AM60" s="3"/>
      <c r="AN60" s="3"/>
      <c r="AO60" s="3" t="s">
        <v>175</v>
      </c>
      <c r="AP60" s="3">
        <f t="shared" si="12"/>
        <v>608.06355000000008</v>
      </c>
      <c r="AQ60" s="3">
        <f t="shared" si="35"/>
        <v>681.80393461538461</v>
      </c>
      <c r="AR60" s="3">
        <f t="shared" si="36"/>
        <v>903.38204615384598</v>
      </c>
      <c r="AS60" s="3"/>
      <c r="AT60" s="3"/>
    </row>
    <row r="61" spans="1:46" x14ac:dyDescent="0.2">
      <c r="A61" s="3" t="s">
        <v>98</v>
      </c>
      <c r="B61" s="3"/>
      <c r="C61" s="3">
        <v>479.79250000000002</v>
      </c>
      <c r="D61" s="3">
        <v>495.45</v>
      </c>
      <c r="E61" s="3">
        <v>656.1</v>
      </c>
      <c r="F61" s="3">
        <v>591.15</v>
      </c>
      <c r="G61" s="3">
        <f t="shared" si="3"/>
        <v>555.62312500000007</v>
      </c>
      <c r="H61" s="3"/>
      <c r="I61" s="3"/>
      <c r="J61" s="3"/>
      <c r="K61" s="3"/>
      <c r="L61" s="3">
        <f t="shared" si="30"/>
        <v>702.54719423076915</v>
      </c>
      <c r="M61" s="3">
        <f t="shared" si="28"/>
        <v>693.2543596153846</v>
      </c>
      <c r="N61" s="3">
        <f t="shared" si="28"/>
        <v>875.04386346153854</v>
      </c>
      <c r="O61" s="3">
        <f t="shared" si="28"/>
        <v>867.28537115384597</v>
      </c>
      <c r="P61" s="3"/>
      <c r="Q61" s="3"/>
      <c r="R61" s="3"/>
      <c r="S61" s="3"/>
      <c r="T61" s="3"/>
      <c r="U61" s="3"/>
      <c r="V61" s="3" t="s">
        <v>181</v>
      </c>
      <c r="W61" s="3">
        <f t="shared" si="5"/>
        <v>487.62125000000003</v>
      </c>
      <c r="X61" s="3">
        <f t="shared" si="31"/>
        <v>770.54906923076919</v>
      </c>
      <c r="Y61" s="3">
        <f t="shared" si="31"/>
        <v>761.25623461538453</v>
      </c>
      <c r="Z61" s="3"/>
      <c r="AA61" s="3"/>
      <c r="AB61" s="3" t="s">
        <v>182</v>
      </c>
      <c r="AC61" s="3">
        <f t="shared" si="7"/>
        <v>623.625</v>
      </c>
      <c r="AD61" s="3">
        <f t="shared" si="32"/>
        <v>807.04198846153861</v>
      </c>
      <c r="AE61" s="3">
        <f t="shared" si="32"/>
        <v>799.28349615384604</v>
      </c>
      <c r="AF61" s="3"/>
      <c r="AG61" s="3"/>
      <c r="AH61" s="3" t="s">
        <v>173</v>
      </c>
      <c r="AI61" s="3">
        <f t="shared" si="22"/>
        <v>567.94624999999996</v>
      </c>
      <c r="AJ61" s="3">
        <f t="shared" si="33"/>
        <v>690.22406923076926</v>
      </c>
      <c r="AK61" s="3">
        <f t="shared" si="34"/>
        <v>862.72073846153864</v>
      </c>
      <c r="AL61" s="3"/>
      <c r="AM61" s="3"/>
      <c r="AN61" s="3"/>
      <c r="AO61" s="3" t="s">
        <v>175</v>
      </c>
      <c r="AP61" s="3">
        <f t="shared" si="12"/>
        <v>543.29999999999995</v>
      </c>
      <c r="AQ61" s="3">
        <f t="shared" si="35"/>
        <v>705.57748461538472</v>
      </c>
      <c r="AR61" s="3">
        <f t="shared" si="36"/>
        <v>879.60849615384609</v>
      </c>
      <c r="AS61" s="3"/>
      <c r="AT61" s="3"/>
    </row>
    <row r="62" spans="1:46" x14ac:dyDescent="0.2">
      <c r="A62" s="3" t="s">
        <v>99</v>
      </c>
      <c r="B62" s="3"/>
      <c r="C62" s="3">
        <v>527.92250000000001</v>
      </c>
      <c r="D62" s="3">
        <v>465.15</v>
      </c>
      <c r="E62" s="3">
        <v>472.07</v>
      </c>
      <c r="F62" s="3">
        <v>474.43329999999997</v>
      </c>
      <c r="G62" s="3">
        <f t="shared" si="3"/>
        <v>484.89394999999996</v>
      </c>
      <c r="H62" s="3"/>
      <c r="I62" s="3"/>
      <c r="J62" s="3"/>
      <c r="K62" s="3"/>
      <c r="L62" s="3">
        <f t="shared" si="30"/>
        <v>821.40636923076931</v>
      </c>
      <c r="M62" s="3">
        <f t="shared" si="28"/>
        <v>733.68353461538459</v>
      </c>
      <c r="N62" s="3">
        <f t="shared" si="28"/>
        <v>761.74303846153862</v>
      </c>
      <c r="O62" s="3">
        <f t="shared" si="28"/>
        <v>821.29784615384608</v>
      </c>
      <c r="P62" s="3"/>
      <c r="Q62" s="3"/>
      <c r="R62" s="3"/>
      <c r="S62" s="3"/>
      <c r="T62" s="3"/>
      <c r="U62" s="3"/>
      <c r="V62" s="3" t="s">
        <v>181</v>
      </c>
      <c r="W62" s="3">
        <f t="shared" si="5"/>
        <v>496.53625</v>
      </c>
      <c r="X62" s="3">
        <f t="shared" si="31"/>
        <v>809.76406923076922</v>
      </c>
      <c r="Y62" s="3">
        <f t="shared" si="31"/>
        <v>722.04123461538461</v>
      </c>
      <c r="Z62" s="3"/>
      <c r="AA62" s="3"/>
      <c r="AB62" s="3" t="s">
        <v>182</v>
      </c>
      <c r="AC62" s="3">
        <f t="shared" si="7"/>
        <v>473.25164999999998</v>
      </c>
      <c r="AD62" s="3">
        <f t="shared" si="32"/>
        <v>773.38533846153859</v>
      </c>
      <c r="AE62" s="3">
        <f t="shared" si="32"/>
        <v>832.94014615384606</v>
      </c>
      <c r="AF62" s="3"/>
      <c r="AG62" s="3"/>
      <c r="AH62" s="3" t="s">
        <v>173</v>
      </c>
      <c r="AI62" s="3">
        <f t="shared" si="22"/>
        <v>499.99625000000003</v>
      </c>
      <c r="AJ62" s="3">
        <f t="shared" si="33"/>
        <v>806.30406923076919</v>
      </c>
      <c r="AK62" s="3">
        <f t="shared" si="34"/>
        <v>746.6407384615386</v>
      </c>
      <c r="AL62" s="3"/>
      <c r="AM62" s="3"/>
      <c r="AN62" s="3"/>
      <c r="AO62" s="3" t="s">
        <v>175</v>
      </c>
      <c r="AP62" s="3">
        <f t="shared" si="12"/>
        <v>469.79165</v>
      </c>
      <c r="AQ62" s="3">
        <f t="shared" si="35"/>
        <v>748.7858346153846</v>
      </c>
      <c r="AR62" s="3">
        <f t="shared" si="36"/>
        <v>836.40014615384598</v>
      </c>
      <c r="AS62" s="3"/>
      <c r="AT62" s="3"/>
    </row>
    <row r="63" spans="1:46" x14ac:dyDescent="0.2">
      <c r="A63" s="3" t="s">
        <v>100</v>
      </c>
      <c r="B63" s="3"/>
      <c r="C63" s="3">
        <v>1177.5433</v>
      </c>
      <c r="D63" s="3">
        <v>1725.7</v>
      </c>
      <c r="E63" s="3">
        <v>990.27</v>
      </c>
      <c r="F63" s="3">
        <v>1814.8</v>
      </c>
      <c r="G63" s="3">
        <f>SUM(C63:F63)/4</f>
        <v>1427.0783249999999</v>
      </c>
      <c r="H63" s="3"/>
      <c r="I63" s="3"/>
      <c r="J63" s="3"/>
      <c r="K63" s="3"/>
      <c r="L63" s="3">
        <f t="shared" si="30"/>
        <v>528.8427942307693</v>
      </c>
      <c r="M63" s="3">
        <f t="shared" si="28"/>
        <v>1052.0491596153847</v>
      </c>
      <c r="N63" s="3">
        <f t="shared" si="28"/>
        <v>337.75866346153862</v>
      </c>
      <c r="O63" s="3">
        <f t="shared" si="28"/>
        <v>1219.4801711538462</v>
      </c>
      <c r="P63" s="3"/>
      <c r="Q63" s="3"/>
      <c r="R63" s="3"/>
      <c r="S63" s="3"/>
      <c r="T63" s="3"/>
      <c r="U63" s="3"/>
      <c r="V63" s="3" t="s">
        <v>181</v>
      </c>
      <c r="W63" s="3">
        <f t="shared" si="5"/>
        <v>1451.62165</v>
      </c>
      <c r="X63" s="3">
        <f t="shared" si="31"/>
        <v>504.2994692307692</v>
      </c>
      <c r="Y63" s="3">
        <f t="shared" si="31"/>
        <v>1027.5058346153846</v>
      </c>
      <c r="Z63" s="3"/>
      <c r="AA63" s="3"/>
      <c r="AB63" s="3" t="s">
        <v>182</v>
      </c>
      <c r="AC63" s="3">
        <f t="shared" si="7"/>
        <v>1402.5349999999999</v>
      </c>
      <c r="AD63" s="3">
        <f t="shared" si="32"/>
        <v>362.30198846153871</v>
      </c>
      <c r="AE63" s="3">
        <f t="shared" si="32"/>
        <v>1244.0234961538463</v>
      </c>
      <c r="AF63" s="3"/>
      <c r="AG63" s="3"/>
      <c r="AH63" s="3" t="s">
        <v>173</v>
      </c>
      <c r="AI63" s="3">
        <f t="shared" si="22"/>
        <v>1083.9066499999999</v>
      </c>
      <c r="AJ63" s="3">
        <f t="shared" si="33"/>
        <v>872.01446923076935</v>
      </c>
      <c r="AK63" s="3">
        <f t="shared" si="34"/>
        <v>680.93033846153867</v>
      </c>
      <c r="AL63" s="3"/>
      <c r="AM63" s="3"/>
      <c r="AN63" s="3"/>
      <c r="AO63" s="3" t="s">
        <v>175</v>
      </c>
      <c r="AP63" s="3">
        <f t="shared" si="12"/>
        <v>1770.25</v>
      </c>
      <c r="AQ63" s="3">
        <f t="shared" si="35"/>
        <v>708.87748461538467</v>
      </c>
      <c r="AR63" s="3">
        <f t="shared" si="36"/>
        <v>876.30849615384602</v>
      </c>
      <c r="AS63" s="3"/>
      <c r="AT63" s="3"/>
    </row>
    <row r="64" spans="1:46" x14ac:dyDescent="0.2">
      <c r="A64" s="3" t="s">
        <v>101</v>
      </c>
      <c r="B64" s="3"/>
      <c r="C64" s="3">
        <v>794.64499999999998</v>
      </c>
      <c r="D64" s="3">
        <v>729.2414</v>
      </c>
      <c r="E64" s="3">
        <v>886.17499999999995</v>
      </c>
      <c r="F64" s="3">
        <v>744.83330000000001</v>
      </c>
      <c r="G64" s="3">
        <f t="shared" si="3"/>
        <v>788.72367499999996</v>
      </c>
      <c r="H64" s="3"/>
      <c r="I64" s="3"/>
      <c r="J64" s="3"/>
      <c r="K64" s="3"/>
      <c r="L64" s="3">
        <f t="shared" si="30"/>
        <v>784.29914423076923</v>
      </c>
      <c r="M64" s="3">
        <f t="shared" si="28"/>
        <v>693.94520961538467</v>
      </c>
      <c r="N64" s="3">
        <f t="shared" si="28"/>
        <v>872.01831346153858</v>
      </c>
      <c r="O64" s="3">
        <f t="shared" si="28"/>
        <v>787.86812115384612</v>
      </c>
      <c r="P64" s="3"/>
      <c r="Q64" s="3"/>
      <c r="R64" s="3"/>
      <c r="S64" s="3"/>
      <c r="T64" s="3"/>
      <c r="U64" s="3"/>
      <c r="V64" s="3" t="s">
        <v>181</v>
      </c>
      <c r="W64" s="3">
        <f t="shared" si="5"/>
        <v>761.94319999999993</v>
      </c>
      <c r="X64" s="3">
        <f t="shared" si="31"/>
        <v>811.07961923076925</v>
      </c>
      <c r="Y64" s="3">
        <f t="shared" si="31"/>
        <v>720.72568461538469</v>
      </c>
      <c r="Z64" s="3"/>
      <c r="AA64" s="3"/>
      <c r="AB64" s="3" t="s">
        <v>182</v>
      </c>
      <c r="AC64" s="3">
        <f t="shared" si="7"/>
        <v>815.50414999999998</v>
      </c>
      <c r="AD64" s="3">
        <f t="shared" si="32"/>
        <v>845.23783846153856</v>
      </c>
      <c r="AE64" s="3">
        <f t="shared" si="32"/>
        <v>761.08764615384609</v>
      </c>
      <c r="AF64" s="3"/>
      <c r="AG64" s="3"/>
      <c r="AH64" s="3" t="s">
        <v>173</v>
      </c>
      <c r="AI64" s="3">
        <f t="shared" si="22"/>
        <v>840.41</v>
      </c>
      <c r="AJ64" s="3">
        <f t="shared" si="33"/>
        <v>732.61281923076922</v>
      </c>
      <c r="AK64" s="3">
        <f t="shared" si="34"/>
        <v>820.33198846153857</v>
      </c>
      <c r="AL64" s="3"/>
      <c r="AM64" s="3"/>
      <c r="AN64" s="3"/>
      <c r="AO64" s="3" t="s">
        <v>175</v>
      </c>
      <c r="AP64" s="3">
        <f t="shared" si="12"/>
        <v>737.03735000000006</v>
      </c>
      <c r="AQ64" s="3">
        <f t="shared" si="35"/>
        <v>745.63153461538457</v>
      </c>
      <c r="AR64" s="3">
        <f t="shared" si="36"/>
        <v>839.55444615384602</v>
      </c>
      <c r="AS64" s="3"/>
      <c r="AT64" s="3"/>
    </row>
    <row r="65" spans="1:46" x14ac:dyDescent="0.2">
      <c r="A65" s="3" t="s">
        <v>102</v>
      </c>
      <c r="B65" s="3"/>
      <c r="C65" s="3">
        <v>649.42250000000001</v>
      </c>
      <c r="D65" s="3">
        <v>557.85140000000001</v>
      </c>
      <c r="E65" s="3">
        <v>569.58500000000004</v>
      </c>
      <c r="F65" s="3">
        <v>689.77170000000001</v>
      </c>
      <c r="G65" s="3">
        <f t="shared" si="3"/>
        <v>616.6576500000001</v>
      </c>
      <c r="H65" s="3"/>
      <c r="I65" s="3"/>
      <c r="J65" s="3"/>
      <c r="K65" s="3"/>
      <c r="L65" s="3">
        <f t="shared" si="30"/>
        <v>811.14266923076912</v>
      </c>
      <c r="M65" s="3">
        <f t="shared" si="28"/>
        <v>694.62123461538454</v>
      </c>
      <c r="N65" s="3">
        <f t="shared" si="28"/>
        <v>727.49433846153852</v>
      </c>
      <c r="O65" s="3">
        <f t="shared" si="28"/>
        <v>904.87254615384597</v>
      </c>
      <c r="P65" s="3"/>
      <c r="Q65" s="3"/>
      <c r="R65" s="3"/>
      <c r="S65" s="3"/>
      <c r="T65" s="3"/>
      <c r="U65" s="3"/>
      <c r="V65" s="3" t="s">
        <v>181</v>
      </c>
      <c r="W65" s="3">
        <f t="shared" si="5"/>
        <v>603.63695000000007</v>
      </c>
      <c r="X65" s="3">
        <f t="shared" si="31"/>
        <v>824.16336923076915</v>
      </c>
      <c r="Y65" s="3">
        <f t="shared" si="31"/>
        <v>707.64193461538457</v>
      </c>
      <c r="Z65" s="3"/>
      <c r="AA65" s="3"/>
      <c r="AB65" s="3" t="s">
        <v>182</v>
      </c>
      <c r="AC65" s="3">
        <f t="shared" si="7"/>
        <v>629.67835000000002</v>
      </c>
      <c r="AD65" s="3">
        <f t="shared" si="32"/>
        <v>714.4736384615386</v>
      </c>
      <c r="AE65" s="3">
        <f t="shared" si="32"/>
        <v>891.85184615384605</v>
      </c>
      <c r="AF65" s="3"/>
      <c r="AG65" s="3"/>
      <c r="AH65" s="3" t="s">
        <v>173</v>
      </c>
      <c r="AI65" s="3">
        <f t="shared" si="22"/>
        <v>609.50375000000008</v>
      </c>
      <c r="AJ65" s="3">
        <f t="shared" si="33"/>
        <v>818.29656923076914</v>
      </c>
      <c r="AK65" s="3">
        <f t="shared" si="34"/>
        <v>734.64823846153854</v>
      </c>
      <c r="AL65" s="3"/>
      <c r="AM65" s="3"/>
      <c r="AN65" s="3"/>
      <c r="AO65" s="3" t="s">
        <v>175</v>
      </c>
      <c r="AP65" s="3">
        <f>(D65+F65)/2</f>
        <v>623.81155000000001</v>
      </c>
      <c r="AQ65" s="3">
        <f t="shared" si="35"/>
        <v>687.46733461538463</v>
      </c>
      <c r="AR65" s="3">
        <f t="shared" si="36"/>
        <v>897.71864615384607</v>
      </c>
      <c r="AS65" s="3"/>
      <c r="AT65" s="3"/>
    </row>
    <row r="66" spans="1:46" x14ac:dyDescent="0.2">
      <c r="A66" s="3" t="s">
        <v>103</v>
      </c>
      <c r="B66" s="3"/>
      <c r="C66" s="3">
        <v>647.13499999999999</v>
      </c>
      <c r="D66" s="3">
        <v>575.95000000000005</v>
      </c>
      <c r="E66" s="3">
        <v>999.90499999999997</v>
      </c>
      <c r="F66" s="3">
        <v>722.25329999999997</v>
      </c>
      <c r="G66" s="3">
        <f t="shared" si="3"/>
        <v>736.31082499999991</v>
      </c>
      <c r="H66" s="3"/>
      <c r="I66" s="3"/>
      <c r="J66" s="3"/>
      <c r="K66" s="3"/>
      <c r="L66" s="3">
        <f t="shared" si="30"/>
        <v>689.20199423076929</v>
      </c>
      <c r="M66" s="3">
        <f t="shared" si="28"/>
        <v>593.06665961538476</v>
      </c>
      <c r="N66" s="3">
        <f t="shared" si="28"/>
        <v>1038.1611634615388</v>
      </c>
      <c r="O66" s="3">
        <f t="shared" si="28"/>
        <v>817.70097115384613</v>
      </c>
      <c r="P66" s="3"/>
      <c r="Q66" s="3"/>
      <c r="R66" s="3"/>
      <c r="S66" s="3"/>
      <c r="T66" s="3"/>
      <c r="U66" s="3"/>
      <c r="V66" s="3" t="s">
        <v>181</v>
      </c>
      <c r="W66" s="3">
        <f t="shared" si="5"/>
        <v>611.54250000000002</v>
      </c>
      <c r="X66" s="3">
        <f t="shared" si="31"/>
        <v>813.97031923076918</v>
      </c>
      <c r="Y66" s="3">
        <f t="shared" si="31"/>
        <v>717.83498461538466</v>
      </c>
      <c r="Z66" s="3"/>
      <c r="AA66" s="3"/>
      <c r="AB66" s="3" t="s">
        <v>182</v>
      </c>
      <c r="AC66" s="3">
        <f t="shared" si="7"/>
        <v>861.07915000000003</v>
      </c>
      <c r="AD66" s="3">
        <f t="shared" si="32"/>
        <v>913.39283846153853</v>
      </c>
      <c r="AE66" s="3">
        <f t="shared" si="32"/>
        <v>692.93264615384601</v>
      </c>
      <c r="AF66" s="3"/>
      <c r="AG66" s="3"/>
      <c r="AH66" s="3" t="s">
        <v>173</v>
      </c>
      <c r="AI66" s="3">
        <f t="shared" si="22"/>
        <v>823.52</v>
      </c>
      <c r="AJ66" s="3">
        <f t="shared" si="33"/>
        <v>601.99281923076921</v>
      </c>
      <c r="AK66" s="3">
        <f t="shared" si="34"/>
        <v>950.95198846153858</v>
      </c>
      <c r="AL66" s="3"/>
      <c r="AM66" s="3"/>
      <c r="AN66" s="3"/>
      <c r="AO66" s="3" t="s">
        <v>175</v>
      </c>
      <c r="AP66" s="3">
        <f t="shared" si="12"/>
        <v>649.10165000000006</v>
      </c>
      <c r="AQ66" s="3">
        <f t="shared" si="35"/>
        <v>680.27583461538461</v>
      </c>
      <c r="AR66" s="3">
        <f t="shared" si="36"/>
        <v>904.91014615384597</v>
      </c>
      <c r="AS66" s="3"/>
      <c r="AT66" s="3"/>
    </row>
    <row r="67" spans="1:46" x14ac:dyDescent="0.2">
      <c r="A67" s="3" t="s">
        <v>104</v>
      </c>
      <c r="B67" s="3"/>
      <c r="C67" s="3">
        <v>720.26750000000004</v>
      </c>
      <c r="D67" s="3">
        <v>740.27139999999997</v>
      </c>
      <c r="E67" s="3">
        <v>916.86</v>
      </c>
      <c r="F67" s="3">
        <v>1012.9633</v>
      </c>
      <c r="G67" s="3">
        <f t="shared" ref="G67:G77" si="37">SUM(C67:F67)/4</f>
        <v>847.59055000000001</v>
      </c>
      <c r="H67" s="3"/>
      <c r="I67" s="3"/>
      <c r="J67" s="3"/>
      <c r="K67" s="3"/>
      <c r="L67" s="3">
        <f t="shared" si="30"/>
        <v>651.05476923076924</v>
      </c>
      <c r="M67" s="3">
        <f t="shared" si="28"/>
        <v>646.10833461538459</v>
      </c>
      <c r="N67" s="3">
        <f t="shared" si="28"/>
        <v>843.83643846153859</v>
      </c>
      <c r="O67" s="3">
        <f t="shared" si="28"/>
        <v>997.13124615384606</v>
      </c>
      <c r="P67" s="3"/>
      <c r="Q67" s="3"/>
      <c r="R67" s="3"/>
      <c r="S67" s="3"/>
      <c r="T67" s="3"/>
      <c r="U67" s="3"/>
      <c r="V67" s="3" t="s">
        <v>181</v>
      </c>
      <c r="W67" s="3">
        <f t="shared" ref="W67:W77" si="38">SUM(C67:D67)/2</f>
        <v>730.26945000000001</v>
      </c>
      <c r="X67" s="3">
        <f t="shared" si="31"/>
        <v>768.37586923076924</v>
      </c>
      <c r="Y67" s="3">
        <f t="shared" si="31"/>
        <v>763.42943461538459</v>
      </c>
      <c r="Z67" s="3"/>
      <c r="AA67" s="3"/>
      <c r="AB67" s="3" t="s">
        <v>182</v>
      </c>
      <c r="AC67" s="3">
        <f t="shared" ref="AC67:AC71" si="39">SUM(E67:F67)/2</f>
        <v>964.91165000000001</v>
      </c>
      <c r="AD67" s="3">
        <f t="shared" si="32"/>
        <v>726.51533846153859</v>
      </c>
      <c r="AE67" s="3">
        <f t="shared" si="32"/>
        <v>879.81014615384606</v>
      </c>
      <c r="AF67" s="3"/>
      <c r="AG67" s="3"/>
      <c r="AH67" s="3" t="s">
        <v>173</v>
      </c>
      <c r="AI67" s="3">
        <f t="shared" si="22"/>
        <v>818.56375000000003</v>
      </c>
      <c r="AJ67" s="3">
        <f t="shared" si="33"/>
        <v>680.08156923076922</v>
      </c>
      <c r="AK67" s="3">
        <f t="shared" si="34"/>
        <v>872.86323846153857</v>
      </c>
      <c r="AL67" s="3"/>
      <c r="AM67" s="3"/>
      <c r="AN67" s="3"/>
      <c r="AO67" s="3" t="s">
        <v>175</v>
      </c>
      <c r="AP67" s="3">
        <f t="shared" ref="AP67:AP77" si="40">(D67+F67)/2</f>
        <v>876.61734999999999</v>
      </c>
      <c r="AQ67" s="3">
        <f t="shared" si="35"/>
        <v>617.08153461538461</v>
      </c>
      <c r="AR67" s="3">
        <f t="shared" si="36"/>
        <v>968.10444615384608</v>
      </c>
      <c r="AS67" s="3"/>
      <c r="AT67" s="3"/>
    </row>
    <row r="68" spans="1:46" x14ac:dyDescent="0.2">
      <c r="A68" s="3" t="s">
        <v>105</v>
      </c>
      <c r="B68" s="3"/>
      <c r="C68" s="3">
        <v>652.48249999999996</v>
      </c>
      <c r="D68" s="3">
        <v>498.58429999999998</v>
      </c>
      <c r="E68" s="3">
        <v>613.09</v>
      </c>
      <c r="F68" s="3">
        <v>591.82000000000005</v>
      </c>
      <c r="G68" s="3">
        <f t="shared" si="37"/>
        <v>588.99420000000009</v>
      </c>
      <c r="H68" s="3"/>
      <c r="I68" s="3"/>
      <c r="J68" s="3"/>
      <c r="K68" s="3"/>
      <c r="L68" s="3">
        <f t="shared" si="30"/>
        <v>841.86611923076907</v>
      </c>
      <c r="M68" s="3">
        <f t="shared" si="30"/>
        <v>663.01758461538452</v>
      </c>
      <c r="N68" s="3">
        <f t="shared" si="30"/>
        <v>798.66278846153853</v>
      </c>
      <c r="O68" s="3">
        <f t="shared" si="30"/>
        <v>834.58429615384603</v>
      </c>
      <c r="P68" s="3"/>
      <c r="Q68" s="3"/>
      <c r="R68" s="3"/>
      <c r="S68" s="3"/>
      <c r="T68" s="3"/>
      <c r="U68" s="3"/>
      <c r="V68" s="3" t="s">
        <v>181</v>
      </c>
      <c r="W68" s="3">
        <f t="shared" si="38"/>
        <v>575.53340000000003</v>
      </c>
      <c r="X68" s="3">
        <f t="shared" si="31"/>
        <v>855.32691923076914</v>
      </c>
      <c r="Y68" s="3">
        <f t="shared" si="31"/>
        <v>676.47838461538458</v>
      </c>
      <c r="Z68" s="3"/>
      <c r="AA68" s="3"/>
      <c r="AB68" s="3" t="s">
        <v>182</v>
      </c>
      <c r="AC68" s="3">
        <f t="shared" si="39"/>
        <v>602.45500000000004</v>
      </c>
      <c r="AD68" s="3">
        <f t="shared" si="32"/>
        <v>785.20198846153858</v>
      </c>
      <c r="AE68" s="3">
        <f t="shared" si="32"/>
        <v>821.12349615384608</v>
      </c>
      <c r="AF68" s="3"/>
      <c r="AG68" s="3"/>
      <c r="AH68" s="3" t="s">
        <v>173</v>
      </c>
      <c r="AI68" s="3">
        <f t="shared" si="22"/>
        <v>632.78625</v>
      </c>
      <c r="AJ68" s="3">
        <f t="shared" si="33"/>
        <v>798.07406923076917</v>
      </c>
      <c r="AK68" s="3">
        <f t="shared" si="34"/>
        <v>754.87073846153862</v>
      </c>
      <c r="AL68" s="3"/>
      <c r="AM68" s="3"/>
      <c r="AN68" s="3"/>
      <c r="AO68" s="3" t="s">
        <v>175</v>
      </c>
      <c r="AP68" s="3">
        <f t="shared" si="40"/>
        <v>545.20215000000007</v>
      </c>
      <c r="AQ68" s="3">
        <f t="shared" si="35"/>
        <v>706.80963461538454</v>
      </c>
      <c r="AR68" s="3">
        <f t="shared" si="36"/>
        <v>878.37634615384604</v>
      </c>
      <c r="AS68" s="3"/>
      <c r="AT68" s="3"/>
    </row>
    <row r="69" spans="1:46" x14ac:dyDescent="0.2">
      <c r="A69" s="3" t="s">
        <v>106</v>
      </c>
      <c r="B69" s="3"/>
      <c r="C69" s="3">
        <v>789.67250000000001</v>
      </c>
      <c r="D69" s="3">
        <v>883.39859999999999</v>
      </c>
      <c r="E69" s="3">
        <v>747.3</v>
      </c>
      <c r="F69" s="3">
        <v>959.69830000000002</v>
      </c>
      <c r="G69" s="3">
        <f t="shared" si="37"/>
        <v>845.01735000000008</v>
      </c>
      <c r="H69" s="3"/>
      <c r="I69" s="3"/>
      <c r="J69" s="3"/>
      <c r="K69" s="3"/>
      <c r="L69" s="3">
        <f t="shared" si="30"/>
        <v>723.03296923076914</v>
      </c>
      <c r="M69" s="3">
        <f t="shared" si="30"/>
        <v>791.80873461538454</v>
      </c>
      <c r="N69" s="3">
        <f t="shared" si="30"/>
        <v>676.84963846153846</v>
      </c>
      <c r="O69" s="3">
        <f t="shared" si="30"/>
        <v>946.43944615384601</v>
      </c>
      <c r="P69" s="3"/>
      <c r="Q69" s="3"/>
      <c r="R69" s="3"/>
      <c r="S69" s="3"/>
      <c r="T69" s="3"/>
      <c r="U69" s="3"/>
      <c r="V69" s="3" t="s">
        <v>181</v>
      </c>
      <c r="W69" s="3">
        <f t="shared" si="38"/>
        <v>836.53555000000006</v>
      </c>
      <c r="X69" s="3">
        <f t="shared" si="31"/>
        <v>731.51476923076916</v>
      </c>
      <c r="Y69" s="3">
        <f t="shared" si="31"/>
        <v>800.29053461538456</v>
      </c>
      <c r="Z69" s="3"/>
      <c r="AA69" s="3"/>
      <c r="AB69" s="3" t="s">
        <v>182</v>
      </c>
      <c r="AC69" s="3">
        <f t="shared" si="39"/>
        <v>853.49914999999999</v>
      </c>
      <c r="AD69" s="3">
        <f t="shared" si="32"/>
        <v>668.36783846153855</v>
      </c>
      <c r="AE69" s="3">
        <f t="shared" si="32"/>
        <v>937.9576461538461</v>
      </c>
      <c r="AF69" s="3"/>
      <c r="AG69" s="3"/>
      <c r="AH69" s="3" t="s">
        <v>173</v>
      </c>
      <c r="AI69" s="3">
        <f t="shared" si="22"/>
        <v>768.48624999999993</v>
      </c>
      <c r="AJ69" s="3">
        <f t="shared" si="33"/>
        <v>799.56406923076929</v>
      </c>
      <c r="AK69" s="3">
        <f t="shared" si="34"/>
        <v>753.38073846153861</v>
      </c>
      <c r="AL69" s="3"/>
      <c r="AM69" s="3"/>
      <c r="AN69" s="3"/>
      <c r="AO69" s="3" t="s">
        <v>175</v>
      </c>
      <c r="AP69" s="3">
        <f t="shared" si="40"/>
        <v>921.54845</v>
      </c>
      <c r="AQ69" s="3">
        <f t="shared" si="35"/>
        <v>715.27763461538461</v>
      </c>
      <c r="AR69" s="3">
        <f t="shared" si="36"/>
        <v>869.90834615384608</v>
      </c>
      <c r="AS69" s="3"/>
      <c r="AT69" s="3"/>
    </row>
    <row r="70" spans="1:46" x14ac:dyDescent="0.2">
      <c r="A70" s="3" t="s">
        <v>107</v>
      </c>
      <c r="B70" s="3"/>
      <c r="C70" s="3">
        <v>806.97500000000002</v>
      </c>
      <c r="D70" s="3">
        <v>925.0471</v>
      </c>
      <c r="E70" s="3">
        <v>682.4</v>
      </c>
      <c r="F70" s="3">
        <v>772.66330000000005</v>
      </c>
      <c r="G70" s="3">
        <f t="shared" si="37"/>
        <v>796.7713500000001</v>
      </c>
      <c r="H70" s="3"/>
      <c r="I70" s="3"/>
      <c r="J70" s="3"/>
      <c r="K70" s="3"/>
      <c r="L70" s="3">
        <f t="shared" si="30"/>
        <v>788.58146923076913</v>
      </c>
      <c r="M70" s="3">
        <f t="shared" si="30"/>
        <v>881.70323461538453</v>
      </c>
      <c r="N70" s="3">
        <f t="shared" si="30"/>
        <v>660.19563846153846</v>
      </c>
      <c r="O70" s="3">
        <f t="shared" si="30"/>
        <v>807.65044615384602</v>
      </c>
      <c r="P70" s="3"/>
      <c r="Q70" s="3"/>
      <c r="R70" s="3"/>
      <c r="S70" s="3"/>
      <c r="T70" s="3"/>
      <c r="U70" s="3"/>
      <c r="V70" s="3" t="s">
        <v>181</v>
      </c>
      <c r="W70" s="3">
        <f t="shared" si="38"/>
        <v>866.01105000000007</v>
      </c>
      <c r="X70" s="3">
        <f t="shared" si="31"/>
        <v>719.34176923076916</v>
      </c>
      <c r="Y70" s="3">
        <f t="shared" si="31"/>
        <v>812.46353461538456</v>
      </c>
      <c r="Z70" s="3"/>
      <c r="AA70" s="3"/>
      <c r="AB70" s="3" t="s">
        <v>182</v>
      </c>
      <c r="AC70" s="3">
        <f t="shared" si="39"/>
        <v>727.53165000000001</v>
      </c>
      <c r="AD70" s="3">
        <f t="shared" si="32"/>
        <v>729.43533846153855</v>
      </c>
      <c r="AE70" s="3">
        <f t="shared" si="32"/>
        <v>876.8901461538461</v>
      </c>
      <c r="AF70" s="3"/>
      <c r="AG70" s="3"/>
      <c r="AH70" s="3" t="s">
        <v>173</v>
      </c>
      <c r="AI70" s="3">
        <f t="shared" si="22"/>
        <v>744.6875</v>
      </c>
      <c r="AJ70" s="3">
        <f t="shared" si="33"/>
        <v>840.66531923076923</v>
      </c>
      <c r="AK70" s="3">
        <f t="shared" si="34"/>
        <v>712.27948846153856</v>
      </c>
      <c r="AL70" s="3"/>
      <c r="AM70" s="3"/>
      <c r="AN70" s="3"/>
      <c r="AO70" s="3" t="s">
        <v>175</v>
      </c>
      <c r="AP70" s="3">
        <f t="shared" si="40"/>
        <v>848.85519999999997</v>
      </c>
      <c r="AQ70" s="3">
        <f t="shared" si="35"/>
        <v>829.61938461538466</v>
      </c>
      <c r="AR70" s="3">
        <f t="shared" si="36"/>
        <v>755.56659615384615</v>
      </c>
      <c r="AS70" s="3"/>
      <c r="AT70" s="3"/>
    </row>
    <row r="71" spans="1:46" x14ac:dyDescent="0.2">
      <c r="A71" s="3" t="s">
        <v>108</v>
      </c>
      <c r="B71" s="3"/>
      <c r="C71" s="3">
        <v>986.22</v>
      </c>
      <c r="D71" s="3">
        <v>749.86860000000001</v>
      </c>
      <c r="E71" s="3">
        <v>791.64499999999998</v>
      </c>
      <c r="F71" s="3">
        <v>982.67830000000004</v>
      </c>
      <c r="G71" s="3">
        <f t="shared" si="37"/>
        <v>877.60297500000001</v>
      </c>
      <c r="H71" s="3"/>
      <c r="I71" s="3"/>
      <c r="J71" s="3"/>
      <c r="K71" s="3"/>
      <c r="L71" s="3">
        <f t="shared" si="30"/>
        <v>886.99484423076922</v>
      </c>
      <c r="M71" s="3">
        <f t="shared" si="30"/>
        <v>625.69310961538463</v>
      </c>
      <c r="N71" s="3">
        <f t="shared" si="30"/>
        <v>688.60901346153855</v>
      </c>
      <c r="O71" s="3">
        <f t="shared" si="30"/>
        <v>936.83382115384609</v>
      </c>
      <c r="P71" s="3"/>
      <c r="Q71" s="3"/>
      <c r="R71" s="3"/>
      <c r="S71" s="3"/>
      <c r="T71" s="3"/>
      <c r="U71" s="3"/>
      <c r="V71" s="3" t="s">
        <v>181</v>
      </c>
      <c r="W71" s="3">
        <f t="shared" si="38"/>
        <v>868.04430000000002</v>
      </c>
      <c r="X71" s="3">
        <f t="shared" si="31"/>
        <v>896.55351923076921</v>
      </c>
      <c r="Y71" s="3">
        <f t="shared" si="31"/>
        <v>635.25178461538462</v>
      </c>
      <c r="Z71" s="3"/>
      <c r="AA71" s="3"/>
      <c r="AB71" s="3" t="s">
        <v>182</v>
      </c>
      <c r="AC71" s="3">
        <f t="shared" si="39"/>
        <v>887.16165000000001</v>
      </c>
      <c r="AD71" s="3">
        <f t="shared" si="32"/>
        <v>679.05033846153856</v>
      </c>
      <c r="AE71" s="3">
        <f t="shared" si="32"/>
        <v>927.27514615384609</v>
      </c>
      <c r="AF71" s="3"/>
      <c r="AG71" s="3"/>
      <c r="AH71" s="3" t="s">
        <v>173</v>
      </c>
      <c r="AI71" s="3">
        <f t="shared" si="22"/>
        <v>888.9325</v>
      </c>
      <c r="AJ71" s="3">
        <f t="shared" si="33"/>
        <v>875.66531923076923</v>
      </c>
      <c r="AK71" s="3">
        <f t="shared" si="34"/>
        <v>677.27948846153856</v>
      </c>
      <c r="AL71" s="3"/>
      <c r="AM71" s="3"/>
      <c r="AN71" s="3"/>
      <c r="AO71" s="3" t="s">
        <v>175</v>
      </c>
      <c r="AP71" s="3">
        <f t="shared" si="40"/>
        <v>866.27345000000003</v>
      </c>
      <c r="AQ71" s="3">
        <f t="shared" si="35"/>
        <v>637.02263461538462</v>
      </c>
      <c r="AR71" s="3">
        <f t="shared" si="36"/>
        <v>948.16334615384608</v>
      </c>
      <c r="AS71" s="3"/>
      <c r="AT71" s="3"/>
    </row>
    <row r="72" spans="1:46" x14ac:dyDescent="0.2">
      <c r="A72" s="3" t="s">
        <v>109</v>
      </c>
      <c r="B72" s="3"/>
      <c r="C72" s="3">
        <v>777.1</v>
      </c>
      <c r="D72" s="3">
        <v>1222.1133</v>
      </c>
      <c r="E72" s="3">
        <v>1067.3367000000001</v>
      </c>
      <c r="F72" s="3">
        <v>905.36569999999995</v>
      </c>
      <c r="G72" s="3">
        <f t="shared" si="37"/>
        <v>992.978925</v>
      </c>
      <c r="H72" s="3"/>
      <c r="I72" s="3"/>
      <c r="J72" s="3"/>
      <c r="K72" s="3"/>
      <c r="L72" s="3">
        <f t="shared" si="30"/>
        <v>562.49889423076922</v>
      </c>
      <c r="M72" s="3">
        <f t="shared" si="30"/>
        <v>982.56185961538461</v>
      </c>
      <c r="N72" s="3">
        <f t="shared" si="30"/>
        <v>848.92476346153865</v>
      </c>
      <c r="O72" s="3">
        <f t="shared" si="30"/>
        <v>744.14527115384601</v>
      </c>
      <c r="P72" s="3"/>
      <c r="Q72" s="3"/>
      <c r="R72" s="3"/>
      <c r="S72" s="3"/>
      <c r="T72" s="3"/>
      <c r="U72" s="3"/>
      <c r="V72" s="3" t="s">
        <v>181</v>
      </c>
      <c r="W72" s="3">
        <f t="shared" si="38"/>
        <v>999.60664999999995</v>
      </c>
      <c r="X72" s="3">
        <f t="shared" si="31"/>
        <v>555.87116923076928</v>
      </c>
      <c r="Y72" s="3">
        <f t="shared" si="31"/>
        <v>975.93413461538466</v>
      </c>
      <c r="Z72" s="3"/>
      <c r="AA72" s="3"/>
      <c r="AB72" s="3" t="s">
        <v>182</v>
      </c>
      <c r="AC72" s="3">
        <f>SUM(E72:F72)/2</f>
        <v>986.35120000000006</v>
      </c>
      <c r="AD72" s="3">
        <f t="shared" si="32"/>
        <v>855.55248846153859</v>
      </c>
      <c r="AE72" s="3">
        <f t="shared" si="32"/>
        <v>750.77299615384595</v>
      </c>
      <c r="AF72" s="3"/>
      <c r="AG72" s="3"/>
      <c r="AH72" s="3" t="s">
        <v>173</v>
      </c>
      <c r="AI72" s="3">
        <f>(C72+E72)/2</f>
        <v>922.2183500000001</v>
      </c>
      <c r="AJ72" s="3">
        <f t="shared" si="33"/>
        <v>633.25946923076913</v>
      </c>
      <c r="AK72" s="3">
        <f t="shared" si="34"/>
        <v>919.68533846153855</v>
      </c>
      <c r="AL72" s="3"/>
      <c r="AM72" s="3"/>
      <c r="AN72" s="3"/>
      <c r="AO72" s="3" t="s">
        <v>175</v>
      </c>
      <c r="AP72" s="3">
        <f t="shared" si="40"/>
        <v>1063.7394999999999</v>
      </c>
      <c r="AQ72" s="3">
        <f t="shared" si="35"/>
        <v>911.8012846153847</v>
      </c>
      <c r="AR72" s="3">
        <f t="shared" si="36"/>
        <v>673.38469615384611</v>
      </c>
      <c r="AS72" s="3"/>
      <c r="AT72" s="3"/>
    </row>
    <row r="73" spans="1:46" x14ac:dyDescent="0.2">
      <c r="A73" s="3" t="s">
        <v>110</v>
      </c>
      <c r="B73" s="3"/>
      <c r="C73" s="3">
        <v>471.60250000000002</v>
      </c>
      <c r="D73" s="3">
        <v>421.85860000000002</v>
      </c>
      <c r="E73" s="3">
        <v>438.86</v>
      </c>
      <c r="F73" s="3">
        <v>467.51670000000001</v>
      </c>
      <c r="G73" s="3">
        <f t="shared" si="37"/>
        <v>449.95945000000006</v>
      </c>
      <c r="H73" s="3"/>
      <c r="I73" s="3"/>
      <c r="J73" s="3"/>
      <c r="K73" s="3"/>
      <c r="L73" s="3">
        <f t="shared" si="30"/>
        <v>800.02086923076922</v>
      </c>
      <c r="M73" s="3">
        <f t="shared" si="30"/>
        <v>725.32663461538459</v>
      </c>
      <c r="N73" s="3">
        <f t="shared" si="30"/>
        <v>763.46753846153854</v>
      </c>
      <c r="O73" s="3">
        <f t="shared" si="30"/>
        <v>849.31574615384602</v>
      </c>
      <c r="P73" s="3"/>
      <c r="Q73" s="3"/>
      <c r="R73" s="3"/>
      <c r="S73" s="3"/>
      <c r="T73" s="3"/>
      <c r="U73" s="3"/>
      <c r="V73" s="3" t="s">
        <v>181</v>
      </c>
      <c r="W73" s="3">
        <f t="shared" si="38"/>
        <v>446.73054999999999</v>
      </c>
      <c r="X73" s="3">
        <f t="shared" si="31"/>
        <v>803.24976923076929</v>
      </c>
      <c r="Y73" s="3">
        <f t="shared" si="31"/>
        <v>728.55553461538466</v>
      </c>
      <c r="Z73" s="3"/>
      <c r="AA73" s="3"/>
      <c r="AB73" s="3" t="s">
        <v>182</v>
      </c>
      <c r="AC73" s="3">
        <f t="shared" ref="AC73:AC77" si="41">SUM(E73:F73)/2</f>
        <v>453.18835000000001</v>
      </c>
      <c r="AD73" s="3">
        <f t="shared" si="32"/>
        <v>760.23863846153859</v>
      </c>
      <c r="AE73" s="3">
        <f t="shared" si="32"/>
        <v>846.08684615384607</v>
      </c>
      <c r="AF73" s="3"/>
      <c r="AG73" s="3"/>
      <c r="AH73" s="3" t="s">
        <v>173</v>
      </c>
      <c r="AI73" s="3">
        <f t="shared" si="22"/>
        <v>455.23125000000005</v>
      </c>
      <c r="AJ73" s="3">
        <f t="shared" si="33"/>
        <v>794.74906923076924</v>
      </c>
      <c r="AK73" s="3">
        <f t="shared" si="34"/>
        <v>758.19573846153855</v>
      </c>
      <c r="AL73" s="3"/>
      <c r="AM73" s="3"/>
      <c r="AN73" s="3"/>
      <c r="AO73" s="3" t="s">
        <v>175</v>
      </c>
      <c r="AP73" s="3">
        <f t="shared" si="40"/>
        <v>444.68765000000002</v>
      </c>
      <c r="AQ73" s="3">
        <f t="shared" si="35"/>
        <v>730.59843461538458</v>
      </c>
      <c r="AR73" s="3">
        <f t="shared" si="36"/>
        <v>854.58754615384601</v>
      </c>
      <c r="AS73" s="3"/>
      <c r="AT73" s="3"/>
    </row>
    <row r="74" spans="1:46" x14ac:dyDescent="0.2">
      <c r="A74" s="3" t="s">
        <v>111</v>
      </c>
      <c r="B74" s="3"/>
      <c r="C74" s="3">
        <v>853.74</v>
      </c>
      <c r="D74" s="3">
        <v>584.01430000000005</v>
      </c>
      <c r="E74" s="3">
        <v>733.78499999999997</v>
      </c>
      <c r="F74" s="3">
        <v>770.59829999999999</v>
      </c>
      <c r="G74" s="3">
        <f t="shared" si="37"/>
        <v>735.53440000000001</v>
      </c>
      <c r="H74" s="3"/>
      <c r="I74" s="3"/>
      <c r="J74" s="3"/>
      <c r="K74" s="3"/>
      <c r="L74" s="3">
        <f t="shared" si="30"/>
        <v>896.58341923076921</v>
      </c>
      <c r="M74" s="3">
        <f t="shared" si="30"/>
        <v>601.90738461538467</v>
      </c>
      <c r="N74" s="3">
        <f t="shared" si="30"/>
        <v>772.81758846153855</v>
      </c>
      <c r="O74" s="3">
        <f t="shared" si="30"/>
        <v>866.82239615384606</v>
      </c>
      <c r="P74" s="3"/>
      <c r="Q74" s="3"/>
      <c r="R74" s="3"/>
      <c r="S74" s="3"/>
      <c r="T74" s="3"/>
      <c r="U74" s="3"/>
      <c r="V74" s="3" t="s">
        <v>181</v>
      </c>
      <c r="W74" s="3">
        <f t="shared" si="38"/>
        <v>718.87715000000003</v>
      </c>
      <c r="X74" s="3">
        <f t="shared" si="31"/>
        <v>913.24066923076919</v>
      </c>
      <c r="Y74" s="3">
        <f t="shared" si="31"/>
        <v>618.56463461538465</v>
      </c>
      <c r="Z74" s="3"/>
      <c r="AA74" s="3"/>
      <c r="AB74" s="3" t="s">
        <v>182</v>
      </c>
      <c r="AC74" s="3">
        <f t="shared" si="41"/>
        <v>752.19164999999998</v>
      </c>
      <c r="AD74" s="3">
        <f t="shared" si="32"/>
        <v>756.16033846153857</v>
      </c>
      <c r="AE74" s="3">
        <f t="shared" si="32"/>
        <v>850.16514615384608</v>
      </c>
      <c r="AF74" s="3"/>
      <c r="AG74" s="3"/>
      <c r="AH74" s="3" t="s">
        <v>173</v>
      </c>
      <c r="AI74" s="3">
        <f t="shared" si="22"/>
        <v>793.76250000000005</v>
      </c>
      <c r="AJ74" s="3">
        <f t="shared" si="33"/>
        <v>838.35531923076917</v>
      </c>
      <c r="AK74" s="3">
        <f t="shared" si="34"/>
        <v>714.58948846153851</v>
      </c>
      <c r="AL74" s="3"/>
      <c r="AM74" s="3"/>
      <c r="AN74" s="3"/>
      <c r="AO74" s="3" t="s">
        <v>175</v>
      </c>
      <c r="AP74" s="3">
        <f t="shared" si="40"/>
        <v>677.30629999999996</v>
      </c>
      <c r="AQ74" s="3">
        <f t="shared" si="35"/>
        <v>660.13548461538471</v>
      </c>
      <c r="AR74" s="3">
        <f t="shared" si="36"/>
        <v>925.0504961538461</v>
      </c>
      <c r="AS74" s="3"/>
      <c r="AT74" s="3"/>
    </row>
    <row r="75" spans="1:46" x14ac:dyDescent="0.2">
      <c r="A75" s="3" t="s">
        <v>112</v>
      </c>
      <c r="B75" s="3"/>
      <c r="C75" s="3">
        <v>833.02250000000004</v>
      </c>
      <c r="D75" s="3">
        <v>819.43</v>
      </c>
      <c r="E75" s="3">
        <v>848.36</v>
      </c>
      <c r="F75" s="3">
        <v>726.8</v>
      </c>
      <c r="G75" s="3">
        <f t="shared" si="37"/>
        <v>806.90312500000005</v>
      </c>
      <c r="H75" s="3"/>
      <c r="I75" s="3"/>
      <c r="J75" s="3"/>
      <c r="K75" s="3"/>
      <c r="L75" s="3">
        <f t="shared" si="30"/>
        <v>804.4971942307692</v>
      </c>
      <c r="M75" s="3">
        <f t="shared" si="30"/>
        <v>765.95435961538453</v>
      </c>
      <c r="N75" s="3">
        <f t="shared" si="30"/>
        <v>816.02386346153855</v>
      </c>
      <c r="O75" s="3">
        <f t="shared" si="30"/>
        <v>751.65537115384598</v>
      </c>
      <c r="P75" s="3"/>
      <c r="Q75" s="3"/>
      <c r="R75" s="3"/>
      <c r="S75" s="3"/>
      <c r="T75" s="3"/>
      <c r="U75" s="3"/>
      <c r="V75" s="3" t="s">
        <v>181</v>
      </c>
      <c r="W75" s="3">
        <f t="shared" si="38"/>
        <v>826.22624999999994</v>
      </c>
      <c r="X75" s="3">
        <f t="shared" si="31"/>
        <v>785.17406923076931</v>
      </c>
      <c r="Y75" s="3">
        <f t="shared" si="31"/>
        <v>746.63123461538464</v>
      </c>
      <c r="Z75" s="3"/>
      <c r="AA75" s="3"/>
      <c r="AB75" s="3" t="s">
        <v>182</v>
      </c>
      <c r="AC75" s="3">
        <f t="shared" si="41"/>
        <v>787.57999999999993</v>
      </c>
      <c r="AD75" s="3">
        <f t="shared" si="32"/>
        <v>835.34698846153867</v>
      </c>
      <c r="AE75" s="3">
        <f t="shared" si="32"/>
        <v>770.97849615384609</v>
      </c>
      <c r="AF75" s="3"/>
      <c r="AG75" s="3"/>
      <c r="AH75" s="3" t="s">
        <v>173</v>
      </c>
      <c r="AI75" s="3">
        <f t="shared" si="22"/>
        <v>840.69125000000008</v>
      </c>
      <c r="AJ75" s="3">
        <f t="shared" si="33"/>
        <v>770.70906923076916</v>
      </c>
      <c r="AK75" s="3">
        <f t="shared" si="34"/>
        <v>782.23573846153852</v>
      </c>
      <c r="AL75" s="3"/>
      <c r="AM75" s="3"/>
      <c r="AN75" s="3"/>
      <c r="AO75" s="3" t="s">
        <v>175</v>
      </c>
      <c r="AP75" s="3">
        <f t="shared" si="40"/>
        <v>773.11500000000001</v>
      </c>
      <c r="AQ75" s="3">
        <f t="shared" si="35"/>
        <v>799.74248461538457</v>
      </c>
      <c r="AR75" s="3">
        <f t="shared" si="36"/>
        <v>785.44349615384601</v>
      </c>
      <c r="AS75" s="3"/>
      <c r="AT75" s="3"/>
    </row>
    <row r="76" spans="1:46" x14ac:dyDescent="0.2">
      <c r="A76" s="3" t="s">
        <v>113</v>
      </c>
      <c r="B76" s="3"/>
      <c r="C76" s="3">
        <v>700.37249999999995</v>
      </c>
      <c r="D76" s="3">
        <v>769.74</v>
      </c>
      <c r="E76" s="3">
        <v>790.46</v>
      </c>
      <c r="F76" s="3">
        <v>878.08500000000004</v>
      </c>
      <c r="G76" s="3">
        <f t="shared" si="37"/>
        <v>784.66437500000006</v>
      </c>
      <c r="H76" s="3"/>
      <c r="I76" s="3"/>
      <c r="J76" s="3"/>
      <c r="K76" s="3"/>
      <c r="L76" s="3">
        <f t="shared" si="30"/>
        <v>694.08594423076909</v>
      </c>
      <c r="M76" s="3">
        <f t="shared" si="30"/>
        <v>738.50310961538457</v>
      </c>
      <c r="N76" s="3">
        <f t="shared" si="30"/>
        <v>780.36261346153856</v>
      </c>
      <c r="O76" s="3">
        <f t="shared" si="30"/>
        <v>925.17912115384604</v>
      </c>
      <c r="P76" s="3"/>
      <c r="Q76" s="3"/>
      <c r="R76" s="3"/>
      <c r="S76" s="3"/>
      <c r="T76" s="3"/>
      <c r="U76" s="3"/>
      <c r="V76" s="3" t="s">
        <v>181</v>
      </c>
      <c r="W76" s="3">
        <f t="shared" si="38"/>
        <v>735.05624999999998</v>
      </c>
      <c r="X76" s="3">
        <f t="shared" si="31"/>
        <v>743.69406923076917</v>
      </c>
      <c r="Y76" s="3">
        <f t="shared" si="31"/>
        <v>788.11123461538466</v>
      </c>
      <c r="Z76" s="3"/>
      <c r="AA76" s="3"/>
      <c r="AB76" s="3" t="s">
        <v>182</v>
      </c>
      <c r="AC76" s="3">
        <f t="shared" si="41"/>
        <v>834.27250000000004</v>
      </c>
      <c r="AD76" s="3">
        <f t="shared" si="32"/>
        <v>730.75448846153859</v>
      </c>
      <c r="AE76" s="3">
        <f t="shared" si="32"/>
        <v>875.57099615384607</v>
      </c>
      <c r="AF76" s="3"/>
      <c r="AG76" s="3"/>
      <c r="AH76" s="3" t="s">
        <v>173</v>
      </c>
      <c r="AI76" s="3">
        <f t="shared" si="22"/>
        <v>745.41624999999999</v>
      </c>
      <c r="AJ76" s="3">
        <f t="shared" si="33"/>
        <v>733.33406923076916</v>
      </c>
      <c r="AK76" s="3">
        <f t="shared" si="34"/>
        <v>819.61073846153863</v>
      </c>
      <c r="AL76" s="3"/>
      <c r="AM76" s="3"/>
      <c r="AN76" s="3"/>
      <c r="AO76" s="3" t="s">
        <v>175</v>
      </c>
      <c r="AP76" s="3">
        <f t="shared" si="40"/>
        <v>823.91250000000002</v>
      </c>
      <c r="AQ76" s="3">
        <f t="shared" si="35"/>
        <v>699.25498461538461</v>
      </c>
      <c r="AR76" s="3">
        <f t="shared" si="36"/>
        <v>885.93099615384608</v>
      </c>
      <c r="AS76" s="3"/>
      <c r="AT76" s="3"/>
    </row>
    <row r="77" spans="1:46" x14ac:dyDescent="0.2">
      <c r="A77" s="3" t="s">
        <v>114</v>
      </c>
      <c r="B77" s="3"/>
      <c r="C77" s="3">
        <v>843.76499999999999</v>
      </c>
      <c r="D77" s="3">
        <v>593.93430000000001</v>
      </c>
      <c r="E77" s="3">
        <v>1099.165</v>
      </c>
      <c r="F77" s="3">
        <v>676.40499999999997</v>
      </c>
      <c r="G77" s="3">
        <f t="shared" si="37"/>
        <v>803.31732499999998</v>
      </c>
      <c r="H77" s="3"/>
      <c r="I77" s="3"/>
      <c r="J77" s="3"/>
      <c r="K77" s="3"/>
      <c r="L77" s="3">
        <f t="shared" si="30"/>
        <v>818.82549423076921</v>
      </c>
      <c r="M77" s="3">
        <f t="shared" si="30"/>
        <v>544.04445961538465</v>
      </c>
      <c r="N77" s="3">
        <f t="shared" si="30"/>
        <v>1070.4146634615386</v>
      </c>
      <c r="O77" s="3">
        <f t="shared" si="30"/>
        <v>704.84617115384606</v>
      </c>
      <c r="P77" s="3"/>
      <c r="Q77" s="3"/>
      <c r="R77" s="3"/>
      <c r="S77" s="3"/>
      <c r="T77" s="3"/>
      <c r="U77" s="3"/>
      <c r="V77" s="3" t="s">
        <v>181</v>
      </c>
      <c r="W77" s="3">
        <f t="shared" si="38"/>
        <v>718.84965</v>
      </c>
      <c r="X77" s="3">
        <f t="shared" si="31"/>
        <v>903.29316923076919</v>
      </c>
      <c r="Y77" s="3">
        <f t="shared" si="31"/>
        <v>628.51213461538464</v>
      </c>
      <c r="Z77" s="3"/>
      <c r="AA77" s="3"/>
      <c r="AB77" s="3" t="s">
        <v>182</v>
      </c>
      <c r="AC77" s="3">
        <f t="shared" si="41"/>
        <v>887.78499999999997</v>
      </c>
      <c r="AD77" s="3">
        <f t="shared" si="32"/>
        <v>985.94698846153858</v>
      </c>
      <c r="AE77" s="3">
        <f t="shared" si="32"/>
        <v>620.37849615384607</v>
      </c>
      <c r="AF77" s="3"/>
      <c r="AG77" s="3"/>
      <c r="AH77" s="3" t="s">
        <v>173</v>
      </c>
      <c r="AI77" s="3">
        <f t="shared" si="22"/>
        <v>971.46499999999992</v>
      </c>
      <c r="AJ77" s="3">
        <f t="shared" si="33"/>
        <v>650.67781923076927</v>
      </c>
      <c r="AK77" s="3">
        <f t="shared" si="34"/>
        <v>902.26698846153863</v>
      </c>
      <c r="AL77" s="3"/>
      <c r="AM77" s="3"/>
      <c r="AN77" s="3"/>
      <c r="AO77" s="3" t="s">
        <v>175</v>
      </c>
      <c r="AP77" s="3">
        <f t="shared" si="40"/>
        <v>635.16965000000005</v>
      </c>
      <c r="AQ77" s="3">
        <f t="shared" si="35"/>
        <v>712.19213461538459</v>
      </c>
      <c r="AR77" s="3">
        <f t="shared" si="36"/>
        <v>872.99384615384599</v>
      </c>
      <c r="AS77" s="3"/>
      <c r="AT77" s="3"/>
    </row>
    <row r="88" spans="2:45" x14ac:dyDescent="0.2">
      <c r="AH88" s="3" t="s">
        <v>173</v>
      </c>
      <c r="AI88" s="3" t="s">
        <v>177</v>
      </c>
      <c r="AJ88" s="3" t="s">
        <v>179</v>
      </c>
      <c r="AK88" s="3" t="s">
        <v>158</v>
      </c>
      <c r="AL88" s="3" t="s">
        <v>169</v>
      </c>
      <c r="AM88" s="3"/>
      <c r="AN88" s="3"/>
      <c r="AO88" s="3" t="s">
        <v>176</v>
      </c>
      <c r="AP88" s="3" t="s">
        <v>178</v>
      </c>
      <c r="AQ88" s="3" t="s">
        <v>180</v>
      </c>
      <c r="AR88" s="3" t="s">
        <v>158</v>
      </c>
      <c r="AS88" s="3" t="s">
        <v>169</v>
      </c>
    </row>
    <row r="89" spans="2:45" x14ac:dyDescent="0.2">
      <c r="B89" s="3"/>
      <c r="C89" s="3" t="s">
        <v>177</v>
      </c>
      <c r="D89" s="3" t="s">
        <v>178</v>
      </c>
      <c r="E89" s="3" t="s">
        <v>179</v>
      </c>
      <c r="F89" s="3" t="s">
        <v>180</v>
      </c>
      <c r="G89" s="3" t="s">
        <v>158</v>
      </c>
      <c r="H89" s="3" t="s">
        <v>169</v>
      </c>
      <c r="I89" s="3" t="s">
        <v>167</v>
      </c>
      <c r="J89" s="3" t="s">
        <v>168</v>
      </c>
      <c r="AH89" s="3" t="s">
        <v>7</v>
      </c>
      <c r="AI89" s="3">
        <f>C90</f>
        <v>1558.323028</v>
      </c>
      <c r="AJ89" s="3">
        <f>E90</f>
        <v>1637.755932</v>
      </c>
      <c r="AK89" s="3">
        <f>AL2</f>
        <v>122.43620005028829</v>
      </c>
      <c r="AL89" s="3">
        <f>AL2</f>
        <v>122.43620005028829</v>
      </c>
      <c r="AM89" s="3"/>
      <c r="AN89" s="3"/>
      <c r="AO89" s="3" t="s">
        <v>7</v>
      </c>
      <c r="AP89" s="3">
        <f>D90</f>
        <v>1285.5247840000002</v>
      </c>
      <c r="AQ89" s="3">
        <f>F90</f>
        <v>1485.4095119999997</v>
      </c>
      <c r="AR89" s="3">
        <f>AS2</f>
        <v>61.037013391970525</v>
      </c>
      <c r="AS89" s="3">
        <f>AS2</f>
        <v>61.037013391970525</v>
      </c>
    </row>
    <row r="90" spans="2:45" x14ac:dyDescent="0.2">
      <c r="B90" s="3" t="s">
        <v>7</v>
      </c>
      <c r="C90" s="3">
        <f>AVERAGE(C2:C26)</f>
        <v>1558.323028</v>
      </c>
      <c r="D90" s="3">
        <f>AVERAGE(D2:D26)</f>
        <v>1285.5247840000002</v>
      </c>
      <c r="E90" s="3">
        <f t="shared" ref="E90" si="42">AVERAGE(E2:E26)</f>
        <v>1637.755932</v>
      </c>
      <c r="F90" s="3">
        <f>AVERAGE(F2:F26)</f>
        <v>1485.4095119999997</v>
      </c>
      <c r="G90" s="3">
        <f>P2</f>
        <v>138.7280715480392</v>
      </c>
      <c r="H90" s="3">
        <f t="shared" ref="H90:J90" si="43">Q2</f>
        <v>116.56271237870871</v>
      </c>
      <c r="I90" s="3">
        <f t="shared" si="43"/>
        <v>163.82998619873942</v>
      </c>
      <c r="J90" s="3">
        <f t="shared" si="43"/>
        <v>99.843197757032129</v>
      </c>
      <c r="AH90" s="3" t="s">
        <v>8</v>
      </c>
      <c r="AI90" s="3">
        <f t="shared" ref="AI90:AI91" si="44">C91</f>
        <v>975.06853200000012</v>
      </c>
      <c r="AJ90" s="3">
        <f t="shared" ref="AJ90:AJ91" si="45">E91</f>
        <v>1050.5810749999998</v>
      </c>
      <c r="AK90" s="3">
        <f>AL27</f>
        <v>75.33915566668874</v>
      </c>
      <c r="AL90" s="3">
        <f>AM27</f>
        <v>78.413569758280119</v>
      </c>
      <c r="AM90" s="3"/>
      <c r="AN90" s="3"/>
      <c r="AO90" s="3" t="s">
        <v>8</v>
      </c>
      <c r="AP90" s="3">
        <f t="shared" ref="AP90:AP91" si="46">D91</f>
        <v>936.32506000000012</v>
      </c>
      <c r="AQ90" s="3">
        <f t="shared" ref="AQ90:AQ91" si="47">F91</f>
        <v>1127.0320000000002</v>
      </c>
      <c r="AR90" s="3">
        <f>AS27</f>
        <v>43.741771120561189</v>
      </c>
      <c r="AS90" s="3">
        <f>AS27</f>
        <v>43.741771120561189</v>
      </c>
    </row>
    <row r="91" spans="2:45" x14ac:dyDescent="0.2">
      <c r="B91" s="3" t="s">
        <v>8</v>
      </c>
      <c r="C91" s="3">
        <f>AVERAGE(C27:C51)</f>
        <v>975.06853200000012</v>
      </c>
      <c r="D91" s="3">
        <f t="shared" ref="D91:F91" si="48">AVERAGE(D27:D51)</f>
        <v>936.32506000000012</v>
      </c>
      <c r="E91" s="3">
        <f t="shared" si="48"/>
        <v>1050.5810749999998</v>
      </c>
      <c r="F91" s="3">
        <f t="shared" si="48"/>
        <v>1127.0320000000002</v>
      </c>
      <c r="G91" s="3">
        <f>P27</f>
        <v>62.331800394377105</v>
      </c>
      <c r="H91" s="3">
        <f t="shared" ref="H91:J91" si="49">Q27</f>
        <v>56.602422255186795</v>
      </c>
      <c r="I91" s="3">
        <f t="shared" si="49"/>
        <v>119.1675827085384</v>
      </c>
      <c r="J91" s="3">
        <f t="shared" si="49"/>
        <v>78.38556248864856</v>
      </c>
      <c r="AH91" s="3" t="s">
        <v>9</v>
      </c>
      <c r="AI91" s="3">
        <f t="shared" si="44"/>
        <v>778.37781923076921</v>
      </c>
      <c r="AJ91" s="3">
        <f t="shared" si="45"/>
        <v>774.56698846153859</v>
      </c>
      <c r="AK91" s="3">
        <f>AL52</f>
        <v>41.749507496710315</v>
      </c>
      <c r="AL91" s="3">
        <f>AL52</f>
        <v>41.749507496710315</v>
      </c>
      <c r="AM91" s="3"/>
      <c r="AN91" s="3"/>
      <c r="AO91" s="3" t="s">
        <v>9</v>
      </c>
      <c r="AP91" s="3">
        <f t="shared" si="46"/>
        <v>753.42748461538463</v>
      </c>
      <c r="AQ91" s="3">
        <f t="shared" si="47"/>
        <v>831.75849615384607</v>
      </c>
      <c r="AR91" s="3">
        <f>AS52</f>
        <v>28.836754389876386</v>
      </c>
      <c r="AS91" s="3">
        <f>AS52</f>
        <v>28.836754389876386</v>
      </c>
    </row>
    <row r="92" spans="2:45" x14ac:dyDescent="0.2">
      <c r="B92" s="3" t="s">
        <v>9</v>
      </c>
      <c r="C92" s="3">
        <f>AVERAGE(C52:C77)</f>
        <v>778.37781923076921</v>
      </c>
      <c r="D92" s="3">
        <f t="shared" ref="D92:F92" si="50">AVERAGE(D52:D77)</f>
        <v>753.42748461538463</v>
      </c>
      <c r="E92" s="3">
        <f t="shared" si="50"/>
        <v>774.56698846153859</v>
      </c>
      <c r="F92" s="3">
        <f t="shared" si="50"/>
        <v>831.75849615384607</v>
      </c>
      <c r="G92" s="3">
        <f>P52</f>
        <v>55.927648210244762</v>
      </c>
      <c r="H92" s="3">
        <f t="shared" ref="H92:J92" si="51">Q52</f>
        <v>47.17129943989125</v>
      </c>
      <c r="I92" s="3">
        <f t="shared" si="51"/>
        <v>54.477963960016943</v>
      </c>
      <c r="J92" s="3">
        <f t="shared" si="51"/>
        <v>45.251441477130228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2"/>
  <sheetViews>
    <sheetView workbookViewId="0">
      <selection activeCell="F1" sqref="F1:F1048576"/>
    </sheetView>
  </sheetViews>
  <sheetFormatPr baseColWidth="10" defaultRowHeight="16" x14ac:dyDescent="0.2"/>
  <sheetData>
    <row r="1" spans="1:46" x14ac:dyDescent="0.2">
      <c r="A1" s="3"/>
      <c r="B1" s="3"/>
      <c r="C1" s="3" t="s">
        <v>184</v>
      </c>
      <c r="D1" s="3" t="s">
        <v>185</v>
      </c>
      <c r="E1" s="3" t="s">
        <v>186</v>
      </c>
      <c r="F1" s="3" t="s">
        <v>183</v>
      </c>
      <c r="G1" s="3" t="s">
        <v>164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T1" s="3"/>
      <c r="U1" s="3"/>
      <c r="V1" s="3" t="s">
        <v>187</v>
      </c>
      <c r="W1" s="3" t="s">
        <v>171</v>
      </c>
      <c r="X1" s="3" t="s">
        <v>184</v>
      </c>
      <c r="Y1" s="3" t="s">
        <v>185</v>
      </c>
      <c r="Z1" s="3" t="s">
        <v>172</v>
      </c>
      <c r="AA1" s="3" t="s">
        <v>172</v>
      </c>
      <c r="AB1" s="3" t="s">
        <v>188</v>
      </c>
      <c r="AC1" s="3" t="s">
        <v>171</v>
      </c>
      <c r="AD1" s="3" t="s">
        <v>156</v>
      </c>
      <c r="AE1" s="3" t="s">
        <v>157</v>
      </c>
      <c r="AF1" s="3" t="s">
        <v>172</v>
      </c>
      <c r="AG1" s="3"/>
      <c r="AH1" s="3" t="s">
        <v>173</v>
      </c>
      <c r="AI1" s="3" t="s">
        <v>174</v>
      </c>
      <c r="AJ1" s="3" t="s">
        <v>187</v>
      </c>
      <c r="AK1" s="3" t="s">
        <v>188</v>
      </c>
      <c r="AL1" s="7"/>
      <c r="AM1" s="7"/>
      <c r="AN1" s="3"/>
      <c r="AO1" s="3" t="s">
        <v>175</v>
      </c>
      <c r="AP1" s="3" t="s">
        <v>174</v>
      </c>
      <c r="AQ1" s="3" t="s">
        <v>189</v>
      </c>
      <c r="AR1" s="3" t="s">
        <v>188</v>
      </c>
      <c r="AS1" s="8" t="s">
        <v>172</v>
      </c>
      <c r="AT1" s="8" t="s">
        <v>172</v>
      </c>
    </row>
    <row r="2" spans="1:46" x14ac:dyDescent="0.2">
      <c r="A2" s="3" t="s">
        <v>38</v>
      </c>
      <c r="B2" s="3"/>
      <c r="C2" s="3">
        <v>1083.99</v>
      </c>
      <c r="D2" s="3">
        <v>1589.62</v>
      </c>
      <c r="E2" s="3">
        <v>2377.5</v>
      </c>
      <c r="F2" s="3">
        <v>1905.2333000000001</v>
      </c>
      <c r="G2" s="3">
        <f>SUM(C2:F2)/4</f>
        <v>1739.0858249999999</v>
      </c>
      <c r="H2" s="3">
        <f>AVERAGE(C2:C26)</f>
        <v>1513.0332679999999</v>
      </c>
      <c r="I2" s="3">
        <f t="shared" ref="I2:K2" si="0">AVERAGE(D2:D26)</f>
        <v>1687.377616</v>
      </c>
      <c r="J2" s="3">
        <f t="shared" si="0"/>
        <v>1760.4624280000003</v>
      </c>
      <c r="K2" s="3">
        <f t="shared" si="0"/>
        <v>1705.215692</v>
      </c>
      <c r="L2" s="3">
        <f>C2-$G2+H$2</f>
        <v>857.93744300000003</v>
      </c>
      <c r="M2" s="3">
        <f>D2-$G2+I$2</f>
        <v>1537.911791</v>
      </c>
      <c r="N2" s="3">
        <f t="shared" ref="N2:O17" si="1">E2-$G2+J$2</f>
        <v>2398.8766030000006</v>
      </c>
      <c r="O2" s="3">
        <f t="shared" si="1"/>
        <v>1871.3631670000002</v>
      </c>
      <c r="P2" s="3">
        <f>1.96*STDEV(L2:L26)/SQRT(25)</f>
        <v>105.82431142507792</v>
      </c>
      <c r="Q2" s="3">
        <f t="shared" ref="Q2:S2" si="2">1.96*STDEV(M2:M26)/SQRT(25)</f>
        <v>81.967167272726968</v>
      </c>
      <c r="R2" s="3">
        <f t="shared" si="2"/>
        <v>138.40903175614366</v>
      </c>
      <c r="S2" s="3">
        <f t="shared" si="2"/>
        <v>100.64559277428528</v>
      </c>
      <c r="T2" s="3"/>
      <c r="U2" s="3"/>
      <c r="V2" s="3" t="s">
        <v>187</v>
      </c>
      <c r="W2" s="3">
        <f>SUM(C2:D2)/2</f>
        <v>1336.8049999999998</v>
      </c>
      <c r="X2" s="3">
        <f>C2-$W2+H$2</f>
        <v>1260.2182680000001</v>
      </c>
      <c r="Y2" s="3">
        <f>D2-$W2+I$2</f>
        <v>1940.192616</v>
      </c>
      <c r="Z2" s="3">
        <f>1.96*STDEV(X2:X26)/SQRT(25)</f>
        <v>75.966532481231525</v>
      </c>
      <c r="AA2" s="3">
        <f>1.96*STDEV(Y2:Y26)/SQRT(25)</f>
        <v>75.966532481230573</v>
      </c>
      <c r="AB2" s="3" t="s">
        <v>188</v>
      </c>
      <c r="AC2" s="3">
        <f>SUM(E2:F2)/2</f>
        <v>2141.3666499999999</v>
      </c>
      <c r="AD2" s="3">
        <f>E2-$AC2+J$2</f>
        <v>1996.5957780000003</v>
      </c>
      <c r="AE2" s="3">
        <f>F2-$AC2+K$2</f>
        <v>1469.0823420000002</v>
      </c>
      <c r="AF2" s="3">
        <f>1.96*STDEV(AD2:AD26)/SQRT(25)</f>
        <v>107.0304212168156</v>
      </c>
      <c r="AG2" s="3">
        <f>1.96*STDEV(AE2:AE26)/SQRT(25)</f>
        <v>107.03042121681474</v>
      </c>
      <c r="AH2" s="3" t="s">
        <v>173</v>
      </c>
      <c r="AI2" s="3">
        <f>(C2+E2)/2</f>
        <v>1730.7449999999999</v>
      </c>
      <c r="AJ2" s="3">
        <f>C2-$AI2+H$2</f>
        <v>866.27826800000003</v>
      </c>
      <c r="AK2" s="3">
        <f>E2-$AI2+J$2</f>
        <v>2407.2174280000004</v>
      </c>
      <c r="AL2" s="8">
        <f>1.96*STDEV(AJ2:AJ26)/SQRT(25)</f>
        <v>104.62501773828546</v>
      </c>
      <c r="AM2" s="8">
        <f>1.96*STDEV(AK2:AK26)/SQRT(25)</f>
        <v>104.62501773828637</v>
      </c>
      <c r="AN2" s="3"/>
      <c r="AO2" s="3" t="s">
        <v>175</v>
      </c>
      <c r="AP2" s="3">
        <f>(D2+F2)/2</f>
        <v>1747.4266499999999</v>
      </c>
      <c r="AQ2" s="3">
        <f>D2-$AP2+I$2</f>
        <v>1529.570966</v>
      </c>
      <c r="AR2" s="3">
        <f>F2-$AP2+K$2</f>
        <v>1863.0223420000002</v>
      </c>
      <c r="AS2" s="8">
        <f>1.96*STDEV(AQ2:AQ26)/SQRT(25)</f>
        <v>64.749886365963263</v>
      </c>
      <c r="AT2" s="8">
        <f>1.96*STDEV(AR2:AR26)/SQRT(25)</f>
        <v>64.749886365963278</v>
      </c>
    </row>
    <row r="3" spans="1:46" x14ac:dyDescent="0.2">
      <c r="A3" s="3" t="s">
        <v>39</v>
      </c>
      <c r="B3" s="3"/>
      <c r="C3" s="3">
        <v>2039.02</v>
      </c>
      <c r="D3" s="3">
        <v>2440.8166999999999</v>
      </c>
      <c r="E3" s="3">
        <v>2594.62</v>
      </c>
      <c r="F3" s="3">
        <v>1939.7</v>
      </c>
      <c r="G3" s="3">
        <f t="shared" ref="G3:G66" si="3">SUM(C3:F3)/4</f>
        <v>2253.5391749999999</v>
      </c>
      <c r="H3" s="3"/>
      <c r="I3" s="3"/>
      <c r="J3" s="3"/>
      <c r="K3" s="3"/>
      <c r="L3" s="3">
        <f t="shared" ref="L3:O26" si="4">C3-$G3+H$2</f>
        <v>1298.514093</v>
      </c>
      <c r="M3" s="3">
        <f t="shared" si="4"/>
        <v>1874.655141</v>
      </c>
      <c r="N3" s="3">
        <f t="shared" si="1"/>
        <v>2101.5432530000003</v>
      </c>
      <c r="O3" s="3">
        <f t="shared" si="1"/>
        <v>1391.3765170000001</v>
      </c>
      <c r="P3" s="3"/>
      <c r="Q3" s="3"/>
      <c r="R3" s="3"/>
      <c r="S3" s="3"/>
      <c r="T3" s="3"/>
      <c r="U3" s="3"/>
      <c r="V3" s="3" t="s">
        <v>187</v>
      </c>
      <c r="W3" s="3">
        <f t="shared" ref="W3:W66" si="5">SUM(C3:D3)/2</f>
        <v>2239.9183499999999</v>
      </c>
      <c r="X3" s="3">
        <f>C3-$W3+H$2</f>
        <v>1312.134918</v>
      </c>
      <c r="Y3" s="3">
        <f t="shared" ref="X3:Y25" si="6">D3-$W3+I$2</f>
        <v>1888.2759659999999</v>
      </c>
      <c r="Z3" s="3"/>
      <c r="AA3" s="3"/>
      <c r="AB3" s="3" t="s">
        <v>188</v>
      </c>
      <c r="AC3" s="3">
        <f t="shared" ref="AC3:AC66" si="7">SUM(E3:F3)/2</f>
        <v>2267.16</v>
      </c>
      <c r="AD3" s="3">
        <f t="shared" ref="AD3:AE26" si="8">E3-$AC3+J$2</f>
        <v>2087.9224280000003</v>
      </c>
      <c r="AE3" s="3">
        <f t="shared" si="8"/>
        <v>1377.7556920000002</v>
      </c>
      <c r="AF3" s="3"/>
      <c r="AG3" s="3"/>
      <c r="AH3" s="3" t="s">
        <v>173</v>
      </c>
      <c r="AI3" s="3">
        <f t="shared" ref="AI3:AI26" si="9">(C3+E3)/2</f>
        <v>2316.8199999999997</v>
      </c>
      <c r="AJ3" s="3">
        <f t="shared" ref="AJ3:AJ26" si="10">C3-$AI3+H$2</f>
        <v>1235.2332680000002</v>
      </c>
      <c r="AK3" s="3">
        <f t="shared" ref="AK3:AK26" si="11">E3-$AI3+J$2</f>
        <v>2038.2624280000005</v>
      </c>
      <c r="AL3" s="3"/>
      <c r="AM3" s="3"/>
      <c r="AN3" s="3"/>
      <c r="AO3" s="3" t="s">
        <v>175</v>
      </c>
      <c r="AP3" s="3">
        <f t="shared" ref="AP3:AP66" si="12">(D3+F3)/2</f>
        <v>2190.2583500000001</v>
      </c>
      <c r="AQ3" s="3">
        <f t="shared" ref="AQ3:AQ26" si="13">D3-$AP3+I$2</f>
        <v>1937.9359659999998</v>
      </c>
      <c r="AR3" s="3">
        <f t="shared" ref="AR3:AR26" si="14">F3-$AP3+K$2</f>
        <v>1454.657342</v>
      </c>
      <c r="AS3" s="3"/>
      <c r="AT3" s="3"/>
    </row>
    <row r="4" spans="1:46" x14ac:dyDescent="0.2">
      <c r="A4" s="3" t="s">
        <v>40</v>
      </c>
      <c r="B4" s="3"/>
      <c r="C4" s="3">
        <v>790.84</v>
      </c>
      <c r="D4" s="3">
        <v>999.99289999999996</v>
      </c>
      <c r="E4" s="3">
        <v>1052.4032999999999</v>
      </c>
      <c r="F4" s="3">
        <v>981.18669999999997</v>
      </c>
      <c r="G4" s="3">
        <f t="shared" si="3"/>
        <v>956.10572499999989</v>
      </c>
      <c r="H4" s="3"/>
      <c r="I4" s="3"/>
      <c r="J4" s="3"/>
      <c r="K4" s="3"/>
      <c r="L4" s="3">
        <f t="shared" si="4"/>
        <v>1347.7675429999999</v>
      </c>
      <c r="M4" s="3">
        <f t="shared" si="4"/>
        <v>1731.2647910000001</v>
      </c>
      <c r="N4" s="3">
        <f t="shared" si="1"/>
        <v>1856.7600030000003</v>
      </c>
      <c r="O4" s="3">
        <f t="shared" si="1"/>
        <v>1730.2966670000001</v>
      </c>
      <c r="P4" s="3"/>
      <c r="Q4" s="3"/>
      <c r="R4" s="3"/>
      <c r="S4" s="3"/>
      <c r="T4" s="3"/>
      <c r="U4" s="3"/>
      <c r="V4" s="3" t="s">
        <v>187</v>
      </c>
      <c r="W4" s="3">
        <f t="shared" si="5"/>
        <v>895.41644999999994</v>
      </c>
      <c r="X4" s="3">
        <f t="shared" si="6"/>
        <v>1408.4568180000001</v>
      </c>
      <c r="Y4" s="3">
        <f t="shared" si="6"/>
        <v>1791.954066</v>
      </c>
      <c r="Z4" s="3"/>
      <c r="AA4" s="3"/>
      <c r="AB4" s="3" t="s">
        <v>188</v>
      </c>
      <c r="AC4" s="3">
        <f t="shared" si="7"/>
        <v>1016.795</v>
      </c>
      <c r="AD4" s="3">
        <f t="shared" si="8"/>
        <v>1796.0707280000001</v>
      </c>
      <c r="AE4" s="3">
        <f t="shared" si="8"/>
        <v>1669.6073919999999</v>
      </c>
      <c r="AF4" s="3"/>
      <c r="AG4" s="3"/>
      <c r="AH4" s="3" t="s">
        <v>173</v>
      </c>
      <c r="AI4" s="3">
        <f t="shared" si="9"/>
        <v>921.62165000000005</v>
      </c>
      <c r="AJ4" s="3">
        <f t="shared" si="10"/>
        <v>1382.2516179999998</v>
      </c>
      <c r="AK4" s="3">
        <f t="shared" si="11"/>
        <v>1891.2440780000002</v>
      </c>
      <c r="AL4" s="3"/>
      <c r="AM4" s="3"/>
      <c r="AN4" s="3"/>
      <c r="AO4" s="3" t="s">
        <v>175</v>
      </c>
      <c r="AP4" s="3">
        <f t="shared" si="12"/>
        <v>990.58979999999997</v>
      </c>
      <c r="AQ4" s="3">
        <f t="shared" si="13"/>
        <v>1696.780716</v>
      </c>
      <c r="AR4" s="3">
        <f t="shared" si="14"/>
        <v>1695.812592</v>
      </c>
      <c r="AS4" s="3"/>
      <c r="AT4" s="3"/>
    </row>
    <row r="5" spans="1:46" x14ac:dyDescent="0.2">
      <c r="A5" s="3" t="s">
        <v>42</v>
      </c>
      <c r="B5" s="3"/>
      <c r="C5" s="3">
        <v>1471.9359999999999</v>
      </c>
      <c r="D5" s="3">
        <v>1627.98</v>
      </c>
      <c r="E5" s="3">
        <v>887.1567</v>
      </c>
      <c r="F5" s="3">
        <v>2151.8000000000002</v>
      </c>
      <c r="G5" s="3">
        <f t="shared" si="3"/>
        <v>1534.718175</v>
      </c>
      <c r="H5" s="3"/>
      <c r="I5" s="3"/>
      <c r="J5" s="3"/>
      <c r="K5" s="3"/>
      <c r="L5" s="3">
        <f t="shared" si="4"/>
        <v>1450.2510929999999</v>
      </c>
      <c r="M5" s="3">
        <f t="shared" si="4"/>
        <v>1780.639441</v>
      </c>
      <c r="N5" s="3">
        <f t="shared" si="1"/>
        <v>1112.9009530000003</v>
      </c>
      <c r="O5" s="3">
        <f t="shared" si="1"/>
        <v>2322.297517</v>
      </c>
      <c r="P5" s="3"/>
      <c r="Q5" s="3"/>
      <c r="R5" s="3"/>
      <c r="S5" s="3"/>
      <c r="T5" s="3"/>
      <c r="U5" s="3"/>
      <c r="V5" s="3" t="s">
        <v>187</v>
      </c>
      <c r="W5" s="3">
        <f t="shared" si="5"/>
        <v>1549.9580000000001</v>
      </c>
      <c r="X5" s="3">
        <f t="shared" si="6"/>
        <v>1435.0112679999997</v>
      </c>
      <c r="Y5" s="3">
        <f t="shared" si="6"/>
        <v>1765.3996159999999</v>
      </c>
      <c r="Z5" s="3"/>
      <c r="AA5" s="3"/>
      <c r="AB5" s="3" t="s">
        <v>188</v>
      </c>
      <c r="AC5" s="3">
        <f t="shared" si="7"/>
        <v>1519.4783500000001</v>
      </c>
      <c r="AD5" s="3">
        <f t="shared" si="8"/>
        <v>1128.1407780000002</v>
      </c>
      <c r="AE5" s="3">
        <f t="shared" si="8"/>
        <v>2337.5373420000001</v>
      </c>
      <c r="AF5" s="3"/>
      <c r="AG5" s="3"/>
      <c r="AH5" s="3" t="s">
        <v>173</v>
      </c>
      <c r="AI5" s="3">
        <f t="shared" si="9"/>
        <v>1179.5463500000001</v>
      </c>
      <c r="AJ5" s="3">
        <f t="shared" si="10"/>
        <v>1805.4229179999998</v>
      </c>
      <c r="AK5" s="3">
        <f t="shared" si="11"/>
        <v>1468.0727780000002</v>
      </c>
      <c r="AL5" s="3"/>
      <c r="AM5" s="3"/>
      <c r="AN5" s="3"/>
      <c r="AO5" s="3" t="s">
        <v>175</v>
      </c>
      <c r="AP5" s="3">
        <f t="shared" si="12"/>
        <v>1889.89</v>
      </c>
      <c r="AQ5" s="3">
        <f t="shared" si="13"/>
        <v>1425.4676159999999</v>
      </c>
      <c r="AR5" s="3">
        <f t="shared" si="14"/>
        <v>1967.1256920000001</v>
      </c>
      <c r="AS5" s="3"/>
      <c r="AT5" s="3"/>
    </row>
    <row r="6" spans="1:46" x14ac:dyDescent="0.2">
      <c r="A6" s="3" t="s">
        <v>43</v>
      </c>
      <c r="B6" s="3"/>
      <c r="C6" s="3">
        <v>1209.634</v>
      </c>
      <c r="D6" s="3">
        <v>1377.4317000000001</v>
      </c>
      <c r="E6" s="3">
        <v>1491.7166999999999</v>
      </c>
      <c r="F6" s="3">
        <v>1165.7</v>
      </c>
      <c r="G6" s="3">
        <f t="shared" si="3"/>
        <v>1311.1206</v>
      </c>
      <c r="H6" s="3"/>
      <c r="I6" s="3"/>
      <c r="J6" s="3"/>
      <c r="K6" s="3"/>
      <c r="L6" s="3">
        <f t="shared" si="4"/>
        <v>1411.546668</v>
      </c>
      <c r="M6" s="3">
        <f t="shared" si="4"/>
        <v>1753.6887160000001</v>
      </c>
      <c r="N6" s="3">
        <f t="shared" si="1"/>
        <v>1941.0585280000003</v>
      </c>
      <c r="O6" s="3">
        <f t="shared" si="1"/>
        <v>1559.7950920000001</v>
      </c>
      <c r="P6" s="3"/>
      <c r="Q6" s="3"/>
      <c r="R6" s="3"/>
      <c r="S6" s="3"/>
      <c r="T6" s="3"/>
      <c r="U6" s="3"/>
      <c r="V6" s="3" t="s">
        <v>187</v>
      </c>
      <c r="W6" s="3">
        <f t="shared" si="5"/>
        <v>1293.5328500000001</v>
      </c>
      <c r="X6" s="3">
        <f t="shared" si="6"/>
        <v>1429.1344179999999</v>
      </c>
      <c r="Y6" s="3">
        <f t="shared" si="6"/>
        <v>1771.276466</v>
      </c>
      <c r="Z6" s="3"/>
      <c r="AA6" s="3"/>
      <c r="AB6" s="3" t="s">
        <v>188</v>
      </c>
      <c r="AC6" s="3">
        <f t="shared" si="7"/>
        <v>1328.7083499999999</v>
      </c>
      <c r="AD6" s="3">
        <f t="shared" si="8"/>
        <v>1923.4707780000003</v>
      </c>
      <c r="AE6" s="3">
        <f t="shared" si="8"/>
        <v>1542.2073420000002</v>
      </c>
      <c r="AF6" s="3"/>
      <c r="AG6" s="3"/>
      <c r="AH6" s="3" t="s">
        <v>173</v>
      </c>
      <c r="AI6" s="3">
        <f t="shared" si="9"/>
        <v>1350.67535</v>
      </c>
      <c r="AJ6" s="3">
        <f t="shared" si="10"/>
        <v>1371.9919179999999</v>
      </c>
      <c r="AK6" s="3">
        <f t="shared" si="11"/>
        <v>1901.5037780000002</v>
      </c>
      <c r="AL6" s="3"/>
      <c r="AM6" s="3"/>
      <c r="AN6" s="3"/>
      <c r="AO6" s="3" t="s">
        <v>175</v>
      </c>
      <c r="AP6" s="3">
        <f t="shared" si="12"/>
        <v>1271.56585</v>
      </c>
      <c r="AQ6" s="3">
        <f t="shared" si="13"/>
        <v>1793.2434660000001</v>
      </c>
      <c r="AR6" s="3">
        <f t="shared" si="14"/>
        <v>1599.3498420000001</v>
      </c>
      <c r="AS6" s="3"/>
      <c r="AT6" s="3"/>
    </row>
    <row r="7" spans="1:46" x14ac:dyDescent="0.2">
      <c r="A7" s="3" t="s">
        <v>44</v>
      </c>
      <c r="B7" s="3"/>
      <c r="C7" s="3">
        <v>1454.58</v>
      </c>
      <c r="D7" s="3">
        <v>1678.16</v>
      </c>
      <c r="E7" s="3">
        <v>1445.2333000000001</v>
      </c>
      <c r="F7" s="3">
        <v>1361.2</v>
      </c>
      <c r="G7" s="3">
        <f t="shared" si="3"/>
        <v>1484.7933249999999</v>
      </c>
      <c r="H7" s="3"/>
      <c r="I7" s="3"/>
      <c r="J7" s="3"/>
      <c r="K7" s="3"/>
      <c r="L7" s="3">
        <f t="shared" si="4"/>
        <v>1482.819943</v>
      </c>
      <c r="M7" s="3">
        <f t="shared" si="4"/>
        <v>1880.7442910000002</v>
      </c>
      <c r="N7" s="3">
        <f t="shared" si="1"/>
        <v>1720.9024030000005</v>
      </c>
      <c r="O7" s="3">
        <f t="shared" si="1"/>
        <v>1581.6223670000002</v>
      </c>
      <c r="P7" s="3"/>
      <c r="Q7" s="3"/>
      <c r="R7" s="3"/>
      <c r="S7" s="3"/>
      <c r="T7" s="3"/>
      <c r="U7" s="3"/>
      <c r="V7" s="3" t="s">
        <v>187</v>
      </c>
      <c r="W7" s="3">
        <f t="shared" si="5"/>
        <v>1566.37</v>
      </c>
      <c r="X7" s="3">
        <f t="shared" si="6"/>
        <v>1401.2432679999999</v>
      </c>
      <c r="Y7" s="3">
        <f t="shared" si="6"/>
        <v>1799.1676160000002</v>
      </c>
      <c r="Z7" s="3"/>
      <c r="AA7" s="3"/>
      <c r="AB7" s="3" t="s">
        <v>188</v>
      </c>
      <c r="AC7" s="3">
        <f t="shared" si="7"/>
        <v>1403.2166500000001</v>
      </c>
      <c r="AD7" s="3">
        <f t="shared" si="8"/>
        <v>1802.4790780000003</v>
      </c>
      <c r="AE7" s="3">
        <f t="shared" si="8"/>
        <v>1663.199042</v>
      </c>
      <c r="AF7" s="3"/>
      <c r="AG7" s="3"/>
      <c r="AH7" s="3" t="s">
        <v>173</v>
      </c>
      <c r="AI7" s="3">
        <f t="shared" si="9"/>
        <v>1449.9066499999999</v>
      </c>
      <c r="AJ7" s="3">
        <f t="shared" si="10"/>
        <v>1517.7066179999999</v>
      </c>
      <c r="AK7" s="3">
        <f t="shared" si="11"/>
        <v>1755.7890780000005</v>
      </c>
      <c r="AL7" s="3"/>
      <c r="AM7" s="3"/>
      <c r="AN7" s="3"/>
      <c r="AO7" s="3" t="s">
        <v>175</v>
      </c>
      <c r="AP7" s="3">
        <f t="shared" si="12"/>
        <v>1519.68</v>
      </c>
      <c r="AQ7" s="3">
        <f t="shared" si="13"/>
        <v>1845.857616</v>
      </c>
      <c r="AR7" s="3">
        <f t="shared" si="14"/>
        <v>1546.735692</v>
      </c>
      <c r="AS7" s="3"/>
      <c r="AT7" s="3"/>
    </row>
    <row r="8" spans="1:46" x14ac:dyDescent="0.2">
      <c r="A8" s="3" t="s">
        <v>45</v>
      </c>
      <c r="B8" s="3"/>
      <c r="C8" s="3">
        <v>1859.2</v>
      </c>
      <c r="D8" s="3">
        <v>1811.46</v>
      </c>
      <c r="E8" s="3">
        <v>1791.7</v>
      </c>
      <c r="F8" s="3">
        <v>2421.3332999999998</v>
      </c>
      <c r="G8" s="3">
        <f t="shared" si="3"/>
        <v>1970.9233249999997</v>
      </c>
      <c r="H8" s="3"/>
      <c r="I8" s="3"/>
      <c r="J8" s="3"/>
      <c r="K8" s="3"/>
      <c r="L8" s="3">
        <f t="shared" si="4"/>
        <v>1401.3099430000002</v>
      </c>
      <c r="M8" s="3">
        <f t="shared" si="4"/>
        <v>1527.9142910000003</v>
      </c>
      <c r="N8" s="3">
        <f t="shared" si="1"/>
        <v>1581.2391030000006</v>
      </c>
      <c r="O8" s="3">
        <f t="shared" si="1"/>
        <v>2155.6256670000002</v>
      </c>
      <c r="P8" s="3"/>
      <c r="Q8" s="3"/>
      <c r="R8" s="3"/>
      <c r="S8" s="3"/>
      <c r="T8" s="3"/>
      <c r="U8" s="3"/>
      <c r="V8" s="3" t="s">
        <v>187</v>
      </c>
      <c r="W8" s="3">
        <f t="shared" si="5"/>
        <v>1835.33</v>
      </c>
      <c r="X8" s="3">
        <f t="shared" si="6"/>
        <v>1536.903268</v>
      </c>
      <c r="Y8" s="3">
        <f t="shared" si="6"/>
        <v>1663.5076160000001</v>
      </c>
      <c r="Z8" s="3"/>
      <c r="AA8" s="3"/>
      <c r="AB8" s="3" t="s">
        <v>188</v>
      </c>
      <c r="AC8" s="3">
        <f t="shared" si="7"/>
        <v>2106.51665</v>
      </c>
      <c r="AD8" s="3">
        <f t="shared" si="8"/>
        <v>1445.6457780000003</v>
      </c>
      <c r="AE8" s="3">
        <f t="shared" si="8"/>
        <v>2020.0323419999997</v>
      </c>
      <c r="AF8" s="3"/>
      <c r="AG8" s="3"/>
      <c r="AH8" s="3" t="s">
        <v>173</v>
      </c>
      <c r="AI8" s="3">
        <f t="shared" si="9"/>
        <v>1825.45</v>
      </c>
      <c r="AJ8" s="3">
        <f t="shared" si="10"/>
        <v>1546.7832679999999</v>
      </c>
      <c r="AK8" s="3">
        <f t="shared" si="11"/>
        <v>1726.7124280000003</v>
      </c>
      <c r="AL8" s="3"/>
      <c r="AM8" s="3"/>
      <c r="AN8" s="3"/>
      <c r="AO8" s="3" t="s">
        <v>175</v>
      </c>
      <c r="AP8" s="3">
        <f t="shared" si="12"/>
        <v>2116.3966499999997</v>
      </c>
      <c r="AQ8" s="3">
        <f t="shared" si="13"/>
        <v>1382.4409660000003</v>
      </c>
      <c r="AR8" s="3">
        <f t="shared" si="14"/>
        <v>2010.1523420000001</v>
      </c>
      <c r="AS8" s="3"/>
      <c r="AT8" s="3"/>
    </row>
    <row r="9" spans="1:46" x14ac:dyDescent="0.2">
      <c r="A9" s="3" t="s">
        <v>46</v>
      </c>
      <c r="B9" s="3"/>
      <c r="C9" s="3">
        <v>1018.73</v>
      </c>
      <c r="D9" s="3">
        <v>1478.6</v>
      </c>
      <c r="E9" s="3">
        <v>2706.75</v>
      </c>
      <c r="F9" s="3">
        <v>1800.25</v>
      </c>
      <c r="G9" s="3">
        <f t="shared" si="3"/>
        <v>1751.0825</v>
      </c>
      <c r="H9" s="3"/>
      <c r="I9" s="3"/>
      <c r="J9" s="3"/>
      <c r="K9" s="3"/>
      <c r="L9" s="3">
        <f t="shared" si="4"/>
        <v>780.68076799999994</v>
      </c>
      <c r="M9" s="3">
        <f t="shared" si="4"/>
        <v>1414.8951159999999</v>
      </c>
      <c r="N9" s="3">
        <f t="shared" si="1"/>
        <v>2716.1299280000003</v>
      </c>
      <c r="O9" s="3">
        <f t="shared" si="1"/>
        <v>1754.383192</v>
      </c>
      <c r="P9" s="3"/>
      <c r="Q9" s="3"/>
      <c r="R9" s="3"/>
      <c r="S9" s="3"/>
      <c r="T9" s="3"/>
      <c r="U9" s="3"/>
      <c r="V9" s="3" t="s">
        <v>187</v>
      </c>
      <c r="W9" s="3">
        <f t="shared" si="5"/>
        <v>1248.665</v>
      </c>
      <c r="X9" s="3">
        <f t="shared" si="6"/>
        <v>1283.098268</v>
      </c>
      <c r="Y9" s="3">
        <f t="shared" si="6"/>
        <v>1917.3126159999999</v>
      </c>
      <c r="Z9" s="3"/>
      <c r="AA9" s="3"/>
      <c r="AB9" s="3" t="s">
        <v>188</v>
      </c>
      <c r="AC9" s="3">
        <f t="shared" si="7"/>
        <v>2253.5</v>
      </c>
      <c r="AD9" s="3">
        <f t="shared" si="8"/>
        <v>2213.7124280000003</v>
      </c>
      <c r="AE9" s="3">
        <f t="shared" si="8"/>
        <v>1251.965692</v>
      </c>
      <c r="AF9" s="3"/>
      <c r="AG9" s="3"/>
      <c r="AH9" s="3" t="s">
        <v>173</v>
      </c>
      <c r="AI9" s="3">
        <f t="shared" si="9"/>
        <v>1862.74</v>
      </c>
      <c r="AJ9" s="3">
        <f t="shared" si="10"/>
        <v>669.02326799999992</v>
      </c>
      <c r="AK9" s="3">
        <f t="shared" si="11"/>
        <v>2604.472428</v>
      </c>
      <c r="AL9" s="3"/>
      <c r="AM9" s="3"/>
      <c r="AN9" s="3"/>
      <c r="AO9" s="3" t="s">
        <v>175</v>
      </c>
      <c r="AP9" s="3">
        <f t="shared" si="12"/>
        <v>1639.425</v>
      </c>
      <c r="AQ9" s="3">
        <f t="shared" si="13"/>
        <v>1526.5526159999999</v>
      </c>
      <c r="AR9" s="3">
        <f t="shared" si="14"/>
        <v>1866.040692</v>
      </c>
      <c r="AS9" s="3"/>
      <c r="AT9" s="3"/>
    </row>
    <row r="10" spans="1:46" x14ac:dyDescent="0.2">
      <c r="A10" s="3" t="s">
        <v>47</v>
      </c>
      <c r="B10" s="3"/>
      <c r="C10" s="3">
        <v>1309.758</v>
      </c>
      <c r="D10" s="3">
        <v>1417.3143</v>
      </c>
      <c r="E10" s="3">
        <v>1298.0782999999999</v>
      </c>
      <c r="F10" s="3">
        <v>1530.5667000000001</v>
      </c>
      <c r="G10" s="3">
        <f t="shared" si="3"/>
        <v>1388.9293250000001</v>
      </c>
      <c r="H10" s="3"/>
      <c r="I10" s="3"/>
      <c r="J10" s="3"/>
      <c r="K10" s="3"/>
      <c r="L10" s="3">
        <f t="shared" si="4"/>
        <v>1433.8619429999999</v>
      </c>
      <c r="M10" s="3">
        <f t="shared" si="4"/>
        <v>1715.7625909999999</v>
      </c>
      <c r="N10" s="3">
        <f t="shared" si="1"/>
        <v>1669.6114030000001</v>
      </c>
      <c r="O10" s="3">
        <f t="shared" si="1"/>
        <v>1846.853067</v>
      </c>
      <c r="P10" s="3"/>
      <c r="Q10" s="3"/>
      <c r="R10" s="3"/>
      <c r="S10" s="3"/>
      <c r="T10" s="3"/>
      <c r="U10" s="3"/>
      <c r="V10" s="3" t="s">
        <v>187</v>
      </c>
      <c r="W10" s="3">
        <f t="shared" si="5"/>
        <v>1363.5361499999999</v>
      </c>
      <c r="X10" s="3">
        <f t="shared" si="6"/>
        <v>1459.255118</v>
      </c>
      <c r="Y10" s="3">
        <f t="shared" si="6"/>
        <v>1741.1557660000001</v>
      </c>
      <c r="Z10" s="3"/>
      <c r="AA10" s="3"/>
      <c r="AB10" s="3" t="s">
        <v>188</v>
      </c>
      <c r="AC10" s="3">
        <f t="shared" si="7"/>
        <v>1414.3225</v>
      </c>
      <c r="AD10" s="3">
        <f t="shared" si="8"/>
        <v>1644.2182280000002</v>
      </c>
      <c r="AE10" s="3">
        <f t="shared" si="8"/>
        <v>1821.4598920000001</v>
      </c>
      <c r="AF10" s="3"/>
      <c r="AG10" s="3"/>
      <c r="AH10" s="3" t="s">
        <v>173</v>
      </c>
      <c r="AI10" s="3">
        <f t="shared" si="9"/>
        <v>1303.91815</v>
      </c>
      <c r="AJ10" s="3">
        <f t="shared" si="10"/>
        <v>1518.873118</v>
      </c>
      <c r="AK10" s="3">
        <f t="shared" si="11"/>
        <v>1754.6225780000002</v>
      </c>
      <c r="AL10" s="3"/>
      <c r="AM10" s="3"/>
      <c r="AN10" s="3"/>
      <c r="AO10" s="3" t="s">
        <v>175</v>
      </c>
      <c r="AP10" s="3">
        <f t="shared" si="12"/>
        <v>1473.9405000000002</v>
      </c>
      <c r="AQ10" s="3">
        <f t="shared" si="13"/>
        <v>1630.7514159999998</v>
      </c>
      <c r="AR10" s="3">
        <f t="shared" si="14"/>
        <v>1761.8418919999999</v>
      </c>
      <c r="AS10" s="3"/>
      <c r="AT10" s="3"/>
    </row>
    <row r="11" spans="1:46" x14ac:dyDescent="0.2">
      <c r="A11" s="3" t="s">
        <v>48</v>
      </c>
      <c r="B11" s="3"/>
      <c r="C11" s="3">
        <v>1265.712</v>
      </c>
      <c r="D11" s="3">
        <v>1334.8483000000001</v>
      </c>
      <c r="E11" s="3">
        <v>1673.4833000000001</v>
      </c>
      <c r="F11" s="3">
        <v>1360.9</v>
      </c>
      <c r="G11" s="3">
        <f t="shared" si="3"/>
        <v>1408.7359000000001</v>
      </c>
      <c r="H11" s="3"/>
      <c r="I11" s="3"/>
      <c r="J11" s="3"/>
      <c r="K11" s="3"/>
      <c r="L11" s="3">
        <f t="shared" si="4"/>
        <v>1370.0093679999998</v>
      </c>
      <c r="M11" s="3">
        <f t="shared" si="4"/>
        <v>1613.490016</v>
      </c>
      <c r="N11" s="3">
        <f t="shared" si="1"/>
        <v>2025.2098280000002</v>
      </c>
      <c r="O11" s="3">
        <f t="shared" si="1"/>
        <v>1657.379792</v>
      </c>
      <c r="P11" s="3"/>
      <c r="Q11" s="3"/>
      <c r="R11" s="3"/>
      <c r="S11" s="3"/>
      <c r="T11" s="3"/>
      <c r="U11" s="3"/>
      <c r="V11" s="3" t="s">
        <v>187</v>
      </c>
      <c r="W11" s="3">
        <f t="shared" si="5"/>
        <v>1300.28015</v>
      </c>
      <c r="X11" s="3">
        <f t="shared" si="6"/>
        <v>1478.4651179999998</v>
      </c>
      <c r="Y11" s="3">
        <f t="shared" si="6"/>
        <v>1721.945766</v>
      </c>
      <c r="Z11" s="3"/>
      <c r="AA11" s="3"/>
      <c r="AB11" s="3" t="s">
        <v>188</v>
      </c>
      <c r="AC11" s="3">
        <f t="shared" si="7"/>
        <v>1517.1916500000002</v>
      </c>
      <c r="AD11" s="3">
        <f t="shared" si="8"/>
        <v>1916.7540780000002</v>
      </c>
      <c r="AE11" s="3">
        <f t="shared" si="8"/>
        <v>1548.9240419999999</v>
      </c>
      <c r="AF11" s="3"/>
      <c r="AG11" s="3"/>
      <c r="AH11" s="3" t="s">
        <v>173</v>
      </c>
      <c r="AI11" s="3">
        <f t="shared" si="9"/>
        <v>1469.5976500000002</v>
      </c>
      <c r="AJ11" s="3">
        <f t="shared" si="10"/>
        <v>1309.1476179999997</v>
      </c>
      <c r="AK11" s="3">
        <f t="shared" si="11"/>
        <v>1964.3480780000002</v>
      </c>
      <c r="AL11" s="3"/>
      <c r="AM11" s="3"/>
      <c r="AN11" s="3"/>
      <c r="AO11" s="3" t="s">
        <v>175</v>
      </c>
      <c r="AP11" s="3">
        <f t="shared" si="12"/>
        <v>1347.8741500000001</v>
      </c>
      <c r="AQ11" s="3">
        <f t="shared" si="13"/>
        <v>1674.351766</v>
      </c>
      <c r="AR11" s="3">
        <f t="shared" si="14"/>
        <v>1718.241542</v>
      </c>
      <c r="AS11" s="3"/>
      <c r="AT11" s="3"/>
    </row>
    <row r="12" spans="1:46" x14ac:dyDescent="0.2">
      <c r="A12" s="3" t="s">
        <v>49</v>
      </c>
      <c r="B12" s="3"/>
      <c r="C12" s="3">
        <v>1791.32</v>
      </c>
      <c r="D12" s="3">
        <v>1664.2</v>
      </c>
      <c r="E12" s="3">
        <v>1573.98</v>
      </c>
      <c r="F12" s="3">
        <v>1465.0450000000001</v>
      </c>
      <c r="G12" s="3">
        <f t="shared" si="3"/>
        <v>1623.63625</v>
      </c>
      <c r="H12" s="3"/>
      <c r="I12" s="3"/>
      <c r="J12" s="3"/>
      <c r="K12" s="3"/>
      <c r="L12" s="3">
        <f t="shared" si="4"/>
        <v>1680.7170179999998</v>
      </c>
      <c r="M12" s="3">
        <f t="shared" si="4"/>
        <v>1727.941366</v>
      </c>
      <c r="N12" s="3">
        <f t="shared" si="1"/>
        <v>1710.8061780000003</v>
      </c>
      <c r="O12" s="3">
        <f t="shared" si="1"/>
        <v>1546.624442</v>
      </c>
      <c r="P12" s="3"/>
      <c r="Q12" s="3"/>
      <c r="R12" s="3"/>
      <c r="S12" s="3"/>
      <c r="T12" s="3"/>
      <c r="U12" s="3"/>
      <c r="V12" s="3" t="s">
        <v>187</v>
      </c>
      <c r="W12" s="3">
        <f t="shared" si="5"/>
        <v>1727.76</v>
      </c>
      <c r="X12" s="3">
        <f t="shared" si="6"/>
        <v>1576.5932679999999</v>
      </c>
      <c r="Y12" s="3">
        <f t="shared" si="6"/>
        <v>1623.817616</v>
      </c>
      <c r="Z12" s="3"/>
      <c r="AA12" s="3"/>
      <c r="AB12" s="3" t="s">
        <v>188</v>
      </c>
      <c r="AC12" s="3">
        <f t="shared" si="7"/>
        <v>1519.5125</v>
      </c>
      <c r="AD12" s="3">
        <f t="shared" si="8"/>
        <v>1814.9299280000002</v>
      </c>
      <c r="AE12" s="3">
        <f t="shared" si="8"/>
        <v>1650.748192</v>
      </c>
      <c r="AF12" s="3"/>
      <c r="AG12" s="3"/>
      <c r="AH12" s="3" t="s">
        <v>173</v>
      </c>
      <c r="AI12" s="3">
        <f t="shared" si="9"/>
        <v>1682.65</v>
      </c>
      <c r="AJ12" s="3">
        <f t="shared" si="10"/>
        <v>1621.7032679999998</v>
      </c>
      <c r="AK12" s="3">
        <f t="shared" si="11"/>
        <v>1651.7924280000002</v>
      </c>
      <c r="AL12" s="3"/>
      <c r="AM12" s="3"/>
      <c r="AN12" s="3"/>
      <c r="AO12" s="3" t="s">
        <v>175</v>
      </c>
      <c r="AP12" s="3">
        <f t="shared" si="12"/>
        <v>1564.6224999999999</v>
      </c>
      <c r="AQ12" s="3">
        <f t="shared" si="13"/>
        <v>1786.9551160000001</v>
      </c>
      <c r="AR12" s="3">
        <f t="shared" si="14"/>
        <v>1605.6381920000001</v>
      </c>
      <c r="AS12" s="3"/>
      <c r="AT12" s="3"/>
    </row>
    <row r="13" spans="1:46" x14ac:dyDescent="0.2">
      <c r="A13" s="3" t="s">
        <v>50</v>
      </c>
      <c r="B13" s="3"/>
      <c r="C13" s="3">
        <v>2119.48</v>
      </c>
      <c r="D13" s="3">
        <v>1943.45</v>
      </c>
      <c r="E13" s="3">
        <v>1552.3625</v>
      </c>
      <c r="F13" s="3">
        <v>2276.6333</v>
      </c>
      <c r="G13" s="3">
        <f t="shared" si="3"/>
        <v>1972.9814500000002</v>
      </c>
      <c r="H13" s="3"/>
      <c r="I13" s="3"/>
      <c r="J13" s="3"/>
      <c r="K13" s="3"/>
      <c r="L13" s="3">
        <f t="shared" si="4"/>
        <v>1659.5318179999997</v>
      </c>
      <c r="M13" s="3">
        <f t="shared" si="4"/>
        <v>1657.8461659999998</v>
      </c>
      <c r="N13" s="3">
        <f t="shared" si="1"/>
        <v>1339.843478</v>
      </c>
      <c r="O13" s="3">
        <f t="shared" si="1"/>
        <v>2008.8675419999997</v>
      </c>
      <c r="P13" s="3"/>
      <c r="Q13" s="3"/>
      <c r="R13" s="3"/>
      <c r="S13" s="3"/>
      <c r="T13" s="3"/>
      <c r="U13" s="3"/>
      <c r="V13" s="3" t="s">
        <v>187</v>
      </c>
      <c r="W13" s="3">
        <f t="shared" si="5"/>
        <v>2031.4650000000001</v>
      </c>
      <c r="X13" s="3">
        <f t="shared" si="6"/>
        <v>1601.0482679999998</v>
      </c>
      <c r="Y13" s="3">
        <f t="shared" si="6"/>
        <v>1599.3626159999999</v>
      </c>
      <c r="Z13" s="3"/>
      <c r="AA13" s="3"/>
      <c r="AB13" s="3" t="s">
        <v>188</v>
      </c>
      <c r="AC13" s="3">
        <f t="shared" si="7"/>
        <v>1914.4978999999998</v>
      </c>
      <c r="AD13" s="3">
        <f t="shared" si="8"/>
        <v>1398.3270280000004</v>
      </c>
      <c r="AE13" s="3">
        <f t="shared" si="8"/>
        <v>2067.3510919999999</v>
      </c>
      <c r="AF13" s="3"/>
      <c r="AG13" s="3"/>
      <c r="AH13" s="3" t="s">
        <v>173</v>
      </c>
      <c r="AI13" s="3">
        <f t="shared" si="9"/>
        <v>1835.9212499999999</v>
      </c>
      <c r="AJ13" s="3">
        <f t="shared" si="10"/>
        <v>1796.5920180000001</v>
      </c>
      <c r="AK13" s="3">
        <f t="shared" si="11"/>
        <v>1476.9036780000004</v>
      </c>
      <c r="AL13" s="3"/>
      <c r="AM13" s="3"/>
      <c r="AN13" s="3"/>
      <c r="AO13" s="3" t="s">
        <v>175</v>
      </c>
      <c r="AP13" s="3">
        <f t="shared" si="12"/>
        <v>2110.0416500000001</v>
      </c>
      <c r="AQ13" s="3">
        <f t="shared" si="13"/>
        <v>1520.7859659999999</v>
      </c>
      <c r="AR13" s="3">
        <f t="shared" si="14"/>
        <v>1871.8073419999998</v>
      </c>
      <c r="AS13" s="3"/>
      <c r="AT13" s="3"/>
    </row>
    <row r="14" spans="1:46" x14ac:dyDescent="0.2">
      <c r="A14" s="3" t="s">
        <v>51</v>
      </c>
      <c r="B14" s="3"/>
      <c r="C14" s="3">
        <v>1112.82</v>
      </c>
      <c r="D14" s="3">
        <v>1378.4833000000001</v>
      </c>
      <c r="E14" s="3">
        <v>1831.9666999999999</v>
      </c>
      <c r="F14" s="3">
        <v>874.64</v>
      </c>
      <c r="G14" s="3">
        <f t="shared" si="3"/>
        <v>1299.4775000000002</v>
      </c>
      <c r="H14" s="3"/>
      <c r="I14" s="3"/>
      <c r="J14" s="3"/>
      <c r="K14" s="3"/>
      <c r="L14" s="3">
        <f t="shared" si="4"/>
        <v>1326.3757679999997</v>
      </c>
      <c r="M14" s="3">
        <f t="shared" si="4"/>
        <v>1766.3834159999999</v>
      </c>
      <c r="N14" s="3">
        <f t="shared" si="1"/>
        <v>2292.9516279999998</v>
      </c>
      <c r="O14" s="3">
        <f t="shared" si="1"/>
        <v>1280.3781919999997</v>
      </c>
      <c r="P14" s="3"/>
      <c r="Q14" s="3"/>
      <c r="R14" s="3"/>
      <c r="S14" s="3"/>
      <c r="T14" s="3"/>
      <c r="U14" s="3"/>
      <c r="V14" s="3" t="s">
        <v>187</v>
      </c>
      <c r="W14" s="3">
        <f t="shared" si="5"/>
        <v>1245.65165</v>
      </c>
      <c r="X14" s="3">
        <f t="shared" si="6"/>
        <v>1380.2016179999998</v>
      </c>
      <c r="Y14" s="3">
        <f t="shared" si="6"/>
        <v>1820.2092660000001</v>
      </c>
      <c r="Z14" s="3"/>
      <c r="AA14" s="3"/>
      <c r="AB14" s="3" t="s">
        <v>188</v>
      </c>
      <c r="AC14" s="3">
        <f t="shared" si="7"/>
        <v>1353.3033499999999</v>
      </c>
      <c r="AD14" s="3">
        <f t="shared" si="8"/>
        <v>2239.1257780000005</v>
      </c>
      <c r="AE14" s="3">
        <f t="shared" si="8"/>
        <v>1226.552342</v>
      </c>
      <c r="AF14" s="3"/>
      <c r="AG14" s="3"/>
      <c r="AH14" s="3" t="s">
        <v>173</v>
      </c>
      <c r="AI14" s="3">
        <f t="shared" si="9"/>
        <v>1472.3933499999998</v>
      </c>
      <c r="AJ14" s="3">
        <f t="shared" si="10"/>
        <v>1153.459918</v>
      </c>
      <c r="AK14" s="3">
        <f t="shared" si="11"/>
        <v>2120.0357780000004</v>
      </c>
      <c r="AL14" s="3"/>
      <c r="AM14" s="3"/>
      <c r="AN14" s="3"/>
      <c r="AO14" s="3" t="s">
        <v>175</v>
      </c>
      <c r="AP14" s="3">
        <f t="shared" si="12"/>
        <v>1126.5616500000001</v>
      </c>
      <c r="AQ14" s="3">
        <f t="shared" si="13"/>
        <v>1939.299266</v>
      </c>
      <c r="AR14" s="3">
        <f t="shared" si="14"/>
        <v>1453.294042</v>
      </c>
      <c r="AS14" s="3"/>
      <c r="AT14" s="3"/>
    </row>
    <row r="15" spans="1:46" x14ac:dyDescent="0.2">
      <c r="A15" s="3" t="s">
        <v>52</v>
      </c>
      <c r="B15" s="3"/>
      <c r="C15" s="3">
        <v>1285.95</v>
      </c>
      <c r="D15" s="3">
        <v>2238.3833</v>
      </c>
      <c r="E15" s="3">
        <v>1520.8833</v>
      </c>
      <c r="F15" s="3">
        <v>1979.9666999999999</v>
      </c>
      <c r="G15" s="3">
        <f t="shared" si="3"/>
        <v>1756.2958249999999</v>
      </c>
      <c r="H15" s="3"/>
      <c r="I15" s="3"/>
      <c r="J15" s="3"/>
      <c r="K15" s="3"/>
      <c r="L15" s="3">
        <f t="shared" si="4"/>
        <v>1042.687443</v>
      </c>
      <c r="M15" s="3">
        <f t="shared" si="4"/>
        <v>2169.465091</v>
      </c>
      <c r="N15" s="3">
        <f t="shared" si="1"/>
        <v>1525.0499030000003</v>
      </c>
      <c r="O15" s="3">
        <f t="shared" si="1"/>
        <v>1928.886567</v>
      </c>
      <c r="P15" s="3"/>
      <c r="Q15" s="3"/>
      <c r="R15" s="3"/>
      <c r="S15" s="3"/>
      <c r="T15" s="3"/>
      <c r="U15" s="3"/>
      <c r="V15" s="3" t="s">
        <v>187</v>
      </c>
      <c r="W15" s="3">
        <f t="shared" si="5"/>
        <v>1762.1666500000001</v>
      </c>
      <c r="X15" s="3">
        <f t="shared" si="6"/>
        <v>1036.8166179999998</v>
      </c>
      <c r="Y15" s="3">
        <f t="shared" si="6"/>
        <v>2163.5942660000001</v>
      </c>
      <c r="Z15" s="3"/>
      <c r="AA15" s="3"/>
      <c r="AB15" s="3" t="s">
        <v>188</v>
      </c>
      <c r="AC15" s="3">
        <f t="shared" si="7"/>
        <v>1750.425</v>
      </c>
      <c r="AD15" s="3">
        <f t="shared" si="8"/>
        <v>1530.9207280000003</v>
      </c>
      <c r="AE15" s="3">
        <f t="shared" si="8"/>
        <v>1934.757392</v>
      </c>
      <c r="AF15" s="3"/>
      <c r="AG15" s="3"/>
      <c r="AH15" s="3" t="s">
        <v>173</v>
      </c>
      <c r="AI15" s="3">
        <f t="shared" si="9"/>
        <v>1403.4166500000001</v>
      </c>
      <c r="AJ15" s="3">
        <f t="shared" si="10"/>
        <v>1395.5666179999998</v>
      </c>
      <c r="AK15" s="3">
        <f t="shared" si="11"/>
        <v>1877.9290780000001</v>
      </c>
      <c r="AL15" s="3"/>
      <c r="AM15" s="3"/>
      <c r="AN15" s="3"/>
      <c r="AO15" s="3" t="s">
        <v>175</v>
      </c>
      <c r="AP15" s="3">
        <f t="shared" si="12"/>
        <v>2109.1750000000002</v>
      </c>
      <c r="AQ15" s="3">
        <f t="shared" si="13"/>
        <v>1816.5859159999998</v>
      </c>
      <c r="AR15" s="3">
        <f t="shared" si="14"/>
        <v>1576.0073919999998</v>
      </c>
      <c r="AS15" s="3"/>
      <c r="AT15" s="3"/>
    </row>
    <row r="16" spans="1:46" x14ac:dyDescent="0.2">
      <c r="A16" s="3" t="s">
        <v>53</v>
      </c>
      <c r="B16" s="3"/>
      <c r="C16" s="3">
        <v>2017.68</v>
      </c>
      <c r="D16" s="3">
        <v>2406.7332999999999</v>
      </c>
      <c r="E16" s="3">
        <v>2482.7332999999999</v>
      </c>
      <c r="F16" s="3">
        <v>2225.2332999999999</v>
      </c>
      <c r="G16" s="3">
        <f t="shared" si="3"/>
        <v>2283.094975</v>
      </c>
      <c r="H16" s="3"/>
      <c r="I16" s="3"/>
      <c r="J16" s="3"/>
      <c r="K16" s="3"/>
      <c r="L16" s="3">
        <f t="shared" si="4"/>
        <v>1247.618293</v>
      </c>
      <c r="M16" s="3">
        <f t="shared" si="4"/>
        <v>1811.0159409999999</v>
      </c>
      <c r="N16" s="3">
        <f t="shared" si="1"/>
        <v>1960.1007530000002</v>
      </c>
      <c r="O16" s="3">
        <f t="shared" si="1"/>
        <v>1647.3540169999999</v>
      </c>
      <c r="P16" s="3"/>
      <c r="Q16" s="3"/>
      <c r="R16" s="3"/>
      <c r="S16" s="3"/>
      <c r="T16" s="3"/>
      <c r="U16" s="3"/>
      <c r="V16" s="3" t="s">
        <v>187</v>
      </c>
      <c r="W16" s="3">
        <f t="shared" si="5"/>
        <v>2212.2066500000001</v>
      </c>
      <c r="X16" s="3">
        <f t="shared" si="6"/>
        <v>1318.5066179999999</v>
      </c>
      <c r="Y16" s="3">
        <f t="shared" si="6"/>
        <v>1881.9042659999998</v>
      </c>
      <c r="Z16" s="3"/>
      <c r="AA16" s="3"/>
      <c r="AB16" s="3" t="s">
        <v>188</v>
      </c>
      <c r="AC16" s="3">
        <f t="shared" si="7"/>
        <v>2353.9832999999999</v>
      </c>
      <c r="AD16" s="3">
        <f t="shared" si="8"/>
        <v>1889.2124280000003</v>
      </c>
      <c r="AE16" s="3">
        <f t="shared" si="8"/>
        <v>1576.465692</v>
      </c>
      <c r="AF16" s="3"/>
      <c r="AG16" s="3"/>
      <c r="AH16" s="3" t="s">
        <v>173</v>
      </c>
      <c r="AI16" s="3">
        <f t="shared" si="9"/>
        <v>2250.2066500000001</v>
      </c>
      <c r="AJ16" s="3">
        <f t="shared" si="10"/>
        <v>1280.5066179999999</v>
      </c>
      <c r="AK16" s="3">
        <f t="shared" si="11"/>
        <v>1992.9890780000001</v>
      </c>
      <c r="AL16" s="3"/>
      <c r="AM16" s="3"/>
      <c r="AN16" s="3"/>
      <c r="AO16" s="3" t="s">
        <v>175</v>
      </c>
      <c r="AP16" s="3">
        <f t="shared" si="12"/>
        <v>2315.9832999999999</v>
      </c>
      <c r="AQ16" s="3">
        <f t="shared" si="13"/>
        <v>1778.127616</v>
      </c>
      <c r="AR16" s="3">
        <f t="shared" si="14"/>
        <v>1614.465692</v>
      </c>
      <c r="AS16" s="3"/>
      <c r="AT16" s="3"/>
    </row>
    <row r="17" spans="1:46" x14ac:dyDescent="0.2">
      <c r="A17" s="3" t="s">
        <v>54</v>
      </c>
      <c r="B17" s="3"/>
      <c r="C17" s="3">
        <v>1250.3599999999999</v>
      </c>
      <c r="D17" s="3">
        <v>1926.0667000000001</v>
      </c>
      <c r="E17" s="3">
        <v>1466.7666999999999</v>
      </c>
      <c r="F17" s="3">
        <v>1543</v>
      </c>
      <c r="G17" s="3">
        <f t="shared" si="3"/>
        <v>1546.54835</v>
      </c>
      <c r="H17" s="3"/>
      <c r="I17" s="3"/>
      <c r="J17" s="3"/>
      <c r="K17" s="3"/>
      <c r="L17" s="3">
        <f t="shared" si="4"/>
        <v>1216.8449179999998</v>
      </c>
      <c r="M17" s="3">
        <f t="shared" si="4"/>
        <v>2066.895966</v>
      </c>
      <c r="N17" s="3">
        <f t="shared" si="1"/>
        <v>1680.6807780000001</v>
      </c>
      <c r="O17" s="3">
        <f t="shared" si="1"/>
        <v>1701.667342</v>
      </c>
      <c r="P17" s="3"/>
      <c r="Q17" s="3"/>
      <c r="R17" s="3"/>
      <c r="S17" s="3"/>
      <c r="T17" s="3"/>
      <c r="U17" s="3"/>
      <c r="V17" s="3" t="s">
        <v>187</v>
      </c>
      <c r="W17" s="3">
        <f t="shared" si="5"/>
        <v>1588.21335</v>
      </c>
      <c r="X17" s="3">
        <f t="shared" si="6"/>
        <v>1175.1799179999998</v>
      </c>
      <c r="Y17" s="3">
        <f t="shared" si="6"/>
        <v>2025.2309660000001</v>
      </c>
      <c r="Z17" s="3"/>
      <c r="AA17" s="3"/>
      <c r="AB17" s="3" t="s">
        <v>188</v>
      </c>
      <c r="AC17" s="3">
        <f t="shared" si="7"/>
        <v>1504.8833500000001</v>
      </c>
      <c r="AD17" s="3">
        <f t="shared" si="8"/>
        <v>1722.3457780000001</v>
      </c>
      <c r="AE17" s="3">
        <f t="shared" si="8"/>
        <v>1743.3323419999999</v>
      </c>
      <c r="AF17" s="3"/>
      <c r="AG17" s="3"/>
      <c r="AH17" s="3" t="s">
        <v>173</v>
      </c>
      <c r="AI17" s="3">
        <f t="shared" si="9"/>
        <v>1358.5633499999999</v>
      </c>
      <c r="AJ17" s="3">
        <f t="shared" si="10"/>
        <v>1404.8299179999999</v>
      </c>
      <c r="AK17" s="3">
        <f t="shared" si="11"/>
        <v>1868.6657780000003</v>
      </c>
      <c r="AL17" s="3"/>
      <c r="AM17" s="3"/>
      <c r="AN17" s="3"/>
      <c r="AO17" s="3" t="s">
        <v>175</v>
      </c>
      <c r="AP17" s="3">
        <f t="shared" si="12"/>
        <v>1734.5333500000002</v>
      </c>
      <c r="AQ17" s="3">
        <f t="shared" si="13"/>
        <v>1878.9109659999999</v>
      </c>
      <c r="AR17" s="3">
        <f t="shared" si="14"/>
        <v>1513.6823419999998</v>
      </c>
      <c r="AS17" s="3"/>
      <c r="AT17" s="3"/>
    </row>
    <row r="18" spans="1:46" x14ac:dyDescent="0.2">
      <c r="A18" s="3" t="s">
        <v>55</v>
      </c>
      <c r="B18" s="3"/>
      <c r="C18" s="3">
        <v>1080.06</v>
      </c>
      <c r="D18" s="3">
        <v>2031.1</v>
      </c>
      <c r="E18" s="3">
        <v>1476.78</v>
      </c>
      <c r="F18" s="3">
        <v>1878.45</v>
      </c>
      <c r="G18" s="3">
        <f t="shared" si="3"/>
        <v>1616.5974999999999</v>
      </c>
      <c r="H18" s="3"/>
      <c r="I18" s="3"/>
      <c r="J18" s="3"/>
      <c r="K18" s="3"/>
      <c r="L18" s="3">
        <f t="shared" si="4"/>
        <v>976.495768</v>
      </c>
      <c r="M18" s="3">
        <f t="shared" si="4"/>
        <v>2101.8801160000003</v>
      </c>
      <c r="N18" s="3">
        <f t="shared" si="4"/>
        <v>1620.6449280000004</v>
      </c>
      <c r="O18" s="3">
        <f t="shared" si="4"/>
        <v>1967.0681920000002</v>
      </c>
      <c r="P18" s="3"/>
      <c r="Q18" s="3"/>
      <c r="R18" s="3"/>
      <c r="S18" s="3"/>
      <c r="T18" s="3"/>
      <c r="U18" s="3"/>
      <c r="V18" s="3" t="s">
        <v>187</v>
      </c>
      <c r="W18" s="3">
        <f t="shared" si="5"/>
        <v>1555.58</v>
      </c>
      <c r="X18" s="3">
        <f t="shared" si="6"/>
        <v>1037.5132679999999</v>
      </c>
      <c r="Y18" s="3">
        <f t="shared" si="6"/>
        <v>2162.8976160000002</v>
      </c>
      <c r="Z18" s="3"/>
      <c r="AA18" s="3"/>
      <c r="AB18" s="3" t="s">
        <v>188</v>
      </c>
      <c r="AC18" s="3">
        <f t="shared" si="7"/>
        <v>1677.615</v>
      </c>
      <c r="AD18" s="3">
        <f t="shared" si="8"/>
        <v>1559.6274280000002</v>
      </c>
      <c r="AE18" s="3">
        <f t="shared" si="8"/>
        <v>1906.050692</v>
      </c>
      <c r="AF18" s="3"/>
      <c r="AG18" s="3"/>
      <c r="AH18" s="3" t="s">
        <v>173</v>
      </c>
      <c r="AI18" s="3">
        <f t="shared" si="9"/>
        <v>1278.42</v>
      </c>
      <c r="AJ18" s="3">
        <f t="shared" si="10"/>
        <v>1314.6732679999998</v>
      </c>
      <c r="AK18" s="3">
        <f t="shared" si="11"/>
        <v>1958.8224280000002</v>
      </c>
      <c r="AL18" s="3"/>
      <c r="AM18" s="3"/>
      <c r="AN18" s="3"/>
      <c r="AO18" s="3" t="s">
        <v>175</v>
      </c>
      <c r="AP18" s="3">
        <f t="shared" si="12"/>
        <v>1954.7750000000001</v>
      </c>
      <c r="AQ18" s="3">
        <f t="shared" si="13"/>
        <v>1763.7026159999998</v>
      </c>
      <c r="AR18" s="3">
        <f t="shared" si="14"/>
        <v>1628.8906919999999</v>
      </c>
      <c r="AS18" s="3"/>
      <c r="AT18" s="3"/>
    </row>
    <row r="19" spans="1:46" x14ac:dyDescent="0.2">
      <c r="A19" s="3" t="s">
        <v>56</v>
      </c>
      <c r="B19" s="3"/>
      <c r="C19" s="3">
        <v>2810.35</v>
      </c>
      <c r="D19" s="3">
        <v>2424.2714000000001</v>
      </c>
      <c r="E19" s="3">
        <v>2524.1999999999998</v>
      </c>
      <c r="F19" s="3">
        <v>2667.3</v>
      </c>
      <c r="G19" s="3">
        <f t="shared" si="3"/>
        <v>2606.53035</v>
      </c>
      <c r="H19" s="3"/>
      <c r="I19" s="3"/>
      <c r="J19" s="3"/>
      <c r="K19" s="3"/>
      <c r="L19" s="3">
        <f t="shared" si="4"/>
        <v>1716.8529179999998</v>
      </c>
      <c r="M19" s="3">
        <f t="shared" si="4"/>
        <v>1505.1186660000001</v>
      </c>
      <c r="N19" s="3">
        <f t="shared" si="4"/>
        <v>1678.1320780000001</v>
      </c>
      <c r="O19" s="3">
        <f t="shared" si="4"/>
        <v>1765.9853420000002</v>
      </c>
      <c r="P19" s="3"/>
      <c r="Q19" s="3"/>
      <c r="R19" s="3"/>
      <c r="S19" s="3"/>
      <c r="T19" s="3"/>
      <c r="U19" s="3"/>
      <c r="V19" s="3" t="s">
        <v>187</v>
      </c>
      <c r="W19" s="3">
        <f t="shared" si="5"/>
        <v>2617.3107</v>
      </c>
      <c r="X19" s="3">
        <f t="shared" si="6"/>
        <v>1706.0725679999998</v>
      </c>
      <c r="Y19" s="3">
        <f t="shared" si="6"/>
        <v>1494.3383160000001</v>
      </c>
      <c r="Z19" s="3"/>
      <c r="AA19" s="3"/>
      <c r="AB19" s="3" t="s">
        <v>188</v>
      </c>
      <c r="AC19" s="3">
        <f t="shared" si="7"/>
        <v>2595.75</v>
      </c>
      <c r="AD19" s="3">
        <f t="shared" si="8"/>
        <v>1688.9124280000001</v>
      </c>
      <c r="AE19" s="3">
        <f t="shared" si="8"/>
        <v>1776.7656920000002</v>
      </c>
      <c r="AF19" s="3"/>
      <c r="AG19" s="3"/>
      <c r="AH19" s="3" t="s">
        <v>173</v>
      </c>
      <c r="AI19" s="3">
        <f t="shared" si="9"/>
        <v>2667.2749999999996</v>
      </c>
      <c r="AJ19" s="3">
        <f t="shared" si="10"/>
        <v>1656.1082680000002</v>
      </c>
      <c r="AK19" s="3">
        <f t="shared" si="11"/>
        <v>1617.3874280000005</v>
      </c>
      <c r="AL19" s="3"/>
      <c r="AM19" s="3"/>
      <c r="AN19" s="3"/>
      <c r="AO19" s="3" t="s">
        <v>175</v>
      </c>
      <c r="AP19" s="3">
        <f t="shared" si="12"/>
        <v>2545.7857000000004</v>
      </c>
      <c r="AQ19" s="3">
        <f t="shared" si="13"/>
        <v>1565.8633159999997</v>
      </c>
      <c r="AR19" s="3">
        <f t="shared" si="14"/>
        <v>1826.7299919999998</v>
      </c>
      <c r="AS19" s="3"/>
      <c r="AT19" s="3"/>
    </row>
    <row r="20" spans="1:46" x14ac:dyDescent="0.2">
      <c r="A20" s="3" t="s">
        <v>57</v>
      </c>
      <c r="B20" s="3"/>
      <c r="C20" s="3">
        <v>2332.3667</v>
      </c>
      <c r="D20" s="3">
        <v>1647.8714</v>
      </c>
      <c r="E20" s="3">
        <v>2458</v>
      </c>
      <c r="F20" s="3">
        <v>1603.93</v>
      </c>
      <c r="G20" s="3">
        <f t="shared" si="3"/>
        <v>2010.5420250000002</v>
      </c>
      <c r="H20" s="3"/>
      <c r="I20" s="3"/>
      <c r="J20" s="3"/>
      <c r="K20" s="3"/>
      <c r="L20" s="3">
        <f t="shared" si="4"/>
        <v>1834.8579429999998</v>
      </c>
      <c r="M20" s="3">
        <f t="shared" si="4"/>
        <v>1324.7069909999998</v>
      </c>
      <c r="N20" s="3">
        <f t="shared" si="4"/>
        <v>2207.9204030000001</v>
      </c>
      <c r="O20" s="3">
        <f t="shared" si="4"/>
        <v>1298.6036669999999</v>
      </c>
      <c r="P20" s="3"/>
      <c r="Q20" s="3"/>
      <c r="R20" s="3"/>
      <c r="S20" s="3"/>
      <c r="T20" s="3"/>
      <c r="U20" s="3"/>
      <c r="V20" s="3" t="s">
        <v>187</v>
      </c>
      <c r="W20" s="3">
        <f t="shared" si="5"/>
        <v>1990.11905</v>
      </c>
      <c r="X20" s="3">
        <f t="shared" si="6"/>
        <v>1855.2809179999999</v>
      </c>
      <c r="Y20" s="3">
        <f t="shared" si="6"/>
        <v>1345.129966</v>
      </c>
      <c r="Z20" s="3"/>
      <c r="AA20" s="3"/>
      <c r="AB20" s="3" t="s">
        <v>188</v>
      </c>
      <c r="AC20" s="3">
        <f t="shared" si="7"/>
        <v>2030.9650000000001</v>
      </c>
      <c r="AD20" s="3">
        <f t="shared" si="8"/>
        <v>2187.4974280000001</v>
      </c>
      <c r="AE20" s="3">
        <f t="shared" si="8"/>
        <v>1278.1806919999999</v>
      </c>
      <c r="AF20" s="3"/>
      <c r="AG20" s="3"/>
      <c r="AH20" s="3" t="s">
        <v>173</v>
      </c>
      <c r="AI20" s="3">
        <f t="shared" si="9"/>
        <v>2395.1833500000002</v>
      </c>
      <c r="AJ20" s="3">
        <f t="shared" si="10"/>
        <v>1450.2166179999997</v>
      </c>
      <c r="AK20" s="3">
        <f t="shared" si="11"/>
        <v>1823.279078</v>
      </c>
      <c r="AL20" s="3"/>
      <c r="AM20" s="3"/>
      <c r="AN20" s="3"/>
      <c r="AO20" s="3" t="s">
        <v>175</v>
      </c>
      <c r="AP20" s="3">
        <f t="shared" si="12"/>
        <v>1625.9007000000001</v>
      </c>
      <c r="AQ20" s="3">
        <f t="shared" si="13"/>
        <v>1709.3483159999998</v>
      </c>
      <c r="AR20" s="3">
        <f t="shared" si="14"/>
        <v>1683.2449919999999</v>
      </c>
      <c r="AS20" s="3"/>
      <c r="AT20" s="3"/>
    </row>
    <row r="21" spans="1:46" x14ac:dyDescent="0.2">
      <c r="A21" s="3" t="s">
        <v>58</v>
      </c>
      <c r="B21" s="3"/>
      <c r="C21" s="3">
        <v>1489.8333</v>
      </c>
      <c r="D21" s="3">
        <v>1298.5574999999999</v>
      </c>
      <c r="E21" s="3">
        <v>1422.2132999999999</v>
      </c>
      <c r="F21" s="3">
        <v>1954.1</v>
      </c>
      <c r="G21" s="3">
        <f t="shared" si="3"/>
        <v>1541.1760250000002</v>
      </c>
      <c r="H21" s="3"/>
      <c r="I21" s="3"/>
      <c r="J21" s="3"/>
      <c r="K21" s="3"/>
      <c r="L21" s="3">
        <f t="shared" si="4"/>
        <v>1461.6905429999997</v>
      </c>
      <c r="M21" s="3">
        <f t="shared" si="4"/>
        <v>1444.7590909999997</v>
      </c>
      <c r="N21" s="3">
        <f t="shared" si="4"/>
        <v>1641.499703</v>
      </c>
      <c r="O21" s="3">
        <f t="shared" si="4"/>
        <v>2118.1396669999995</v>
      </c>
      <c r="P21" s="3"/>
      <c r="Q21" s="3"/>
      <c r="R21" s="3"/>
      <c r="S21" s="3"/>
      <c r="T21" s="3"/>
      <c r="U21" s="3"/>
      <c r="V21" s="3" t="s">
        <v>187</v>
      </c>
      <c r="W21" s="3">
        <f t="shared" si="5"/>
        <v>1394.1954000000001</v>
      </c>
      <c r="X21" s="3">
        <f t="shared" si="6"/>
        <v>1608.6711679999999</v>
      </c>
      <c r="Y21" s="3">
        <f t="shared" si="6"/>
        <v>1591.7397159999998</v>
      </c>
      <c r="Z21" s="3"/>
      <c r="AA21" s="3"/>
      <c r="AB21" s="3" t="s">
        <v>188</v>
      </c>
      <c r="AC21" s="3">
        <f t="shared" si="7"/>
        <v>1688.1566499999999</v>
      </c>
      <c r="AD21" s="3">
        <f t="shared" si="8"/>
        <v>1494.5190780000003</v>
      </c>
      <c r="AE21" s="3">
        <f t="shared" si="8"/>
        <v>1971.159042</v>
      </c>
      <c r="AF21" s="3"/>
      <c r="AG21" s="3"/>
      <c r="AH21" s="3" t="s">
        <v>173</v>
      </c>
      <c r="AI21" s="3">
        <f t="shared" si="9"/>
        <v>1456.0232999999998</v>
      </c>
      <c r="AJ21" s="3">
        <f t="shared" si="10"/>
        <v>1546.8432680000001</v>
      </c>
      <c r="AK21" s="3">
        <f t="shared" si="11"/>
        <v>1726.6524280000003</v>
      </c>
      <c r="AL21" s="3"/>
      <c r="AM21" s="3"/>
      <c r="AN21" s="3"/>
      <c r="AO21" s="3" t="s">
        <v>175</v>
      </c>
      <c r="AP21" s="3">
        <f t="shared" si="12"/>
        <v>1626.3287499999999</v>
      </c>
      <c r="AQ21" s="3">
        <f t="shared" si="13"/>
        <v>1359.606366</v>
      </c>
      <c r="AR21" s="3">
        <f t="shared" si="14"/>
        <v>2032.986942</v>
      </c>
      <c r="AS21" s="3"/>
      <c r="AT21" s="3"/>
    </row>
    <row r="22" spans="1:46" x14ac:dyDescent="0.2">
      <c r="A22" s="3" t="s">
        <v>59</v>
      </c>
      <c r="B22" s="3"/>
      <c r="C22" s="3">
        <v>1676.8667</v>
      </c>
      <c r="D22" s="3">
        <v>1488.9</v>
      </c>
      <c r="E22" s="3">
        <v>1286.5</v>
      </c>
      <c r="F22" s="3">
        <v>1683.75</v>
      </c>
      <c r="G22" s="3">
        <f t="shared" si="3"/>
        <v>1534.004175</v>
      </c>
      <c r="H22" s="3"/>
      <c r="I22" s="3"/>
      <c r="J22" s="3"/>
      <c r="K22" s="3"/>
      <c r="L22" s="3">
        <f t="shared" si="4"/>
        <v>1655.8957929999999</v>
      </c>
      <c r="M22" s="3">
        <f t="shared" si="4"/>
        <v>1642.273441</v>
      </c>
      <c r="N22" s="3">
        <f t="shared" si="4"/>
        <v>1512.9582530000002</v>
      </c>
      <c r="O22" s="3">
        <f t="shared" si="4"/>
        <v>1854.961517</v>
      </c>
      <c r="P22" s="3"/>
      <c r="Q22" s="3"/>
      <c r="R22" s="3"/>
      <c r="S22" s="3"/>
      <c r="T22" s="3"/>
      <c r="U22" s="3"/>
      <c r="V22" s="3" t="s">
        <v>187</v>
      </c>
      <c r="W22" s="3">
        <f t="shared" si="5"/>
        <v>1582.8833500000001</v>
      </c>
      <c r="X22" s="3">
        <f t="shared" si="6"/>
        <v>1607.0166179999999</v>
      </c>
      <c r="Y22" s="3">
        <f t="shared" si="6"/>
        <v>1593.394266</v>
      </c>
      <c r="Z22" s="3"/>
      <c r="AA22" s="3"/>
      <c r="AB22" s="3" t="s">
        <v>188</v>
      </c>
      <c r="AC22" s="3">
        <f t="shared" si="7"/>
        <v>1485.125</v>
      </c>
      <c r="AD22" s="3">
        <f t="shared" si="8"/>
        <v>1561.8374280000003</v>
      </c>
      <c r="AE22" s="3">
        <f t="shared" si="8"/>
        <v>1903.840692</v>
      </c>
      <c r="AF22" s="3"/>
      <c r="AG22" s="3"/>
      <c r="AH22" s="3" t="s">
        <v>173</v>
      </c>
      <c r="AI22" s="3">
        <f t="shared" si="9"/>
        <v>1481.68335</v>
      </c>
      <c r="AJ22" s="3">
        <f t="shared" si="10"/>
        <v>1708.2166179999999</v>
      </c>
      <c r="AK22" s="3">
        <f t="shared" si="11"/>
        <v>1565.2790780000003</v>
      </c>
      <c r="AL22" s="3"/>
      <c r="AM22" s="3"/>
      <c r="AN22" s="3"/>
      <c r="AO22" s="3" t="s">
        <v>175</v>
      </c>
      <c r="AP22" s="3">
        <f t="shared" si="12"/>
        <v>1586.325</v>
      </c>
      <c r="AQ22" s="3">
        <f t="shared" si="13"/>
        <v>1589.952616</v>
      </c>
      <c r="AR22" s="3">
        <f t="shared" si="14"/>
        <v>1802.6406919999999</v>
      </c>
      <c r="AS22" s="3"/>
      <c r="AT22" s="3"/>
    </row>
    <row r="23" spans="1:46" x14ac:dyDescent="0.2">
      <c r="A23" s="3" t="s">
        <v>60</v>
      </c>
      <c r="B23" s="3"/>
      <c r="C23" s="3">
        <v>1355.3</v>
      </c>
      <c r="D23" s="3">
        <v>1618.4617000000001</v>
      </c>
      <c r="E23" s="3">
        <v>2193.5</v>
      </c>
      <c r="F23" s="3">
        <v>1859.22</v>
      </c>
      <c r="G23" s="3">
        <f t="shared" si="3"/>
        <v>1756.6204250000001</v>
      </c>
      <c r="H23" s="3"/>
      <c r="I23" s="3"/>
      <c r="J23" s="3"/>
      <c r="K23" s="3"/>
      <c r="L23" s="3">
        <f t="shared" si="4"/>
        <v>1111.7128429999998</v>
      </c>
      <c r="M23" s="3">
        <f t="shared" si="4"/>
        <v>1549.218891</v>
      </c>
      <c r="N23" s="3">
        <f t="shared" si="4"/>
        <v>2197.3420030000002</v>
      </c>
      <c r="O23" s="3">
        <f t="shared" si="4"/>
        <v>1807.8152669999999</v>
      </c>
      <c r="P23" s="3"/>
      <c r="Q23" s="3"/>
      <c r="R23" s="3"/>
      <c r="S23" s="3"/>
      <c r="T23" s="3"/>
      <c r="U23" s="3"/>
      <c r="V23" s="3" t="s">
        <v>187</v>
      </c>
      <c r="W23" s="3">
        <f t="shared" si="5"/>
        <v>1486.88085</v>
      </c>
      <c r="X23" s="3">
        <f t="shared" si="6"/>
        <v>1381.4524179999999</v>
      </c>
      <c r="Y23" s="3">
        <f t="shared" si="6"/>
        <v>1818.958466</v>
      </c>
      <c r="Z23" s="3"/>
      <c r="AA23" s="3"/>
      <c r="AB23" s="3" t="s">
        <v>188</v>
      </c>
      <c r="AC23" s="3">
        <f t="shared" si="7"/>
        <v>2026.3600000000001</v>
      </c>
      <c r="AD23" s="3">
        <f t="shared" si="8"/>
        <v>1927.6024280000001</v>
      </c>
      <c r="AE23" s="3">
        <f t="shared" si="8"/>
        <v>1538.0756919999999</v>
      </c>
      <c r="AF23" s="3"/>
      <c r="AG23" s="3"/>
      <c r="AH23" s="3" t="s">
        <v>173</v>
      </c>
      <c r="AI23" s="3">
        <f t="shared" si="9"/>
        <v>1774.4</v>
      </c>
      <c r="AJ23" s="3">
        <f t="shared" si="10"/>
        <v>1093.9332679999998</v>
      </c>
      <c r="AK23" s="3">
        <f t="shared" si="11"/>
        <v>2179.5624280000002</v>
      </c>
      <c r="AL23" s="3"/>
      <c r="AM23" s="3"/>
      <c r="AN23" s="3"/>
      <c r="AO23" s="3" t="s">
        <v>175</v>
      </c>
      <c r="AP23" s="3">
        <f t="shared" si="12"/>
        <v>1738.84085</v>
      </c>
      <c r="AQ23" s="3">
        <f t="shared" si="13"/>
        <v>1566.998466</v>
      </c>
      <c r="AR23" s="3">
        <f t="shared" si="14"/>
        <v>1825.594842</v>
      </c>
      <c r="AS23" s="3"/>
      <c r="AT23" s="3"/>
    </row>
    <row r="24" spans="1:46" x14ac:dyDescent="0.2">
      <c r="A24" s="3" t="s">
        <v>61</v>
      </c>
      <c r="B24" s="3"/>
      <c r="C24" s="3">
        <v>1069.7</v>
      </c>
      <c r="D24" s="3">
        <v>1385.43</v>
      </c>
      <c r="E24" s="3">
        <v>1680.8</v>
      </c>
      <c r="F24" s="3">
        <v>1398.9939999999999</v>
      </c>
      <c r="G24" s="3">
        <f t="shared" si="3"/>
        <v>1383.731</v>
      </c>
      <c r="H24" s="3"/>
      <c r="I24" s="3"/>
      <c r="J24" s="3"/>
      <c r="K24" s="3"/>
      <c r="L24" s="3">
        <f t="shared" si="4"/>
        <v>1199.002268</v>
      </c>
      <c r="M24" s="3">
        <f t="shared" si="4"/>
        <v>1689.0766160000001</v>
      </c>
      <c r="N24" s="3">
        <f t="shared" si="4"/>
        <v>2057.5314280000002</v>
      </c>
      <c r="O24" s="3">
        <f t="shared" si="4"/>
        <v>1720.4786919999999</v>
      </c>
      <c r="P24" s="3"/>
      <c r="Q24" s="3"/>
      <c r="R24" s="3"/>
      <c r="S24" s="3"/>
      <c r="T24" s="3"/>
      <c r="U24" s="3"/>
      <c r="V24" s="3" t="s">
        <v>187</v>
      </c>
      <c r="W24" s="3">
        <f t="shared" si="5"/>
        <v>1227.5650000000001</v>
      </c>
      <c r="X24" s="3">
        <f t="shared" si="6"/>
        <v>1355.1682679999999</v>
      </c>
      <c r="Y24" s="3">
        <f t="shared" si="6"/>
        <v>1845.242616</v>
      </c>
      <c r="Z24" s="3"/>
      <c r="AA24" s="3"/>
      <c r="AB24" s="3" t="s">
        <v>188</v>
      </c>
      <c r="AC24" s="3">
        <f t="shared" si="7"/>
        <v>1539.8969999999999</v>
      </c>
      <c r="AD24" s="3">
        <f t="shared" si="8"/>
        <v>1901.3654280000003</v>
      </c>
      <c r="AE24" s="3">
        <f t="shared" si="8"/>
        <v>1564.312692</v>
      </c>
      <c r="AF24" s="3"/>
      <c r="AG24" s="3"/>
      <c r="AH24" s="3" t="s">
        <v>173</v>
      </c>
      <c r="AI24" s="3">
        <f t="shared" si="9"/>
        <v>1375.25</v>
      </c>
      <c r="AJ24" s="3">
        <f t="shared" si="10"/>
        <v>1207.483268</v>
      </c>
      <c r="AK24" s="3">
        <f t="shared" si="11"/>
        <v>2066.012428</v>
      </c>
      <c r="AL24" s="3"/>
      <c r="AM24" s="3"/>
      <c r="AN24" s="3"/>
      <c r="AO24" s="3" t="s">
        <v>175</v>
      </c>
      <c r="AP24" s="3">
        <f t="shared" si="12"/>
        <v>1392.212</v>
      </c>
      <c r="AQ24" s="3">
        <f t="shared" si="13"/>
        <v>1680.5956160000001</v>
      </c>
      <c r="AR24" s="3">
        <f t="shared" si="14"/>
        <v>1711.9976919999999</v>
      </c>
      <c r="AS24" s="3"/>
      <c r="AT24" s="3"/>
    </row>
    <row r="25" spans="1:46" x14ac:dyDescent="0.2">
      <c r="A25" s="3" t="s">
        <v>62</v>
      </c>
      <c r="B25" s="3"/>
      <c r="C25" s="3">
        <v>1218.4949999999999</v>
      </c>
      <c r="D25" s="3">
        <v>1537.2750000000001</v>
      </c>
      <c r="E25" s="3">
        <v>1630.8333</v>
      </c>
      <c r="F25" s="3">
        <v>1215.2766999999999</v>
      </c>
      <c r="G25" s="3">
        <f t="shared" si="3"/>
        <v>1400.4699999999998</v>
      </c>
      <c r="H25" s="3"/>
      <c r="I25" s="3"/>
      <c r="J25" s="3"/>
      <c r="K25" s="3"/>
      <c r="L25" s="3">
        <f t="shared" si="4"/>
        <v>1331.058268</v>
      </c>
      <c r="M25" s="3">
        <f t="shared" si="4"/>
        <v>1824.1826160000003</v>
      </c>
      <c r="N25" s="3">
        <f t="shared" si="4"/>
        <v>1990.8257280000005</v>
      </c>
      <c r="O25" s="3">
        <f t="shared" si="4"/>
        <v>1520.0223920000001</v>
      </c>
      <c r="P25" s="3"/>
      <c r="Q25" s="3"/>
      <c r="R25" s="3"/>
      <c r="S25" s="3"/>
      <c r="T25" s="3"/>
      <c r="U25" s="3"/>
      <c r="V25" s="3" t="s">
        <v>187</v>
      </c>
      <c r="W25" s="3">
        <f t="shared" si="5"/>
        <v>1377.885</v>
      </c>
      <c r="X25" s="3">
        <f t="shared" si="6"/>
        <v>1353.6432679999998</v>
      </c>
      <c r="Y25" s="3">
        <f t="shared" si="6"/>
        <v>1846.7676160000001</v>
      </c>
      <c r="Z25" s="3"/>
      <c r="AA25" s="3"/>
      <c r="AB25" s="3" t="s">
        <v>188</v>
      </c>
      <c r="AC25" s="3">
        <f t="shared" si="7"/>
        <v>1423.0549999999998</v>
      </c>
      <c r="AD25" s="3">
        <f t="shared" si="8"/>
        <v>1968.2407280000004</v>
      </c>
      <c r="AE25" s="3">
        <f t="shared" si="8"/>
        <v>1497.437392</v>
      </c>
      <c r="AF25" s="3"/>
      <c r="AG25" s="3"/>
      <c r="AH25" s="3" t="s">
        <v>173</v>
      </c>
      <c r="AI25" s="3">
        <f t="shared" si="9"/>
        <v>1424.6641500000001</v>
      </c>
      <c r="AJ25" s="3">
        <f t="shared" si="10"/>
        <v>1306.8641179999997</v>
      </c>
      <c r="AK25" s="3">
        <f t="shared" si="11"/>
        <v>1966.6315780000002</v>
      </c>
      <c r="AL25" s="3"/>
      <c r="AM25" s="3"/>
      <c r="AN25" s="3"/>
      <c r="AO25" s="3" t="s">
        <v>175</v>
      </c>
      <c r="AP25" s="3">
        <f t="shared" si="12"/>
        <v>1376.27585</v>
      </c>
      <c r="AQ25" s="3">
        <f t="shared" si="13"/>
        <v>1848.3767660000001</v>
      </c>
      <c r="AR25" s="3">
        <f t="shared" si="14"/>
        <v>1544.2165419999999</v>
      </c>
      <c r="AS25" s="3"/>
      <c r="AT25" s="3"/>
    </row>
    <row r="26" spans="1:46" x14ac:dyDescent="0.2">
      <c r="A26" s="3" t="s">
        <v>63</v>
      </c>
      <c r="B26" s="3"/>
      <c r="C26" s="3">
        <v>1711.85</v>
      </c>
      <c r="D26" s="3">
        <v>1439.0328999999999</v>
      </c>
      <c r="E26" s="3">
        <v>1591.4</v>
      </c>
      <c r="F26" s="3">
        <v>1386.9833000000001</v>
      </c>
      <c r="G26" s="3">
        <f t="shared" si="3"/>
        <v>1532.31655</v>
      </c>
      <c r="H26" s="3"/>
      <c r="I26" s="3"/>
      <c r="J26" s="3"/>
      <c r="K26" s="3"/>
      <c r="L26" s="3">
        <f t="shared" si="4"/>
        <v>1692.5667179999998</v>
      </c>
      <c r="M26" s="3">
        <f t="shared" si="4"/>
        <v>1594.0939659999999</v>
      </c>
      <c r="N26" s="3">
        <f t="shared" si="4"/>
        <v>1819.5458780000004</v>
      </c>
      <c r="O26" s="3">
        <f t="shared" si="4"/>
        <v>1559.8824420000001</v>
      </c>
      <c r="P26" s="3"/>
      <c r="Q26" s="3"/>
      <c r="R26" s="3"/>
      <c r="S26" s="3"/>
      <c r="T26" s="3"/>
      <c r="U26" s="3"/>
      <c r="V26" s="3" t="s">
        <v>187</v>
      </c>
      <c r="W26" s="3">
        <f t="shared" si="5"/>
        <v>1575.4414499999998</v>
      </c>
      <c r="X26" s="3">
        <f>C26-$W26+H$2</f>
        <v>1649.441818</v>
      </c>
      <c r="Y26" s="3">
        <f t="shared" ref="Y26" si="15">D26-$W26+I$2</f>
        <v>1550.9690660000001</v>
      </c>
      <c r="Z26" s="3"/>
      <c r="AA26" s="3"/>
      <c r="AB26" s="3" t="s">
        <v>188</v>
      </c>
      <c r="AC26" s="3">
        <f t="shared" si="7"/>
        <v>1489.1916500000002</v>
      </c>
      <c r="AD26" s="3">
        <f t="shared" si="8"/>
        <v>1862.6707780000002</v>
      </c>
      <c r="AE26" s="3">
        <f t="shared" si="8"/>
        <v>1603.0073419999999</v>
      </c>
      <c r="AF26" s="3"/>
      <c r="AG26" s="3"/>
      <c r="AH26" s="3" t="s">
        <v>173</v>
      </c>
      <c r="AI26" s="3">
        <f t="shared" si="9"/>
        <v>1651.625</v>
      </c>
      <c r="AJ26" s="3">
        <f t="shared" si="10"/>
        <v>1573.2582679999998</v>
      </c>
      <c r="AK26" s="3">
        <f t="shared" si="11"/>
        <v>1700.2374280000004</v>
      </c>
      <c r="AL26" s="3"/>
      <c r="AM26" s="3"/>
      <c r="AN26" s="3"/>
      <c r="AO26" s="3" t="s">
        <v>175</v>
      </c>
      <c r="AP26" s="3">
        <f t="shared" si="12"/>
        <v>1413.0081</v>
      </c>
      <c r="AQ26" s="3">
        <f t="shared" si="13"/>
        <v>1713.4024159999999</v>
      </c>
      <c r="AR26" s="3">
        <f t="shared" si="14"/>
        <v>1679.1908920000001</v>
      </c>
      <c r="AS26" s="3"/>
      <c r="AT26" s="3"/>
    </row>
    <row r="27" spans="1:46" x14ac:dyDescent="0.2">
      <c r="A27" s="1" t="s">
        <v>64</v>
      </c>
      <c r="B27" s="1"/>
      <c r="C27" s="1">
        <v>1268.675</v>
      </c>
      <c r="D27" s="1">
        <v>1729.3</v>
      </c>
      <c r="E27" s="1">
        <v>1748.0333000000001</v>
      </c>
      <c r="F27" s="1">
        <v>1540.6949999999999</v>
      </c>
      <c r="G27" s="1">
        <f t="shared" si="3"/>
        <v>1571.6758249999998</v>
      </c>
      <c r="H27" s="1">
        <f>AVERAGE(C27:C51)</f>
        <v>1069.9682375</v>
      </c>
      <c r="I27" s="1">
        <f t="shared" ref="I27:K27" si="16">AVERAGE(D27:D51)</f>
        <v>1249.3131999999998</v>
      </c>
      <c r="J27" s="1">
        <f t="shared" si="16"/>
        <v>1301.2392520000001</v>
      </c>
      <c r="K27" s="1">
        <f t="shared" si="16"/>
        <v>1252.3513879999998</v>
      </c>
      <c r="L27" s="1">
        <f>C27-$G27+H$27</f>
        <v>766.96741250000014</v>
      </c>
      <c r="M27" s="1">
        <f t="shared" ref="M27:O42" si="17">D27-$G27+I$27</f>
        <v>1406.937375</v>
      </c>
      <c r="N27" s="1">
        <f t="shared" si="17"/>
        <v>1477.5967270000003</v>
      </c>
      <c r="O27" s="1">
        <f t="shared" si="17"/>
        <v>1221.3705629999999</v>
      </c>
      <c r="P27" s="1">
        <f>1.96*STDEV(L27:L51)/SQRT(25)</f>
        <v>86.464901682163571</v>
      </c>
      <c r="Q27" s="1">
        <f t="shared" ref="Q27:S27" si="18">1.96*STDEV(M27:M51)/SQRT(25)</f>
        <v>57.857665605865165</v>
      </c>
      <c r="R27" s="1">
        <f>1.96*STDEV(N27:N51)/SQRT(24)</f>
        <v>97.789759038374271</v>
      </c>
      <c r="S27" s="1">
        <f t="shared" si="18"/>
        <v>74.557763579008935</v>
      </c>
      <c r="T27" s="1"/>
      <c r="U27" s="1"/>
      <c r="V27" s="3" t="s">
        <v>187</v>
      </c>
      <c r="W27" s="1">
        <f t="shared" si="5"/>
        <v>1498.9875</v>
      </c>
      <c r="X27" s="1">
        <f>C27-$W27+H$27</f>
        <v>839.65573749999999</v>
      </c>
      <c r="Y27" s="1">
        <f>D27-$W27+I$27</f>
        <v>1479.6256999999998</v>
      </c>
      <c r="Z27" s="1">
        <f>1.96*STDEV(X27:X51)/SQRT(25)</f>
        <v>73.935315204119519</v>
      </c>
      <c r="AA27" s="1">
        <f>1.96*STDEV(Y27:Y51)/SQRT(25)</f>
        <v>73.935315204119206</v>
      </c>
      <c r="AB27" s="3" t="s">
        <v>188</v>
      </c>
      <c r="AC27" s="1">
        <f t="shared" si="7"/>
        <v>1644.3641499999999</v>
      </c>
      <c r="AD27" s="1">
        <f>E27-$AC27+J$27</f>
        <v>1404.9084020000003</v>
      </c>
      <c r="AE27" s="1">
        <f>F27-$AC27+K$27</f>
        <v>1148.6822379999999</v>
      </c>
      <c r="AF27" s="1">
        <f>1.96*STDEV(AD27:AD51)/SQRT(25)</f>
        <v>71.583763782003999</v>
      </c>
      <c r="AG27" s="1">
        <f>1.96*STDEV(AE27:AE51)/SQRT(25)</f>
        <v>71.583763782001981</v>
      </c>
      <c r="AH27" s="3" t="s">
        <v>173</v>
      </c>
      <c r="AI27" s="3">
        <f>(C27+E27)/2</f>
        <v>1508.3541500000001</v>
      </c>
      <c r="AJ27" s="3">
        <f>C27-$AI27+H$27</f>
        <v>830.28908749999982</v>
      </c>
      <c r="AK27" s="3">
        <f>E27-$AI27+J$27</f>
        <v>1540.918402</v>
      </c>
      <c r="AL27" s="1">
        <f>1.96*STDEV(AJ27:AJ51)/SQRT(25)</f>
        <v>98.450175407984062</v>
      </c>
      <c r="AM27" s="1">
        <f>1.96*STDEV(AK27:AK51)/SQRT(25)</f>
        <v>98.450175407984304</v>
      </c>
      <c r="AN27" s="1"/>
      <c r="AO27" s="3" t="s">
        <v>175</v>
      </c>
      <c r="AP27" s="3">
        <f t="shared" si="12"/>
        <v>1634.9974999999999</v>
      </c>
      <c r="AQ27" s="3">
        <f>D27-$AP27+I$27</f>
        <v>1343.6156999999998</v>
      </c>
      <c r="AR27" s="3">
        <f>F27-$AP27+K$27</f>
        <v>1158.0488879999998</v>
      </c>
      <c r="AS27" s="1">
        <f>1.96*STDEV(AQ27:AQ51)/SQRT(25)</f>
        <v>49.752803826146149</v>
      </c>
      <c r="AT27" s="1">
        <f>1.96*STDEV(AR27:AR51)/SQRT(25)</f>
        <v>49.752803826146163</v>
      </c>
    </row>
    <row r="28" spans="1:46" x14ac:dyDescent="0.2">
      <c r="A28" s="3" t="s">
        <v>65</v>
      </c>
      <c r="B28" s="3"/>
      <c r="C28" s="3">
        <v>647.976</v>
      </c>
      <c r="D28" s="3">
        <v>703.51289999999995</v>
      </c>
      <c r="E28" s="3">
        <v>1005.2</v>
      </c>
      <c r="F28" s="3">
        <v>790.9633</v>
      </c>
      <c r="G28" s="3">
        <f t="shared" si="3"/>
        <v>786.91305</v>
      </c>
      <c r="H28" s="3"/>
      <c r="I28" s="3"/>
      <c r="J28" s="3"/>
      <c r="K28" s="3"/>
      <c r="L28" s="3">
        <f t="shared" ref="L28:O51" si="19">C28-$G28+H$27</f>
        <v>931.03118749999999</v>
      </c>
      <c r="M28" s="3">
        <f t="shared" si="17"/>
        <v>1165.9130499999997</v>
      </c>
      <c r="N28" s="3">
        <f t="shared" si="17"/>
        <v>1519.526202</v>
      </c>
      <c r="O28" s="3">
        <f t="shared" si="17"/>
        <v>1256.4016379999998</v>
      </c>
      <c r="P28" s="3"/>
      <c r="Q28" s="3"/>
      <c r="R28" s="3"/>
      <c r="S28" s="3"/>
      <c r="T28" s="3"/>
      <c r="U28" s="3"/>
      <c r="V28" s="3" t="s">
        <v>187</v>
      </c>
      <c r="W28" s="3">
        <f t="shared" si="5"/>
        <v>675.74444999999992</v>
      </c>
      <c r="X28" s="3">
        <f t="shared" ref="X28:Y51" si="20">C28-$W28+H$27</f>
        <v>1042.1997875000002</v>
      </c>
      <c r="Y28" s="3">
        <f t="shared" si="20"/>
        <v>1277.0816499999999</v>
      </c>
      <c r="Z28" s="3"/>
      <c r="AA28" s="3"/>
      <c r="AB28" s="3" t="s">
        <v>188</v>
      </c>
      <c r="AC28" s="3">
        <f t="shared" si="7"/>
        <v>898.08165000000008</v>
      </c>
      <c r="AD28" s="3">
        <f t="shared" ref="AD28:AE51" si="21">E28-$AC28+J$27</f>
        <v>1408.357602</v>
      </c>
      <c r="AE28" s="3">
        <f t="shared" si="21"/>
        <v>1145.2330379999999</v>
      </c>
      <c r="AF28" s="3"/>
      <c r="AG28" s="3"/>
      <c r="AH28" s="3" t="s">
        <v>173</v>
      </c>
      <c r="AI28" s="3">
        <f t="shared" ref="AI28:AI77" si="22">(C28+E28)/2</f>
        <v>826.58799999999997</v>
      </c>
      <c r="AJ28" s="3">
        <f t="shared" ref="AJ28:AJ51" si="23">C28-$AI28+H$27</f>
        <v>891.35623750000002</v>
      </c>
      <c r="AK28" s="3">
        <f t="shared" ref="AK28:AK51" si="24">E28-$AI28+J$27</f>
        <v>1479.8512520000002</v>
      </c>
      <c r="AL28" s="3"/>
      <c r="AM28" s="3"/>
      <c r="AN28" s="3"/>
      <c r="AO28" s="3" t="s">
        <v>175</v>
      </c>
      <c r="AP28" s="3">
        <f t="shared" si="12"/>
        <v>747.23810000000003</v>
      </c>
      <c r="AQ28" s="3">
        <f t="shared" ref="AQ28:AQ51" si="25">D28-$AP28+I$27</f>
        <v>1205.5879999999997</v>
      </c>
      <c r="AR28" s="3">
        <f t="shared" ref="AR28:AR51" si="26">F28-$AP28+K$27</f>
        <v>1296.0765879999999</v>
      </c>
      <c r="AS28" s="3"/>
      <c r="AT28" s="3"/>
    </row>
    <row r="29" spans="1:46" x14ac:dyDescent="0.2">
      <c r="A29" s="3" t="s">
        <v>66</v>
      </c>
      <c r="B29" s="3"/>
      <c r="C29" s="3">
        <v>888.274</v>
      </c>
      <c r="D29" s="3">
        <v>1164.48</v>
      </c>
      <c r="E29" s="3">
        <v>1742.155</v>
      </c>
      <c r="F29" s="3">
        <v>1292.2333000000001</v>
      </c>
      <c r="G29" s="3">
        <f t="shared" si="3"/>
        <v>1271.7855749999999</v>
      </c>
      <c r="H29" s="3"/>
      <c r="I29" s="3"/>
      <c r="J29" s="3"/>
      <c r="K29" s="3"/>
      <c r="L29" s="3">
        <f t="shared" si="19"/>
        <v>686.45666250000011</v>
      </c>
      <c r="M29" s="3">
        <f t="shared" si="17"/>
        <v>1142.007625</v>
      </c>
      <c r="N29" s="3">
        <f t="shared" si="17"/>
        <v>1771.6086770000002</v>
      </c>
      <c r="O29" s="3">
        <f t="shared" si="17"/>
        <v>1272.799113</v>
      </c>
      <c r="P29" s="3"/>
      <c r="Q29" s="3"/>
      <c r="R29" s="3"/>
      <c r="S29" s="3"/>
      <c r="T29" s="3"/>
      <c r="U29" s="3"/>
      <c r="V29" s="3" t="s">
        <v>187</v>
      </c>
      <c r="W29" s="3">
        <f t="shared" si="5"/>
        <v>1026.377</v>
      </c>
      <c r="X29" s="3">
        <f t="shared" si="20"/>
        <v>931.86523750000003</v>
      </c>
      <c r="Y29" s="3">
        <f t="shared" si="20"/>
        <v>1387.4161999999999</v>
      </c>
      <c r="Z29" s="3"/>
      <c r="AA29" s="3"/>
      <c r="AB29" s="3" t="s">
        <v>188</v>
      </c>
      <c r="AC29" s="3">
        <f>SUM(E29:F29)/2</f>
        <v>1517.19415</v>
      </c>
      <c r="AD29" s="3">
        <f t="shared" si="21"/>
        <v>1526.200102</v>
      </c>
      <c r="AE29" s="3">
        <f t="shared" si="21"/>
        <v>1027.3905379999999</v>
      </c>
      <c r="AF29" s="3"/>
      <c r="AG29" s="3"/>
      <c r="AH29" s="3" t="s">
        <v>173</v>
      </c>
      <c r="AI29" s="3">
        <f t="shared" si="22"/>
        <v>1315.2145</v>
      </c>
      <c r="AJ29" s="3">
        <f t="shared" si="23"/>
        <v>643.02773749999994</v>
      </c>
      <c r="AK29" s="3">
        <f t="shared" si="24"/>
        <v>1728.179752</v>
      </c>
      <c r="AL29" s="3"/>
      <c r="AM29" s="3"/>
      <c r="AN29" s="3"/>
      <c r="AO29" s="3" t="s">
        <v>175</v>
      </c>
      <c r="AP29" s="3">
        <f t="shared" si="12"/>
        <v>1228.3566500000002</v>
      </c>
      <c r="AQ29" s="3">
        <f t="shared" si="25"/>
        <v>1185.4365499999997</v>
      </c>
      <c r="AR29" s="3">
        <f t="shared" si="26"/>
        <v>1316.2280379999997</v>
      </c>
      <c r="AS29" s="3"/>
      <c r="AT29" s="3"/>
    </row>
    <row r="30" spans="1:46" x14ac:dyDescent="0.2">
      <c r="A30" s="3" t="s">
        <v>67</v>
      </c>
      <c r="B30" s="3"/>
      <c r="C30" s="3">
        <v>1405.8219999999999</v>
      </c>
      <c r="D30" s="3">
        <v>1383.8957</v>
      </c>
      <c r="E30" s="3">
        <v>1010.75</v>
      </c>
      <c r="F30" s="3">
        <v>1422.6167</v>
      </c>
      <c r="G30" s="3">
        <f t="shared" si="3"/>
        <v>1305.7710999999999</v>
      </c>
      <c r="H30" s="3"/>
      <c r="I30" s="3"/>
      <c r="J30" s="3"/>
      <c r="K30" s="3"/>
      <c r="L30" s="3">
        <f t="shared" si="19"/>
        <v>1170.0191374999999</v>
      </c>
      <c r="M30" s="3">
        <f t="shared" si="17"/>
        <v>1327.4377999999999</v>
      </c>
      <c r="N30" s="3">
        <f t="shared" si="17"/>
        <v>1006.2181520000001</v>
      </c>
      <c r="O30" s="3">
        <f t="shared" si="17"/>
        <v>1369.1969879999999</v>
      </c>
      <c r="P30" s="3"/>
      <c r="Q30" s="3"/>
      <c r="R30" s="3"/>
      <c r="S30" s="3"/>
      <c r="T30" s="3"/>
      <c r="U30" s="3"/>
      <c r="V30" s="3" t="s">
        <v>187</v>
      </c>
      <c r="W30" s="3">
        <f t="shared" si="5"/>
        <v>1394.8588500000001</v>
      </c>
      <c r="X30" s="3">
        <f t="shared" si="20"/>
        <v>1080.9313874999998</v>
      </c>
      <c r="Y30" s="3">
        <f t="shared" si="20"/>
        <v>1238.3500499999998</v>
      </c>
      <c r="Z30" s="3"/>
      <c r="AA30" s="3"/>
      <c r="AB30" s="3" t="s">
        <v>188</v>
      </c>
      <c r="AC30" s="3">
        <f t="shared" si="7"/>
        <v>1216.68335</v>
      </c>
      <c r="AD30" s="3">
        <f t="shared" si="21"/>
        <v>1095.3059020000001</v>
      </c>
      <c r="AE30" s="3">
        <f t="shared" si="21"/>
        <v>1458.2847379999998</v>
      </c>
      <c r="AF30" s="3"/>
      <c r="AG30" s="3"/>
      <c r="AH30" s="3" t="s">
        <v>173</v>
      </c>
      <c r="AI30" s="3">
        <f t="shared" si="22"/>
        <v>1208.2860000000001</v>
      </c>
      <c r="AJ30" s="3">
        <f t="shared" si="23"/>
        <v>1267.5042374999998</v>
      </c>
      <c r="AK30" s="3">
        <f t="shared" si="24"/>
        <v>1103.703252</v>
      </c>
      <c r="AL30" s="3"/>
      <c r="AM30" s="3"/>
      <c r="AN30" s="3"/>
      <c r="AO30" s="3" t="s">
        <v>175</v>
      </c>
      <c r="AP30" s="3">
        <f t="shared" si="12"/>
        <v>1403.2562</v>
      </c>
      <c r="AQ30" s="3">
        <f t="shared" si="25"/>
        <v>1229.9526999999998</v>
      </c>
      <c r="AR30" s="3">
        <f t="shared" si="26"/>
        <v>1271.7118879999998</v>
      </c>
      <c r="AS30" s="3"/>
      <c r="AT30" s="3"/>
    </row>
    <row r="31" spans="1:46" x14ac:dyDescent="0.2">
      <c r="A31" s="3" t="s">
        <v>68</v>
      </c>
      <c r="B31" s="3"/>
      <c r="C31" s="3">
        <v>1315.9425000000001</v>
      </c>
      <c r="D31" s="3">
        <v>1176.7733000000001</v>
      </c>
      <c r="E31" s="3">
        <v>1671.0066999999999</v>
      </c>
      <c r="F31" s="3">
        <v>1442.75</v>
      </c>
      <c r="G31" s="3">
        <f t="shared" si="3"/>
        <v>1401.618125</v>
      </c>
      <c r="H31" s="3"/>
      <c r="I31" s="3"/>
      <c r="J31" s="3"/>
      <c r="K31" s="3"/>
      <c r="L31" s="3">
        <f t="shared" si="19"/>
        <v>984.29261250000013</v>
      </c>
      <c r="M31" s="3">
        <f t="shared" si="17"/>
        <v>1024.4683749999999</v>
      </c>
      <c r="N31" s="3">
        <f t="shared" si="17"/>
        <v>1570.627827</v>
      </c>
      <c r="O31" s="3">
        <f t="shared" si="17"/>
        <v>1293.4832629999999</v>
      </c>
      <c r="P31" s="3"/>
      <c r="Q31" s="3"/>
      <c r="R31" s="3"/>
      <c r="S31" s="3"/>
      <c r="T31" s="3"/>
      <c r="U31" s="3"/>
      <c r="V31" s="3" t="s">
        <v>187</v>
      </c>
      <c r="W31" s="3">
        <f t="shared" si="5"/>
        <v>1246.3579</v>
      </c>
      <c r="X31" s="3">
        <f t="shared" si="20"/>
        <v>1139.5528375000001</v>
      </c>
      <c r="Y31" s="3">
        <f t="shared" si="20"/>
        <v>1179.7285999999999</v>
      </c>
      <c r="Z31" s="3"/>
      <c r="AA31" s="3"/>
      <c r="AB31" s="3" t="s">
        <v>188</v>
      </c>
      <c r="AC31" s="3">
        <f t="shared" si="7"/>
        <v>1556.87835</v>
      </c>
      <c r="AD31" s="3">
        <f t="shared" si="21"/>
        <v>1415.367602</v>
      </c>
      <c r="AE31" s="3">
        <f t="shared" si="21"/>
        <v>1138.2230379999999</v>
      </c>
      <c r="AF31" s="3"/>
      <c r="AG31" s="3"/>
      <c r="AH31" s="3" t="s">
        <v>173</v>
      </c>
      <c r="AI31" s="3">
        <f t="shared" si="22"/>
        <v>1493.4746</v>
      </c>
      <c r="AJ31" s="3">
        <f t="shared" si="23"/>
        <v>892.43613750000009</v>
      </c>
      <c r="AK31" s="3">
        <f t="shared" si="24"/>
        <v>1478.771352</v>
      </c>
      <c r="AL31" s="3"/>
      <c r="AM31" s="3"/>
      <c r="AN31" s="3"/>
      <c r="AO31" s="3" t="s">
        <v>175</v>
      </c>
      <c r="AP31" s="3">
        <f t="shared" si="12"/>
        <v>1309.7616499999999</v>
      </c>
      <c r="AQ31" s="3">
        <f t="shared" si="25"/>
        <v>1116.32485</v>
      </c>
      <c r="AR31" s="3">
        <f t="shared" si="26"/>
        <v>1385.3397379999999</v>
      </c>
      <c r="AS31" s="3"/>
      <c r="AT31" s="3"/>
    </row>
    <row r="32" spans="1:46" x14ac:dyDescent="0.2">
      <c r="A32" s="3" t="s">
        <v>69</v>
      </c>
      <c r="B32" s="3"/>
      <c r="C32" s="3">
        <v>758.77</v>
      </c>
      <c r="D32" s="3">
        <v>1159.3643</v>
      </c>
      <c r="E32" s="3">
        <v>1012.5183</v>
      </c>
      <c r="F32" s="3">
        <v>1058.2666999999999</v>
      </c>
      <c r="G32" s="3">
        <f t="shared" si="3"/>
        <v>997.22982499999989</v>
      </c>
      <c r="H32" s="3"/>
      <c r="I32" s="3"/>
      <c r="J32" s="3"/>
      <c r="K32" s="3"/>
      <c r="L32" s="3">
        <f t="shared" si="19"/>
        <v>831.50841250000008</v>
      </c>
      <c r="M32" s="3">
        <f t="shared" si="17"/>
        <v>1411.4476749999999</v>
      </c>
      <c r="N32" s="3">
        <f t="shared" si="17"/>
        <v>1316.5277270000001</v>
      </c>
      <c r="O32" s="3">
        <f t="shared" si="17"/>
        <v>1313.3882629999998</v>
      </c>
      <c r="P32" s="3"/>
      <c r="Q32" s="3"/>
      <c r="R32" s="3"/>
      <c r="S32" s="3"/>
      <c r="T32" s="3"/>
      <c r="U32" s="3"/>
      <c r="V32" s="3" t="s">
        <v>187</v>
      </c>
      <c r="W32" s="3">
        <f t="shared" si="5"/>
        <v>959.06714999999997</v>
      </c>
      <c r="X32" s="3">
        <f t="shared" si="20"/>
        <v>869.6710875</v>
      </c>
      <c r="Y32" s="3">
        <f t="shared" si="20"/>
        <v>1449.6103499999999</v>
      </c>
      <c r="Z32" s="3"/>
      <c r="AA32" s="3"/>
      <c r="AB32" s="3" t="s">
        <v>188</v>
      </c>
      <c r="AC32" s="3">
        <f t="shared" si="7"/>
        <v>1035.3924999999999</v>
      </c>
      <c r="AD32" s="3">
        <f t="shared" si="21"/>
        <v>1278.3650520000001</v>
      </c>
      <c r="AE32" s="3">
        <f t="shared" si="21"/>
        <v>1275.2255879999998</v>
      </c>
      <c r="AF32" s="3"/>
      <c r="AG32" s="3"/>
      <c r="AH32" s="3" t="s">
        <v>173</v>
      </c>
      <c r="AI32" s="3">
        <f t="shared" si="22"/>
        <v>885.64414999999997</v>
      </c>
      <c r="AJ32" s="3">
        <f t="shared" si="23"/>
        <v>943.0940875</v>
      </c>
      <c r="AK32" s="3">
        <f t="shared" si="24"/>
        <v>1428.113402</v>
      </c>
      <c r="AL32" s="3"/>
      <c r="AM32" s="3"/>
      <c r="AN32" s="3"/>
      <c r="AO32" s="3" t="s">
        <v>175</v>
      </c>
      <c r="AP32" s="3">
        <f t="shared" si="12"/>
        <v>1108.8154999999999</v>
      </c>
      <c r="AQ32" s="3">
        <f t="shared" si="25"/>
        <v>1299.8619999999999</v>
      </c>
      <c r="AR32" s="3">
        <f t="shared" si="26"/>
        <v>1201.8025879999998</v>
      </c>
      <c r="AS32" s="3"/>
      <c r="AT32" s="3"/>
    </row>
    <row r="33" spans="1:46" x14ac:dyDescent="0.2">
      <c r="A33" s="3" t="s">
        <v>70</v>
      </c>
      <c r="B33" s="3"/>
      <c r="C33" s="3">
        <v>676.96249999999998</v>
      </c>
      <c r="D33" s="3">
        <v>824.91</v>
      </c>
      <c r="E33" s="3">
        <v>1205.4666999999999</v>
      </c>
      <c r="F33" s="3">
        <v>1287.3633</v>
      </c>
      <c r="G33" s="3">
        <f t="shared" si="3"/>
        <v>998.67562499999997</v>
      </c>
      <c r="H33" s="3"/>
      <c r="I33" s="3"/>
      <c r="J33" s="3"/>
      <c r="K33" s="3"/>
      <c r="L33" s="3">
        <f t="shared" si="19"/>
        <v>748.2551125</v>
      </c>
      <c r="M33" s="3">
        <f t="shared" si="17"/>
        <v>1075.5475749999998</v>
      </c>
      <c r="N33" s="3">
        <f t="shared" si="17"/>
        <v>1508.0303269999999</v>
      </c>
      <c r="O33" s="3">
        <f t="shared" si="17"/>
        <v>1541.0390629999997</v>
      </c>
      <c r="P33" s="3"/>
      <c r="Q33" s="3"/>
      <c r="R33" s="3"/>
      <c r="S33" s="3"/>
      <c r="T33" s="3"/>
      <c r="U33" s="3"/>
      <c r="V33" s="3" t="s">
        <v>187</v>
      </c>
      <c r="W33" s="3">
        <f t="shared" si="5"/>
        <v>750.93624999999997</v>
      </c>
      <c r="X33" s="3">
        <f t="shared" si="20"/>
        <v>995.99448749999999</v>
      </c>
      <c r="Y33" s="3">
        <f t="shared" si="20"/>
        <v>1323.2869499999997</v>
      </c>
      <c r="Z33" s="3"/>
      <c r="AA33" s="3"/>
      <c r="AB33" s="3" t="s">
        <v>188</v>
      </c>
      <c r="AC33" s="3">
        <f t="shared" si="7"/>
        <v>1246.415</v>
      </c>
      <c r="AD33" s="3">
        <f t="shared" si="21"/>
        <v>1260.2909520000001</v>
      </c>
      <c r="AE33" s="3">
        <f t="shared" si="21"/>
        <v>1293.2996879999998</v>
      </c>
      <c r="AF33" s="3"/>
      <c r="AG33" s="3"/>
      <c r="AH33" s="3" t="s">
        <v>173</v>
      </c>
      <c r="AI33" s="3">
        <f t="shared" si="22"/>
        <v>941.21460000000002</v>
      </c>
      <c r="AJ33" s="3">
        <f t="shared" si="23"/>
        <v>805.71613749999995</v>
      </c>
      <c r="AK33" s="3">
        <f t="shared" si="24"/>
        <v>1565.491352</v>
      </c>
      <c r="AL33" s="3"/>
      <c r="AM33" s="3"/>
      <c r="AN33" s="3"/>
      <c r="AO33" s="3" t="s">
        <v>175</v>
      </c>
      <c r="AP33" s="3">
        <f t="shared" si="12"/>
        <v>1056.1366499999999</v>
      </c>
      <c r="AQ33" s="3">
        <f t="shared" si="25"/>
        <v>1018.0865499999999</v>
      </c>
      <c r="AR33" s="3">
        <f t="shared" si="26"/>
        <v>1483.5780379999999</v>
      </c>
      <c r="AS33" s="3"/>
      <c r="AT33" s="3"/>
    </row>
    <row r="34" spans="1:46" x14ac:dyDescent="0.2">
      <c r="A34" s="3" t="s">
        <v>71</v>
      </c>
      <c r="B34" s="3"/>
      <c r="C34" s="3">
        <v>844.92499999999995</v>
      </c>
      <c r="D34" s="3">
        <v>1297.172</v>
      </c>
      <c r="E34" s="3">
        <v>1244.21</v>
      </c>
      <c r="F34" s="3">
        <v>1395.4666999999999</v>
      </c>
      <c r="G34" s="3">
        <f t="shared" si="3"/>
        <v>1195.4434249999999</v>
      </c>
      <c r="H34" s="3"/>
      <c r="I34" s="3"/>
      <c r="J34" s="3"/>
      <c r="K34" s="3"/>
      <c r="L34" s="3">
        <f t="shared" si="19"/>
        <v>719.44981250000001</v>
      </c>
      <c r="M34" s="3">
        <f t="shared" si="17"/>
        <v>1351.0417749999999</v>
      </c>
      <c r="N34" s="3">
        <f t="shared" si="17"/>
        <v>1350.0058270000002</v>
      </c>
      <c r="O34" s="3">
        <f t="shared" si="17"/>
        <v>1452.3746629999998</v>
      </c>
      <c r="P34" s="3"/>
      <c r="Q34" s="3"/>
      <c r="R34" s="3"/>
      <c r="S34" s="3"/>
      <c r="T34" s="3"/>
      <c r="U34" s="3"/>
      <c r="V34" s="3" t="s">
        <v>187</v>
      </c>
      <c r="W34" s="3">
        <f t="shared" si="5"/>
        <v>1071.0484999999999</v>
      </c>
      <c r="X34" s="3">
        <f t="shared" si="20"/>
        <v>843.84473750000006</v>
      </c>
      <c r="Y34" s="3">
        <f t="shared" si="20"/>
        <v>1475.4367</v>
      </c>
      <c r="Z34" s="3"/>
      <c r="AA34" s="3"/>
      <c r="AB34" s="3" t="s">
        <v>188</v>
      </c>
      <c r="AC34" s="3">
        <f t="shared" si="7"/>
        <v>1319.83835</v>
      </c>
      <c r="AD34" s="3">
        <f t="shared" si="21"/>
        <v>1225.6109020000001</v>
      </c>
      <c r="AE34" s="3">
        <f t="shared" si="21"/>
        <v>1327.9797379999998</v>
      </c>
      <c r="AF34" s="3"/>
      <c r="AG34" s="3"/>
      <c r="AH34" s="3" t="s">
        <v>173</v>
      </c>
      <c r="AI34" s="3">
        <f t="shared" si="22"/>
        <v>1044.5675000000001</v>
      </c>
      <c r="AJ34" s="3">
        <f t="shared" si="23"/>
        <v>870.32573749999983</v>
      </c>
      <c r="AK34" s="3">
        <f t="shared" si="24"/>
        <v>1500.881752</v>
      </c>
      <c r="AL34" s="3"/>
      <c r="AM34" s="3"/>
      <c r="AN34" s="3"/>
      <c r="AO34" s="3" t="s">
        <v>175</v>
      </c>
      <c r="AP34" s="3">
        <f t="shared" si="12"/>
        <v>1346.31935</v>
      </c>
      <c r="AQ34" s="3">
        <f t="shared" si="25"/>
        <v>1200.1658499999999</v>
      </c>
      <c r="AR34" s="3">
        <f t="shared" si="26"/>
        <v>1301.4987379999998</v>
      </c>
      <c r="AS34" s="3"/>
      <c r="AT34" s="3"/>
    </row>
    <row r="35" spans="1:46" x14ac:dyDescent="0.2">
      <c r="A35" s="3" t="s">
        <v>72</v>
      </c>
      <c r="B35" s="3"/>
      <c r="C35" s="3">
        <v>868.64800000000002</v>
      </c>
      <c r="D35" s="3">
        <v>1337.1729</v>
      </c>
      <c r="E35" s="3">
        <v>887.70500000000004</v>
      </c>
      <c r="F35" s="3">
        <v>893.97670000000005</v>
      </c>
      <c r="G35" s="3">
        <f t="shared" si="3"/>
        <v>996.87565000000006</v>
      </c>
      <c r="H35" s="3"/>
      <c r="I35" s="3"/>
      <c r="J35" s="3"/>
      <c r="K35" s="3"/>
      <c r="L35" s="3">
        <f t="shared" si="19"/>
        <v>941.74058749999995</v>
      </c>
      <c r="M35" s="3">
        <f t="shared" si="17"/>
        <v>1589.6104499999997</v>
      </c>
      <c r="N35" s="3">
        <f t="shared" si="17"/>
        <v>1192.0686020000001</v>
      </c>
      <c r="O35" s="3">
        <f t="shared" si="17"/>
        <v>1149.4524379999998</v>
      </c>
      <c r="P35" s="3"/>
      <c r="Q35" s="3"/>
      <c r="R35" s="3"/>
      <c r="S35" s="3"/>
      <c r="T35" s="3"/>
      <c r="U35" s="3"/>
      <c r="V35" s="3" t="s">
        <v>187</v>
      </c>
      <c r="W35" s="3">
        <f t="shared" si="5"/>
        <v>1102.9104500000001</v>
      </c>
      <c r="X35" s="3">
        <f t="shared" si="20"/>
        <v>835.70578749999993</v>
      </c>
      <c r="Y35" s="3">
        <f t="shared" si="20"/>
        <v>1483.5756499999998</v>
      </c>
      <c r="Z35" s="3"/>
      <c r="AA35" s="3"/>
      <c r="AB35" s="3" t="s">
        <v>188</v>
      </c>
      <c r="AC35" s="3">
        <f t="shared" si="7"/>
        <v>890.84085000000005</v>
      </c>
      <c r="AD35" s="3">
        <f t="shared" si="21"/>
        <v>1298.1034020000002</v>
      </c>
      <c r="AE35" s="3">
        <f t="shared" si="21"/>
        <v>1255.4872379999997</v>
      </c>
      <c r="AF35" s="3"/>
      <c r="AG35" s="3"/>
      <c r="AH35" s="3" t="s">
        <v>173</v>
      </c>
      <c r="AI35" s="3">
        <f t="shared" si="22"/>
        <v>878.17650000000003</v>
      </c>
      <c r="AJ35" s="3">
        <f t="shared" si="23"/>
        <v>1060.4397374999999</v>
      </c>
      <c r="AK35" s="3">
        <f t="shared" si="24"/>
        <v>1310.7677520000002</v>
      </c>
      <c r="AL35" s="3"/>
      <c r="AM35" s="3"/>
      <c r="AN35" s="3"/>
      <c r="AO35" s="3" t="s">
        <v>175</v>
      </c>
      <c r="AP35" s="3">
        <f t="shared" si="12"/>
        <v>1115.5748000000001</v>
      </c>
      <c r="AQ35" s="3">
        <f t="shared" si="25"/>
        <v>1470.9112999999998</v>
      </c>
      <c r="AR35" s="3">
        <f t="shared" si="26"/>
        <v>1030.7532879999999</v>
      </c>
      <c r="AS35" s="3"/>
      <c r="AT35" s="3"/>
    </row>
    <row r="36" spans="1:46" x14ac:dyDescent="0.2">
      <c r="A36" s="3" t="s">
        <v>73</v>
      </c>
      <c r="B36" s="3"/>
      <c r="C36" s="3">
        <v>1422.84</v>
      </c>
      <c r="D36" s="3">
        <v>1853.92</v>
      </c>
      <c r="E36" s="3">
        <v>1964.8</v>
      </c>
      <c r="F36" s="3">
        <v>1709.5667000000001</v>
      </c>
      <c r="G36" s="3">
        <f t="shared" si="3"/>
        <v>1737.7816750000002</v>
      </c>
      <c r="H36" s="3"/>
      <c r="I36" s="3"/>
      <c r="J36" s="3"/>
      <c r="K36" s="3"/>
      <c r="L36" s="3">
        <f t="shared" si="19"/>
        <v>755.02656249999973</v>
      </c>
      <c r="M36" s="3">
        <f t="shared" si="17"/>
        <v>1365.4515249999997</v>
      </c>
      <c r="N36" s="3">
        <f t="shared" si="17"/>
        <v>1528.2575769999999</v>
      </c>
      <c r="O36" s="3">
        <f t="shared" si="17"/>
        <v>1224.1364129999997</v>
      </c>
      <c r="P36" s="3"/>
      <c r="Q36" s="3"/>
      <c r="R36" s="3"/>
      <c r="S36" s="3"/>
      <c r="T36" s="3"/>
      <c r="U36" s="3"/>
      <c r="V36" s="3" t="s">
        <v>187</v>
      </c>
      <c r="W36" s="3">
        <f t="shared" si="5"/>
        <v>1638.38</v>
      </c>
      <c r="X36" s="3">
        <f t="shared" si="20"/>
        <v>854.4282374999998</v>
      </c>
      <c r="Y36" s="3">
        <f t="shared" si="20"/>
        <v>1464.8531999999998</v>
      </c>
      <c r="Z36" s="3"/>
      <c r="AA36" s="3"/>
      <c r="AB36" s="3" t="s">
        <v>188</v>
      </c>
      <c r="AC36" s="3">
        <f t="shared" si="7"/>
        <v>1837.18335</v>
      </c>
      <c r="AD36" s="3">
        <f t="shared" si="21"/>
        <v>1428.855902</v>
      </c>
      <c r="AE36" s="3">
        <f t="shared" si="21"/>
        <v>1124.7347379999999</v>
      </c>
      <c r="AF36" s="3"/>
      <c r="AG36" s="3"/>
      <c r="AH36" s="3" t="s">
        <v>173</v>
      </c>
      <c r="AI36" s="3">
        <f t="shared" si="22"/>
        <v>1693.82</v>
      </c>
      <c r="AJ36" s="3">
        <f t="shared" si="23"/>
        <v>798.98823749999997</v>
      </c>
      <c r="AK36" s="3">
        <f t="shared" si="24"/>
        <v>1572.2192520000001</v>
      </c>
      <c r="AL36" s="3"/>
      <c r="AM36" s="3"/>
      <c r="AN36" s="3"/>
      <c r="AO36" s="3" t="s">
        <v>175</v>
      </c>
      <c r="AP36" s="3">
        <f t="shared" si="12"/>
        <v>1781.7433500000002</v>
      </c>
      <c r="AQ36" s="3">
        <f t="shared" si="25"/>
        <v>1321.4898499999997</v>
      </c>
      <c r="AR36" s="3">
        <f t="shared" si="26"/>
        <v>1180.1747379999997</v>
      </c>
      <c r="AS36" s="3"/>
      <c r="AT36" s="3"/>
    </row>
    <row r="37" spans="1:46" x14ac:dyDescent="0.2">
      <c r="A37" s="3" t="s">
        <v>74</v>
      </c>
      <c r="B37" s="3"/>
      <c r="C37" s="3">
        <v>952.85</v>
      </c>
      <c r="D37" s="3">
        <v>1615.8833</v>
      </c>
      <c r="E37" s="3">
        <v>1148.3167000000001</v>
      </c>
      <c r="F37" s="3">
        <v>1790.6</v>
      </c>
      <c r="G37" s="3">
        <f t="shared" si="3"/>
        <v>1376.9124999999999</v>
      </c>
      <c r="H37" s="3"/>
      <c r="I37" s="3"/>
      <c r="J37" s="3"/>
      <c r="K37" s="3"/>
      <c r="L37" s="3">
        <f t="shared" si="19"/>
        <v>645.9057375000001</v>
      </c>
      <c r="M37" s="3">
        <f t="shared" si="17"/>
        <v>1488.2839999999999</v>
      </c>
      <c r="N37" s="3">
        <f t="shared" si="17"/>
        <v>1072.6434520000003</v>
      </c>
      <c r="O37" s="3">
        <f t="shared" si="17"/>
        <v>1666.0388879999998</v>
      </c>
      <c r="P37" s="3"/>
      <c r="Q37" s="3"/>
      <c r="R37" s="3"/>
      <c r="S37" s="3"/>
      <c r="T37" s="3"/>
      <c r="U37" s="3"/>
      <c r="V37" s="3" t="s">
        <v>187</v>
      </c>
      <c r="W37" s="3">
        <f t="shared" si="5"/>
        <v>1284.3666499999999</v>
      </c>
      <c r="X37" s="3">
        <f t="shared" si="20"/>
        <v>738.45158750000007</v>
      </c>
      <c r="Y37" s="3">
        <f t="shared" si="20"/>
        <v>1580.8298499999999</v>
      </c>
      <c r="Z37" s="3"/>
      <c r="AA37" s="3"/>
      <c r="AB37" s="3" t="s">
        <v>188</v>
      </c>
      <c r="AC37" s="3">
        <f t="shared" si="7"/>
        <v>1469.4583499999999</v>
      </c>
      <c r="AD37" s="3">
        <f t="shared" si="21"/>
        <v>980.09760200000028</v>
      </c>
      <c r="AE37" s="3">
        <f t="shared" si="21"/>
        <v>1573.4930379999998</v>
      </c>
      <c r="AF37" s="3"/>
      <c r="AG37" s="3"/>
      <c r="AH37" s="3" t="s">
        <v>173</v>
      </c>
      <c r="AI37" s="3">
        <f t="shared" si="22"/>
        <v>1050.5833500000001</v>
      </c>
      <c r="AJ37" s="3">
        <f t="shared" si="23"/>
        <v>972.2348874999999</v>
      </c>
      <c r="AK37" s="3">
        <f t="shared" si="24"/>
        <v>1398.9726020000001</v>
      </c>
      <c r="AL37" s="3"/>
      <c r="AM37" s="3"/>
      <c r="AN37" s="3"/>
      <c r="AO37" s="3" t="s">
        <v>175</v>
      </c>
      <c r="AP37" s="3">
        <f t="shared" si="12"/>
        <v>1703.2416499999999</v>
      </c>
      <c r="AQ37" s="3">
        <f t="shared" si="25"/>
        <v>1161.9548499999999</v>
      </c>
      <c r="AR37" s="3">
        <f t="shared" si="26"/>
        <v>1339.7097379999998</v>
      </c>
      <c r="AS37" s="3"/>
      <c r="AT37" s="3"/>
    </row>
    <row r="38" spans="1:46" x14ac:dyDescent="0.2">
      <c r="A38" s="3" t="s">
        <v>75</v>
      </c>
      <c r="B38" s="3"/>
      <c r="C38" s="3">
        <v>1111.23</v>
      </c>
      <c r="D38" s="3">
        <v>1543.3570999999999</v>
      </c>
      <c r="E38" s="3">
        <v>1316.9817</v>
      </c>
      <c r="F38" s="3">
        <v>1315.2032999999999</v>
      </c>
      <c r="G38" s="3">
        <f t="shared" si="3"/>
        <v>1321.693025</v>
      </c>
      <c r="H38" s="3"/>
      <c r="I38" s="3"/>
      <c r="J38" s="3"/>
      <c r="K38" s="3"/>
      <c r="L38" s="3">
        <f t="shared" si="19"/>
        <v>859.50521249999997</v>
      </c>
      <c r="M38" s="3">
        <f t="shared" si="17"/>
        <v>1470.9772749999997</v>
      </c>
      <c r="N38" s="3">
        <f t="shared" si="17"/>
        <v>1296.5279270000001</v>
      </c>
      <c r="O38" s="3">
        <f t="shared" si="17"/>
        <v>1245.8616629999997</v>
      </c>
      <c r="P38" s="3"/>
      <c r="Q38" s="3"/>
      <c r="R38" s="3"/>
      <c r="S38" s="3"/>
      <c r="T38" s="3"/>
      <c r="U38" s="3"/>
      <c r="V38" s="3" t="s">
        <v>187</v>
      </c>
      <c r="W38" s="3">
        <f t="shared" si="5"/>
        <v>1327.2935499999999</v>
      </c>
      <c r="X38" s="3">
        <f t="shared" si="20"/>
        <v>853.90468750000014</v>
      </c>
      <c r="Y38" s="3">
        <f t="shared" si="20"/>
        <v>1465.3767499999999</v>
      </c>
      <c r="Z38" s="3"/>
      <c r="AA38" s="3"/>
      <c r="AB38" s="3" t="s">
        <v>188</v>
      </c>
      <c r="AC38" s="3">
        <f t="shared" si="7"/>
        <v>1316.0925</v>
      </c>
      <c r="AD38" s="3">
        <f t="shared" si="21"/>
        <v>1302.1284520000002</v>
      </c>
      <c r="AE38" s="3">
        <f t="shared" si="21"/>
        <v>1251.4621879999997</v>
      </c>
      <c r="AF38" s="3"/>
      <c r="AG38" s="3"/>
      <c r="AH38" s="3" t="s">
        <v>173</v>
      </c>
      <c r="AI38" s="3">
        <f t="shared" si="22"/>
        <v>1214.1058499999999</v>
      </c>
      <c r="AJ38" s="3">
        <f t="shared" si="23"/>
        <v>967.09238750000009</v>
      </c>
      <c r="AK38" s="3">
        <f t="shared" si="24"/>
        <v>1404.1151020000002</v>
      </c>
      <c r="AL38" s="3"/>
      <c r="AM38" s="3"/>
      <c r="AN38" s="3"/>
      <c r="AO38" s="3" t="s">
        <v>175</v>
      </c>
      <c r="AP38" s="3">
        <f t="shared" si="12"/>
        <v>1429.2801999999999</v>
      </c>
      <c r="AQ38" s="3">
        <f t="shared" si="25"/>
        <v>1363.3900999999998</v>
      </c>
      <c r="AR38" s="3">
        <f t="shared" si="26"/>
        <v>1138.2744879999998</v>
      </c>
      <c r="AS38" s="3"/>
      <c r="AT38" s="3"/>
    </row>
    <row r="39" spans="1:46" x14ac:dyDescent="0.2">
      <c r="A39" s="3" t="s">
        <v>76</v>
      </c>
      <c r="B39" s="3"/>
      <c r="C39" s="3">
        <v>719.37400000000002</v>
      </c>
      <c r="D39" s="3">
        <v>961.1771</v>
      </c>
      <c r="E39" s="3">
        <v>867.41499999999996</v>
      </c>
      <c r="F39" s="3">
        <v>727.45669999999996</v>
      </c>
      <c r="G39" s="3">
        <f t="shared" si="3"/>
        <v>818.85570000000007</v>
      </c>
      <c r="H39" s="3"/>
      <c r="I39" s="3"/>
      <c r="J39" s="3"/>
      <c r="K39" s="3"/>
      <c r="L39" s="3">
        <f t="shared" si="19"/>
        <v>970.48653749999994</v>
      </c>
      <c r="M39" s="3">
        <f t="shared" si="17"/>
        <v>1391.6345999999999</v>
      </c>
      <c r="N39" s="3">
        <f t="shared" si="17"/>
        <v>1349.798552</v>
      </c>
      <c r="O39" s="3">
        <f t="shared" si="17"/>
        <v>1160.9523879999997</v>
      </c>
      <c r="P39" s="3"/>
      <c r="Q39" s="3"/>
      <c r="R39" s="3"/>
      <c r="S39" s="3"/>
      <c r="T39" s="3"/>
      <c r="U39" s="3"/>
      <c r="V39" s="3" t="s">
        <v>187</v>
      </c>
      <c r="W39" s="3">
        <f t="shared" si="5"/>
        <v>840.27555000000007</v>
      </c>
      <c r="X39" s="3">
        <f t="shared" si="20"/>
        <v>949.06668749999994</v>
      </c>
      <c r="Y39" s="3">
        <f t="shared" si="20"/>
        <v>1370.2147499999996</v>
      </c>
      <c r="Z39" s="3"/>
      <c r="AA39" s="3"/>
      <c r="AB39" s="3" t="s">
        <v>188</v>
      </c>
      <c r="AC39" s="3">
        <f t="shared" si="7"/>
        <v>797.43584999999996</v>
      </c>
      <c r="AD39" s="3">
        <f t="shared" si="21"/>
        <v>1371.218402</v>
      </c>
      <c r="AE39" s="3">
        <f t="shared" si="21"/>
        <v>1182.3722379999999</v>
      </c>
      <c r="AF39" s="3"/>
      <c r="AG39" s="3"/>
      <c r="AH39" s="3" t="s">
        <v>173</v>
      </c>
      <c r="AI39" s="3">
        <f t="shared" si="22"/>
        <v>793.39449999999999</v>
      </c>
      <c r="AJ39" s="3">
        <f t="shared" si="23"/>
        <v>995.94773750000002</v>
      </c>
      <c r="AK39" s="3">
        <f t="shared" si="24"/>
        <v>1375.2597519999999</v>
      </c>
      <c r="AL39" s="3"/>
      <c r="AM39" s="3"/>
      <c r="AN39" s="3"/>
      <c r="AO39" s="3" t="s">
        <v>175</v>
      </c>
      <c r="AP39" s="3">
        <f t="shared" si="12"/>
        <v>844.31690000000003</v>
      </c>
      <c r="AQ39" s="3">
        <f t="shared" si="25"/>
        <v>1366.1733999999997</v>
      </c>
      <c r="AR39" s="3">
        <f t="shared" si="26"/>
        <v>1135.4911879999997</v>
      </c>
      <c r="AS39" s="3"/>
      <c r="AT39" s="3"/>
    </row>
    <row r="40" spans="1:46" x14ac:dyDescent="0.2">
      <c r="A40" s="3" t="s">
        <v>77</v>
      </c>
      <c r="B40" s="3"/>
      <c r="C40" s="3">
        <v>1094.0899999999999</v>
      </c>
      <c r="D40" s="3">
        <v>1510.5143</v>
      </c>
      <c r="E40" s="3">
        <v>1654.8167000000001</v>
      </c>
      <c r="F40" s="3">
        <v>1213.55</v>
      </c>
      <c r="G40" s="3">
        <f t="shared" si="3"/>
        <v>1368.2427500000001</v>
      </c>
      <c r="H40" s="3"/>
      <c r="I40" s="3"/>
      <c r="J40" s="3"/>
      <c r="K40" s="3"/>
      <c r="L40" s="3">
        <f t="shared" si="19"/>
        <v>795.81548749999979</v>
      </c>
      <c r="M40" s="3">
        <f t="shared" si="17"/>
        <v>1391.5847499999998</v>
      </c>
      <c r="N40" s="3">
        <f t="shared" si="17"/>
        <v>1587.813202</v>
      </c>
      <c r="O40" s="3">
        <f t="shared" si="17"/>
        <v>1097.6586379999997</v>
      </c>
      <c r="P40" s="3"/>
      <c r="Q40" s="3"/>
      <c r="R40" s="3"/>
      <c r="S40" s="3"/>
      <c r="T40" s="3"/>
      <c r="U40" s="3"/>
      <c r="V40" s="3" t="s">
        <v>187</v>
      </c>
      <c r="W40" s="3">
        <f t="shared" si="5"/>
        <v>1302.30215</v>
      </c>
      <c r="X40" s="3">
        <f t="shared" si="20"/>
        <v>861.75608749999992</v>
      </c>
      <c r="Y40" s="3">
        <f t="shared" si="20"/>
        <v>1457.5253499999999</v>
      </c>
      <c r="Z40" s="3"/>
      <c r="AA40" s="3"/>
      <c r="AB40" s="3" t="s">
        <v>188</v>
      </c>
      <c r="AC40" s="3">
        <f t="shared" si="7"/>
        <v>1434.18335</v>
      </c>
      <c r="AD40" s="3">
        <f t="shared" si="21"/>
        <v>1521.8726020000001</v>
      </c>
      <c r="AE40" s="3">
        <f t="shared" si="21"/>
        <v>1031.7180379999998</v>
      </c>
      <c r="AF40" s="3"/>
      <c r="AG40" s="3"/>
      <c r="AH40" s="3" t="s">
        <v>173</v>
      </c>
      <c r="AI40" s="3">
        <f t="shared" si="22"/>
        <v>1374.45335</v>
      </c>
      <c r="AJ40" s="3">
        <f t="shared" si="23"/>
        <v>789.6048874999999</v>
      </c>
      <c r="AK40" s="3">
        <f t="shared" si="24"/>
        <v>1581.6026020000002</v>
      </c>
      <c r="AL40" s="3"/>
      <c r="AM40" s="3"/>
      <c r="AN40" s="3"/>
      <c r="AO40" s="3" t="s">
        <v>175</v>
      </c>
      <c r="AP40" s="3">
        <f t="shared" si="12"/>
        <v>1362.03215</v>
      </c>
      <c r="AQ40" s="3">
        <f t="shared" si="25"/>
        <v>1397.7953499999999</v>
      </c>
      <c r="AR40" s="3">
        <f t="shared" si="26"/>
        <v>1103.8692379999998</v>
      </c>
      <c r="AS40" s="3"/>
      <c r="AT40" s="3"/>
    </row>
    <row r="41" spans="1:46" x14ac:dyDescent="0.2">
      <c r="A41" s="3" t="s">
        <v>78</v>
      </c>
      <c r="B41" s="3"/>
      <c r="C41" s="3">
        <v>989.54200000000003</v>
      </c>
      <c r="D41" s="3">
        <v>1112.0514000000001</v>
      </c>
      <c r="E41" s="3">
        <v>814.90830000000005</v>
      </c>
      <c r="F41" s="3">
        <v>995.31</v>
      </c>
      <c r="G41" s="3">
        <f t="shared" si="3"/>
        <v>977.95292500000005</v>
      </c>
      <c r="H41" s="3"/>
      <c r="I41" s="3"/>
      <c r="J41" s="3"/>
      <c r="K41" s="3"/>
      <c r="L41" s="3">
        <f t="shared" si="19"/>
        <v>1081.5573125000001</v>
      </c>
      <c r="M41" s="3">
        <f t="shared" si="17"/>
        <v>1383.4116749999998</v>
      </c>
      <c r="N41" s="3">
        <f t="shared" si="17"/>
        <v>1138.1946270000001</v>
      </c>
      <c r="O41" s="3">
        <f t="shared" si="17"/>
        <v>1269.7084629999997</v>
      </c>
      <c r="P41" s="3"/>
      <c r="Q41" s="3"/>
      <c r="R41" s="3"/>
      <c r="S41" s="3"/>
      <c r="T41" s="3"/>
      <c r="U41" s="3"/>
      <c r="V41" s="3" t="s">
        <v>187</v>
      </c>
      <c r="W41" s="3">
        <f t="shared" si="5"/>
        <v>1050.7967000000001</v>
      </c>
      <c r="X41" s="3">
        <f t="shared" si="20"/>
        <v>1008.7135374999999</v>
      </c>
      <c r="Y41" s="3">
        <f t="shared" si="20"/>
        <v>1310.5678999999998</v>
      </c>
      <c r="Z41" s="3"/>
      <c r="AA41" s="3"/>
      <c r="AB41" s="3" t="s">
        <v>188</v>
      </c>
      <c r="AC41" s="3">
        <f t="shared" si="7"/>
        <v>905.10915</v>
      </c>
      <c r="AD41" s="3">
        <f t="shared" si="21"/>
        <v>1211.0384020000001</v>
      </c>
      <c r="AE41" s="3">
        <f t="shared" si="21"/>
        <v>1342.5522379999998</v>
      </c>
      <c r="AF41" s="3"/>
      <c r="AG41" s="3"/>
      <c r="AH41" s="3" t="s">
        <v>173</v>
      </c>
      <c r="AI41" s="3">
        <f t="shared" si="22"/>
        <v>902.22514999999999</v>
      </c>
      <c r="AJ41" s="3">
        <f t="shared" si="23"/>
        <v>1157.2850874999999</v>
      </c>
      <c r="AK41" s="3">
        <f t="shared" si="24"/>
        <v>1213.9224020000001</v>
      </c>
      <c r="AL41" s="3"/>
      <c r="AM41" s="3"/>
      <c r="AN41" s="3"/>
      <c r="AO41" s="3" t="s">
        <v>175</v>
      </c>
      <c r="AP41" s="3">
        <f t="shared" si="12"/>
        <v>1053.6806999999999</v>
      </c>
      <c r="AQ41" s="3">
        <f t="shared" si="25"/>
        <v>1307.6839</v>
      </c>
      <c r="AR41" s="3">
        <f t="shared" si="26"/>
        <v>1193.9806879999999</v>
      </c>
      <c r="AS41" s="3"/>
      <c r="AT41" s="3"/>
    </row>
    <row r="42" spans="1:46" x14ac:dyDescent="0.2">
      <c r="A42" s="3" t="s">
        <v>79</v>
      </c>
      <c r="B42" s="3"/>
      <c r="C42" s="3">
        <v>2042.9332999999999</v>
      </c>
      <c r="D42" s="3">
        <v>1405.11</v>
      </c>
      <c r="E42" s="3">
        <v>1329.0474999999999</v>
      </c>
      <c r="F42" s="3">
        <v>1207.4459999999999</v>
      </c>
      <c r="G42" s="3">
        <f t="shared" si="3"/>
        <v>1496.1342</v>
      </c>
      <c r="H42" s="3"/>
      <c r="I42" s="3"/>
      <c r="J42" s="3"/>
      <c r="K42" s="3"/>
      <c r="L42" s="3">
        <f t="shared" si="19"/>
        <v>1616.7673374999999</v>
      </c>
      <c r="M42" s="3">
        <f t="shared" si="17"/>
        <v>1158.2889999999998</v>
      </c>
      <c r="N42" s="3">
        <f t="shared" si="17"/>
        <v>1134.152552</v>
      </c>
      <c r="O42" s="3">
        <f t="shared" si="17"/>
        <v>963.66318799999976</v>
      </c>
      <c r="P42" s="3"/>
      <c r="Q42" s="3"/>
      <c r="R42" s="3"/>
      <c r="S42" s="3"/>
      <c r="T42" s="3"/>
      <c r="U42" s="3"/>
      <c r="V42" s="3" t="s">
        <v>187</v>
      </c>
      <c r="W42" s="3">
        <f t="shared" si="5"/>
        <v>1724.0216499999999</v>
      </c>
      <c r="X42" s="3">
        <f t="shared" si="20"/>
        <v>1388.8798875</v>
      </c>
      <c r="Y42" s="3">
        <f t="shared" si="20"/>
        <v>930.40154999999982</v>
      </c>
      <c r="Z42" s="3"/>
      <c r="AA42" s="3"/>
      <c r="AB42" s="3" t="s">
        <v>188</v>
      </c>
      <c r="AC42" s="3">
        <f t="shared" si="7"/>
        <v>1268.2467499999998</v>
      </c>
      <c r="AD42" s="3">
        <f t="shared" si="21"/>
        <v>1362.0400020000002</v>
      </c>
      <c r="AE42" s="3">
        <f t="shared" si="21"/>
        <v>1191.5506379999999</v>
      </c>
      <c r="AF42" s="3"/>
      <c r="AG42" s="3"/>
      <c r="AH42" s="3" t="s">
        <v>173</v>
      </c>
      <c r="AI42" s="3">
        <f t="shared" si="22"/>
        <v>1685.9903999999999</v>
      </c>
      <c r="AJ42" s="3">
        <f t="shared" si="23"/>
        <v>1426.9111375</v>
      </c>
      <c r="AK42" s="3">
        <f t="shared" si="24"/>
        <v>944.29635200000007</v>
      </c>
      <c r="AL42" s="3"/>
      <c r="AM42" s="3"/>
      <c r="AN42" s="3"/>
      <c r="AO42" s="3" t="s">
        <v>175</v>
      </c>
      <c r="AP42" s="3">
        <f t="shared" si="12"/>
        <v>1306.2779999999998</v>
      </c>
      <c r="AQ42" s="3">
        <f t="shared" si="25"/>
        <v>1348.1451999999999</v>
      </c>
      <c r="AR42" s="3">
        <f t="shared" si="26"/>
        <v>1153.5193879999999</v>
      </c>
      <c r="AS42" s="3"/>
      <c r="AT42" s="3"/>
    </row>
    <row r="43" spans="1:46" x14ac:dyDescent="0.2">
      <c r="A43" s="3" t="s">
        <v>80</v>
      </c>
      <c r="B43" s="3"/>
      <c r="C43" s="3">
        <v>991.2867</v>
      </c>
      <c r="D43" s="3">
        <v>1070.1116999999999</v>
      </c>
      <c r="E43" s="3">
        <v>1083.3779999999999</v>
      </c>
      <c r="F43" s="3">
        <v>1144.93</v>
      </c>
      <c r="G43" s="3">
        <f t="shared" si="3"/>
        <v>1072.4266</v>
      </c>
      <c r="H43" s="3"/>
      <c r="I43" s="3"/>
      <c r="J43" s="3"/>
      <c r="K43" s="3"/>
      <c r="L43" s="3">
        <f t="shared" si="19"/>
        <v>988.82833749999998</v>
      </c>
      <c r="M43" s="3">
        <f t="shared" si="19"/>
        <v>1246.9982999999997</v>
      </c>
      <c r="N43" s="3">
        <f t="shared" si="19"/>
        <v>1312.190652</v>
      </c>
      <c r="O43" s="3">
        <f t="shared" si="19"/>
        <v>1324.8547879999999</v>
      </c>
      <c r="P43" s="3"/>
      <c r="Q43" s="3"/>
      <c r="R43" s="3"/>
      <c r="S43" s="3"/>
      <c r="T43" s="3"/>
      <c r="U43" s="3"/>
      <c r="V43" s="3" t="s">
        <v>187</v>
      </c>
      <c r="W43" s="3">
        <f t="shared" si="5"/>
        <v>1030.6992</v>
      </c>
      <c r="X43" s="3">
        <f t="shared" si="20"/>
        <v>1030.5557374999999</v>
      </c>
      <c r="Y43" s="3">
        <f t="shared" si="20"/>
        <v>1288.7256999999997</v>
      </c>
      <c r="Z43" s="3"/>
      <c r="AA43" s="3"/>
      <c r="AB43" s="3" t="s">
        <v>188</v>
      </c>
      <c r="AC43" s="3">
        <f>SUM(E43:F43)/2</f>
        <v>1114.154</v>
      </c>
      <c r="AD43" s="3">
        <f t="shared" si="21"/>
        <v>1270.463252</v>
      </c>
      <c r="AE43" s="3">
        <f t="shared" si="21"/>
        <v>1283.1273879999999</v>
      </c>
      <c r="AF43" s="3"/>
      <c r="AG43" s="3"/>
      <c r="AH43" s="3" t="s">
        <v>173</v>
      </c>
      <c r="AI43" s="3">
        <f t="shared" si="22"/>
        <v>1037.3323499999999</v>
      </c>
      <c r="AJ43" s="3">
        <f t="shared" si="23"/>
        <v>1023.9225875000001</v>
      </c>
      <c r="AK43" s="3">
        <f t="shared" si="24"/>
        <v>1347.2849020000001</v>
      </c>
      <c r="AL43" s="3"/>
      <c r="AM43" s="3"/>
      <c r="AN43" s="3"/>
      <c r="AO43" s="3" t="s">
        <v>175</v>
      </c>
      <c r="AP43" s="3">
        <f t="shared" si="12"/>
        <v>1107.5208499999999</v>
      </c>
      <c r="AQ43" s="3">
        <f t="shared" si="25"/>
        <v>1211.9040499999999</v>
      </c>
      <c r="AR43" s="3">
        <f t="shared" si="26"/>
        <v>1289.760538</v>
      </c>
      <c r="AS43" s="3"/>
      <c r="AT43" s="3"/>
    </row>
    <row r="44" spans="1:46" x14ac:dyDescent="0.2">
      <c r="A44" s="3" t="s">
        <v>81</v>
      </c>
      <c r="B44" s="3"/>
      <c r="C44" s="3">
        <v>772.14</v>
      </c>
      <c r="D44" s="3">
        <v>735.88800000000003</v>
      </c>
      <c r="E44" s="3">
        <v>749.18330000000003</v>
      </c>
      <c r="F44" s="3">
        <v>781.11</v>
      </c>
      <c r="G44" s="3">
        <f t="shared" si="3"/>
        <v>759.58032500000002</v>
      </c>
      <c r="H44" s="3"/>
      <c r="I44" s="3"/>
      <c r="J44" s="3"/>
      <c r="K44" s="3"/>
      <c r="L44" s="3">
        <f t="shared" si="19"/>
        <v>1082.5279125</v>
      </c>
      <c r="M44" s="3">
        <f t="shared" si="19"/>
        <v>1225.6208749999998</v>
      </c>
      <c r="N44" s="3">
        <f t="shared" si="19"/>
        <v>1290.8422270000001</v>
      </c>
      <c r="O44" s="3">
        <f t="shared" si="19"/>
        <v>1273.8810629999998</v>
      </c>
      <c r="P44" s="3"/>
      <c r="Q44" s="3"/>
      <c r="R44" s="3"/>
      <c r="S44" s="3"/>
      <c r="T44" s="3"/>
      <c r="U44" s="3"/>
      <c r="V44" s="3" t="s">
        <v>187</v>
      </c>
      <c r="W44" s="3">
        <f t="shared" si="5"/>
        <v>754.01400000000001</v>
      </c>
      <c r="X44" s="3">
        <f t="shared" si="20"/>
        <v>1088.0942375</v>
      </c>
      <c r="Y44" s="3">
        <f t="shared" si="20"/>
        <v>1231.1871999999998</v>
      </c>
      <c r="Z44" s="3"/>
      <c r="AA44" s="3"/>
      <c r="AB44" s="3" t="s">
        <v>188</v>
      </c>
      <c r="AC44" s="3">
        <f t="shared" si="7"/>
        <v>765.14665000000002</v>
      </c>
      <c r="AD44" s="3">
        <f t="shared" si="21"/>
        <v>1285.2759020000001</v>
      </c>
      <c r="AE44" s="3">
        <f t="shared" si="21"/>
        <v>1268.3147379999998</v>
      </c>
      <c r="AF44" s="3"/>
      <c r="AG44" s="3"/>
      <c r="AH44" s="3" t="s">
        <v>173</v>
      </c>
      <c r="AI44" s="3">
        <f t="shared" si="22"/>
        <v>760.66165000000001</v>
      </c>
      <c r="AJ44" s="3">
        <f t="shared" si="23"/>
        <v>1081.4465875000001</v>
      </c>
      <c r="AK44" s="3">
        <f t="shared" si="24"/>
        <v>1289.760902</v>
      </c>
      <c r="AL44" s="3"/>
      <c r="AM44" s="3"/>
      <c r="AN44" s="3"/>
      <c r="AO44" s="3" t="s">
        <v>175</v>
      </c>
      <c r="AP44" s="3">
        <f t="shared" si="12"/>
        <v>758.49900000000002</v>
      </c>
      <c r="AQ44" s="3">
        <f t="shared" si="25"/>
        <v>1226.7021999999997</v>
      </c>
      <c r="AR44" s="3">
        <f t="shared" si="26"/>
        <v>1274.9623879999999</v>
      </c>
      <c r="AS44" s="3"/>
      <c r="AT44" s="3"/>
    </row>
    <row r="45" spans="1:46" x14ac:dyDescent="0.2">
      <c r="A45" s="3" t="s">
        <v>82</v>
      </c>
      <c r="B45" s="3"/>
      <c r="C45" s="9"/>
      <c r="D45" s="3">
        <v>1444.9</v>
      </c>
      <c r="E45" s="3">
        <v>1710.1732999999999</v>
      </c>
      <c r="F45" s="3">
        <v>1422.2</v>
      </c>
      <c r="G45" s="3">
        <f>SUM(C45:F45)/3</f>
        <v>1525.7577666666666</v>
      </c>
      <c r="H45" s="3"/>
      <c r="I45" s="3"/>
      <c r="J45" s="3"/>
      <c r="K45" s="3"/>
      <c r="L45" s="9"/>
      <c r="M45" s="3">
        <f t="shared" si="19"/>
        <v>1168.4554333333333</v>
      </c>
      <c r="N45" s="3">
        <f t="shared" si="19"/>
        <v>1485.6547853333334</v>
      </c>
      <c r="O45" s="3">
        <f t="shared" si="19"/>
        <v>1148.7936213333332</v>
      </c>
      <c r="P45" s="3"/>
      <c r="Q45" s="3"/>
      <c r="R45" s="3"/>
      <c r="S45" s="3"/>
      <c r="T45" s="3"/>
      <c r="U45" s="3"/>
      <c r="V45" s="3" t="s">
        <v>187</v>
      </c>
      <c r="W45" s="3">
        <f t="shared" si="5"/>
        <v>722.45</v>
      </c>
      <c r="X45" s="3">
        <f t="shared" si="20"/>
        <v>347.51823749999994</v>
      </c>
      <c r="Y45" s="3">
        <f t="shared" si="20"/>
        <v>1971.7631999999999</v>
      </c>
      <c r="Z45" s="3"/>
      <c r="AA45" s="3"/>
      <c r="AB45" s="3" t="s">
        <v>188</v>
      </c>
      <c r="AC45" s="3">
        <f t="shared" si="7"/>
        <v>1566.1866500000001</v>
      </c>
      <c r="AD45" s="3">
        <f t="shared" si="21"/>
        <v>1445.2259019999999</v>
      </c>
      <c r="AE45" s="3">
        <f t="shared" si="21"/>
        <v>1108.3647379999998</v>
      </c>
      <c r="AF45" s="3"/>
      <c r="AG45" s="3"/>
      <c r="AH45" s="3" t="s">
        <v>173</v>
      </c>
      <c r="AI45" s="3">
        <f t="shared" si="22"/>
        <v>855.08664999999996</v>
      </c>
      <c r="AJ45" s="3">
        <f t="shared" si="23"/>
        <v>214.88158750000002</v>
      </c>
      <c r="AK45" s="3">
        <f t="shared" si="24"/>
        <v>2156.325902</v>
      </c>
      <c r="AL45" s="3"/>
      <c r="AM45" s="3"/>
      <c r="AN45" s="3"/>
      <c r="AO45" s="3" t="s">
        <v>175</v>
      </c>
      <c r="AP45" s="3">
        <f t="shared" si="12"/>
        <v>1433.5500000000002</v>
      </c>
      <c r="AQ45" s="3">
        <f t="shared" si="25"/>
        <v>1260.6631999999997</v>
      </c>
      <c r="AR45" s="3">
        <f t="shared" si="26"/>
        <v>1241.0013879999997</v>
      </c>
      <c r="AS45" s="3"/>
      <c r="AT45" s="3"/>
    </row>
    <row r="46" spans="1:46" x14ac:dyDescent="0.2">
      <c r="A46" s="3" t="s">
        <v>83</v>
      </c>
      <c r="B46" s="3"/>
      <c r="C46" s="3">
        <v>1419.9</v>
      </c>
      <c r="D46" s="3">
        <v>1317.675</v>
      </c>
      <c r="E46" s="3">
        <v>1335.3</v>
      </c>
      <c r="F46" s="3">
        <v>1980.85</v>
      </c>
      <c r="G46" s="3">
        <f t="shared" si="3"/>
        <v>1513.4312500000001</v>
      </c>
      <c r="H46" s="3"/>
      <c r="I46" s="3"/>
      <c r="J46" s="3"/>
      <c r="K46" s="3"/>
      <c r="L46" s="3">
        <f t="shared" si="19"/>
        <v>976.43698749999999</v>
      </c>
      <c r="M46" s="3">
        <f t="shared" si="19"/>
        <v>1053.5569499999997</v>
      </c>
      <c r="N46" s="3">
        <f t="shared" si="19"/>
        <v>1123.1080019999999</v>
      </c>
      <c r="O46" s="3">
        <f t="shared" si="19"/>
        <v>1719.7701379999996</v>
      </c>
      <c r="P46" s="3"/>
      <c r="Q46" s="3"/>
      <c r="R46" s="3"/>
      <c r="S46" s="3"/>
      <c r="T46" s="3"/>
      <c r="U46" s="3"/>
      <c r="V46" s="3" t="s">
        <v>187</v>
      </c>
      <c r="W46" s="3">
        <f t="shared" si="5"/>
        <v>1368.7874999999999</v>
      </c>
      <c r="X46" s="3">
        <f t="shared" si="20"/>
        <v>1121.0807375000002</v>
      </c>
      <c r="Y46" s="3">
        <f t="shared" si="20"/>
        <v>1198.2006999999999</v>
      </c>
      <c r="Z46" s="3"/>
      <c r="AA46" s="3"/>
      <c r="AB46" s="3" t="s">
        <v>188</v>
      </c>
      <c r="AC46" s="3">
        <f t="shared" si="7"/>
        <v>1658.0749999999998</v>
      </c>
      <c r="AD46" s="3">
        <f t="shared" si="21"/>
        <v>978.46425200000022</v>
      </c>
      <c r="AE46" s="3">
        <f t="shared" si="21"/>
        <v>1575.1263879999999</v>
      </c>
      <c r="AF46" s="3"/>
      <c r="AG46" s="3"/>
      <c r="AH46" s="3" t="s">
        <v>173</v>
      </c>
      <c r="AI46" s="3">
        <f t="shared" si="22"/>
        <v>1377.6</v>
      </c>
      <c r="AJ46" s="3">
        <f t="shared" si="23"/>
        <v>1112.2682375000002</v>
      </c>
      <c r="AK46" s="3">
        <f t="shared" si="24"/>
        <v>1258.9392520000001</v>
      </c>
      <c r="AL46" s="3"/>
      <c r="AM46" s="3"/>
      <c r="AN46" s="3"/>
      <c r="AO46" s="3" t="s">
        <v>175</v>
      </c>
      <c r="AP46" s="3">
        <f t="shared" si="12"/>
        <v>1649.2624999999998</v>
      </c>
      <c r="AQ46" s="3">
        <f t="shared" si="25"/>
        <v>917.72569999999996</v>
      </c>
      <c r="AR46" s="3">
        <f t="shared" si="26"/>
        <v>1583.9388879999999</v>
      </c>
      <c r="AS46" s="3"/>
      <c r="AT46" s="3"/>
    </row>
    <row r="47" spans="1:46" x14ac:dyDescent="0.2">
      <c r="A47" s="3" t="s">
        <v>84</v>
      </c>
      <c r="B47" s="3"/>
      <c r="C47" s="3">
        <v>1056.982</v>
      </c>
      <c r="D47" s="3">
        <v>1038.1333</v>
      </c>
      <c r="E47" s="3">
        <v>1381.6167</v>
      </c>
      <c r="F47" s="3">
        <v>877.57</v>
      </c>
      <c r="G47" s="3">
        <f t="shared" si="3"/>
        <v>1088.5754999999999</v>
      </c>
      <c r="H47" s="3"/>
      <c r="I47" s="3"/>
      <c r="J47" s="3"/>
      <c r="K47" s="3"/>
      <c r="L47" s="3">
        <f t="shared" si="19"/>
        <v>1038.3747375</v>
      </c>
      <c r="M47" s="3">
        <f t="shared" si="19"/>
        <v>1198.8709999999999</v>
      </c>
      <c r="N47" s="3">
        <f t="shared" si="19"/>
        <v>1594.2804520000002</v>
      </c>
      <c r="O47" s="3">
        <f t="shared" si="19"/>
        <v>1041.3458879999998</v>
      </c>
      <c r="P47" s="3"/>
      <c r="Q47" s="3"/>
      <c r="R47" s="3"/>
      <c r="S47" s="3"/>
      <c r="T47" s="3"/>
      <c r="U47" s="3"/>
      <c r="V47" s="3" t="s">
        <v>187</v>
      </c>
      <c r="W47" s="3">
        <f t="shared" si="5"/>
        <v>1047.55765</v>
      </c>
      <c r="X47" s="3">
        <f t="shared" si="20"/>
        <v>1079.3925875</v>
      </c>
      <c r="Y47" s="3">
        <f t="shared" si="20"/>
        <v>1239.8888499999998</v>
      </c>
      <c r="Z47" s="3"/>
      <c r="AA47" s="3"/>
      <c r="AB47" s="3" t="s">
        <v>188</v>
      </c>
      <c r="AC47" s="3">
        <f t="shared" si="7"/>
        <v>1129.5933500000001</v>
      </c>
      <c r="AD47" s="3">
        <f t="shared" si="21"/>
        <v>1553.262602</v>
      </c>
      <c r="AE47" s="3">
        <f t="shared" si="21"/>
        <v>1000.3280379999998</v>
      </c>
      <c r="AF47" s="3"/>
      <c r="AG47" s="3"/>
      <c r="AH47" s="3" t="s">
        <v>173</v>
      </c>
      <c r="AI47" s="3">
        <f t="shared" si="22"/>
        <v>1219.29935</v>
      </c>
      <c r="AJ47" s="3">
        <f t="shared" si="23"/>
        <v>907.65088749999995</v>
      </c>
      <c r="AK47" s="3">
        <f t="shared" si="24"/>
        <v>1463.5566020000001</v>
      </c>
      <c r="AL47" s="3"/>
      <c r="AM47" s="3"/>
      <c r="AN47" s="3"/>
      <c r="AO47" s="3" t="s">
        <v>175</v>
      </c>
      <c r="AP47" s="3">
        <f t="shared" si="12"/>
        <v>957.85165000000006</v>
      </c>
      <c r="AQ47" s="3">
        <f t="shared" si="25"/>
        <v>1329.5948499999997</v>
      </c>
      <c r="AR47" s="3">
        <f t="shared" si="26"/>
        <v>1172.0697379999997</v>
      </c>
      <c r="AS47" s="3"/>
      <c r="AT47" s="3"/>
    </row>
    <row r="48" spans="1:46" x14ac:dyDescent="0.2">
      <c r="A48" s="3" t="s">
        <v>85</v>
      </c>
      <c r="B48" s="3"/>
      <c r="C48" s="3">
        <v>1525.808</v>
      </c>
      <c r="D48" s="3">
        <v>1561.174</v>
      </c>
      <c r="E48" s="3">
        <v>1637.7</v>
      </c>
      <c r="F48" s="3">
        <v>1356.345</v>
      </c>
      <c r="G48" s="3">
        <f t="shared" si="3"/>
        <v>1520.25675</v>
      </c>
      <c r="H48" s="3"/>
      <c r="I48" s="3"/>
      <c r="J48" s="3"/>
      <c r="K48" s="3"/>
      <c r="L48" s="3">
        <f t="shared" si="19"/>
        <v>1075.5194875</v>
      </c>
      <c r="M48" s="3">
        <f t="shared" si="19"/>
        <v>1290.2304499999998</v>
      </c>
      <c r="N48" s="3">
        <f t="shared" si="19"/>
        <v>1418.6825020000001</v>
      </c>
      <c r="O48" s="3">
        <f t="shared" si="19"/>
        <v>1088.4396379999998</v>
      </c>
      <c r="P48" s="3"/>
      <c r="Q48" s="3"/>
      <c r="R48" s="3"/>
      <c r="S48" s="3"/>
      <c r="T48" s="3"/>
      <c r="U48" s="3"/>
      <c r="V48" s="3" t="s">
        <v>187</v>
      </c>
      <c r="W48" s="3">
        <f t="shared" si="5"/>
        <v>1543.491</v>
      </c>
      <c r="X48" s="3">
        <f t="shared" si="20"/>
        <v>1052.2852375</v>
      </c>
      <c r="Y48" s="3">
        <f t="shared" si="20"/>
        <v>1266.9961999999998</v>
      </c>
      <c r="Z48" s="3"/>
      <c r="AA48" s="3"/>
      <c r="AB48" s="3" t="s">
        <v>188</v>
      </c>
      <c r="AC48" s="3">
        <f t="shared" si="7"/>
        <v>1497.0225</v>
      </c>
      <c r="AD48" s="3">
        <f t="shared" si="21"/>
        <v>1441.9167520000001</v>
      </c>
      <c r="AE48" s="3">
        <f t="shared" si="21"/>
        <v>1111.6738879999998</v>
      </c>
      <c r="AF48" s="3"/>
      <c r="AG48" s="3"/>
      <c r="AH48" s="3" t="s">
        <v>173</v>
      </c>
      <c r="AI48" s="3">
        <f t="shared" si="22"/>
        <v>1581.7539999999999</v>
      </c>
      <c r="AJ48" s="3">
        <f t="shared" si="23"/>
        <v>1014.0222375000001</v>
      </c>
      <c r="AK48" s="3">
        <f t="shared" si="24"/>
        <v>1357.1852520000002</v>
      </c>
      <c r="AL48" s="3"/>
      <c r="AM48" s="3"/>
      <c r="AN48" s="3"/>
      <c r="AO48" s="3" t="s">
        <v>175</v>
      </c>
      <c r="AP48" s="3">
        <f t="shared" si="12"/>
        <v>1458.7595000000001</v>
      </c>
      <c r="AQ48" s="3">
        <f t="shared" si="25"/>
        <v>1351.7276999999997</v>
      </c>
      <c r="AR48" s="3">
        <f t="shared" si="26"/>
        <v>1149.9368879999997</v>
      </c>
      <c r="AS48" s="3"/>
      <c r="AT48" s="3"/>
    </row>
    <row r="49" spans="1:46" x14ac:dyDescent="0.2">
      <c r="A49" s="3" t="s">
        <v>86</v>
      </c>
      <c r="B49" s="3"/>
      <c r="C49" s="3">
        <v>1344.0367000000001</v>
      </c>
      <c r="D49" s="3">
        <v>1228.2449999999999</v>
      </c>
      <c r="E49" s="3">
        <v>953.72329999999999</v>
      </c>
      <c r="F49" s="3">
        <v>1288.55</v>
      </c>
      <c r="G49" s="3">
        <f t="shared" si="3"/>
        <v>1203.6387500000001</v>
      </c>
      <c r="H49" s="3"/>
      <c r="I49" s="3"/>
      <c r="J49" s="3"/>
      <c r="K49" s="3"/>
      <c r="L49" s="3">
        <f t="shared" si="19"/>
        <v>1210.3661875</v>
      </c>
      <c r="M49" s="3">
        <f t="shared" si="19"/>
        <v>1273.9194499999996</v>
      </c>
      <c r="N49" s="3">
        <f t="shared" si="19"/>
        <v>1051.3238019999999</v>
      </c>
      <c r="O49" s="3">
        <f t="shared" si="19"/>
        <v>1337.2626379999997</v>
      </c>
      <c r="P49" s="3"/>
      <c r="Q49" s="3"/>
      <c r="R49" s="3"/>
      <c r="S49" s="3"/>
      <c r="T49" s="3"/>
      <c r="U49" s="3"/>
      <c r="V49" s="3" t="s">
        <v>187</v>
      </c>
      <c r="W49" s="3">
        <f t="shared" si="5"/>
        <v>1286.14085</v>
      </c>
      <c r="X49" s="3">
        <f t="shared" si="20"/>
        <v>1127.8640875000001</v>
      </c>
      <c r="Y49" s="3">
        <f t="shared" si="20"/>
        <v>1191.4173499999997</v>
      </c>
      <c r="Z49" s="3"/>
      <c r="AA49" s="3"/>
      <c r="AB49" s="3" t="s">
        <v>188</v>
      </c>
      <c r="AC49" s="3">
        <f t="shared" si="7"/>
        <v>1121.1366499999999</v>
      </c>
      <c r="AD49" s="3">
        <f t="shared" si="21"/>
        <v>1133.825902</v>
      </c>
      <c r="AE49" s="3">
        <f t="shared" si="21"/>
        <v>1419.7647379999999</v>
      </c>
      <c r="AF49" s="3"/>
      <c r="AG49" s="3"/>
      <c r="AH49" s="3" t="s">
        <v>173</v>
      </c>
      <c r="AI49" s="3">
        <f t="shared" si="22"/>
        <v>1148.8800000000001</v>
      </c>
      <c r="AJ49" s="3">
        <f t="shared" si="23"/>
        <v>1265.1249375</v>
      </c>
      <c r="AK49" s="3">
        <f t="shared" si="24"/>
        <v>1106.0825519999999</v>
      </c>
      <c r="AL49" s="3"/>
      <c r="AM49" s="3"/>
      <c r="AN49" s="3"/>
      <c r="AO49" s="3" t="s">
        <v>175</v>
      </c>
      <c r="AP49" s="3">
        <f t="shared" si="12"/>
        <v>1258.3975</v>
      </c>
      <c r="AQ49" s="3">
        <f t="shared" si="25"/>
        <v>1219.1606999999997</v>
      </c>
      <c r="AR49" s="3">
        <f t="shared" si="26"/>
        <v>1282.5038879999997</v>
      </c>
      <c r="AS49" s="3"/>
      <c r="AT49" s="3"/>
    </row>
    <row r="50" spans="1:46" x14ac:dyDescent="0.2">
      <c r="A50" s="3" t="s">
        <v>87</v>
      </c>
      <c r="B50" s="3"/>
      <c r="C50" s="3">
        <v>747.03</v>
      </c>
      <c r="D50" s="3">
        <v>894.88670000000002</v>
      </c>
      <c r="E50" s="3">
        <v>1005.5125</v>
      </c>
      <c r="F50" s="3">
        <v>1294.212</v>
      </c>
      <c r="G50" s="3">
        <f t="shared" si="3"/>
        <v>985.41030000000001</v>
      </c>
      <c r="H50" s="3"/>
      <c r="I50" s="3"/>
      <c r="J50" s="3"/>
      <c r="K50" s="3"/>
      <c r="L50" s="3">
        <f t="shared" si="19"/>
        <v>831.58793749999995</v>
      </c>
      <c r="M50" s="3">
        <f t="shared" si="19"/>
        <v>1158.7895999999998</v>
      </c>
      <c r="N50" s="3">
        <f t="shared" si="19"/>
        <v>1321.3414520000001</v>
      </c>
      <c r="O50" s="3">
        <f t="shared" si="19"/>
        <v>1561.1530879999998</v>
      </c>
      <c r="P50" s="3"/>
      <c r="Q50" s="3"/>
      <c r="R50" s="3"/>
      <c r="S50" s="3"/>
      <c r="T50" s="3"/>
      <c r="U50" s="3"/>
      <c r="V50" s="3" t="s">
        <v>187</v>
      </c>
      <c r="W50" s="3">
        <f t="shared" si="5"/>
        <v>820.95835</v>
      </c>
      <c r="X50" s="3">
        <f t="shared" si="20"/>
        <v>996.03988749999996</v>
      </c>
      <c r="Y50" s="3">
        <f t="shared" si="20"/>
        <v>1323.2415499999997</v>
      </c>
      <c r="Z50" s="3"/>
      <c r="AA50" s="3"/>
      <c r="AB50" s="3" t="s">
        <v>188</v>
      </c>
      <c r="AC50" s="3">
        <f t="shared" si="7"/>
        <v>1149.8622500000001</v>
      </c>
      <c r="AD50" s="3">
        <f t="shared" si="21"/>
        <v>1156.889502</v>
      </c>
      <c r="AE50" s="3">
        <f t="shared" si="21"/>
        <v>1396.7011379999997</v>
      </c>
      <c r="AF50" s="3"/>
      <c r="AG50" s="3"/>
      <c r="AH50" s="3" t="s">
        <v>173</v>
      </c>
      <c r="AI50" s="3">
        <f t="shared" si="22"/>
        <v>876.27125000000001</v>
      </c>
      <c r="AJ50" s="3">
        <f t="shared" si="23"/>
        <v>940.72698749999995</v>
      </c>
      <c r="AK50" s="3">
        <f t="shared" si="24"/>
        <v>1430.4805020000001</v>
      </c>
      <c r="AL50" s="3"/>
      <c r="AM50" s="3"/>
      <c r="AN50" s="3"/>
      <c r="AO50" s="3" t="s">
        <v>175</v>
      </c>
      <c r="AP50" s="3">
        <f t="shared" si="12"/>
        <v>1094.54935</v>
      </c>
      <c r="AQ50" s="3">
        <f t="shared" si="25"/>
        <v>1049.6505499999998</v>
      </c>
      <c r="AR50" s="3">
        <f t="shared" si="26"/>
        <v>1452.0140379999998</v>
      </c>
      <c r="AS50" s="3"/>
      <c r="AT50" s="3"/>
    </row>
    <row r="51" spans="1:46" x14ac:dyDescent="0.2">
      <c r="A51" s="3" t="s">
        <v>88</v>
      </c>
      <c r="B51" s="3"/>
      <c r="C51" s="3">
        <v>813.2</v>
      </c>
      <c r="D51" s="3">
        <v>1163.222</v>
      </c>
      <c r="E51" s="3">
        <v>2051.0632999999998</v>
      </c>
      <c r="F51" s="3">
        <v>1079.5533</v>
      </c>
      <c r="G51" s="3">
        <f t="shared" si="3"/>
        <v>1276.75965</v>
      </c>
      <c r="H51" s="3"/>
      <c r="I51" s="3"/>
      <c r="J51" s="3"/>
      <c r="K51" s="3"/>
      <c r="L51" s="3">
        <f t="shared" si="19"/>
        <v>606.40858750000007</v>
      </c>
      <c r="M51" s="3">
        <f t="shared" si="19"/>
        <v>1135.7755499999998</v>
      </c>
      <c r="N51" s="3">
        <f t="shared" si="19"/>
        <v>2075.5429020000001</v>
      </c>
      <c r="O51" s="3">
        <f t="shared" si="19"/>
        <v>1055.1450379999999</v>
      </c>
      <c r="P51" s="3"/>
      <c r="Q51" s="3"/>
      <c r="R51" s="3"/>
      <c r="S51" s="3"/>
      <c r="T51" s="3"/>
      <c r="U51" s="3"/>
      <c r="V51" s="3" t="s">
        <v>187</v>
      </c>
      <c r="W51" s="3">
        <f t="shared" si="5"/>
        <v>988.21100000000001</v>
      </c>
      <c r="X51" s="3">
        <f t="shared" si="20"/>
        <v>894.95723750000002</v>
      </c>
      <c r="Y51" s="3">
        <f t="shared" si="20"/>
        <v>1424.3241999999998</v>
      </c>
      <c r="Z51" s="3"/>
      <c r="AA51" s="3"/>
      <c r="AB51" s="3" t="s">
        <v>188</v>
      </c>
      <c r="AC51" s="3">
        <f t="shared" si="7"/>
        <v>1565.3082999999999</v>
      </c>
      <c r="AD51" s="3">
        <f t="shared" si="21"/>
        <v>1786.994252</v>
      </c>
      <c r="AE51" s="3">
        <f t="shared" si="21"/>
        <v>766.59638799999993</v>
      </c>
      <c r="AF51" s="3"/>
      <c r="AG51" s="3"/>
      <c r="AH51" s="3" t="s">
        <v>173</v>
      </c>
      <c r="AI51" s="3">
        <f t="shared" si="22"/>
        <v>1432.1316499999998</v>
      </c>
      <c r="AJ51" s="3">
        <f t="shared" si="23"/>
        <v>451.03658750000022</v>
      </c>
      <c r="AK51" s="3">
        <f t="shared" si="24"/>
        <v>1920.1709020000001</v>
      </c>
      <c r="AL51" s="3"/>
      <c r="AM51" s="3"/>
      <c r="AN51" s="3"/>
      <c r="AO51" s="3" t="s">
        <v>175</v>
      </c>
      <c r="AP51" s="3">
        <f t="shared" si="12"/>
        <v>1121.3876500000001</v>
      </c>
      <c r="AQ51" s="3">
        <f t="shared" si="25"/>
        <v>1291.1475499999997</v>
      </c>
      <c r="AR51" s="3">
        <f t="shared" si="26"/>
        <v>1210.5170379999997</v>
      </c>
      <c r="AS51" s="3"/>
      <c r="AT51" s="3"/>
    </row>
    <row r="52" spans="1:46" x14ac:dyDescent="0.2">
      <c r="A52" s="1" t="s">
        <v>89</v>
      </c>
      <c r="B52" s="1"/>
      <c r="C52" s="1">
        <v>638.54600000000005</v>
      </c>
      <c r="D52" s="1">
        <v>974.19290000000001</v>
      </c>
      <c r="E52" s="1">
        <v>763.35</v>
      </c>
      <c r="F52" s="1">
        <v>677.2133</v>
      </c>
      <c r="G52" s="1">
        <f t="shared" si="3"/>
        <v>763.32555000000002</v>
      </c>
      <c r="H52" s="1">
        <f>AVERAGE(C52:C77)</f>
        <v>856.63407999999993</v>
      </c>
      <c r="I52" s="1">
        <f t="shared" ref="I52:K52" si="27">AVERAGE(D52:D77)</f>
        <v>877.24718461538453</v>
      </c>
      <c r="J52" s="1">
        <f t="shared" si="27"/>
        <v>946.12135769230747</v>
      </c>
      <c r="K52" s="1">
        <f t="shared" si="27"/>
        <v>863.55413846153829</v>
      </c>
      <c r="L52" s="1">
        <f>C52-$G52+H$52</f>
        <v>731.85452999999995</v>
      </c>
      <c r="M52" s="1">
        <f t="shared" ref="M52:O67" si="28">D52-$G52+I$52</f>
        <v>1088.1145346153844</v>
      </c>
      <c r="N52" s="1">
        <f t="shared" si="28"/>
        <v>946.14580769230747</v>
      </c>
      <c r="O52" s="1">
        <f t="shared" si="28"/>
        <v>777.44188846153827</v>
      </c>
      <c r="P52" s="1">
        <f>1.96*STDEV(L52:L77)/SQRT(25)</f>
        <v>58.623030345638561</v>
      </c>
      <c r="Q52" s="1">
        <f t="shared" ref="Q52:S52" si="29">1.96*STDEV(M52:M77)/SQRT(26)</f>
        <v>38.529865526373179</v>
      </c>
      <c r="R52" s="1">
        <f t="shared" si="29"/>
        <v>67.73623772868045</v>
      </c>
      <c r="S52" s="1">
        <f t="shared" si="29"/>
        <v>81.17035380785849</v>
      </c>
      <c r="T52" s="1"/>
      <c r="U52" s="1"/>
      <c r="V52" s="3" t="s">
        <v>187</v>
      </c>
      <c r="W52" s="1">
        <f t="shared" si="5"/>
        <v>806.36945000000003</v>
      </c>
      <c r="X52" s="1">
        <f>C52-$W52+H$52</f>
        <v>688.81062999999995</v>
      </c>
      <c r="Y52" s="1">
        <f>D52-$W52+I$52</f>
        <v>1045.0706346153845</v>
      </c>
      <c r="Z52" s="1">
        <f>1.96*STDEV(X52:X77)/SQRT(25)</f>
        <v>40.629812987902504</v>
      </c>
      <c r="AA52" s="1">
        <f>1.96*STDEV(Y52:Y77)/SQRT(26)</f>
        <v>39.041805768629374</v>
      </c>
      <c r="AB52" s="3" t="s">
        <v>188</v>
      </c>
      <c r="AC52" s="1">
        <f t="shared" si="7"/>
        <v>720.28165000000001</v>
      </c>
      <c r="AD52" s="1">
        <f>E52-$AC52+J$52</f>
        <v>989.18970769230748</v>
      </c>
      <c r="AE52" s="1">
        <f>F52-$AC52+K$52</f>
        <v>820.48578846153828</v>
      </c>
      <c r="AF52" s="1">
        <f>1.96*STDEV(AD52:AD77)/SQRT(26)</f>
        <v>69.185993602760846</v>
      </c>
      <c r="AG52" s="1">
        <f>1.96*STDEV(AE52:AE77)/SQRT(26)</f>
        <v>69.185993602760533</v>
      </c>
      <c r="AH52" s="3" t="s">
        <v>173</v>
      </c>
      <c r="AI52" s="3">
        <f t="shared" si="22"/>
        <v>700.94800000000009</v>
      </c>
      <c r="AJ52" s="3">
        <f>C52-$AI52+H$52</f>
        <v>794.23207999999988</v>
      </c>
      <c r="AK52" s="3">
        <f>E52-$AI52+J$52</f>
        <v>1008.5233576923074</v>
      </c>
      <c r="AL52" s="1">
        <f>1.96*STDEV(AJ52:AJ77)/SQRT(25)</f>
        <v>41.404228970274744</v>
      </c>
      <c r="AM52" s="1">
        <f>1.96*STDEV(AK52:AK77)/SQRT(26)</f>
        <v>39.946351317577033</v>
      </c>
      <c r="AN52" s="1"/>
      <c r="AO52" s="3" t="s">
        <v>175</v>
      </c>
      <c r="AP52" s="3">
        <f t="shared" si="12"/>
        <v>825.70309999999995</v>
      </c>
      <c r="AQ52" s="3">
        <f>D52-$AP52+I$52</f>
        <v>1025.7369846153847</v>
      </c>
      <c r="AR52" s="3">
        <f>F52-$AP52+K$52</f>
        <v>715.06433846153834</v>
      </c>
      <c r="AS52" s="1">
        <f>1.96*STDEV(AQ52:AQ77)/SQRT(26)</f>
        <v>43.293474568413842</v>
      </c>
      <c r="AT52" s="1">
        <f>1.96*STDEV(AR52:AR77)/SQRT(26)</f>
        <v>43.293474568414091</v>
      </c>
    </row>
    <row r="53" spans="1:46" x14ac:dyDescent="0.2">
      <c r="A53" s="3" t="s">
        <v>90</v>
      </c>
      <c r="B53" s="3"/>
      <c r="C53" s="3">
        <v>654.29</v>
      </c>
      <c r="D53" s="3">
        <v>859.27290000000005</v>
      </c>
      <c r="E53" s="3">
        <v>974.96169999999995</v>
      </c>
      <c r="F53" s="3">
        <v>802.20330000000001</v>
      </c>
      <c r="G53" s="3">
        <f t="shared" si="3"/>
        <v>822.68197499999997</v>
      </c>
      <c r="H53" s="3"/>
      <c r="I53" s="3"/>
      <c r="J53" s="3"/>
      <c r="K53" s="3"/>
      <c r="L53" s="3">
        <f t="shared" ref="L53:O77" si="30">C53-$G53+H$52</f>
        <v>688.24210499999992</v>
      </c>
      <c r="M53" s="3">
        <f t="shared" si="28"/>
        <v>913.83810961538461</v>
      </c>
      <c r="N53" s="3">
        <f t="shared" si="28"/>
        <v>1098.4010826923075</v>
      </c>
      <c r="O53" s="3">
        <f t="shared" si="28"/>
        <v>843.07546346153833</v>
      </c>
      <c r="P53" s="3"/>
      <c r="Q53" s="3"/>
      <c r="R53" s="3"/>
      <c r="S53" s="3"/>
      <c r="T53" s="3"/>
      <c r="U53" s="3"/>
      <c r="V53" s="3" t="s">
        <v>187</v>
      </c>
      <c r="W53" s="3">
        <f t="shared" si="5"/>
        <v>756.78144999999995</v>
      </c>
      <c r="X53" s="3">
        <f t="shared" ref="X53:Y77" si="31">C53-$W53+H$52</f>
        <v>754.14262999999994</v>
      </c>
      <c r="Y53" s="3">
        <f t="shared" si="31"/>
        <v>979.73863461538463</v>
      </c>
      <c r="Z53" s="3"/>
      <c r="AA53" s="3"/>
      <c r="AB53" s="3" t="s">
        <v>188</v>
      </c>
      <c r="AC53" s="3">
        <f t="shared" si="7"/>
        <v>888.58249999999998</v>
      </c>
      <c r="AD53" s="3">
        <f t="shared" ref="AD53:AE77" si="32">E53-$AC53+J$52</f>
        <v>1032.5005576923074</v>
      </c>
      <c r="AE53" s="3">
        <f t="shared" si="32"/>
        <v>777.17493846153832</v>
      </c>
      <c r="AF53" s="3"/>
      <c r="AG53" s="3"/>
      <c r="AH53" s="3" t="s">
        <v>173</v>
      </c>
      <c r="AI53" s="3">
        <f t="shared" si="22"/>
        <v>814.6258499999999</v>
      </c>
      <c r="AJ53" s="3">
        <f t="shared" ref="AJ53:AJ77" si="33">C53-$AI53+H$52</f>
        <v>696.29822999999999</v>
      </c>
      <c r="AK53" s="3">
        <f t="shared" ref="AK53:AK77" si="34">E53-$AI53+J$52</f>
        <v>1106.4572076923075</v>
      </c>
      <c r="AL53" s="3"/>
      <c r="AM53" s="3"/>
      <c r="AN53" s="3"/>
      <c r="AO53" s="3" t="s">
        <v>175</v>
      </c>
      <c r="AP53" s="3">
        <f t="shared" si="12"/>
        <v>830.73810000000003</v>
      </c>
      <c r="AQ53" s="3">
        <f t="shared" ref="AQ53:AQ77" si="35">D53-$AP53+I$52</f>
        <v>905.78198461538454</v>
      </c>
      <c r="AR53" s="3">
        <f t="shared" ref="AR53:AR77" si="36">F53-$AP53+K$52</f>
        <v>835.01933846153827</v>
      </c>
      <c r="AS53" s="3"/>
      <c r="AT53" s="3"/>
    </row>
    <row r="54" spans="1:46" x14ac:dyDescent="0.2">
      <c r="A54" s="3" t="s">
        <v>91</v>
      </c>
      <c r="B54" s="3"/>
      <c r="C54" s="3">
        <v>1375.36</v>
      </c>
      <c r="D54" s="3">
        <v>1151.2914000000001</v>
      </c>
      <c r="E54" s="3">
        <v>1943.6333</v>
      </c>
      <c r="F54" s="3">
        <v>784.87</v>
      </c>
      <c r="G54" s="3">
        <f t="shared" si="3"/>
        <v>1313.788675</v>
      </c>
      <c r="H54" s="3"/>
      <c r="I54" s="3"/>
      <c r="J54" s="3"/>
      <c r="K54" s="3"/>
      <c r="L54" s="3">
        <f t="shared" si="30"/>
        <v>918.20540499999981</v>
      </c>
      <c r="M54" s="3">
        <f t="shared" si="28"/>
        <v>714.74990961538458</v>
      </c>
      <c r="N54" s="3">
        <f t="shared" si="28"/>
        <v>1575.9659826923075</v>
      </c>
      <c r="O54" s="3">
        <f t="shared" si="28"/>
        <v>334.63546346153828</v>
      </c>
      <c r="P54" s="3"/>
      <c r="Q54" s="3"/>
      <c r="R54" s="3"/>
      <c r="S54" s="3"/>
      <c r="T54" s="3"/>
      <c r="U54" s="3"/>
      <c r="V54" s="3" t="s">
        <v>187</v>
      </c>
      <c r="W54" s="3">
        <f t="shared" si="5"/>
        <v>1263.3256999999999</v>
      </c>
      <c r="X54" s="3">
        <f t="shared" si="31"/>
        <v>968.66837999999996</v>
      </c>
      <c r="Y54" s="3">
        <f t="shared" si="31"/>
        <v>765.21288461538472</v>
      </c>
      <c r="Z54" s="3"/>
      <c r="AA54" s="3"/>
      <c r="AB54" s="3" t="s">
        <v>188</v>
      </c>
      <c r="AC54" s="3">
        <f>SUM(E54:F54)/2</f>
        <v>1364.2516499999999</v>
      </c>
      <c r="AD54" s="3">
        <f t="shared" si="32"/>
        <v>1525.5030076923076</v>
      </c>
      <c r="AE54" s="3">
        <f t="shared" si="32"/>
        <v>284.17248846153836</v>
      </c>
      <c r="AF54" s="3"/>
      <c r="AG54" s="3"/>
      <c r="AH54" s="3" t="s">
        <v>173</v>
      </c>
      <c r="AI54" s="3">
        <f t="shared" si="22"/>
        <v>1659.49665</v>
      </c>
      <c r="AJ54" s="3">
        <f t="shared" si="33"/>
        <v>572.49742999999978</v>
      </c>
      <c r="AK54" s="3">
        <f t="shared" si="34"/>
        <v>1230.2580076923073</v>
      </c>
      <c r="AL54" s="3"/>
      <c r="AM54" s="3"/>
      <c r="AN54" s="3"/>
      <c r="AO54" s="3" t="s">
        <v>175</v>
      </c>
      <c r="AP54" s="3">
        <f t="shared" si="12"/>
        <v>968.08069999999998</v>
      </c>
      <c r="AQ54" s="3">
        <f t="shared" si="35"/>
        <v>1060.4578846153845</v>
      </c>
      <c r="AR54" s="3">
        <f t="shared" si="36"/>
        <v>680.34343846153831</v>
      </c>
      <c r="AS54" s="3"/>
      <c r="AT54" s="3"/>
    </row>
    <row r="55" spans="1:46" x14ac:dyDescent="0.2">
      <c r="A55" s="3" t="s">
        <v>92</v>
      </c>
      <c r="B55" s="3"/>
      <c r="C55" s="3">
        <v>933.452</v>
      </c>
      <c r="D55" s="3">
        <v>1051.5443</v>
      </c>
      <c r="E55" s="3">
        <v>1154.1500000000001</v>
      </c>
      <c r="F55" s="3">
        <v>1135.3067000000001</v>
      </c>
      <c r="G55" s="3">
        <f t="shared" si="3"/>
        <v>1068.6132500000001</v>
      </c>
      <c r="H55" s="3"/>
      <c r="I55" s="3"/>
      <c r="J55" s="3"/>
      <c r="K55" s="3"/>
      <c r="L55" s="3">
        <f t="shared" si="30"/>
        <v>721.47282999999982</v>
      </c>
      <c r="M55" s="3">
        <f t="shared" si="28"/>
        <v>860.17823461538444</v>
      </c>
      <c r="N55" s="3">
        <f t="shared" si="28"/>
        <v>1031.6581076923076</v>
      </c>
      <c r="O55" s="3">
        <f t="shared" si="28"/>
        <v>930.24758846153827</v>
      </c>
      <c r="P55" s="3"/>
      <c r="Q55" s="3"/>
      <c r="R55" s="3"/>
      <c r="S55" s="3"/>
      <c r="T55" s="3"/>
      <c r="U55" s="3"/>
      <c r="V55" s="3" t="s">
        <v>187</v>
      </c>
      <c r="W55" s="3">
        <f t="shared" si="5"/>
        <v>992.49815000000001</v>
      </c>
      <c r="X55" s="3">
        <f t="shared" si="31"/>
        <v>797.58792999999991</v>
      </c>
      <c r="Y55" s="3">
        <f t="shared" si="31"/>
        <v>936.29333461538454</v>
      </c>
      <c r="Z55" s="3"/>
      <c r="AA55" s="3"/>
      <c r="AB55" s="3" t="s">
        <v>188</v>
      </c>
      <c r="AC55" s="3">
        <f t="shared" si="7"/>
        <v>1144.7283500000001</v>
      </c>
      <c r="AD55" s="3">
        <f t="shared" si="32"/>
        <v>955.54300769230747</v>
      </c>
      <c r="AE55" s="3">
        <f t="shared" si="32"/>
        <v>854.13248846153829</v>
      </c>
      <c r="AF55" s="3"/>
      <c r="AG55" s="3"/>
      <c r="AH55" s="3" t="s">
        <v>173</v>
      </c>
      <c r="AI55" s="3">
        <f t="shared" si="22"/>
        <v>1043.8009999999999</v>
      </c>
      <c r="AJ55" s="3">
        <f t="shared" si="33"/>
        <v>746.28507999999999</v>
      </c>
      <c r="AK55" s="3">
        <f t="shared" si="34"/>
        <v>1056.4703576923075</v>
      </c>
      <c r="AL55" s="3"/>
      <c r="AM55" s="3"/>
      <c r="AN55" s="3"/>
      <c r="AO55" s="3" t="s">
        <v>175</v>
      </c>
      <c r="AP55" s="3">
        <f t="shared" si="12"/>
        <v>1093.4255000000001</v>
      </c>
      <c r="AQ55" s="3">
        <f t="shared" si="35"/>
        <v>835.36598461538449</v>
      </c>
      <c r="AR55" s="3">
        <f t="shared" si="36"/>
        <v>905.43533846153832</v>
      </c>
      <c r="AS55" s="3"/>
      <c r="AT55" s="3"/>
    </row>
    <row r="56" spans="1:46" x14ac:dyDescent="0.2">
      <c r="A56" s="3" t="s">
        <v>93</v>
      </c>
      <c r="B56" s="3"/>
      <c r="C56" s="3">
        <v>946.77800000000002</v>
      </c>
      <c r="D56" s="3">
        <v>882.03710000000001</v>
      </c>
      <c r="E56" s="3">
        <v>1315.2733000000001</v>
      </c>
      <c r="F56" s="3">
        <v>605.89329999999995</v>
      </c>
      <c r="G56" s="3">
        <f t="shared" si="3"/>
        <v>937.49542500000007</v>
      </c>
      <c r="H56" s="3"/>
      <c r="I56" s="3"/>
      <c r="J56" s="3"/>
      <c r="K56" s="3"/>
      <c r="L56" s="3">
        <f t="shared" si="30"/>
        <v>865.91665499999988</v>
      </c>
      <c r="M56" s="3">
        <f t="shared" si="28"/>
        <v>821.78885961538447</v>
      </c>
      <c r="N56" s="3">
        <f t="shared" si="28"/>
        <v>1323.8992326923076</v>
      </c>
      <c r="O56" s="3">
        <f t="shared" si="28"/>
        <v>531.95201346153817</v>
      </c>
      <c r="P56" s="3"/>
      <c r="Q56" s="3"/>
      <c r="R56" s="3"/>
      <c r="S56" s="3"/>
      <c r="T56" s="3"/>
      <c r="U56" s="3"/>
      <c r="V56" s="3" t="s">
        <v>187</v>
      </c>
      <c r="W56" s="3">
        <f t="shared" si="5"/>
        <v>914.40755000000001</v>
      </c>
      <c r="X56" s="3">
        <f t="shared" si="31"/>
        <v>889.00452999999993</v>
      </c>
      <c r="Y56" s="3">
        <f t="shared" si="31"/>
        <v>844.87673461538452</v>
      </c>
      <c r="Z56" s="3"/>
      <c r="AA56" s="3"/>
      <c r="AB56" s="3" t="s">
        <v>188</v>
      </c>
      <c r="AC56" s="3">
        <f t="shared" si="7"/>
        <v>960.58330000000001</v>
      </c>
      <c r="AD56" s="3">
        <f t="shared" si="32"/>
        <v>1300.8113576923074</v>
      </c>
      <c r="AE56" s="3">
        <f t="shared" si="32"/>
        <v>508.86413846153823</v>
      </c>
      <c r="AF56" s="3"/>
      <c r="AG56" s="3"/>
      <c r="AH56" s="3" t="s">
        <v>173</v>
      </c>
      <c r="AI56" s="3">
        <f t="shared" si="22"/>
        <v>1131.02565</v>
      </c>
      <c r="AJ56" s="3">
        <f t="shared" si="33"/>
        <v>672.3864299999999</v>
      </c>
      <c r="AK56" s="3">
        <f t="shared" si="34"/>
        <v>1130.3690076923076</v>
      </c>
      <c r="AL56" s="3"/>
      <c r="AM56" s="3"/>
      <c r="AN56" s="3"/>
      <c r="AO56" s="3" t="s">
        <v>175</v>
      </c>
      <c r="AP56" s="3">
        <f t="shared" si="12"/>
        <v>743.96519999999998</v>
      </c>
      <c r="AQ56" s="3">
        <f t="shared" si="35"/>
        <v>1015.3190846153846</v>
      </c>
      <c r="AR56" s="3">
        <f t="shared" si="36"/>
        <v>725.48223846153826</v>
      </c>
      <c r="AS56" s="3"/>
      <c r="AT56" s="3"/>
    </row>
    <row r="57" spans="1:46" x14ac:dyDescent="0.2">
      <c r="A57" s="3" t="s">
        <v>94</v>
      </c>
      <c r="B57" s="3"/>
      <c r="C57" s="3">
        <v>827.61199999999997</v>
      </c>
      <c r="D57" s="3">
        <v>1003.0571</v>
      </c>
      <c r="E57" s="3">
        <v>828.55</v>
      </c>
      <c r="F57" s="3">
        <v>938.92330000000004</v>
      </c>
      <c r="G57" s="3">
        <f t="shared" si="3"/>
        <v>899.53560000000004</v>
      </c>
      <c r="H57" s="3"/>
      <c r="I57" s="3"/>
      <c r="J57" s="3"/>
      <c r="K57" s="3"/>
      <c r="L57" s="3">
        <f t="shared" si="30"/>
        <v>784.71047999999985</v>
      </c>
      <c r="M57" s="3">
        <f t="shared" si="28"/>
        <v>980.76868461538447</v>
      </c>
      <c r="N57" s="3">
        <f t="shared" si="28"/>
        <v>875.13575769230738</v>
      </c>
      <c r="O57" s="3">
        <f t="shared" si="28"/>
        <v>902.94183846153828</v>
      </c>
      <c r="P57" s="3"/>
      <c r="Q57" s="3"/>
      <c r="R57" s="3"/>
      <c r="S57" s="3"/>
      <c r="T57" s="3"/>
      <c r="U57" s="3"/>
      <c r="V57" s="3" t="s">
        <v>187</v>
      </c>
      <c r="W57" s="3">
        <f t="shared" si="5"/>
        <v>915.33455000000004</v>
      </c>
      <c r="X57" s="3">
        <f t="shared" si="31"/>
        <v>768.91152999999986</v>
      </c>
      <c r="Y57" s="3">
        <f t="shared" si="31"/>
        <v>964.96973461538448</v>
      </c>
      <c r="Z57" s="3"/>
      <c r="AA57" s="3"/>
      <c r="AB57" s="3" t="s">
        <v>188</v>
      </c>
      <c r="AC57" s="3">
        <f t="shared" si="7"/>
        <v>883.73665000000005</v>
      </c>
      <c r="AD57" s="3">
        <f t="shared" si="32"/>
        <v>890.93470769230737</v>
      </c>
      <c r="AE57" s="3">
        <f t="shared" si="32"/>
        <v>918.74078846153827</v>
      </c>
      <c r="AF57" s="3"/>
      <c r="AG57" s="3"/>
      <c r="AH57" s="3" t="s">
        <v>173</v>
      </c>
      <c r="AI57" s="3">
        <f t="shared" si="22"/>
        <v>828.0809999999999</v>
      </c>
      <c r="AJ57" s="3">
        <f t="shared" si="33"/>
        <v>856.16507999999999</v>
      </c>
      <c r="AK57" s="3">
        <f t="shared" si="34"/>
        <v>946.59035769230752</v>
      </c>
      <c r="AL57" s="3"/>
      <c r="AM57" s="3"/>
      <c r="AN57" s="3"/>
      <c r="AO57" s="3" t="s">
        <v>175</v>
      </c>
      <c r="AP57" s="3">
        <f t="shared" si="12"/>
        <v>970.99019999999996</v>
      </c>
      <c r="AQ57" s="3">
        <f t="shared" si="35"/>
        <v>909.31408461538456</v>
      </c>
      <c r="AR57" s="3">
        <f t="shared" si="36"/>
        <v>831.48723846153837</v>
      </c>
      <c r="AS57" s="3"/>
      <c r="AT57" s="3"/>
    </row>
    <row r="58" spans="1:46" x14ac:dyDescent="0.2">
      <c r="A58" s="3" t="s">
        <v>95</v>
      </c>
      <c r="B58" s="3"/>
      <c r="C58" s="3">
        <v>919.76</v>
      </c>
      <c r="D58" s="3">
        <v>547.71140000000003</v>
      </c>
      <c r="E58" s="3">
        <v>685.41499999999996</v>
      </c>
      <c r="F58" s="3">
        <v>497.92</v>
      </c>
      <c r="G58" s="3">
        <f t="shared" si="3"/>
        <v>662.70159999999998</v>
      </c>
      <c r="H58" s="3"/>
      <c r="I58" s="3"/>
      <c r="J58" s="3"/>
      <c r="K58" s="3"/>
      <c r="L58" s="3">
        <f t="shared" si="30"/>
        <v>1113.6924799999999</v>
      </c>
      <c r="M58" s="3">
        <f t="shared" si="28"/>
        <v>762.25698461538457</v>
      </c>
      <c r="N58" s="3">
        <f t="shared" si="28"/>
        <v>968.83475769230745</v>
      </c>
      <c r="O58" s="3">
        <f t="shared" si="28"/>
        <v>698.77253846153826</v>
      </c>
      <c r="P58" s="3"/>
      <c r="Q58" s="3"/>
      <c r="R58" s="3"/>
      <c r="S58" s="3"/>
      <c r="T58" s="3"/>
      <c r="U58" s="3"/>
      <c r="V58" s="3" t="s">
        <v>187</v>
      </c>
      <c r="W58" s="3">
        <f t="shared" si="5"/>
        <v>733.73569999999995</v>
      </c>
      <c r="X58" s="3">
        <f t="shared" si="31"/>
        <v>1042.6583799999999</v>
      </c>
      <c r="Y58" s="3">
        <f t="shared" si="31"/>
        <v>691.2228846153846</v>
      </c>
      <c r="Z58" s="3"/>
      <c r="AA58" s="3"/>
      <c r="AB58" s="3" t="s">
        <v>188</v>
      </c>
      <c r="AC58" s="3">
        <f t="shared" si="7"/>
        <v>591.66750000000002</v>
      </c>
      <c r="AD58" s="3">
        <f t="shared" si="32"/>
        <v>1039.8688576923073</v>
      </c>
      <c r="AE58" s="3">
        <f t="shared" si="32"/>
        <v>769.80663846153834</v>
      </c>
      <c r="AF58" s="3"/>
      <c r="AG58" s="3"/>
      <c r="AH58" s="3" t="s">
        <v>173</v>
      </c>
      <c r="AI58" s="3">
        <f t="shared" si="22"/>
        <v>802.58749999999998</v>
      </c>
      <c r="AJ58" s="3">
        <f t="shared" si="33"/>
        <v>973.80657999999994</v>
      </c>
      <c r="AK58" s="3">
        <f t="shared" si="34"/>
        <v>828.94885769230746</v>
      </c>
      <c r="AL58" s="3"/>
      <c r="AM58" s="3"/>
      <c r="AN58" s="3"/>
      <c r="AO58" s="3" t="s">
        <v>175</v>
      </c>
      <c r="AP58" s="3">
        <f t="shared" si="12"/>
        <v>522.81569999999999</v>
      </c>
      <c r="AQ58" s="3">
        <f t="shared" si="35"/>
        <v>902.14288461538456</v>
      </c>
      <c r="AR58" s="3">
        <f t="shared" si="36"/>
        <v>838.65843846153825</v>
      </c>
      <c r="AS58" s="3"/>
      <c r="AT58" s="3"/>
    </row>
    <row r="59" spans="1:46" x14ac:dyDescent="0.2">
      <c r="A59" s="3" t="s">
        <v>96</v>
      </c>
      <c r="B59" s="3"/>
      <c r="C59" s="3">
        <v>889.70399999999995</v>
      </c>
      <c r="D59" s="3">
        <v>1110.9885999999999</v>
      </c>
      <c r="E59" s="3">
        <v>1353.6617000000001</v>
      </c>
      <c r="F59" s="3">
        <v>1276.2067</v>
      </c>
      <c r="G59" s="3">
        <f t="shared" si="3"/>
        <v>1157.6402499999999</v>
      </c>
      <c r="H59" s="3"/>
      <c r="I59" s="3"/>
      <c r="J59" s="3"/>
      <c r="K59" s="3"/>
      <c r="L59" s="3">
        <f t="shared" si="30"/>
        <v>588.69782999999995</v>
      </c>
      <c r="M59" s="3">
        <f t="shared" si="28"/>
        <v>830.59553461538451</v>
      </c>
      <c r="N59" s="3">
        <f t="shared" si="28"/>
        <v>1142.1428076923075</v>
      </c>
      <c r="O59" s="3">
        <f t="shared" si="28"/>
        <v>982.12058846153832</v>
      </c>
      <c r="P59" s="3"/>
      <c r="Q59" s="3"/>
      <c r="R59" s="3"/>
      <c r="S59" s="3"/>
      <c r="T59" s="3"/>
      <c r="U59" s="3"/>
      <c r="V59" s="3" t="s">
        <v>187</v>
      </c>
      <c r="W59" s="3">
        <f t="shared" si="5"/>
        <v>1000.3462999999999</v>
      </c>
      <c r="X59" s="3">
        <f t="shared" si="31"/>
        <v>745.99177999999995</v>
      </c>
      <c r="Y59" s="3">
        <f t="shared" si="31"/>
        <v>987.8894846153845</v>
      </c>
      <c r="Z59" s="3"/>
      <c r="AA59" s="3"/>
      <c r="AB59" s="3" t="s">
        <v>188</v>
      </c>
      <c r="AC59" s="3">
        <f t="shared" si="7"/>
        <v>1314.9342000000001</v>
      </c>
      <c r="AD59" s="3">
        <f t="shared" si="32"/>
        <v>984.84885769230743</v>
      </c>
      <c r="AE59" s="3">
        <f t="shared" si="32"/>
        <v>824.8266384615381</v>
      </c>
      <c r="AF59" s="3"/>
      <c r="AG59" s="3"/>
      <c r="AH59" s="3" t="s">
        <v>173</v>
      </c>
      <c r="AI59" s="3">
        <f t="shared" si="22"/>
        <v>1121.6828500000001</v>
      </c>
      <c r="AJ59" s="3">
        <f t="shared" si="33"/>
        <v>624.65522999999973</v>
      </c>
      <c r="AK59" s="3">
        <f t="shared" si="34"/>
        <v>1178.1002076923073</v>
      </c>
      <c r="AL59" s="3"/>
      <c r="AM59" s="3"/>
      <c r="AN59" s="3"/>
      <c r="AO59" s="3" t="s">
        <v>175</v>
      </c>
      <c r="AP59" s="3">
        <f t="shared" si="12"/>
        <v>1193.5976499999999</v>
      </c>
      <c r="AQ59" s="3">
        <f t="shared" si="35"/>
        <v>794.6381346153845</v>
      </c>
      <c r="AR59" s="3">
        <f t="shared" si="36"/>
        <v>946.16318846153831</v>
      </c>
      <c r="AS59" s="3"/>
      <c r="AT59" s="3"/>
    </row>
    <row r="60" spans="1:46" x14ac:dyDescent="0.2">
      <c r="A60" s="3" t="s">
        <v>97</v>
      </c>
      <c r="B60" s="3"/>
      <c r="C60" s="3">
        <v>972.06</v>
      </c>
      <c r="D60" s="3">
        <v>910.14329999999995</v>
      </c>
      <c r="E60" s="3">
        <v>755.75670000000002</v>
      </c>
      <c r="F60" s="3">
        <v>814.68499999999995</v>
      </c>
      <c r="G60" s="3">
        <f t="shared" si="3"/>
        <v>863.16125</v>
      </c>
      <c r="H60" s="3"/>
      <c r="I60" s="3"/>
      <c r="J60" s="3"/>
      <c r="K60" s="3"/>
      <c r="L60" s="3">
        <f t="shared" si="30"/>
        <v>965.53282999999988</v>
      </c>
      <c r="M60" s="3">
        <f t="shared" si="28"/>
        <v>924.22923461538448</v>
      </c>
      <c r="N60" s="3">
        <f t="shared" si="28"/>
        <v>838.7168076923075</v>
      </c>
      <c r="O60" s="3">
        <f t="shared" si="28"/>
        <v>815.07788846153824</v>
      </c>
      <c r="P60" s="3"/>
      <c r="Q60" s="3"/>
      <c r="R60" s="3"/>
      <c r="S60" s="3"/>
      <c r="T60" s="3"/>
      <c r="U60" s="3"/>
      <c r="V60" s="3" t="s">
        <v>187</v>
      </c>
      <c r="W60" s="3">
        <f t="shared" si="5"/>
        <v>941.10164999999995</v>
      </c>
      <c r="X60" s="3">
        <f t="shared" si="31"/>
        <v>887.59242999999992</v>
      </c>
      <c r="Y60" s="3">
        <f t="shared" si="31"/>
        <v>846.28883461538453</v>
      </c>
      <c r="Z60" s="3"/>
      <c r="AA60" s="3"/>
      <c r="AB60" s="3" t="s">
        <v>188</v>
      </c>
      <c r="AC60" s="3">
        <f t="shared" si="7"/>
        <v>785.22084999999993</v>
      </c>
      <c r="AD60" s="3">
        <f t="shared" si="32"/>
        <v>916.65720769230757</v>
      </c>
      <c r="AE60" s="3">
        <f t="shared" si="32"/>
        <v>893.0182884615383</v>
      </c>
      <c r="AF60" s="3"/>
      <c r="AG60" s="3"/>
      <c r="AH60" s="3" t="s">
        <v>173</v>
      </c>
      <c r="AI60" s="3">
        <f t="shared" si="22"/>
        <v>863.90834999999993</v>
      </c>
      <c r="AJ60" s="3">
        <f t="shared" si="33"/>
        <v>964.78572999999994</v>
      </c>
      <c r="AK60" s="3">
        <f t="shared" si="34"/>
        <v>837.96970769230757</v>
      </c>
      <c r="AL60" s="3"/>
      <c r="AM60" s="3"/>
      <c r="AN60" s="3"/>
      <c r="AO60" s="3" t="s">
        <v>175</v>
      </c>
      <c r="AP60" s="3">
        <f t="shared" si="12"/>
        <v>862.41414999999995</v>
      </c>
      <c r="AQ60" s="3">
        <f t="shared" si="35"/>
        <v>924.97633461538453</v>
      </c>
      <c r="AR60" s="3">
        <f t="shared" si="36"/>
        <v>815.82498846153828</v>
      </c>
      <c r="AS60" s="3"/>
      <c r="AT60" s="3"/>
    </row>
    <row r="61" spans="1:46" x14ac:dyDescent="0.2">
      <c r="A61" s="3" t="s">
        <v>98</v>
      </c>
      <c r="B61" s="3"/>
      <c r="C61" s="3">
        <v>1058.2660000000001</v>
      </c>
      <c r="D61" s="3">
        <v>641.16859999999997</v>
      </c>
      <c r="E61" s="3">
        <v>912.02329999999995</v>
      </c>
      <c r="F61" s="3">
        <v>720.71</v>
      </c>
      <c r="G61" s="3">
        <f t="shared" si="3"/>
        <v>833.04197499999998</v>
      </c>
      <c r="H61" s="3"/>
      <c r="I61" s="3"/>
      <c r="J61" s="3"/>
      <c r="K61" s="3"/>
      <c r="L61" s="3">
        <f t="shared" si="30"/>
        <v>1081.858105</v>
      </c>
      <c r="M61" s="3">
        <f t="shared" si="28"/>
        <v>685.37380961538452</v>
      </c>
      <c r="N61" s="3">
        <f t="shared" si="28"/>
        <v>1025.1026826923076</v>
      </c>
      <c r="O61" s="3">
        <f t="shared" si="28"/>
        <v>751.22216346153834</v>
      </c>
      <c r="P61" s="3"/>
      <c r="Q61" s="3"/>
      <c r="R61" s="3"/>
      <c r="S61" s="3"/>
      <c r="T61" s="3"/>
      <c r="U61" s="3"/>
      <c r="V61" s="3" t="s">
        <v>187</v>
      </c>
      <c r="W61" s="3">
        <f t="shared" si="5"/>
        <v>849.71730000000002</v>
      </c>
      <c r="X61" s="3">
        <f t="shared" si="31"/>
        <v>1065.1827800000001</v>
      </c>
      <c r="Y61" s="3">
        <f t="shared" si="31"/>
        <v>668.69848461538447</v>
      </c>
      <c r="Z61" s="3"/>
      <c r="AA61" s="3"/>
      <c r="AB61" s="3" t="s">
        <v>188</v>
      </c>
      <c r="AC61" s="3">
        <f t="shared" si="7"/>
        <v>816.36664999999994</v>
      </c>
      <c r="AD61" s="3">
        <f t="shared" si="32"/>
        <v>1041.7780076923075</v>
      </c>
      <c r="AE61" s="3">
        <f t="shared" si="32"/>
        <v>767.89748846153839</v>
      </c>
      <c r="AF61" s="3"/>
      <c r="AG61" s="3"/>
      <c r="AH61" s="3" t="s">
        <v>173</v>
      </c>
      <c r="AI61" s="3">
        <f t="shared" si="22"/>
        <v>985.14464999999996</v>
      </c>
      <c r="AJ61" s="3">
        <f t="shared" si="33"/>
        <v>929.75543000000005</v>
      </c>
      <c r="AK61" s="3">
        <f t="shared" si="34"/>
        <v>873.00000769230746</v>
      </c>
      <c r="AL61" s="3"/>
      <c r="AM61" s="3"/>
      <c r="AN61" s="3"/>
      <c r="AO61" s="3" t="s">
        <v>175</v>
      </c>
      <c r="AP61" s="3">
        <f t="shared" si="12"/>
        <v>680.9393</v>
      </c>
      <c r="AQ61" s="3">
        <f t="shared" si="35"/>
        <v>837.47648461538449</v>
      </c>
      <c r="AR61" s="3">
        <f t="shared" si="36"/>
        <v>903.32483846153832</v>
      </c>
      <c r="AS61" s="3"/>
      <c r="AT61" s="3"/>
    </row>
    <row r="62" spans="1:46" x14ac:dyDescent="0.2">
      <c r="A62" s="3" t="s">
        <v>99</v>
      </c>
      <c r="B62" s="3"/>
      <c r="C62" s="3">
        <v>494.26</v>
      </c>
      <c r="D62" s="3">
        <v>517.16859999999997</v>
      </c>
      <c r="E62" s="3">
        <v>531.26</v>
      </c>
      <c r="F62" s="3">
        <v>579.70330000000001</v>
      </c>
      <c r="G62" s="3">
        <f t="shared" si="3"/>
        <v>530.59797500000002</v>
      </c>
      <c r="H62" s="3"/>
      <c r="I62" s="3"/>
      <c r="J62" s="3"/>
      <c r="K62" s="3"/>
      <c r="L62" s="3">
        <f t="shared" si="30"/>
        <v>820.2961049999999</v>
      </c>
      <c r="M62" s="3">
        <f t="shared" si="28"/>
        <v>863.81780961538448</v>
      </c>
      <c r="N62" s="3">
        <f t="shared" si="28"/>
        <v>946.78338269230744</v>
      </c>
      <c r="O62" s="3">
        <f t="shared" si="28"/>
        <v>912.65946346153828</v>
      </c>
      <c r="P62" s="3"/>
      <c r="Q62" s="3"/>
      <c r="R62" s="3"/>
      <c r="S62" s="3"/>
      <c r="T62" s="3"/>
      <c r="U62" s="3"/>
      <c r="V62" s="3" t="s">
        <v>187</v>
      </c>
      <c r="W62" s="3">
        <f t="shared" si="5"/>
        <v>505.71429999999998</v>
      </c>
      <c r="X62" s="3">
        <f t="shared" si="31"/>
        <v>845.17977999999994</v>
      </c>
      <c r="Y62" s="3">
        <f t="shared" si="31"/>
        <v>888.70148461538452</v>
      </c>
      <c r="Z62" s="3"/>
      <c r="AA62" s="3"/>
      <c r="AB62" s="3" t="s">
        <v>188</v>
      </c>
      <c r="AC62" s="3">
        <f t="shared" si="7"/>
        <v>555.48164999999995</v>
      </c>
      <c r="AD62" s="3">
        <f t="shared" si="32"/>
        <v>921.89970769230752</v>
      </c>
      <c r="AE62" s="3">
        <f t="shared" si="32"/>
        <v>887.77578846153835</v>
      </c>
      <c r="AF62" s="3"/>
      <c r="AG62" s="3"/>
      <c r="AH62" s="3" t="s">
        <v>173</v>
      </c>
      <c r="AI62" s="3">
        <f t="shared" si="22"/>
        <v>512.76</v>
      </c>
      <c r="AJ62" s="3">
        <f t="shared" si="33"/>
        <v>838.13407999999993</v>
      </c>
      <c r="AK62" s="3">
        <f t="shared" si="34"/>
        <v>964.62135769230747</v>
      </c>
      <c r="AL62" s="3"/>
      <c r="AM62" s="3"/>
      <c r="AN62" s="3"/>
      <c r="AO62" s="3" t="s">
        <v>175</v>
      </c>
      <c r="AP62" s="3">
        <f t="shared" si="12"/>
        <v>548.43595000000005</v>
      </c>
      <c r="AQ62" s="3">
        <f t="shared" si="35"/>
        <v>845.97983461538445</v>
      </c>
      <c r="AR62" s="3">
        <f t="shared" si="36"/>
        <v>894.82148846153825</v>
      </c>
      <c r="AS62" s="3"/>
      <c r="AT62" s="3"/>
    </row>
    <row r="63" spans="1:46" x14ac:dyDescent="0.2">
      <c r="A63" s="3" t="s">
        <v>100</v>
      </c>
      <c r="B63" s="3"/>
      <c r="C63" s="3">
        <v>1081.1600000000001</v>
      </c>
      <c r="D63" s="3">
        <v>1455.0733</v>
      </c>
      <c r="E63" s="3">
        <v>1130.7283</v>
      </c>
      <c r="F63" s="3">
        <v>1912.6333</v>
      </c>
      <c r="G63" s="3">
        <f>SUM(C63:F63)/4</f>
        <v>1394.898725</v>
      </c>
      <c r="H63" s="3"/>
      <c r="I63" s="3"/>
      <c r="J63" s="3"/>
      <c r="K63" s="3"/>
      <c r="L63" s="3">
        <f t="shared" si="30"/>
        <v>542.895355</v>
      </c>
      <c r="M63" s="3">
        <f t="shared" si="28"/>
        <v>937.42175961538453</v>
      </c>
      <c r="N63" s="3">
        <f t="shared" si="28"/>
        <v>681.95093269230745</v>
      </c>
      <c r="O63" s="3">
        <f t="shared" si="28"/>
        <v>1381.2887134615382</v>
      </c>
      <c r="P63" s="3"/>
      <c r="Q63" s="3"/>
      <c r="R63" s="3"/>
      <c r="S63" s="3"/>
      <c r="T63" s="3"/>
      <c r="U63" s="3"/>
      <c r="V63" s="3" t="s">
        <v>187</v>
      </c>
      <c r="W63" s="3">
        <f t="shared" si="5"/>
        <v>1268.1166499999999</v>
      </c>
      <c r="X63" s="3">
        <f t="shared" si="31"/>
        <v>669.67743000000007</v>
      </c>
      <c r="Y63" s="3">
        <f t="shared" si="31"/>
        <v>1064.2038346153845</v>
      </c>
      <c r="Z63" s="3"/>
      <c r="AA63" s="3"/>
      <c r="AB63" s="3" t="s">
        <v>188</v>
      </c>
      <c r="AC63" s="3">
        <f t="shared" si="7"/>
        <v>1521.6808000000001</v>
      </c>
      <c r="AD63" s="3">
        <f t="shared" si="32"/>
        <v>555.16885769230737</v>
      </c>
      <c r="AE63" s="3">
        <f t="shared" si="32"/>
        <v>1254.5066384615382</v>
      </c>
      <c r="AF63" s="3"/>
      <c r="AG63" s="3"/>
      <c r="AH63" s="3" t="s">
        <v>173</v>
      </c>
      <c r="AI63" s="3">
        <f t="shared" si="22"/>
        <v>1105.94415</v>
      </c>
      <c r="AJ63" s="3">
        <f t="shared" si="33"/>
        <v>831.84992999999997</v>
      </c>
      <c r="AK63" s="3">
        <f t="shared" si="34"/>
        <v>970.90550769230742</v>
      </c>
      <c r="AL63" s="3"/>
      <c r="AM63" s="3"/>
      <c r="AN63" s="3"/>
      <c r="AO63" s="3" t="s">
        <v>175</v>
      </c>
      <c r="AP63" s="3">
        <f t="shared" si="12"/>
        <v>1683.8533</v>
      </c>
      <c r="AQ63" s="3">
        <f t="shared" si="35"/>
        <v>648.46718461538455</v>
      </c>
      <c r="AR63" s="3">
        <f t="shared" si="36"/>
        <v>1092.3341384615383</v>
      </c>
      <c r="AS63" s="3"/>
      <c r="AT63" s="3"/>
    </row>
    <row r="64" spans="1:46" x14ac:dyDescent="0.2">
      <c r="A64" s="3" t="s">
        <v>101</v>
      </c>
      <c r="B64" s="3"/>
      <c r="C64" s="3">
        <v>935.25</v>
      </c>
      <c r="D64" s="3">
        <v>880.8614</v>
      </c>
      <c r="E64" s="3">
        <v>1100.0667000000001</v>
      </c>
      <c r="F64" s="3">
        <v>773.53330000000005</v>
      </c>
      <c r="G64" s="3">
        <f t="shared" si="3"/>
        <v>922.42785000000003</v>
      </c>
      <c r="H64" s="3"/>
      <c r="I64" s="3"/>
      <c r="J64" s="3"/>
      <c r="K64" s="3"/>
      <c r="L64" s="3">
        <f t="shared" si="30"/>
        <v>869.45622999999989</v>
      </c>
      <c r="M64" s="3">
        <f t="shared" si="28"/>
        <v>835.68073461538449</v>
      </c>
      <c r="N64" s="3">
        <f t="shared" si="28"/>
        <v>1123.7602076923076</v>
      </c>
      <c r="O64" s="3">
        <f t="shared" si="28"/>
        <v>714.65958846153831</v>
      </c>
      <c r="P64" s="3"/>
      <c r="Q64" s="3"/>
      <c r="R64" s="3"/>
      <c r="S64" s="3"/>
      <c r="T64" s="3"/>
      <c r="U64" s="3"/>
      <c r="V64" s="3" t="s">
        <v>187</v>
      </c>
      <c r="W64" s="3">
        <f t="shared" si="5"/>
        <v>908.0557</v>
      </c>
      <c r="X64" s="3">
        <f t="shared" si="31"/>
        <v>883.82837999999992</v>
      </c>
      <c r="Y64" s="3">
        <f t="shared" si="31"/>
        <v>850.05288461538453</v>
      </c>
      <c r="Z64" s="3"/>
      <c r="AA64" s="3"/>
      <c r="AB64" s="3" t="s">
        <v>188</v>
      </c>
      <c r="AC64" s="3">
        <f t="shared" si="7"/>
        <v>936.80000000000007</v>
      </c>
      <c r="AD64" s="3">
        <f t="shared" si="32"/>
        <v>1109.3880576923075</v>
      </c>
      <c r="AE64" s="3">
        <f t="shared" si="32"/>
        <v>700.28743846153827</v>
      </c>
      <c r="AF64" s="3"/>
      <c r="AG64" s="3"/>
      <c r="AH64" s="3" t="s">
        <v>173</v>
      </c>
      <c r="AI64" s="3">
        <f t="shared" si="22"/>
        <v>1017.65835</v>
      </c>
      <c r="AJ64" s="3">
        <f t="shared" si="33"/>
        <v>774.22572999999988</v>
      </c>
      <c r="AK64" s="3">
        <f t="shared" si="34"/>
        <v>1028.5297076923075</v>
      </c>
      <c r="AL64" s="3"/>
      <c r="AM64" s="3"/>
      <c r="AN64" s="3"/>
      <c r="AO64" s="3" t="s">
        <v>175</v>
      </c>
      <c r="AP64" s="3">
        <f t="shared" si="12"/>
        <v>827.19735000000003</v>
      </c>
      <c r="AQ64" s="3">
        <f t="shared" si="35"/>
        <v>930.9112346153845</v>
      </c>
      <c r="AR64" s="3">
        <f t="shared" si="36"/>
        <v>809.89008846153831</v>
      </c>
      <c r="AS64" s="3"/>
      <c r="AT64" s="3"/>
    </row>
    <row r="65" spans="1:46" x14ac:dyDescent="0.2">
      <c r="A65" s="3" t="s">
        <v>102</v>
      </c>
      <c r="B65" s="3"/>
      <c r="C65" s="3">
        <v>612.01</v>
      </c>
      <c r="D65" s="3">
        <v>707.17859999999996</v>
      </c>
      <c r="E65" s="3">
        <v>712.57830000000001</v>
      </c>
      <c r="F65" s="3">
        <v>656.29330000000004</v>
      </c>
      <c r="G65" s="3">
        <f t="shared" si="3"/>
        <v>672.01504999999997</v>
      </c>
      <c r="H65" s="3"/>
      <c r="I65" s="3"/>
      <c r="J65" s="3"/>
      <c r="K65" s="3"/>
      <c r="L65" s="3">
        <f t="shared" si="30"/>
        <v>796.62902999999994</v>
      </c>
      <c r="M65" s="3">
        <f t="shared" si="28"/>
        <v>912.41073461538451</v>
      </c>
      <c r="N65" s="3">
        <f t="shared" si="28"/>
        <v>986.68460769230751</v>
      </c>
      <c r="O65" s="3">
        <f t="shared" si="28"/>
        <v>847.83238846153836</v>
      </c>
      <c r="P65" s="3"/>
      <c r="Q65" s="3"/>
      <c r="R65" s="3"/>
      <c r="S65" s="3"/>
      <c r="T65" s="3"/>
      <c r="U65" s="3"/>
      <c r="V65" s="3" t="s">
        <v>187</v>
      </c>
      <c r="W65" s="3">
        <f t="shared" si="5"/>
        <v>659.59429999999998</v>
      </c>
      <c r="X65" s="3">
        <f t="shared" si="31"/>
        <v>809.04977999999994</v>
      </c>
      <c r="Y65" s="3">
        <f t="shared" si="31"/>
        <v>924.83148461538451</v>
      </c>
      <c r="Z65" s="3"/>
      <c r="AA65" s="3"/>
      <c r="AB65" s="3" t="s">
        <v>188</v>
      </c>
      <c r="AC65" s="3">
        <f t="shared" si="7"/>
        <v>684.43579999999997</v>
      </c>
      <c r="AD65" s="3">
        <f t="shared" si="32"/>
        <v>974.26385769230751</v>
      </c>
      <c r="AE65" s="3">
        <f t="shared" si="32"/>
        <v>835.41163846153836</v>
      </c>
      <c r="AF65" s="3"/>
      <c r="AG65" s="3"/>
      <c r="AH65" s="3" t="s">
        <v>173</v>
      </c>
      <c r="AI65" s="3">
        <f t="shared" si="22"/>
        <v>662.29414999999995</v>
      </c>
      <c r="AJ65" s="3">
        <f t="shared" si="33"/>
        <v>806.34992999999997</v>
      </c>
      <c r="AK65" s="3">
        <f t="shared" si="34"/>
        <v>996.40550769230754</v>
      </c>
      <c r="AL65" s="3"/>
      <c r="AM65" s="3"/>
      <c r="AN65" s="3"/>
      <c r="AO65" s="3" t="s">
        <v>175</v>
      </c>
      <c r="AP65" s="3">
        <f>(D65+F65)/2</f>
        <v>681.73595</v>
      </c>
      <c r="AQ65" s="3">
        <f t="shared" si="35"/>
        <v>902.68983461538448</v>
      </c>
      <c r="AR65" s="3">
        <f t="shared" si="36"/>
        <v>838.11148846153833</v>
      </c>
      <c r="AS65" s="3"/>
      <c r="AT65" s="3"/>
    </row>
    <row r="66" spans="1:46" x14ac:dyDescent="0.2">
      <c r="A66" s="3" t="s">
        <v>103</v>
      </c>
      <c r="B66" s="3"/>
      <c r="C66" s="3">
        <v>689.62800000000004</v>
      </c>
      <c r="D66" s="3">
        <v>726.57</v>
      </c>
      <c r="E66" s="3">
        <v>809.44500000000005</v>
      </c>
      <c r="F66" s="3">
        <v>772.00329999999997</v>
      </c>
      <c r="G66" s="3">
        <f t="shared" si="3"/>
        <v>749.41157499999997</v>
      </c>
      <c r="H66" s="3"/>
      <c r="I66" s="3"/>
      <c r="J66" s="3"/>
      <c r="K66" s="3"/>
      <c r="L66" s="3">
        <f t="shared" si="30"/>
        <v>796.850505</v>
      </c>
      <c r="M66" s="3">
        <f t="shared" si="28"/>
        <v>854.40560961538461</v>
      </c>
      <c r="N66" s="3">
        <f t="shared" si="28"/>
        <v>1006.1547826923075</v>
      </c>
      <c r="O66" s="3">
        <f t="shared" si="28"/>
        <v>886.14586346153828</v>
      </c>
      <c r="P66" s="3"/>
      <c r="Q66" s="3"/>
      <c r="R66" s="3"/>
      <c r="S66" s="3"/>
      <c r="T66" s="3"/>
      <c r="U66" s="3"/>
      <c r="V66" s="3" t="s">
        <v>187</v>
      </c>
      <c r="W66" s="3">
        <f t="shared" si="5"/>
        <v>708.09900000000005</v>
      </c>
      <c r="X66" s="3">
        <f t="shared" si="31"/>
        <v>838.16307999999992</v>
      </c>
      <c r="Y66" s="3">
        <f t="shared" si="31"/>
        <v>895.71818461538453</v>
      </c>
      <c r="Z66" s="3"/>
      <c r="AA66" s="3"/>
      <c r="AB66" s="3" t="s">
        <v>188</v>
      </c>
      <c r="AC66" s="3">
        <f t="shared" si="7"/>
        <v>790.72415000000001</v>
      </c>
      <c r="AD66" s="3">
        <f t="shared" si="32"/>
        <v>964.84220769230751</v>
      </c>
      <c r="AE66" s="3">
        <f t="shared" si="32"/>
        <v>844.83328846153825</v>
      </c>
      <c r="AF66" s="3"/>
      <c r="AG66" s="3"/>
      <c r="AH66" s="3" t="s">
        <v>173</v>
      </c>
      <c r="AI66" s="3">
        <f t="shared" si="22"/>
        <v>749.53650000000005</v>
      </c>
      <c r="AJ66" s="3">
        <f t="shared" si="33"/>
        <v>796.72557999999992</v>
      </c>
      <c r="AK66" s="3">
        <f t="shared" si="34"/>
        <v>1006.0298576923075</v>
      </c>
      <c r="AL66" s="3"/>
      <c r="AM66" s="3"/>
      <c r="AN66" s="3"/>
      <c r="AO66" s="3" t="s">
        <v>175</v>
      </c>
      <c r="AP66" s="3">
        <f t="shared" si="12"/>
        <v>749.28665000000001</v>
      </c>
      <c r="AQ66" s="3">
        <f t="shared" si="35"/>
        <v>854.53053461538457</v>
      </c>
      <c r="AR66" s="3">
        <f t="shared" si="36"/>
        <v>886.27078846153825</v>
      </c>
      <c r="AS66" s="3"/>
      <c r="AT66" s="3"/>
    </row>
    <row r="67" spans="1:46" x14ac:dyDescent="0.2">
      <c r="A67" s="3" t="s">
        <v>104</v>
      </c>
      <c r="B67" s="3"/>
      <c r="C67" s="3">
        <v>905.60199999999998</v>
      </c>
      <c r="D67" s="3">
        <v>1036.2285999999999</v>
      </c>
      <c r="E67" s="3">
        <v>1025.6216999999999</v>
      </c>
      <c r="F67" s="3">
        <v>908.95669999999996</v>
      </c>
      <c r="G67" s="3">
        <f t="shared" ref="G67:G77" si="37">SUM(C67:F67)/4</f>
        <v>969.10224999999991</v>
      </c>
      <c r="H67" s="3"/>
      <c r="I67" s="3"/>
      <c r="J67" s="3"/>
      <c r="K67" s="3"/>
      <c r="L67" s="3">
        <f t="shared" si="30"/>
        <v>793.13382999999999</v>
      </c>
      <c r="M67" s="3">
        <f t="shared" si="28"/>
        <v>944.37353461538453</v>
      </c>
      <c r="N67" s="3">
        <f t="shared" si="28"/>
        <v>1002.6408076923075</v>
      </c>
      <c r="O67" s="3">
        <f t="shared" si="28"/>
        <v>803.40858846153833</v>
      </c>
      <c r="P67" s="3"/>
      <c r="Q67" s="3"/>
      <c r="R67" s="3"/>
      <c r="S67" s="3"/>
      <c r="T67" s="3"/>
      <c r="U67" s="3"/>
      <c r="V67" s="3" t="s">
        <v>187</v>
      </c>
      <c r="W67" s="3">
        <f t="shared" ref="W67:W77" si="38">SUM(C67:D67)/2</f>
        <v>970.91529999999989</v>
      </c>
      <c r="X67" s="3">
        <f t="shared" si="31"/>
        <v>791.32078000000001</v>
      </c>
      <c r="Y67" s="3">
        <f t="shared" si="31"/>
        <v>942.56048461538455</v>
      </c>
      <c r="Z67" s="3"/>
      <c r="AA67" s="3"/>
      <c r="AB67" s="3" t="s">
        <v>188</v>
      </c>
      <c r="AC67" s="3">
        <f t="shared" ref="AC67:AC71" si="39">SUM(E67:F67)/2</f>
        <v>967.28919999999994</v>
      </c>
      <c r="AD67" s="3">
        <f t="shared" si="32"/>
        <v>1004.4538576923075</v>
      </c>
      <c r="AE67" s="3">
        <f t="shared" si="32"/>
        <v>805.2216384615383</v>
      </c>
      <c r="AF67" s="3"/>
      <c r="AG67" s="3"/>
      <c r="AH67" s="3" t="s">
        <v>173</v>
      </c>
      <c r="AI67" s="3">
        <f t="shared" si="22"/>
        <v>965.61185</v>
      </c>
      <c r="AJ67" s="3">
        <f t="shared" si="33"/>
        <v>796.6242299999999</v>
      </c>
      <c r="AK67" s="3">
        <f t="shared" si="34"/>
        <v>1006.1312076923074</v>
      </c>
      <c r="AL67" s="3"/>
      <c r="AM67" s="3"/>
      <c r="AN67" s="3"/>
      <c r="AO67" s="3" t="s">
        <v>175</v>
      </c>
      <c r="AP67" s="3">
        <f t="shared" ref="AP67:AP77" si="40">(D67+F67)/2</f>
        <v>972.59264999999994</v>
      </c>
      <c r="AQ67" s="3">
        <f t="shared" si="35"/>
        <v>940.88313461538451</v>
      </c>
      <c r="AR67" s="3">
        <f t="shared" si="36"/>
        <v>799.91818846153831</v>
      </c>
      <c r="AS67" s="3"/>
      <c r="AT67" s="3"/>
    </row>
    <row r="68" spans="1:46" x14ac:dyDescent="0.2">
      <c r="A68" s="3" t="s">
        <v>105</v>
      </c>
      <c r="B68" s="3"/>
      <c r="C68" s="3">
        <v>794.822</v>
      </c>
      <c r="D68" s="3">
        <v>588.40859999999998</v>
      </c>
      <c r="E68" s="3">
        <v>883.10829999999999</v>
      </c>
      <c r="F68" s="3">
        <v>607.36</v>
      </c>
      <c r="G68" s="3">
        <f t="shared" si="37"/>
        <v>718.42472499999997</v>
      </c>
      <c r="H68" s="3"/>
      <c r="I68" s="3"/>
      <c r="J68" s="3"/>
      <c r="K68" s="3"/>
      <c r="L68" s="3">
        <f t="shared" si="30"/>
        <v>933.03135499999996</v>
      </c>
      <c r="M68" s="3">
        <f t="shared" si="30"/>
        <v>747.23105961538454</v>
      </c>
      <c r="N68" s="3">
        <f t="shared" si="30"/>
        <v>1110.8049326923074</v>
      </c>
      <c r="O68" s="3">
        <f t="shared" si="30"/>
        <v>752.48941346153833</v>
      </c>
      <c r="P68" s="3"/>
      <c r="Q68" s="3"/>
      <c r="R68" s="3"/>
      <c r="S68" s="3"/>
      <c r="T68" s="3"/>
      <c r="U68" s="3"/>
      <c r="V68" s="3" t="s">
        <v>187</v>
      </c>
      <c r="W68" s="3">
        <f t="shared" si="38"/>
        <v>691.61529999999993</v>
      </c>
      <c r="X68" s="3">
        <f t="shared" si="31"/>
        <v>959.84078</v>
      </c>
      <c r="Y68" s="3">
        <f t="shared" si="31"/>
        <v>774.04048461538457</v>
      </c>
      <c r="Z68" s="3"/>
      <c r="AA68" s="3"/>
      <c r="AB68" s="3" t="s">
        <v>188</v>
      </c>
      <c r="AC68" s="3">
        <f t="shared" si="39"/>
        <v>745.23415</v>
      </c>
      <c r="AD68" s="3">
        <f t="shared" si="32"/>
        <v>1083.9955076923075</v>
      </c>
      <c r="AE68" s="3">
        <f t="shared" si="32"/>
        <v>725.6799884615383</v>
      </c>
      <c r="AF68" s="3"/>
      <c r="AG68" s="3"/>
      <c r="AH68" s="3" t="s">
        <v>173</v>
      </c>
      <c r="AI68" s="3">
        <f t="shared" si="22"/>
        <v>838.96514999999999</v>
      </c>
      <c r="AJ68" s="3">
        <f t="shared" si="33"/>
        <v>812.49092999999993</v>
      </c>
      <c r="AK68" s="3">
        <f t="shared" si="34"/>
        <v>990.26450769230746</v>
      </c>
      <c r="AL68" s="3"/>
      <c r="AM68" s="3"/>
      <c r="AN68" s="3"/>
      <c r="AO68" s="3" t="s">
        <v>175</v>
      </c>
      <c r="AP68" s="3">
        <f t="shared" si="40"/>
        <v>597.88429999999994</v>
      </c>
      <c r="AQ68" s="3">
        <f t="shared" si="35"/>
        <v>867.77148461538457</v>
      </c>
      <c r="AR68" s="3">
        <f t="shared" si="36"/>
        <v>873.02983846153836</v>
      </c>
      <c r="AS68" s="3"/>
      <c r="AT68" s="3"/>
    </row>
    <row r="69" spans="1:46" x14ac:dyDescent="0.2">
      <c r="A69" s="3" t="s">
        <v>106</v>
      </c>
      <c r="B69" s="3"/>
      <c r="C69" s="3">
        <v>840.22199999999998</v>
      </c>
      <c r="D69" s="3">
        <v>988.72569999999996</v>
      </c>
      <c r="E69" s="3">
        <v>806.79</v>
      </c>
      <c r="F69" s="3">
        <v>979.5</v>
      </c>
      <c r="G69" s="3">
        <f t="shared" si="37"/>
        <v>903.80942499999992</v>
      </c>
      <c r="H69" s="3"/>
      <c r="I69" s="3"/>
      <c r="J69" s="3"/>
      <c r="K69" s="3"/>
      <c r="L69" s="3">
        <f t="shared" si="30"/>
        <v>793.04665499999999</v>
      </c>
      <c r="M69" s="3">
        <f t="shared" si="30"/>
        <v>962.16345961538457</v>
      </c>
      <c r="N69" s="3">
        <f t="shared" si="30"/>
        <v>849.10193269230751</v>
      </c>
      <c r="O69" s="3">
        <f t="shared" si="30"/>
        <v>939.24471346153837</v>
      </c>
      <c r="P69" s="3"/>
      <c r="Q69" s="3"/>
      <c r="R69" s="3"/>
      <c r="S69" s="3"/>
      <c r="T69" s="3"/>
      <c r="U69" s="3"/>
      <c r="V69" s="3" t="s">
        <v>187</v>
      </c>
      <c r="W69" s="3">
        <f t="shared" si="38"/>
        <v>914.47384999999997</v>
      </c>
      <c r="X69" s="3">
        <f t="shared" si="31"/>
        <v>782.38222999999994</v>
      </c>
      <c r="Y69" s="3">
        <f t="shared" si="31"/>
        <v>951.49903461538452</v>
      </c>
      <c r="Z69" s="3"/>
      <c r="AA69" s="3"/>
      <c r="AB69" s="3" t="s">
        <v>188</v>
      </c>
      <c r="AC69" s="3">
        <f t="shared" si="39"/>
        <v>893.14499999999998</v>
      </c>
      <c r="AD69" s="3">
        <f t="shared" si="32"/>
        <v>859.76635769230745</v>
      </c>
      <c r="AE69" s="3">
        <f t="shared" si="32"/>
        <v>949.9091384615383</v>
      </c>
      <c r="AF69" s="3"/>
      <c r="AG69" s="3"/>
      <c r="AH69" s="3" t="s">
        <v>173</v>
      </c>
      <c r="AI69" s="3">
        <f t="shared" si="22"/>
        <v>823.50599999999997</v>
      </c>
      <c r="AJ69" s="3">
        <f t="shared" si="33"/>
        <v>873.35007999999993</v>
      </c>
      <c r="AK69" s="3">
        <f t="shared" si="34"/>
        <v>929.40535769230746</v>
      </c>
      <c r="AL69" s="3"/>
      <c r="AM69" s="3"/>
      <c r="AN69" s="3"/>
      <c r="AO69" s="3" t="s">
        <v>175</v>
      </c>
      <c r="AP69" s="3">
        <f t="shared" si="40"/>
        <v>984.11284999999998</v>
      </c>
      <c r="AQ69" s="3">
        <f t="shared" si="35"/>
        <v>881.86003461538451</v>
      </c>
      <c r="AR69" s="3">
        <f t="shared" si="36"/>
        <v>858.94128846153831</v>
      </c>
      <c r="AS69" s="3"/>
      <c r="AT69" s="3"/>
    </row>
    <row r="70" spans="1:46" x14ac:dyDescent="0.2">
      <c r="A70" s="3" t="s">
        <v>107</v>
      </c>
      <c r="B70" s="3"/>
      <c r="C70" s="3">
        <v>708.44200000000001</v>
      </c>
      <c r="D70" s="3">
        <v>969.77290000000005</v>
      </c>
      <c r="E70" s="3">
        <v>966.26</v>
      </c>
      <c r="F70" s="3">
        <v>704.91669999999999</v>
      </c>
      <c r="G70" s="3">
        <f t="shared" si="37"/>
        <v>837.34789999999998</v>
      </c>
      <c r="H70" s="3"/>
      <c r="I70" s="3"/>
      <c r="J70" s="3"/>
      <c r="K70" s="3"/>
      <c r="L70" s="3">
        <f t="shared" si="30"/>
        <v>727.72817999999995</v>
      </c>
      <c r="M70" s="3">
        <f t="shared" si="30"/>
        <v>1009.6721846153846</v>
      </c>
      <c r="N70" s="3">
        <f t="shared" si="30"/>
        <v>1075.0334576923074</v>
      </c>
      <c r="O70" s="3">
        <f t="shared" si="30"/>
        <v>731.1229384615383</v>
      </c>
      <c r="P70" s="3"/>
      <c r="Q70" s="3"/>
      <c r="R70" s="3"/>
      <c r="S70" s="3"/>
      <c r="T70" s="3"/>
      <c r="U70" s="3"/>
      <c r="V70" s="3" t="s">
        <v>187</v>
      </c>
      <c r="W70" s="3">
        <f t="shared" si="38"/>
        <v>839.10744999999997</v>
      </c>
      <c r="X70" s="3">
        <f t="shared" si="31"/>
        <v>725.96862999999996</v>
      </c>
      <c r="Y70" s="3">
        <f t="shared" si="31"/>
        <v>1007.9126346153846</v>
      </c>
      <c r="Z70" s="3"/>
      <c r="AA70" s="3"/>
      <c r="AB70" s="3" t="s">
        <v>188</v>
      </c>
      <c r="AC70" s="3">
        <f t="shared" si="39"/>
        <v>835.58834999999999</v>
      </c>
      <c r="AD70" s="3">
        <f t="shared" si="32"/>
        <v>1076.7930076923076</v>
      </c>
      <c r="AE70" s="3">
        <f t="shared" si="32"/>
        <v>732.88248846153829</v>
      </c>
      <c r="AF70" s="3"/>
      <c r="AG70" s="3"/>
      <c r="AH70" s="3" t="s">
        <v>173</v>
      </c>
      <c r="AI70" s="3">
        <f t="shared" si="22"/>
        <v>837.351</v>
      </c>
      <c r="AJ70" s="3">
        <f t="shared" si="33"/>
        <v>727.72507999999993</v>
      </c>
      <c r="AK70" s="3">
        <f t="shared" si="34"/>
        <v>1075.0303576923075</v>
      </c>
      <c r="AL70" s="3"/>
      <c r="AM70" s="3"/>
      <c r="AN70" s="3"/>
      <c r="AO70" s="3" t="s">
        <v>175</v>
      </c>
      <c r="AP70" s="3">
        <f t="shared" si="40"/>
        <v>837.34480000000008</v>
      </c>
      <c r="AQ70" s="3">
        <f t="shared" si="35"/>
        <v>1009.6752846153845</v>
      </c>
      <c r="AR70" s="3">
        <f t="shared" si="36"/>
        <v>731.1260384615382</v>
      </c>
      <c r="AS70" s="3"/>
      <c r="AT70" s="3"/>
    </row>
    <row r="71" spans="1:46" x14ac:dyDescent="0.2">
      <c r="A71" s="3" t="s">
        <v>108</v>
      </c>
      <c r="B71" s="3"/>
      <c r="C71" s="3">
        <v>862.71</v>
      </c>
      <c r="D71" s="3">
        <v>785.41</v>
      </c>
      <c r="E71" s="3">
        <v>988.44200000000001</v>
      </c>
      <c r="F71" s="3">
        <v>947.5367</v>
      </c>
      <c r="G71" s="3">
        <f t="shared" si="37"/>
        <v>896.024675</v>
      </c>
      <c r="H71" s="3"/>
      <c r="I71" s="3"/>
      <c r="J71" s="3"/>
      <c r="K71" s="3"/>
      <c r="L71" s="3">
        <f t="shared" si="30"/>
        <v>823.31940499999996</v>
      </c>
      <c r="M71" s="3">
        <f t="shared" si="30"/>
        <v>766.63250961538449</v>
      </c>
      <c r="N71" s="3">
        <f t="shared" si="30"/>
        <v>1038.5386826923075</v>
      </c>
      <c r="O71" s="3">
        <f t="shared" si="30"/>
        <v>915.06616346153828</v>
      </c>
      <c r="P71" s="3"/>
      <c r="Q71" s="3"/>
      <c r="R71" s="3"/>
      <c r="S71" s="3"/>
      <c r="T71" s="3"/>
      <c r="U71" s="3"/>
      <c r="V71" s="3" t="s">
        <v>187</v>
      </c>
      <c r="W71" s="3">
        <f t="shared" si="38"/>
        <v>824.06</v>
      </c>
      <c r="X71" s="3">
        <f t="shared" si="31"/>
        <v>895.28408000000002</v>
      </c>
      <c r="Y71" s="3">
        <f t="shared" si="31"/>
        <v>838.59718461538455</v>
      </c>
      <c r="Z71" s="3"/>
      <c r="AA71" s="3"/>
      <c r="AB71" s="3" t="s">
        <v>188</v>
      </c>
      <c r="AC71" s="3">
        <f t="shared" si="39"/>
        <v>967.98935000000006</v>
      </c>
      <c r="AD71" s="3">
        <f t="shared" si="32"/>
        <v>966.57400769230742</v>
      </c>
      <c r="AE71" s="3">
        <f t="shared" si="32"/>
        <v>843.10148846153822</v>
      </c>
      <c r="AF71" s="3"/>
      <c r="AG71" s="3"/>
      <c r="AH71" s="3" t="s">
        <v>173</v>
      </c>
      <c r="AI71" s="3">
        <f t="shared" si="22"/>
        <v>925.57600000000002</v>
      </c>
      <c r="AJ71" s="3">
        <f t="shared" si="33"/>
        <v>793.76807999999994</v>
      </c>
      <c r="AK71" s="3">
        <f t="shared" si="34"/>
        <v>1008.9873576923075</v>
      </c>
      <c r="AL71" s="3"/>
      <c r="AM71" s="3"/>
      <c r="AN71" s="3"/>
      <c r="AO71" s="3" t="s">
        <v>175</v>
      </c>
      <c r="AP71" s="3">
        <f t="shared" si="40"/>
        <v>866.47334999999998</v>
      </c>
      <c r="AQ71" s="3">
        <f t="shared" si="35"/>
        <v>796.18383461538451</v>
      </c>
      <c r="AR71" s="3">
        <f t="shared" si="36"/>
        <v>944.6174884615383</v>
      </c>
      <c r="AS71" s="3"/>
      <c r="AT71" s="3"/>
    </row>
    <row r="72" spans="1:46" x14ac:dyDescent="0.2">
      <c r="A72" s="3" t="s">
        <v>109</v>
      </c>
      <c r="B72" s="3"/>
      <c r="C72" s="9"/>
      <c r="D72" s="3">
        <v>940.72500000000002</v>
      </c>
      <c r="E72" s="3">
        <v>767.08500000000004</v>
      </c>
      <c r="F72" s="3">
        <v>1237.0262</v>
      </c>
      <c r="G72" s="9">
        <f>SUM(C72:F72)/3</f>
        <v>981.61206666666658</v>
      </c>
      <c r="H72" s="3"/>
      <c r="I72" s="3"/>
      <c r="J72" s="3"/>
      <c r="K72" s="3"/>
      <c r="L72" s="9"/>
      <c r="M72" s="3">
        <f t="shared" si="30"/>
        <v>836.36011794871797</v>
      </c>
      <c r="N72" s="3">
        <f t="shared" si="30"/>
        <v>731.59429102564093</v>
      </c>
      <c r="O72" s="3">
        <f t="shared" si="30"/>
        <v>1118.9682717948717</v>
      </c>
      <c r="P72" s="3"/>
      <c r="Q72" s="3"/>
      <c r="R72" s="3"/>
      <c r="S72" s="3"/>
      <c r="T72" s="3"/>
      <c r="U72" s="3"/>
      <c r="V72" s="3" t="s">
        <v>187</v>
      </c>
      <c r="W72" s="9">
        <f>D72</f>
        <v>940.72500000000002</v>
      </c>
      <c r="X72" s="9"/>
      <c r="Y72" s="3">
        <f t="shared" si="31"/>
        <v>877.24718461538453</v>
      </c>
      <c r="Z72" s="3"/>
      <c r="AA72" s="3"/>
      <c r="AB72" s="3" t="s">
        <v>188</v>
      </c>
      <c r="AC72" s="3">
        <f>SUM(E72:F72)/2</f>
        <v>1002.0556</v>
      </c>
      <c r="AD72" s="3">
        <f t="shared" si="32"/>
        <v>711.15075769230748</v>
      </c>
      <c r="AE72" s="3">
        <f t="shared" si="32"/>
        <v>1098.5247384615382</v>
      </c>
      <c r="AF72" s="3"/>
      <c r="AG72" s="3"/>
      <c r="AH72" s="3" t="s">
        <v>173</v>
      </c>
      <c r="AI72" s="9">
        <f>E72</f>
        <v>767.08500000000004</v>
      </c>
      <c r="AJ72" s="9"/>
      <c r="AK72" s="3">
        <f t="shared" si="34"/>
        <v>946.12135769230747</v>
      </c>
      <c r="AL72" s="3"/>
      <c r="AM72" s="3"/>
      <c r="AN72" s="3"/>
      <c r="AO72" s="3" t="s">
        <v>175</v>
      </c>
      <c r="AP72" s="3">
        <f t="shared" si="40"/>
        <v>1088.8756000000001</v>
      </c>
      <c r="AQ72" s="3">
        <f t="shared" si="35"/>
        <v>729.09658461538447</v>
      </c>
      <c r="AR72" s="3">
        <f t="shared" si="36"/>
        <v>1011.7047384615382</v>
      </c>
      <c r="AS72" s="3"/>
      <c r="AT72" s="3"/>
    </row>
    <row r="73" spans="1:46" x14ac:dyDescent="0.2">
      <c r="A73" s="3" t="s">
        <v>110</v>
      </c>
      <c r="B73" s="3"/>
      <c r="C73" s="3">
        <v>502.86799999999999</v>
      </c>
      <c r="D73" s="3">
        <v>526.34860000000003</v>
      </c>
      <c r="E73" s="3">
        <v>614.97</v>
      </c>
      <c r="F73" s="3">
        <v>499.0333</v>
      </c>
      <c r="G73" s="3">
        <f t="shared" si="37"/>
        <v>535.80497500000001</v>
      </c>
      <c r="H73" s="3"/>
      <c r="I73" s="3"/>
      <c r="J73" s="3"/>
      <c r="K73" s="3"/>
      <c r="L73" s="3">
        <f t="shared" si="30"/>
        <v>823.69710499999997</v>
      </c>
      <c r="M73" s="3">
        <f t="shared" si="30"/>
        <v>867.79080961538455</v>
      </c>
      <c r="N73" s="3">
        <f t="shared" si="30"/>
        <v>1025.2863826923076</v>
      </c>
      <c r="O73" s="3">
        <f t="shared" si="30"/>
        <v>826.78246346153833</v>
      </c>
      <c r="P73" s="3"/>
      <c r="Q73" s="3"/>
      <c r="R73" s="3"/>
      <c r="S73" s="3"/>
      <c r="T73" s="3"/>
      <c r="U73" s="3"/>
      <c r="V73" s="3" t="s">
        <v>187</v>
      </c>
      <c r="W73" s="3">
        <f t="shared" si="38"/>
        <v>514.60829999999999</v>
      </c>
      <c r="X73" s="3">
        <f t="shared" si="31"/>
        <v>844.89377999999988</v>
      </c>
      <c r="Y73" s="3">
        <f t="shared" si="31"/>
        <v>888.98748461538457</v>
      </c>
      <c r="Z73" s="3"/>
      <c r="AA73" s="3"/>
      <c r="AB73" s="3" t="s">
        <v>188</v>
      </c>
      <c r="AC73" s="3">
        <f t="shared" ref="AC73:AC77" si="41">SUM(E73:F73)/2</f>
        <v>557.00165000000004</v>
      </c>
      <c r="AD73" s="3">
        <f t="shared" si="32"/>
        <v>1004.0897076923075</v>
      </c>
      <c r="AE73" s="3">
        <f t="shared" si="32"/>
        <v>805.58578846153819</v>
      </c>
      <c r="AF73" s="3"/>
      <c r="AG73" s="3"/>
      <c r="AH73" s="3" t="s">
        <v>173</v>
      </c>
      <c r="AI73" s="3">
        <f t="shared" si="22"/>
        <v>558.91899999999998</v>
      </c>
      <c r="AJ73" s="3">
        <f t="shared" si="33"/>
        <v>800.58307999999988</v>
      </c>
      <c r="AK73" s="3">
        <f t="shared" si="34"/>
        <v>1002.1723576923075</v>
      </c>
      <c r="AL73" s="3"/>
      <c r="AM73" s="3"/>
      <c r="AN73" s="3"/>
      <c r="AO73" s="3" t="s">
        <v>175</v>
      </c>
      <c r="AP73" s="3">
        <f t="shared" si="40"/>
        <v>512.69095000000004</v>
      </c>
      <c r="AQ73" s="3">
        <f t="shared" si="35"/>
        <v>890.90483461538452</v>
      </c>
      <c r="AR73" s="3">
        <f t="shared" si="36"/>
        <v>849.89648846153818</v>
      </c>
      <c r="AS73" s="3"/>
      <c r="AT73" s="3"/>
    </row>
    <row r="74" spans="1:46" x14ac:dyDescent="0.2">
      <c r="A74" s="3" t="s">
        <v>111</v>
      </c>
      <c r="B74" s="3"/>
      <c r="C74" s="3">
        <v>825.14400000000001</v>
      </c>
      <c r="D74" s="3">
        <v>846.83500000000004</v>
      </c>
      <c r="E74" s="3">
        <v>1006.13</v>
      </c>
      <c r="F74" s="3">
        <v>1458.9332999999999</v>
      </c>
      <c r="G74" s="3">
        <f t="shared" si="37"/>
        <v>1034.260575</v>
      </c>
      <c r="H74" s="3"/>
      <c r="I74" s="3"/>
      <c r="J74" s="3"/>
      <c r="K74" s="3"/>
      <c r="L74" s="3">
        <f t="shared" si="30"/>
        <v>647.51750499999991</v>
      </c>
      <c r="M74" s="3">
        <f t="shared" si="30"/>
        <v>689.82160961538455</v>
      </c>
      <c r="N74" s="3">
        <f t="shared" si="30"/>
        <v>917.99078269230745</v>
      </c>
      <c r="O74" s="3">
        <f t="shared" si="30"/>
        <v>1288.2268634615382</v>
      </c>
      <c r="P74" s="3"/>
      <c r="Q74" s="3"/>
      <c r="R74" s="3"/>
      <c r="S74" s="3"/>
      <c r="T74" s="3"/>
      <c r="U74" s="3"/>
      <c r="V74" s="3" t="s">
        <v>187</v>
      </c>
      <c r="W74" s="3">
        <f t="shared" si="38"/>
        <v>835.98950000000002</v>
      </c>
      <c r="X74" s="3">
        <f t="shared" si="31"/>
        <v>845.78857999999991</v>
      </c>
      <c r="Y74" s="3">
        <f t="shared" si="31"/>
        <v>888.09268461538454</v>
      </c>
      <c r="Z74" s="3"/>
      <c r="AA74" s="3"/>
      <c r="AB74" s="3" t="s">
        <v>188</v>
      </c>
      <c r="AC74" s="3">
        <f t="shared" si="41"/>
        <v>1232.5316499999999</v>
      </c>
      <c r="AD74" s="3">
        <f t="shared" si="32"/>
        <v>719.71970769230757</v>
      </c>
      <c r="AE74" s="3">
        <f t="shared" si="32"/>
        <v>1089.9557884615383</v>
      </c>
      <c r="AF74" s="3"/>
      <c r="AG74" s="3"/>
      <c r="AH74" s="3" t="s">
        <v>173</v>
      </c>
      <c r="AI74" s="3">
        <f t="shared" si="22"/>
        <v>915.63699999999994</v>
      </c>
      <c r="AJ74" s="3">
        <f t="shared" si="33"/>
        <v>766.14107999999999</v>
      </c>
      <c r="AK74" s="3">
        <f t="shared" si="34"/>
        <v>1036.6143576923075</v>
      </c>
      <c r="AL74" s="3"/>
      <c r="AM74" s="3"/>
      <c r="AN74" s="3"/>
      <c r="AO74" s="3" t="s">
        <v>175</v>
      </c>
      <c r="AP74" s="3">
        <f t="shared" si="40"/>
        <v>1152.8841499999999</v>
      </c>
      <c r="AQ74" s="3">
        <f t="shared" si="35"/>
        <v>571.1980346153847</v>
      </c>
      <c r="AR74" s="3">
        <f t="shared" si="36"/>
        <v>1169.6032884615383</v>
      </c>
      <c r="AS74" s="3"/>
      <c r="AT74" s="3"/>
    </row>
    <row r="75" spans="1:46" x14ac:dyDescent="0.2">
      <c r="A75" s="3" t="s">
        <v>112</v>
      </c>
      <c r="B75" s="3"/>
      <c r="C75" s="3">
        <v>954.86800000000005</v>
      </c>
      <c r="D75" s="3">
        <v>899.43430000000001</v>
      </c>
      <c r="E75" s="3">
        <v>969.42</v>
      </c>
      <c r="F75" s="3">
        <v>756.65329999999994</v>
      </c>
      <c r="G75" s="3">
        <f t="shared" si="37"/>
        <v>895.09389999999996</v>
      </c>
      <c r="H75" s="3"/>
      <c r="I75" s="3"/>
      <c r="J75" s="3"/>
      <c r="K75" s="3"/>
      <c r="L75" s="3">
        <f t="shared" si="30"/>
        <v>916.40818000000002</v>
      </c>
      <c r="M75" s="3">
        <f t="shared" si="30"/>
        <v>881.58758461538457</v>
      </c>
      <c r="N75" s="3">
        <f t="shared" si="30"/>
        <v>1020.4474576923075</v>
      </c>
      <c r="O75" s="3">
        <f t="shared" si="30"/>
        <v>725.11353846153827</v>
      </c>
      <c r="P75" s="3"/>
      <c r="Q75" s="3"/>
      <c r="R75" s="3"/>
      <c r="S75" s="3"/>
      <c r="T75" s="3"/>
      <c r="U75" s="3"/>
      <c r="V75" s="3" t="s">
        <v>187</v>
      </c>
      <c r="W75" s="3">
        <f t="shared" si="38"/>
        <v>927.15115000000003</v>
      </c>
      <c r="X75" s="3">
        <f t="shared" si="31"/>
        <v>884.35092999999995</v>
      </c>
      <c r="Y75" s="3">
        <f t="shared" si="31"/>
        <v>849.5303346153845</v>
      </c>
      <c r="Z75" s="3"/>
      <c r="AA75" s="3"/>
      <c r="AB75" s="3" t="s">
        <v>188</v>
      </c>
      <c r="AC75" s="3">
        <f t="shared" si="41"/>
        <v>863.03665000000001</v>
      </c>
      <c r="AD75" s="3">
        <f t="shared" si="32"/>
        <v>1052.5047076923074</v>
      </c>
      <c r="AE75" s="3">
        <f t="shared" si="32"/>
        <v>757.17078846153822</v>
      </c>
      <c r="AF75" s="3"/>
      <c r="AG75" s="3"/>
      <c r="AH75" s="3" t="s">
        <v>173</v>
      </c>
      <c r="AI75" s="3">
        <f t="shared" si="22"/>
        <v>962.14400000000001</v>
      </c>
      <c r="AJ75" s="3">
        <f t="shared" si="33"/>
        <v>849.35807999999997</v>
      </c>
      <c r="AK75" s="3">
        <f t="shared" si="34"/>
        <v>953.39735769230742</v>
      </c>
      <c r="AL75" s="3"/>
      <c r="AM75" s="3"/>
      <c r="AN75" s="3"/>
      <c r="AO75" s="3" t="s">
        <v>175</v>
      </c>
      <c r="AP75" s="3">
        <f t="shared" si="40"/>
        <v>828.04379999999992</v>
      </c>
      <c r="AQ75" s="3">
        <f t="shared" si="35"/>
        <v>948.63768461538461</v>
      </c>
      <c r="AR75" s="3">
        <f t="shared" si="36"/>
        <v>792.16363846153831</v>
      </c>
      <c r="AS75" s="3"/>
      <c r="AT75" s="3"/>
    </row>
    <row r="76" spans="1:46" x14ac:dyDescent="0.2">
      <c r="A76" s="3" t="s">
        <v>113</v>
      </c>
      <c r="B76" s="3"/>
      <c r="C76" s="3">
        <v>785.36400000000003</v>
      </c>
      <c r="D76" s="3">
        <v>904.65859999999998</v>
      </c>
      <c r="E76" s="3">
        <v>757.44500000000005</v>
      </c>
      <c r="F76" s="3">
        <v>763.66</v>
      </c>
      <c r="G76" s="3">
        <f t="shared" si="37"/>
        <v>802.78189999999995</v>
      </c>
      <c r="H76" s="3"/>
      <c r="I76" s="3"/>
      <c r="J76" s="3"/>
      <c r="K76" s="3"/>
      <c r="L76" s="3">
        <f t="shared" si="30"/>
        <v>839.21618000000001</v>
      </c>
      <c r="M76" s="3">
        <f t="shared" si="30"/>
        <v>979.12388461538455</v>
      </c>
      <c r="N76" s="3">
        <f t="shared" si="30"/>
        <v>900.78445769230757</v>
      </c>
      <c r="O76" s="3">
        <f t="shared" si="30"/>
        <v>824.4322384615383</v>
      </c>
      <c r="P76" s="3"/>
      <c r="Q76" s="3"/>
      <c r="R76" s="3"/>
      <c r="S76" s="3"/>
      <c r="T76" s="3"/>
      <c r="U76" s="3"/>
      <c r="V76" s="3" t="s">
        <v>187</v>
      </c>
      <c r="W76" s="3">
        <f t="shared" si="38"/>
        <v>845.01130000000001</v>
      </c>
      <c r="X76" s="3">
        <f t="shared" si="31"/>
        <v>796.98677999999995</v>
      </c>
      <c r="Y76" s="3">
        <f t="shared" si="31"/>
        <v>936.8944846153845</v>
      </c>
      <c r="Z76" s="3"/>
      <c r="AA76" s="3"/>
      <c r="AB76" s="3" t="s">
        <v>188</v>
      </c>
      <c r="AC76" s="3">
        <f t="shared" si="41"/>
        <v>760.55250000000001</v>
      </c>
      <c r="AD76" s="3">
        <f t="shared" si="32"/>
        <v>943.01385769230751</v>
      </c>
      <c r="AE76" s="3">
        <f t="shared" si="32"/>
        <v>866.66163846153825</v>
      </c>
      <c r="AF76" s="3"/>
      <c r="AG76" s="3"/>
      <c r="AH76" s="3" t="s">
        <v>173</v>
      </c>
      <c r="AI76" s="3">
        <f t="shared" si="22"/>
        <v>771.4045000000001</v>
      </c>
      <c r="AJ76" s="3">
        <f t="shared" si="33"/>
        <v>870.59357999999986</v>
      </c>
      <c r="AK76" s="3">
        <f t="shared" si="34"/>
        <v>932.16185769230742</v>
      </c>
      <c r="AL76" s="3"/>
      <c r="AM76" s="3"/>
      <c r="AN76" s="3"/>
      <c r="AO76" s="3" t="s">
        <v>175</v>
      </c>
      <c r="AP76" s="3">
        <f t="shared" si="40"/>
        <v>834.15930000000003</v>
      </c>
      <c r="AQ76" s="3">
        <f t="shared" si="35"/>
        <v>947.74648461538447</v>
      </c>
      <c r="AR76" s="3">
        <f t="shared" si="36"/>
        <v>793.05483846153822</v>
      </c>
      <c r="AS76" s="3"/>
      <c r="AT76" s="3"/>
    </row>
    <row r="77" spans="1:46" x14ac:dyDescent="0.2">
      <c r="A77" s="3" t="s">
        <v>114</v>
      </c>
      <c r="B77" s="3"/>
      <c r="C77" s="3">
        <v>1207.674</v>
      </c>
      <c r="D77" s="3">
        <v>903.62</v>
      </c>
      <c r="E77" s="3">
        <v>843.03</v>
      </c>
      <c r="F77" s="3">
        <v>640.73329999999999</v>
      </c>
      <c r="G77" s="3">
        <f t="shared" si="37"/>
        <v>898.76432499999987</v>
      </c>
      <c r="H77" s="3"/>
      <c r="I77" s="3"/>
      <c r="J77" s="3"/>
      <c r="K77" s="3"/>
      <c r="L77" s="3">
        <f t="shared" si="30"/>
        <v>1165.5437550000001</v>
      </c>
      <c r="M77" s="3">
        <f t="shared" si="30"/>
        <v>882.10285961538466</v>
      </c>
      <c r="N77" s="3">
        <f t="shared" si="30"/>
        <v>890.38703269230757</v>
      </c>
      <c r="O77" s="3">
        <f t="shared" si="30"/>
        <v>605.5231134615384</v>
      </c>
      <c r="P77" s="3"/>
      <c r="Q77" s="3"/>
      <c r="R77" s="3"/>
      <c r="S77" s="3"/>
      <c r="T77" s="3"/>
      <c r="U77" s="3"/>
      <c r="V77" s="3" t="s">
        <v>187</v>
      </c>
      <c r="W77" s="3">
        <f t="shared" si="38"/>
        <v>1055.6469999999999</v>
      </c>
      <c r="X77" s="3">
        <f t="shared" si="31"/>
        <v>1008.66108</v>
      </c>
      <c r="Y77" s="3">
        <f t="shared" si="31"/>
        <v>725.2201846153846</v>
      </c>
      <c r="Z77" s="3"/>
      <c r="AA77" s="3"/>
      <c r="AB77" s="3" t="s">
        <v>188</v>
      </c>
      <c r="AC77" s="3">
        <f t="shared" si="41"/>
        <v>741.88165000000004</v>
      </c>
      <c r="AD77" s="3">
        <f t="shared" si="32"/>
        <v>1047.2697076923073</v>
      </c>
      <c r="AE77" s="3">
        <f t="shared" si="32"/>
        <v>762.40578846153824</v>
      </c>
      <c r="AF77" s="3"/>
      <c r="AG77" s="3"/>
      <c r="AH77" s="3" t="s">
        <v>173</v>
      </c>
      <c r="AI77" s="3">
        <f t="shared" si="22"/>
        <v>1025.3519999999999</v>
      </c>
      <c r="AJ77" s="3">
        <f t="shared" si="33"/>
        <v>1038.9560799999999</v>
      </c>
      <c r="AK77" s="3">
        <f t="shared" si="34"/>
        <v>763.79935769230758</v>
      </c>
      <c r="AL77" s="3"/>
      <c r="AM77" s="3"/>
      <c r="AN77" s="3"/>
      <c r="AO77" s="3" t="s">
        <v>175</v>
      </c>
      <c r="AP77" s="3">
        <f t="shared" si="40"/>
        <v>772.17665</v>
      </c>
      <c r="AQ77" s="3">
        <f t="shared" si="35"/>
        <v>1008.6905346153845</v>
      </c>
      <c r="AR77" s="3">
        <f t="shared" si="36"/>
        <v>732.11078846153828</v>
      </c>
      <c r="AS77" s="3"/>
      <c r="AT77" s="3"/>
    </row>
    <row r="88" spans="2:45" x14ac:dyDescent="0.2">
      <c r="AH88" s="3" t="s">
        <v>173</v>
      </c>
      <c r="AI88" s="3" t="s">
        <v>184</v>
      </c>
      <c r="AJ88" s="3" t="s">
        <v>186</v>
      </c>
      <c r="AK88" s="3" t="s">
        <v>158</v>
      </c>
      <c r="AL88" s="3" t="s">
        <v>169</v>
      </c>
      <c r="AM88" s="3"/>
      <c r="AN88" s="3"/>
      <c r="AO88" s="3" t="s">
        <v>176</v>
      </c>
      <c r="AP88" s="3" t="s">
        <v>185</v>
      </c>
      <c r="AQ88" s="3" t="s">
        <v>183</v>
      </c>
      <c r="AR88" s="3" t="s">
        <v>158</v>
      </c>
      <c r="AS88" s="3" t="s">
        <v>169</v>
      </c>
    </row>
    <row r="89" spans="2:45" x14ac:dyDescent="0.2">
      <c r="B89" s="3"/>
      <c r="C89" s="3" t="s">
        <v>160</v>
      </c>
      <c r="D89" s="3" t="s">
        <v>161</v>
      </c>
      <c r="E89" s="3" t="s">
        <v>162</v>
      </c>
      <c r="F89" s="3" t="s">
        <v>163</v>
      </c>
      <c r="G89" s="3" t="s">
        <v>158</v>
      </c>
      <c r="H89" s="3" t="s">
        <v>169</v>
      </c>
      <c r="I89" s="3" t="s">
        <v>167</v>
      </c>
      <c r="J89" s="3" t="s">
        <v>168</v>
      </c>
      <c r="AH89" s="3" t="s">
        <v>7</v>
      </c>
      <c r="AI89" s="3">
        <f>C90</f>
        <v>1513.0332679999999</v>
      </c>
      <c r="AJ89" s="3">
        <f>E90</f>
        <v>1760.4624280000003</v>
      </c>
      <c r="AK89" s="3">
        <f>AL2</f>
        <v>104.62501773828546</v>
      </c>
      <c r="AL89" s="3">
        <f>AM2</f>
        <v>104.62501773828637</v>
      </c>
      <c r="AM89" s="3"/>
      <c r="AN89" s="3"/>
      <c r="AO89" s="3" t="s">
        <v>7</v>
      </c>
      <c r="AP89" s="3">
        <f>D90</f>
        <v>1687.377616</v>
      </c>
      <c r="AQ89" s="3">
        <f>F90</f>
        <v>1705.215692</v>
      </c>
      <c r="AR89" s="3">
        <f>AS2</f>
        <v>64.749886365963263</v>
      </c>
      <c r="AS89" s="3">
        <f>AS2</f>
        <v>64.749886365963263</v>
      </c>
    </row>
    <row r="90" spans="2:45" x14ac:dyDescent="0.2">
      <c r="B90" s="3" t="s">
        <v>7</v>
      </c>
      <c r="C90" s="3">
        <f>AVERAGE(C2:C26)</f>
        <v>1513.0332679999999</v>
      </c>
      <c r="D90" s="3">
        <f>AVERAGE(D2:D26)</f>
        <v>1687.377616</v>
      </c>
      <c r="E90" s="3">
        <f t="shared" ref="E90" si="42">AVERAGE(E2:E26)</f>
        <v>1760.4624280000003</v>
      </c>
      <c r="F90" s="3">
        <f>AVERAGE(F2:F26)</f>
        <v>1705.215692</v>
      </c>
      <c r="G90" s="3">
        <f>P2</f>
        <v>105.82431142507792</v>
      </c>
      <c r="H90" s="3">
        <f t="shared" ref="H90:J90" si="43">Q2</f>
        <v>81.967167272726968</v>
      </c>
      <c r="I90" s="3">
        <f t="shared" si="43"/>
        <v>138.40903175614366</v>
      </c>
      <c r="J90" s="3">
        <f t="shared" si="43"/>
        <v>100.64559277428528</v>
      </c>
      <c r="AH90" s="3" t="s">
        <v>8</v>
      </c>
      <c r="AI90" s="3">
        <f t="shared" ref="AI90:AI91" si="44">C91</f>
        <v>1069.9682375</v>
      </c>
      <c r="AJ90" s="3">
        <f t="shared" ref="AJ90:AJ91" si="45">E91</f>
        <v>1301.2392520000001</v>
      </c>
      <c r="AK90" s="3">
        <f>AL27</f>
        <v>98.450175407984062</v>
      </c>
      <c r="AL90" s="3">
        <f>AM27</f>
        <v>98.450175407984304</v>
      </c>
      <c r="AM90" s="3"/>
      <c r="AN90" s="3"/>
      <c r="AO90" s="3" t="s">
        <v>8</v>
      </c>
      <c r="AP90" s="3">
        <f t="shared" ref="AP90:AP91" si="46">D91</f>
        <v>1249.3131999999998</v>
      </c>
      <c r="AQ90" s="3">
        <f t="shared" ref="AQ90:AQ91" si="47">F91</f>
        <v>1252.3513879999998</v>
      </c>
      <c r="AR90" s="3">
        <f>AS27</f>
        <v>49.752803826146149</v>
      </c>
      <c r="AS90" s="3">
        <f>AS27</f>
        <v>49.752803826146149</v>
      </c>
    </row>
    <row r="91" spans="2:45" x14ac:dyDescent="0.2">
      <c r="B91" s="3" t="s">
        <v>8</v>
      </c>
      <c r="C91" s="3">
        <f>AVERAGE(C27:C51)</f>
        <v>1069.9682375</v>
      </c>
      <c r="D91" s="3">
        <f t="shared" ref="D91:F91" si="48">AVERAGE(D27:D51)</f>
        <v>1249.3131999999998</v>
      </c>
      <c r="E91" s="3">
        <f t="shared" si="48"/>
        <v>1301.2392520000001</v>
      </c>
      <c r="F91" s="3">
        <f t="shared" si="48"/>
        <v>1252.3513879999998</v>
      </c>
      <c r="G91" s="3">
        <f>P27</f>
        <v>86.464901682163571</v>
      </c>
      <c r="H91" s="3">
        <f t="shared" ref="H91:J91" si="49">Q27</f>
        <v>57.857665605865165</v>
      </c>
      <c r="I91" s="3">
        <f t="shared" si="49"/>
        <v>97.789759038374271</v>
      </c>
      <c r="J91" s="3">
        <f t="shared" si="49"/>
        <v>74.557763579008935</v>
      </c>
      <c r="AH91" s="3" t="s">
        <v>9</v>
      </c>
      <c r="AI91" s="3">
        <f t="shared" si="44"/>
        <v>856.63407999999993</v>
      </c>
      <c r="AJ91" s="3">
        <f t="shared" si="45"/>
        <v>946.12135769230747</v>
      </c>
      <c r="AK91" s="3">
        <f>AL52</f>
        <v>41.404228970274744</v>
      </c>
      <c r="AL91" s="3">
        <f>AM52</f>
        <v>39.946351317577033</v>
      </c>
      <c r="AM91" s="3"/>
      <c r="AN91" s="3"/>
      <c r="AO91" s="3" t="s">
        <v>9</v>
      </c>
      <c r="AP91" s="3">
        <f t="shared" si="46"/>
        <v>877.24718461538453</v>
      </c>
      <c r="AQ91" s="3">
        <f t="shared" si="47"/>
        <v>863.55413846153829</v>
      </c>
      <c r="AR91" s="3">
        <f>AS52</f>
        <v>43.293474568413842</v>
      </c>
      <c r="AS91" s="3">
        <f>AS52</f>
        <v>43.293474568413842</v>
      </c>
    </row>
    <row r="92" spans="2:45" x14ac:dyDescent="0.2">
      <c r="B92" s="3" t="s">
        <v>9</v>
      </c>
      <c r="C92" s="3">
        <f>AVERAGE(C52:C77)</f>
        <v>856.63407999999993</v>
      </c>
      <c r="D92" s="3">
        <f t="shared" ref="D92:F92" si="50">AVERAGE(D52:D77)</f>
        <v>877.24718461538453</v>
      </c>
      <c r="E92" s="3">
        <f t="shared" si="50"/>
        <v>946.12135769230747</v>
      </c>
      <c r="F92" s="3">
        <f t="shared" si="50"/>
        <v>863.55413846153829</v>
      </c>
      <c r="G92" s="3">
        <f>P52</f>
        <v>58.623030345638561</v>
      </c>
      <c r="H92" s="3">
        <f t="shared" ref="H92:J92" si="51">Q52</f>
        <v>38.529865526373179</v>
      </c>
      <c r="I92" s="3">
        <f t="shared" si="51"/>
        <v>67.73623772868045</v>
      </c>
      <c r="J92" s="3">
        <f t="shared" si="51"/>
        <v>81.17035380785849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opLeftCell="A67" workbookViewId="0">
      <selection activeCell="Z101" sqref="Z101"/>
    </sheetView>
  </sheetViews>
  <sheetFormatPr baseColWidth="10" defaultRowHeight="16" x14ac:dyDescent="0.2"/>
  <sheetData>
    <row r="1" spans="1:22" x14ac:dyDescent="0.2">
      <c r="A1" s="3"/>
      <c r="B1" s="3"/>
      <c r="C1" s="3" t="s">
        <v>184</v>
      </c>
      <c r="D1" s="3" t="s">
        <v>186</v>
      </c>
      <c r="E1" s="3" t="s">
        <v>177</v>
      </c>
      <c r="F1" s="3" t="s">
        <v>179</v>
      </c>
      <c r="H1" t="s">
        <v>255</v>
      </c>
      <c r="I1" t="s">
        <v>256</v>
      </c>
      <c r="J1" t="s">
        <v>232</v>
      </c>
      <c r="K1" t="s">
        <v>233</v>
      </c>
      <c r="N1" s="3" t="s">
        <v>185</v>
      </c>
      <c r="O1" s="3" t="s">
        <v>183</v>
      </c>
      <c r="P1" s="3" t="s">
        <v>178</v>
      </c>
      <c r="Q1" s="3" t="s">
        <v>180</v>
      </c>
      <c r="S1" t="s">
        <v>255</v>
      </c>
      <c r="T1" t="s">
        <v>256</v>
      </c>
      <c r="U1" t="s">
        <v>232</v>
      </c>
      <c r="V1" t="s">
        <v>233</v>
      </c>
    </row>
    <row r="2" spans="1:22" x14ac:dyDescent="0.2">
      <c r="A2" s="3" t="s">
        <v>38</v>
      </c>
      <c r="B2" s="3"/>
      <c r="C2" s="3">
        <v>1083.99</v>
      </c>
      <c r="D2" s="3">
        <v>2377.5</v>
      </c>
      <c r="E2" s="3">
        <v>1621.7333000000001</v>
      </c>
      <c r="F2" s="3">
        <v>883.96</v>
      </c>
      <c r="H2">
        <f>D2-C2</f>
        <v>1293.51</v>
      </c>
      <c r="I2">
        <f>F2-E2</f>
        <v>-737.77330000000006</v>
      </c>
      <c r="J2" s="3">
        <f>1.96*STDEV(H2:H26)/SQRT(COUNT(H2:H26))</f>
        <v>209.25003547656971</v>
      </c>
      <c r="K2" s="3">
        <f>1.96*STDEV(I2:I26)/SQRT(COUNT(I2:I26))</f>
        <v>244.87240010057639</v>
      </c>
      <c r="N2" s="3">
        <v>1589.62</v>
      </c>
      <c r="O2" s="3">
        <v>1905.2333000000001</v>
      </c>
      <c r="P2" s="3">
        <v>1459.1832999999999</v>
      </c>
      <c r="Q2" s="3">
        <v>1570.9332999999999</v>
      </c>
      <c r="S2">
        <f>O2-N2</f>
        <v>315.61330000000021</v>
      </c>
      <c r="T2">
        <f>Q2-P2</f>
        <v>111.75</v>
      </c>
      <c r="U2" s="3">
        <f>1.96*STDEV(S2:S26)/SQRT(COUNT(S2:S26))</f>
        <v>129.49977273192656</v>
      </c>
      <c r="V2" s="3">
        <f>1.96*STDEV(T2:T26)/SQRT(COUNT(T2:T26))</f>
        <v>122.07402678394128</v>
      </c>
    </row>
    <row r="3" spans="1:22" x14ac:dyDescent="0.2">
      <c r="A3" s="3" t="s">
        <v>39</v>
      </c>
      <c r="B3" s="3"/>
      <c r="C3" s="3">
        <v>2039.02</v>
      </c>
      <c r="D3" s="3">
        <v>2594.62</v>
      </c>
      <c r="E3" s="3">
        <v>2616.15</v>
      </c>
      <c r="F3" s="3">
        <v>1793.85</v>
      </c>
      <c r="H3">
        <f t="shared" ref="H3:H66" si="0">D3-C3</f>
        <v>555.59999999999991</v>
      </c>
      <c r="I3">
        <f t="shared" ref="I3:I66" si="1">F3-E3</f>
        <v>-822.30000000000018</v>
      </c>
      <c r="N3" s="3">
        <v>2440.8166999999999</v>
      </c>
      <c r="O3" s="3">
        <v>1939.7</v>
      </c>
      <c r="P3" s="3">
        <v>1811.45</v>
      </c>
      <c r="Q3" s="3">
        <v>1953.22</v>
      </c>
      <c r="S3">
        <f t="shared" ref="S3:S45" si="2">O3-N3</f>
        <v>-501.11669999999981</v>
      </c>
      <c r="T3">
        <f t="shared" ref="T3:T46" si="3">Q3-P3</f>
        <v>141.76999999999998</v>
      </c>
    </row>
    <row r="4" spans="1:22" x14ac:dyDescent="0.2">
      <c r="A4" s="3" t="s">
        <v>40</v>
      </c>
      <c r="B4" s="3"/>
      <c r="C4" s="3">
        <v>790.84</v>
      </c>
      <c r="D4" s="3">
        <v>1052.4032999999999</v>
      </c>
      <c r="E4" s="3">
        <v>944.61</v>
      </c>
      <c r="F4" s="3">
        <v>1818.75</v>
      </c>
      <c r="H4">
        <f t="shared" si="0"/>
        <v>261.56329999999991</v>
      </c>
      <c r="I4">
        <f t="shared" si="1"/>
        <v>874.14</v>
      </c>
      <c r="N4" s="3">
        <v>999.99289999999996</v>
      </c>
      <c r="O4" s="3">
        <v>981.18669999999997</v>
      </c>
      <c r="P4" s="3">
        <v>715.54859999999996</v>
      </c>
      <c r="Q4" s="3">
        <v>1003.325</v>
      </c>
      <c r="S4">
        <f t="shared" si="2"/>
        <v>-18.80619999999999</v>
      </c>
      <c r="T4">
        <f t="shared" si="3"/>
        <v>287.77640000000008</v>
      </c>
    </row>
    <row r="5" spans="1:22" x14ac:dyDescent="0.2">
      <c r="A5" s="3" t="s">
        <v>42</v>
      </c>
      <c r="B5" s="3"/>
      <c r="C5" s="3">
        <v>1471.9359999999999</v>
      </c>
      <c r="D5" s="3">
        <v>887.1567</v>
      </c>
      <c r="E5" s="3">
        <v>873.74</v>
      </c>
      <c r="F5" s="3">
        <v>1383.8</v>
      </c>
      <c r="H5">
        <f t="shared" si="0"/>
        <v>-584.77929999999992</v>
      </c>
      <c r="I5">
        <f t="shared" si="1"/>
        <v>510.05999999999995</v>
      </c>
      <c r="N5" s="3">
        <v>1627.98</v>
      </c>
      <c r="O5" s="3">
        <v>2151.8000000000002</v>
      </c>
      <c r="P5" s="3">
        <v>939.34429999999998</v>
      </c>
      <c r="Q5" s="3">
        <v>1057.8729000000001</v>
      </c>
      <c r="S5">
        <f t="shared" si="2"/>
        <v>523.82000000000016</v>
      </c>
      <c r="T5">
        <f t="shared" si="3"/>
        <v>118.5286000000001</v>
      </c>
    </row>
    <row r="6" spans="1:22" x14ac:dyDescent="0.2">
      <c r="A6" s="3" t="s">
        <v>43</v>
      </c>
      <c r="B6" s="3"/>
      <c r="C6" s="3">
        <v>1209.634</v>
      </c>
      <c r="D6" s="3">
        <v>1491.7166999999999</v>
      </c>
      <c r="E6" s="3">
        <v>1056.5775000000001</v>
      </c>
      <c r="F6" s="3">
        <v>1416.8</v>
      </c>
      <c r="H6">
        <f t="shared" si="0"/>
        <v>282.08269999999993</v>
      </c>
      <c r="I6">
        <f t="shared" si="1"/>
        <v>360.22249999999985</v>
      </c>
      <c r="N6" s="3">
        <v>1377.4317000000001</v>
      </c>
      <c r="O6" s="3">
        <v>1165.7</v>
      </c>
      <c r="P6" s="3">
        <v>753.06799999999998</v>
      </c>
      <c r="Q6" s="3">
        <v>1041.49</v>
      </c>
      <c r="S6">
        <f t="shared" si="2"/>
        <v>-211.73170000000005</v>
      </c>
      <c r="T6">
        <f t="shared" si="3"/>
        <v>288.42200000000003</v>
      </c>
    </row>
    <row r="7" spans="1:22" x14ac:dyDescent="0.2">
      <c r="A7" s="3" t="s">
        <v>44</v>
      </c>
      <c r="B7" s="3"/>
      <c r="C7" s="3">
        <v>1454.58</v>
      </c>
      <c r="D7" s="3">
        <v>1445.2333000000001</v>
      </c>
      <c r="E7" s="3">
        <v>1353.625</v>
      </c>
      <c r="F7" s="3">
        <v>1556.1</v>
      </c>
      <c r="H7">
        <f t="shared" si="0"/>
        <v>-9.3466999999998279</v>
      </c>
      <c r="I7">
        <f t="shared" si="1"/>
        <v>202.47499999999991</v>
      </c>
      <c r="N7" s="3">
        <v>1678.16</v>
      </c>
      <c r="O7" s="3">
        <v>1361.2</v>
      </c>
      <c r="P7" s="3">
        <v>1509.1713999999999</v>
      </c>
      <c r="Q7" s="3">
        <v>1400.8167000000001</v>
      </c>
      <c r="S7">
        <f t="shared" si="2"/>
        <v>-316.96000000000004</v>
      </c>
      <c r="T7">
        <f t="shared" si="3"/>
        <v>-108.35469999999987</v>
      </c>
    </row>
    <row r="8" spans="1:22" x14ac:dyDescent="0.2">
      <c r="A8" s="3" t="s">
        <v>45</v>
      </c>
      <c r="B8" s="3"/>
      <c r="C8" s="3">
        <v>1859.2</v>
      </c>
      <c r="D8" s="3">
        <v>1791.7</v>
      </c>
      <c r="E8" s="3">
        <v>2769.3</v>
      </c>
      <c r="F8" s="3">
        <v>2888.8</v>
      </c>
      <c r="H8">
        <f t="shared" si="0"/>
        <v>-67.5</v>
      </c>
      <c r="I8">
        <f t="shared" si="1"/>
        <v>119.5</v>
      </c>
      <c r="N8" s="3">
        <v>1811.46</v>
      </c>
      <c r="O8" s="3">
        <v>2421.3332999999998</v>
      </c>
      <c r="P8" s="3">
        <v>1304.2971</v>
      </c>
      <c r="Q8" s="3">
        <v>2269.54</v>
      </c>
      <c r="S8">
        <f t="shared" si="2"/>
        <v>609.87329999999974</v>
      </c>
      <c r="T8">
        <f t="shared" si="3"/>
        <v>965.24289999999996</v>
      </c>
    </row>
    <row r="9" spans="1:22" x14ac:dyDescent="0.2">
      <c r="A9" s="3" t="s">
        <v>46</v>
      </c>
      <c r="B9" s="3"/>
      <c r="C9" s="3">
        <v>1018.73</v>
      </c>
      <c r="D9" s="3">
        <v>2706.75</v>
      </c>
      <c r="E9" s="3">
        <v>1744.9749999999999</v>
      </c>
      <c r="F9" s="3">
        <v>1842.95</v>
      </c>
      <c r="H9">
        <f t="shared" si="0"/>
        <v>1688.02</v>
      </c>
      <c r="I9">
        <f t="shared" si="1"/>
        <v>97.975000000000136</v>
      </c>
      <c r="N9" s="3">
        <v>1478.6</v>
      </c>
      <c r="O9" s="3">
        <v>1800.25</v>
      </c>
      <c r="P9" s="3">
        <v>1277.76</v>
      </c>
      <c r="Q9" s="3">
        <v>1636.828</v>
      </c>
      <c r="S9">
        <f t="shared" si="2"/>
        <v>321.65000000000009</v>
      </c>
      <c r="T9">
        <f t="shared" si="3"/>
        <v>359.06799999999998</v>
      </c>
    </row>
    <row r="10" spans="1:22" x14ac:dyDescent="0.2">
      <c r="A10" s="3" t="s">
        <v>47</v>
      </c>
      <c r="B10" s="3"/>
      <c r="C10" s="3">
        <v>1309.758</v>
      </c>
      <c r="D10" s="3">
        <v>1298.0782999999999</v>
      </c>
      <c r="E10" s="3">
        <v>2668.9</v>
      </c>
      <c r="F10" s="3">
        <v>1437.4</v>
      </c>
      <c r="H10">
        <f t="shared" si="0"/>
        <v>-11.679700000000139</v>
      </c>
      <c r="I10">
        <f t="shared" si="1"/>
        <v>-1231.5</v>
      </c>
      <c r="N10" s="3">
        <v>1417.3143</v>
      </c>
      <c r="O10" s="3">
        <v>1530.5667000000001</v>
      </c>
      <c r="P10" s="3">
        <v>1056.4242999999999</v>
      </c>
      <c r="Q10" s="3">
        <v>1279.81</v>
      </c>
      <c r="S10">
        <f t="shared" si="2"/>
        <v>113.25240000000008</v>
      </c>
      <c r="T10">
        <f t="shared" si="3"/>
        <v>223.38570000000004</v>
      </c>
    </row>
    <row r="11" spans="1:22" x14ac:dyDescent="0.2">
      <c r="A11" s="3" t="s">
        <v>48</v>
      </c>
      <c r="B11" s="3"/>
      <c r="C11" s="3">
        <v>1265.712</v>
      </c>
      <c r="D11" s="3">
        <v>1673.4833000000001</v>
      </c>
      <c r="E11" s="3">
        <v>1358.1333</v>
      </c>
      <c r="F11" s="3">
        <v>1238.8499999999999</v>
      </c>
      <c r="H11">
        <f t="shared" si="0"/>
        <v>407.77130000000011</v>
      </c>
      <c r="I11">
        <f t="shared" si="1"/>
        <v>-119.28330000000005</v>
      </c>
      <c r="N11" s="3">
        <v>1334.8483000000001</v>
      </c>
      <c r="O11" s="3">
        <v>1360.9</v>
      </c>
      <c r="P11" s="3">
        <v>762.6114</v>
      </c>
      <c r="Q11" s="3">
        <v>940.79169999999999</v>
      </c>
      <c r="S11">
        <f t="shared" si="2"/>
        <v>26.051699999999983</v>
      </c>
      <c r="T11">
        <f t="shared" si="3"/>
        <v>178.18029999999999</v>
      </c>
    </row>
    <row r="12" spans="1:22" x14ac:dyDescent="0.2">
      <c r="A12" s="3" t="s">
        <v>49</v>
      </c>
      <c r="B12" s="3"/>
      <c r="C12" s="3">
        <v>1791.32</v>
      </c>
      <c r="D12" s="3">
        <v>1573.98</v>
      </c>
      <c r="E12" s="3">
        <v>1118.1375</v>
      </c>
      <c r="F12" s="3">
        <v>978.92499999999995</v>
      </c>
      <c r="H12">
        <f t="shared" si="0"/>
        <v>-217.33999999999992</v>
      </c>
      <c r="I12">
        <f t="shared" si="1"/>
        <v>-139.21250000000009</v>
      </c>
      <c r="N12" s="3">
        <v>1664.2</v>
      </c>
      <c r="O12" s="3">
        <v>1465.0450000000001</v>
      </c>
      <c r="P12" s="3">
        <v>1342.5482999999999</v>
      </c>
      <c r="Q12" s="3">
        <v>1465.84</v>
      </c>
      <c r="S12">
        <f t="shared" si="2"/>
        <v>-199.15499999999997</v>
      </c>
      <c r="T12">
        <f t="shared" si="3"/>
        <v>123.29169999999999</v>
      </c>
    </row>
    <row r="13" spans="1:22" x14ac:dyDescent="0.2">
      <c r="A13" s="3" t="s">
        <v>50</v>
      </c>
      <c r="B13" s="3"/>
      <c r="C13" s="3">
        <v>2119.48</v>
      </c>
      <c r="D13" s="3">
        <v>1552.3625</v>
      </c>
      <c r="E13" s="3">
        <v>1370.7249999999999</v>
      </c>
      <c r="F13" s="3">
        <v>1372.3</v>
      </c>
      <c r="H13">
        <f t="shared" si="0"/>
        <v>-567.11750000000006</v>
      </c>
      <c r="I13">
        <f t="shared" si="1"/>
        <v>1.5750000000000455</v>
      </c>
      <c r="N13" s="3">
        <v>1943.45</v>
      </c>
      <c r="O13" s="3">
        <v>2276.6333</v>
      </c>
      <c r="P13" s="3">
        <v>1348.7860000000001</v>
      </c>
      <c r="Q13" s="3">
        <v>1791.8</v>
      </c>
      <c r="S13">
        <f t="shared" si="2"/>
        <v>333.18329999999992</v>
      </c>
      <c r="T13">
        <f t="shared" si="3"/>
        <v>443.0139999999999</v>
      </c>
    </row>
    <row r="14" spans="1:22" x14ac:dyDescent="0.2">
      <c r="A14" s="3" t="s">
        <v>51</v>
      </c>
      <c r="B14" s="3"/>
      <c r="C14" s="3">
        <v>1112.82</v>
      </c>
      <c r="D14" s="3">
        <v>1831.9666999999999</v>
      </c>
      <c r="E14" s="3">
        <v>817.94830000000002</v>
      </c>
      <c r="F14" s="3">
        <v>892.35</v>
      </c>
      <c r="H14">
        <f t="shared" si="0"/>
        <v>719.14670000000001</v>
      </c>
      <c r="I14">
        <f t="shared" si="1"/>
        <v>74.401700000000005</v>
      </c>
      <c r="N14" s="3">
        <v>1378.4833000000001</v>
      </c>
      <c r="O14" s="3">
        <v>874.64</v>
      </c>
      <c r="P14" s="3">
        <v>927.43330000000003</v>
      </c>
      <c r="Q14" s="3">
        <v>1442.8186000000001</v>
      </c>
      <c r="S14">
        <f t="shared" si="2"/>
        <v>-503.84330000000011</v>
      </c>
      <c r="T14">
        <f t="shared" si="3"/>
        <v>515.38530000000003</v>
      </c>
    </row>
    <row r="15" spans="1:22" x14ac:dyDescent="0.2">
      <c r="A15" s="3" t="s">
        <v>52</v>
      </c>
      <c r="B15" s="3"/>
      <c r="C15" s="3">
        <v>1285.95</v>
      </c>
      <c r="D15" s="3">
        <v>1520.8833</v>
      </c>
      <c r="E15" s="3">
        <v>1254.4974999999999</v>
      </c>
      <c r="F15" s="3">
        <v>1382.4</v>
      </c>
      <c r="H15">
        <f t="shared" si="0"/>
        <v>234.93329999999992</v>
      </c>
      <c r="I15">
        <f t="shared" si="1"/>
        <v>127.90250000000015</v>
      </c>
      <c r="N15" s="3">
        <v>2238.3833</v>
      </c>
      <c r="O15" s="3">
        <v>1979.9666999999999</v>
      </c>
      <c r="P15" s="3">
        <v>1955.5571</v>
      </c>
      <c r="Q15" s="3">
        <v>1682.52</v>
      </c>
      <c r="S15">
        <f t="shared" si="2"/>
        <v>-258.41660000000002</v>
      </c>
      <c r="T15">
        <f t="shared" si="3"/>
        <v>-273.03710000000001</v>
      </c>
    </row>
    <row r="16" spans="1:22" x14ac:dyDescent="0.2">
      <c r="A16" s="3" t="s">
        <v>53</v>
      </c>
      <c r="B16" s="3"/>
      <c r="C16" s="3">
        <v>2017.68</v>
      </c>
      <c r="D16" s="3">
        <v>2482.7332999999999</v>
      </c>
      <c r="E16" s="3">
        <v>1964.325</v>
      </c>
      <c r="F16" s="3">
        <v>2234.5500000000002</v>
      </c>
      <c r="H16">
        <f t="shared" si="0"/>
        <v>465.05329999999981</v>
      </c>
      <c r="I16">
        <f t="shared" si="1"/>
        <v>270.22500000000014</v>
      </c>
      <c r="N16" s="3">
        <v>2406.7332999999999</v>
      </c>
      <c r="O16" s="3">
        <v>2225.2332999999999</v>
      </c>
      <c r="P16" s="3">
        <v>2411.3000000000002</v>
      </c>
      <c r="Q16" s="3">
        <v>2438.2332999999999</v>
      </c>
      <c r="S16">
        <f t="shared" si="2"/>
        <v>-181.5</v>
      </c>
      <c r="T16">
        <f t="shared" si="3"/>
        <v>26.93329999999969</v>
      </c>
    </row>
    <row r="17" spans="1:22" x14ac:dyDescent="0.2">
      <c r="A17" s="3" t="s">
        <v>54</v>
      </c>
      <c r="B17" s="3"/>
      <c r="C17" s="3">
        <v>1250.3599999999999</v>
      </c>
      <c r="D17" s="3">
        <v>1466.7666999999999</v>
      </c>
      <c r="E17" s="3">
        <v>930.26670000000001</v>
      </c>
      <c r="F17" s="3">
        <v>1127.9000000000001</v>
      </c>
      <c r="H17">
        <f t="shared" si="0"/>
        <v>216.4067</v>
      </c>
      <c r="I17">
        <f t="shared" si="1"/>
        <v>197.63330000000008</v>
      </c>
      <c r="N17" s="3">
        <v>1926.0667000000001</v>
      </c>
      <c r="O17" s="3">
        <v>1543</v>
      </c>
      <c r="P17" s="3">
        <v>1362.3157000000001</v>
      </c>
      <c r="Q17" s="3">
        <v>1917.3386</v>
      </c>
      <c r="S17">
        <f t="shared" si="2"/>
        <v>-383.06670000000008</v>
      </c>
      <c r="T17">
        <f t="shared" si="3"/>
        <v>555.02289999999994</v>
      </c>
    </row>
    <row r="18" spans="1:22" x14ac:dyDescent="0.2">
      <c r="A18" s="3" t="s">
        <v>55</v>
      </c>
      <c r="B18" s="3"/>
      <c r="C18" s="3">
        <v>1080.06</v>
      </c>
      <c r="D18" s="3">
        <v>1476.78</v>
      </c>
      <c r="E18" s="3">
        <v>948.36829999999998</v>
      </c>
      <c r="F18" s="3">
        <v>1201.7</v>
      </c>
      <c r="H18">
        <f t="shared" si="0"/>
        <v>396.72</v>
      </c>
      <c r="I18">
        <f t="shared" si="1"/>
        <v>253.33170000000007</v>
      </c>
      <c r="N18" s="3">
        <v>2031.1</v>
      </c>
      <c r="O18" s="3">
        <v>1878.45</v>
      </c>
      <c r="P18" s="3">
        <v>852.12860000000001</v>
      </c>
      <c r="Q18" s="3">
        <v>1039.1514</v>
      </c>
      <c r="S18">
        <f t="shared" si="2"/>
        <v>-152.64999999999986</v>
      </c>
      <c r="T18">
        <f t="shared" si="3"/>
        <v>187.02279999999996</v>
      </c>
    </row>
    <row r="19" spans="1:22" x14ac:dyDescent="0.2">
      <c r="A19" s="3" t="s">
        <v>56</v>
      </c>
      <c r="B19" s="3"/>
      <c r="C19" s="3">
        <v>2810.35</v>
      </c>
      <c r="D19" s="3">
        <v>2524.1999999999998</v>
      </c>
      <c r="E19" s="3">
        <v>1463.075</v>
      </c>
      <c r="F19" s="3">
        <v>3346.6</v>
      </c>
      <c r="H19">
        <f t="shared" si="0"/>
        <v>-286.15000000000009</v>
      </c>
      <c r="I19">
        <f t="shared" si="1"/>
        <v>1883.5249999999999</v>
      </c>
      <c r="N19" s="3">
        <v>2424.2714000000001</v>
      </c>
      <c r="O19" s="3">
        <v>2667.3</v>
      </c>
      <c r="P19" s="3">
        <v>1849.3</v>
      </c>
      <c r="Q19" s="3">
        <v>1432.35</v>
      </c>
      <c r="S19">
        <f t="shared" si="2"/>
        <v>243.0286000000001</v>
      </c>
      <c r="T19">
        <f t="shared" si="3"/>
        <v>-416.95000000000005</v>
      </c>
    </row>
    <row r="20" spans="1:22" x14ac:dyDescent="0.2">
      <c r="A20" s="3" t="s">
        <v>57</v>
      </c>
      <c r="B20" s="3"/>
      <c r="C20" s="3">
        <v>2332.3667</v>
      </c>
      <c r="D20" s="3">
        <v>2458</v>
      </c>
      <c r="E20" s="3">
        <v>1553.0250000000001</v>
      </c>
      <c r="F20" s="3">
        <v>2667.9</v>
      </c>
      <c r="H20">
        <f t="shared" si="0"/>
        <v>125.63329999999996</v>
      </c>
      <c r="I20">
        <f t="shared" si="1"/>
        <v>1114.875</v>
      </c>
      <c r="N20" s="3">
        <v>1647.8714</v>
      </c>
      <c r="O20" s="3">
        <v>1603.93</v>
      </c>
      <c r="P20" s="3">
        <v>1135.9485999999999</v>
      </c>
      <c r="Q20" s="3">
        <v>1243.0528999999999</v>
      </c>
      <c r="S20">
        <f t="shared" si="2"/>
        <v>-43.941399999999931</v>
      </c>
      <c r="T20">
        <f t="shared" si="3"/>
        <v>107.10429999999997</v>
      </c>
    </row>
    <row r="21" spans="1:22" x14ac:dyDescent="0.2">
      <c r="A21" s="3" t="s">
        <v>58</v>
      </c>
      <c r="B21" s="3"/>
      <c r="C21" s="3">
        <v>1489.8333</v>
      </c>
      <c r="D21" s="3">
        <v>1422.2132999999999</v>
      </c>
      <c r="E21" s="3">
        <v>1788.9</v>
      </c>
      <c r="F21" s="3">
        <v>1171.3</v>
      </c>
      <c r="H21">
        <f t="shared" si="0"/>
        <v>-67.620000000000118</v>
      </c>
      <c r="I21">
        <f t="shared" si="1"/>
        <v>-617.60000000000014</v>
      </c>
      <c r="N21" s="3">
        <v>1298.5574999999999</v>
      </c>
      <c r="O21" s="3">
        <v>1954.1</v>
      </c>
      <c r="P21" s="3">
        <v>1360.4</v>
      </c>
      <c r="Q21" s="3">
        <v>1194.145</v>
      </c>
      <c r="S21">
        <f t="shared" si="2"/>
        <v>655.54250000000002</v>
      </c>
      <c r="T21">
        <f t="shared" si="3"/>
        <v>-166.25500000000011</v>
      </c>
    </row>
    <row r="22" spans="1:22" x14ac:dyDescent="0.2">
      <c r="A22" s="3" t="s">
        <v>59</v>
      </c>
      <c r="B22" s="3"/>
      <c r="C22" s="3">
        <v>1676.8667</v>
      </c>
      <c r="D22" s="3">
        <v>1286.5</v>
      </c>
      <c r="E22" s="3">
        <v>2215.1</v>
      </c>
      <c r="F22" s="3">
        <v>2232.1333</v>
      </c>
      <c r="H22">
        <f t="shared" si="0"/>
        <v>-390.36670000000004</v>
      </c>
      <c r="I22">
        <f t="shared" si="1"/>
        <v>17.033300000000054</v>
      </c>
      <c r="N22" s="3">
        <v>1488.9</v>
      </c>
      <c r="O22" s="3">
        <v>1683.75</v>
      </c>
      <c r="P22" s="3">
        <v>1252.95</v>
      </c>
      <c r="Q22" s="3">
        <v>1766.7</v>
      </c>
      <c r="S22">
        <f t="shared" si="2"/>
        <v>194.84999999999991</v>
      </c>
      <c r="T22">
        <f t="shared" si="3"/>
        <v>513.75</v>
      </c>
    </row>
    <row r="23" spans="1:22" x14ac:dyDescent="0.2">
      <c r="A23" s="3" t="s">
        <v>60</v>
      </c>
      <c r="B23" s="3"/>
      <c r="C23" s="3">
        <v>1355.3</v>
      </c>
      <c r="D23" s="3">
        <v>2193.5</v>
      </c>
      <c r="E23" s="3">
        <v>1615.3</v>
      </c>
      <c r="F23" s="3">
        <v>1492.6</v>
      </c>
      <c r="H23">
        <f t="shared" si="0"/>
        <v>838.2</v>
      </c>
      <c r="I23">
        <f t="shared" si="1"/>
        <v>-122.70000000000005</v>
      </c>
      <c r="N23" s="3">
        <v>1618.4617000000001</v>
      </c>
      <c r="O23" s="3">
        <v>1859.22</v>
      </c>
      <c r="P23" s="3">
        <v>1537.25</v>
      </c>
      <c r="Q23" s="3">
        <v>1457.825</v>
      </c>
      <c r="S23">
        <f t="shared" si="2"/>
        <v>240.75829999999996</v>
      </c>
      <c r="T23">
        <f t="shared" si="3"/>
        <v>-79.424999999999955</v>
      </c>
    </row>
    <row r="24" spans="1:22" x14ac:dyDescent="0.2">
      <c r="A24" s="3" t="s">
        <v>61</v>
      </c>
      <c r="B24" s="3"/>
      <c r="C24" s="3">
        <v>1069.7</v>
      </c>
      <c r="D24" s="3">
        <v>1680.8</v>
      </c>
      <c r="E24" s="3">
        <v>1737.8633</v>
      </c>
      <c r="F24" s="3">
        <v>1697.9</v>
      </c>
      <c r="H24">
        <f t="shared" si="0"/>
        <v>611.09999999999991</v>
      </c>
      <c r="I24">
        <f t="shared" si="1"/>
        <v>-39.96329999999989</v>
      </c>
      <c r="N24" s="3">
        <v>1385.43</v>
      </c>
      <c r="O24" s="3">
        <v>1398.9939999999999</v>
      </c>
      <c r="P24" s="3">
        <v>981.0471</v>
      </c>
      <c r="Q24" s="3">
        <v>1735.8883000000001</v>
      </c>
      <c r="S24">
        <f t="shared" si="2"/>
        <v>13.563999999999851</v>
      </c>
      <c r="T24">
        <f t="shared" si="3"/>
        <v>754.84120000000007</v>
      </c>
    </row>
    <row r="25" spans="1:22" x14ac:dyDescent="0.2">
      <c r="A25" s="3" t="s">
        <v>62</v>
      </c>
      <c r="B25" s="3"/>
      <c r="C25" s="3">
        <v>1218.4949999999999</v>
      </c>
      <c r="D25" s="3">
        <v>1630.8333</v>
      </c>
      <c r="E25" s="3">
        <v>1549.4</v>
      </c>
      <c r="F25" s="3">
        <v>1633.68</v>
      </c>
      <c r="H25">
        <f t="shared" si="0"/>
        <v>412.33830000000012</v>
      </c>
      <c r="I25">
        <f t="shared" si="1"/>
        <v>84.279999999999973</v>
      </c>
      <c r="N25" s="3">
        <v>1537.2750000000001</v>
      </c>
      <c r="O25" s="3">
        <v>1215.2766999999999</v>
      </c>
      <c r="P25" s="3">
        <v>1159.7940000000001</v>
      </c>
      <c r="Q25" s="3">
        <v>1256.6114</v>
      </c>
      <c r="S25">
        <f t="shared" si="2"/>
        <v>-321.9983000000002</v>
      </c>
      <c r="T25">
        <f t="shared" si="3"/>
        <v>96.817399999999907</v>
      </c>
    </row>
    <row r="26" spans="1:22" x14ac:dyDescent="0.2">
      <c r="A26" s="3" t="s">
        <v>63</v>
      </c>
      <c r="B26" s="3"/>
      <c r="C26" s="3">
        <v>1711.85</v>
      </c>
      <c r="D26" s="3">
        <v>1591.4</v>
      </c>
      <c r="E26" s="3">
        <v>1623.4</v>
      </c>
      <c r="F26" s="3">
        <v>1250.4000000000001</v>
      </c>
      <c r="H26">
        <f t="shared" si="0"/>
        <v>-120.44999999999982</v>
      </c>
      <c r="I26">
        <f t="shared" si="1"/>
        <v>-373</v>
      </c>
      <c r="N26" s="3">
        <v>1439.0328999999999</v>
      </c>
      <c r="O26" s="3">
        <v>1386.9833000000001</v>
      </c>
      <c r="P26" s="3">
        <v>1072.5025000000001</v>
      </c>
      <c r="Q26" s="3">
        <v>1116.3357000000001</v>
      </c>
      <c r="S26">
        <f t="shared" si="2"/>
        <v>-52.049599999999828</v>
      </c>
      <c r="T26">
        <f t="shared" si="3"/>
        <v>43.833200000000033</v>
      </c>
    </row>
    <row r="27" spans="1:22" s="20" customFormat="1" x14ac:dyDescent="0.2">
      <c r="A27" s="20" t="s">
        <v>64</v>
      </c>
      <c r="C27" s="20">
        <v>1268.675</v>
      </c>
      <c r="D27" s="20">
        <v>1748.0333000000001</v>
      </c>
      <c r="E27" s="20">
        <v>1152.0533</v>
      </c>
      <c r="F27" s="20">
        <v>957.4</v>
      </c>
      <c r="H27" s="20">
        <f t="shared" si="0"/>
        <v>479.3583000000001</v>
      </c>
      <c r="I27" s="20">
        <f t="shared" si="1"/>
        <v>-194.65330000000006</v>
      </c>
      <c r="J27" s="3">
        <f>1.96*STDEV(H27:H51)/SQRT(COUNT(H27:H51))</f>
        <v>164.89367387889803</v>
      </c>
      <c r="K27" s="3">
        <f>1.96*STDEV(I27:I51)/SQRT(COUNT(I27:I51))</f>
        <v>156.82713951656217</v>
      </c>
      <c r="N27" s="1">
        <v>1729.3</v>
      </c>
      <c r="O27" s="1">
        <v>1540.6949999999999</v>
      </c>
      <c r="P27" s="1">
        <v>1312.6486</v>
      </c>
      <c r="Q27" s="1">
        <v>1480.4371000000001</v>
      </c>
      <c r="S27" s="20">
        <f t="shared" si="2"/>
        <v>-188.60500000000002</v>
      </c>
      <c r="T27" s="20">
        <f t="shared" si="3"/>
        <v>167.78850000000011</v>
      </c>
      <c r="U27" s="3">
        <f>1.96*STDEV(S27:S51)/SQRT(COUNT(S27:S51))</f>
        <v>99.505607652292312</v>
      </c>
      <c r="V27" s="3">
        <f>1.96*STDEV(T27:T51)/SQRT(COUNT(T27:T51))</f>
        <v>87.483542241122692</v>
      </c>
    </row>
    <row r="28" spans="1:22" x14ac:dyDescent="0.2">
      <c r="A28" s="3" t="s">
        <v>65</v>
      </c>
      <c r="B28" s="3"/>
      <c r="C28" s="3">
        <v>647.976</v>
      </c>
      <c r="D28" s="3">
        <v>1005.2</v>
      </c>
      <c r="E28" s="3">
        <v>612.49749999999995</v>
      </c>
      <c r="F28" s="3">
        <v>876.11</v>
      </c>
      <c r="H28">
        <f t="shared" si="0"/>
        <v>357.22400000000005</v>
      </c>
      <c r="I28">
        <f t="shared" si="1"/>
        <v>263.61250000000007</v>
      </c>
      <c r="N28" s="3">
        <v>703.51289999999995</v>
      </c>
      <c r="O28" s="3">
        <v>790.9633</v>
      </c>
      <c r="P28" s="3">
        <v>568.09289999999999</v>
      </c>
      <c r="Q28" s="3">
        <v>806.18</v>
      </c>
      <c r="S28">
        <f t="shared" si="2"/>
        <v>87.450400000000059</v>
      </c>
      <c r="T28">
        <f t="shared" si="3"/>
        <v>238.08709999999996</v>
      </c>
    </row>
    <row r="29" spans="1:22" x14ac:dyDescent="0.2">
      <c r="A29" s="3" t="s">
        <v>66</v>
      </c>
      <c r="B29" s="3"/>
      <c r="C29" s="3">
        <v>888.274</v>
      </c>
      <c r="D29" s="3">
        <v>1742.155</v>
      </c>
      <c r="E29" s="3">
        <v>796.66</v>
      </c>
      <c r="F29" s="3">
        <v>868.65</v>
      </c>
      <c r="H29">
        <f t="shared" si="0"/>
        <v>853.88099999999997</v>
      </c>
      <c r="I29">
        <f t="shared" si="1"/>
        <v>71.990000000000009</v>
      </c>
      <c r="N29" s="3">
        <v>1164.48</v>
      </c>
      <c r="O29" s="3">
        <v>1292.2333000000001</v>
      </c>
      <c r="P29" s="3">
        <v>930.07709999999997</v>
      </c>
      <c r="Q29" s="3">
        <v>1006.75</v>
      </c>
      <c r="S29">
        <f t="shared" si="2"/>
        <v>127.75330000000008</v>
      </c>
      <c r="T29">
        <f t="shared" si="3"/>
        <v>76.672900000000027</v>
      </c>
    </row>
    <row r="30" spans="1:22" x14ac:dyDescent="0.2">
      <c r="A30" s="3" t="s">
        <v>67</v>
      </c>
      <c r="B30" s="3"/>
      <c r="C30" s="3">
        <v>1405.8219999999999</v>
      </c>
      <c r="D30" s="3">
        <v>1010.75</v>
      </c>
      <c r="E30" s="3">
        <v>974.47749999999996</v>
      </c>
      <c r="F30" s="3">
        <v>1068.3499999999999</v>
      </c>
      <c r="H30">
        <f t="shared" si="0"/>
        <v>-395.07199999999989</v>
      </c>
      <c r="I30">
        <f t="shared" si="1"/>
        <v>93.872499999999945</v>
      </c>
      <c r="N30" s="3">
        <v>1383.8957</v>
      </c>
      <c r="O30" s="3">
        <v>1422.6167</v>
      </c>
      <c r="P30" s="3">
        <v>932.30859999999996</v>
      </c>
      <c r="Q30" s="3">
        <v>999.08500000000004</v>
      </c>
      <c r="S30">
        <f t="shared" si="2"/>
        <v>38.721000000000004</v>
      </c>
      <c r="T30">
        <f t="shared" si="3"/>
        <v>66.776400000000081</v>
      </c>
    </row>
    <row r="31" spans="1:22" x14ac:dyDescent="0.2">
      <c r="A31" s="3" t="s">
        <v>68</v>
      </c>
      <c r="B31" s="3"/>
      <c r="C31" s="3">
        <v>1315.9425000000001</v>
      </c>
      <c r="D31" s="3">
        <v>1671.0066999999999</v>
      </c>
      <c r="E31" s="3">
        <v>818.70830000000001</v>
      </c>
      <c r="F31" s="3">
        <v>1716.4</v>
      </c>
      <c r="H31">
        <f t="shared" si="0"/>
        <v>355.0641999999998</v>
      </c>
      <c r="I31">
        <f t="shared" si="1"/>
        <v>897.69170000000008</v>
      </c>
      <c r="N31" s="3">
        <v>1176.7733000000001</v>
      </c>
      <c r="O31" s="3">
        <v>1442.75</v>
      </c>
      <c r="P31" s="3">
        <v>1038.8343</v>
      </c>
      <c r="Q31" s="3">
        <v>1176.3157000000001</v>
      </c>
      <c r="S31">
        <f t="shared" si="2"/>
        <v>265.97669999999994</v>
      </c>
      <c r="T31">
        <f t="shared" si="3"/>
        <v>137.48140000000012</v>
      </c>
    </row>
    <row r="32" spans="1:22" x14ac:dyDescent="0.2">
      <c r="A32" s="3" t="s">
        <v>69</v>
      </c>
      <c r="B32" s="3"/>
      <c r="C32" s="3">
        <v>758.77</v>
      </c>
      <c r="D32" s="3">
        <v>1012.5183</v>
      </c>
      <c r="E32" s="3">
        <v>708.59</v>
      </c>
      <c r="F32" s="3">
        <v>742.89499999999998</v>
      </c>
      <c r="H32">
        <f t="shared" si="0"/>
        <v>253.74829999999997</v>
      </c>
      <c r="I32">
        <f t="shared" si="1"/>
        <v>34.30499999999995</v>
      </c>
      <c r="N32" s="3">
        <v>1159.3643</v>
      </c>
      <c r="O32" s="3">
        <v>1058.2666999999999</v>
      </c>
      <c r="P32" s="3">
        <v>670.69709999999998</v>
      </c>
      <c r="Q32" s="3">
        <v>894.26</v>
      </c>
      <c r="S32">
        <f t="shared" si="2"/>
        <v>-101.09760000000006</v>
      </c>
      <c r="T32">
        <f t="shared" si="3"/>
        <v>223.56290000000001</v>
      </c>
    </row>
    <row r="33" spans="1:20" x14ac:dyDescent="0.2">
      <c r="A33" s="3" t="s">
        <v>70</v>
      </c>
      <c r="B33" s="3"/>
      <c r="C33" s="3">
        <v>676.96249999999998</v>
      </c>
      <c r="D33" s="3">
        <v>1205.4666999999999</v>
      </c>
      <c r="E33" s="3">
        <v>900.79250000000002</v>
      </c>
      <c r="F33" s="3">
        <v>650.14499999999998</v>
      </c>
      <c r="H33">
        <f t="shared" si="0"/>
        <v>528.50419999999997</v>
      </c>
      <c r="I33">
        <f t="shared" si="1"/>
        <v>-250.64750000000004</v>
      </c>
      <c r="N33" s="3">
        <v>824.91</v>
      </c>
      <c r="O33" s="3">
        <v>1287.3633</v>
      </c>
      <c r="P33" s="3">
        <v>759.72140000000002</v>
      </c>
      <c r="Q33" s="3">
        <v>1042.6583000000001</v>
      </c>
      <c r="S33">
        <f t="shared" si="2"/>
        <v>462.45330000000001</v>
      </c>
      <c r="T33">
        <f t="shared" si="3"/>
        <v>282.93690000000004</v>
      </c>
    </row>
    <row r="34" spans="1:20" x14ac:dyDescent="0.2">
      <c r="A34" s="3" t="s">
        <v>71</v>
      </c>
      <c r="B34" s="3"/>
      <c r="C34" s="3">
        <v>844.92499999999995</v>
      </c>
      <c r="D34" s="3">
        <v>1244.21</v>
      </c>
      <c r="E34" s="3">
        <v>975.29750000000001</v>
      </c>
      <c r="F34" s="3">
        <v>1555.65</v>
      </c>
      <c r="H34">
        <f t="shared" si="0"/>
        <v>399.28500000000008</v>
      </c>
      <c r="I34">
        <f t="shared" si="1"/>
        <v>580.35250000000008</v>
      </c>
      <c r="N34" s="3">
        <v>1297.172</v>
      </c>
      <c r="O34" s="3">
        <v>1395.4666999999999</v>
      </c>
      <c r="P34" s="3">
        <v>817.6386</v>
      </c>
      <c r="Q34" s="3">
        <v>912.38170000000002</v>
      </c>
      <c r="S34">
        <f t="shared" si="2"/>
        <v>98.294699999999921</v>
      </c>
      <c r="T34">
        <f t="shared" si="3"/>
        <v>94.743100000000027</v>
      </c>
    </row>
    <row r="35" spans="1:20" x14ac:dyDescent="0.2">
      <c r="A35" s="3" t="s">
        <v>72</v>
      </c>
      <c r="B35" s="3"/>
      <c r="C35" s="3">
        <v>868.64800000000002</v>
      </c>
      <c r="D35" s="3">
        <v>887.70500000000004</v>
      </c>
      <c r="E35" s="3">
        <v>694.68499999999995</v>
      </c>
      <c r="F35" s="3">
        <v>791.03</v>
      </c>
      <c r="H35">
        <f t="shared" si="0"/>
        <v>19.057000000000016</v>
      </c>
      <c r="I35">
        <f t="shared" si="1"/>
        <v>96.345000000000027</v>
      </c>
      <c r="N35" s="3">
        <v>1337.1729</v>
      </c>
      <c r="O35" s="3">
        <v>893.97670000000005</v>
      </c>
      <c r="P35" s="3">
        <v>803.70830000000001</v>
      </c>
      <c r="Q35" s="3">
        <v>843.99170000000004</v>
      </c>
      <c r="S35">
        <f t="shared" si="2"/>
        <v>-443.19619999999998</v>
      </c>
      <c r="T35">
        <f t="shared" si="3"/>
        <v>40.283400000000029</v>
      </c>
    </row>
    <row r="36" spans="1:20" x14ac:dyDescent="0.2">
      <c r="A36" s="3" t="s">
        <v>73</v>
      </c>
      <c r="B36" s="3"/>
      <c r="C36" s="3">
        <v>1422.84</v>
      </c>
      <c r="D36" s="3">
        <v>1964.8</v>
      </c>
      <c r="E36" s="3">
        <v>993.40250000000003</v>
      </c>
      <c r="F36" s="3">
        <v>1096</v>
      </c>
      <c r="H36">
        <f t="shared" si="0"/>
        <v>541.96</v>
      </c>
      <c r="I36">
        <f t="shared" si="1"/>
        <v>102.59749999999997</v>
      </c>
      <c r="N36" s="3">
        <v>1853.92</v>
      </c>
      <c r="O36" s="3">
        <v>1709.5667000000001</v>
      </c>
      <c r="P36" s="3">
        <v>1146.8429000000001</v>
      </c>
      <c r="Q36" s="3">
        <v>1395.7760000000001</v>
      </c>
      <c r="S36">
        <f t="shared" si="2"/>
        <v>-144.35329999999999</v>
      </c>
      <c r="T36">
        <f t="shared" si="3"/>
        <v>248.93309999999997</v>
      </c>
    </row>
    <row r="37" spans="1:20" x14ac:dyDescent="0.2">
      <c r="A37" s="3" t="s">
        <v>74</v>
      </c>
      <c r="B37" s="3"/>
      <c r="C37" s="3">
        <v>952.85</v>
      </c>
      <c r="D37" s="3">
        <v>1148.3167000000001</v>
      </c>
      <c r="E37" s="3">
        <v>1167.8050000000001</v>
      </c>
      <c r="F37" s="3">
        <v>664.06</v>
      </c>
      <c r="H37">
        <f t="shared" si="0"/>
        <v>195.46670000000006</v>
      </c>
      <c r="I37">
        <f t="shared" si="1"/>
        <v>-503.74500000000012</v>
      </c>
      <c r="N37" s="3">
        <v>1615.8833</v>
      </c>
      <c r="O37" s="3">
        <v>1790.6</v>
      </c>
      <c r="P37" s="3">
        <v>1293.2833000000001</v>
      </c>
      <c r="Q37" s="3">
        <v>1416.4443000000001</v>
      </c>
      <c r="S37">
        <f t="shared" si="2"/>
        <v>174.71669999999995</v>
      </c>
      <c r="T37">
        <f t="shared" si="3"/>
        <v>123.16100000000006</v>
      </c>
    </row>
    <row r="38" spans="1:20" x14ac:dyDescent="0.2">
      <c r="A38" s="3" t="s">
        <v>75</v>
      </c>
      <c r="B38" s="3"/>
      <c r="C38" s="3">
        <v>1111.23</v>
      </c>
      <c r="D38" s="3">
        <v>1316.9817</v>
      </c>
      <c r="E38" s="3">
        <v>1361.4749999999999</v>
      </c>
      <c r="F38" s="3">
        <v>1509.865</v>
      </c>
      <c r="H38">
        <f t="shared" si="0"/>
        <v>205.75170000000003</v>
      </c>
      <c r="I38">
        <f t="shared" si="1"/>
        <v>148.3900000000001</v>
      </c>
      <c r="N38" s="3">
        <v>1543.3570999999999</v>
      </c>
      <c r="O38" s="3">
        <v>1315.2032999999999</v>
      </c>
      <c r="P38" s="3">
        <v>1302.8699999999999</v>
      </c>
      <c r="Q38" s="3">
        <v>2117.0167000000001</v>
      </c>
      <c r="S38">
        <f t="shared" si="2"/>
        <v>-228.15380000000005</v>
      </c>
      <c r="T38">
        <f t="shared" si="3"/>
        <v>814.14670000000024</v>
      </c>
    </row>
    <row r="39" spans="1:20" x14ac:dyDescent="0.2">
      <c r="A39" s="3" t="s">
        <v>76</v>
      </c>
      <c r="B39" s="3"/>
      <c r="C39" s="3">
        <v>719.37400000000002</v>
      </c>
      <c r="D39" s="3">
        <v>867.41499999999996</v>
      </c>
      <c r="E39" s="3">
        <v>675.27750000000003</v>
      </c>
      <c r="F39" s="3">
        <v>529.09</v>
      </c>
      <c r="H39">
        <f t="shared" si="0"/>
        <v>148.04099999999994</v>
      </c>
      <c r="I39">
        <f t="shared" si="1"/>
        <v>-146.1875</v>
      </c>
      <c r="N39" s="3">
        <v>961.1771</v>
      </c>
      <c r="O39" s="3">
        <v>727.45669999999996</v>
      </c>
      <c r="P39" s="3">
        <v>686.72860000000003</v>
      </c>
      <c r="Q39" s="3">
        <v>865.76829999999995</v>
      </c>
      <c r="S39">
        <f t="shared" si="2"/>
        <v>-233.72040000000004</v>
      </c>
      <c r="T39">
        <f t="shared" si="3"/>
        <v>179.03969999999993</v>
      </c>
    </row>
    <row r="40" spans="1:20" x14ac:dyDescent="0.2">
      <c r="A40" s="3" t="s">
        <v>77</v>
      </c>
      <c r="B40" s="3"/>
      <c r="C40" s="3">
        <v>1094.0899999999999</v>
      </c>
      <c r="D40" s="3">
        <v>1654.8167000000001</v>
      </c>
      <c r="E40" s="3">
        <v>720.36</v>
      </c>
      <c r="F40" s="3">
        <v>1241.4100000000001</v>
      </c>
      <c r="H40">
        <f t="shared" si="0"/>
        <v>560.72670000000016</v>
      </c>
      <c r="I40">
        <f t="shared" si="1"/>
        <v>521.05000000000007</v>
      </c>
      <c r="N40" s="3">
        <v>1510.5143</v>
      </c>
      <c r="O40" s="3">
        <v>1213.55</v>
      </c>
      <c r="P40" s="3">
        <v>896.61289999999997</v>
      </c>
      <c r="Q40" s="3">
        <v>991.505</v>
      </c>
      <c r="S40">
        <f t="shared" si="2"/>
        <v>-296.96430000000009</v>
      </c>
      <c r="T40">
        <f t="shared" si="3"/>
        <v>94.892100000000028</v>
      </c>
    </row>
    <row r="41" spans="1:20" x14ac:dyDescent="0.2">
      <c r="A41" s="3" t="s">
        <v>78</v>
      </c>
      <c r="B41" s="3"/>
      <c r="C41" s="3">
        <v>989.54200000000003</v>
      </c>
      <c r="D41" s="3">
        <v>814.90830000000005</v>
      </c>
      <c r="E41" s="3">
        <v>922.43</v>
      </c>
      <c r="F41" s="3">
        <v>883.03</v>
      </c>
      <c r="H41">
        <f t="shared" si="0"/>
        <v>-174.63369999999998</v>
      </c>
      <c r="I41">
        <f t="shared" si="1"/>
        <v>-39.399999999999977</v>
      </c>
      <c r="N41" s="3">
        <v>1112.0514000000001</v>
      </c>
      <c r="O41" s="3">
        <v>995.31</v>
      </c>
      <c r="P41" s="3">
        <v>711.76139999999998</v>
      </c>
      <c r="Q41" s="3">
        <v>959.31330000000003</v>
      </c>
      <c r="S41">
        <f t="shared" si="2"/>
        <v>-116.74140000000011</v>
      </c>
      <c r="T41">
        <f t="shared" si="3"/>
        <v>247.55190000000005</v>
      </c>
    </row>
    <row r="42" spans="1:20" x14ac:dyDescent="0.2">
      <c r="A42" s="3" t="s">
        <v>79</v>
      </c>
      <c r="B42" s="3"/>
      <c r="C42" s="3">
        <v>2042.9332999999999</v>
      </c>
      <c r="D42" s="3">
        <v>1329.0474999999999</v>
      </c>
      <c r="E42" s="3">
        <v>704.49</v>
      </c>
      <c r="F42" s="3">
        <v>924.33</v>
      </c>
      <c r="H42">
        <f t="shared" si="0"/>
        <v>-713.88580000000002</v>
      </c>
      <c r="I42">
        <f t="shared" si="1"/>
        <v>219.84000000000003</v>
      </c>
      <c r="N42" s="3">
        <v>1405.11</v>
      </c>
      <c r="O42" s="3">
        <v>1207.4459999999999</v>
      </c>
      <c r="P42" s="3">
        <v>631.96799999999996</v>
      </c>
      <c r="Q42" s="3">
        <v>1161.1500000000001</v>
      </c>
      <c r="S42">
        <f t="shared" si="2"/>
        <v>-197.66399999999999</v>
      </c>
      <c r="T42">
        <f t="shared" si="3"/>
        <v>529.18200000000013</v>
      </c>
    </row>
    <row r="43" spans="1:20" x14ac:dyDescent="0.2">
      <c r="A43" s="3" t="s">
        <v>80</v>
      </c>
      <c r="B43" s="3"/>
      <c r="C43" s="3">
        <v>991.2867</v>
      </c>
      <c r="D43" s="3">
        <v>1083.3779999999999</v>
      </c>
      <c r="E43" s="3">
        <v>764.07749999999999</v>
      </c>
      <c r="F43" s="3">
        <v>989.7</v>
      </c>
      <c r="H43">
        <f t="shared" si="0"/>
        <v>92.091299999999933</v>
      </c>
      <c r="I43">
        <f t="shared" si="1"/>
        <v>225.62250000000006</v>
      </c>
      <c r="N43" s="3">
        <v>1070.1116999999999</v>
      </c>
      <c r="O43" s="3">
        <v>1144.93</v>
      </c>
      <c r="P43" s="3">
        <v>888.50139999999999</v>
      </c>
      <c r="Q43" s="3">
        <v>989.22429999999997</v>
      </c>
      <c r="S43">
        <f t="shared" si="2"/>
        <v>74.818300000000136</v>
      </c>
      <c r="T43">
        <f t="shared" si="3"/>
        <v>100.72289999999998</v>
      </c>
    </row>
    <row r="44" spans="1:20" x14ac:dyDescent="0.2">
      <c r="A44" s="3" t="s">
        <v>81</v>
      </c>
      <c r="B44" s="3"/>
      <c r="C44" s="3">
        <v>772.14</v>
      </c>
      <c r="D44" s="3">
        <v>749.18330000000003</v>
      </c>
      <c r="E44" s="3">
        <v>1499.03</v>
      </c>
      <c r="F44" s="3">
        <v>810.51</v>
      </c>
      <c r="H44">
        <f t="shared" si="0"/>
        <v>-22.956699999999955</v>
      </c>
      <c r="I44">
        <f t="shared" si="1"/>
        <v>-688.52</v>
      </c>
      <c r="N44" s="3">
        <v>735.88800000000003</v>
      </c>
      <c r="O44" s="3">
        <v>781.11</v>
      </c>
      <c r="P44" s="3">
        <v>1073.3219999999999</v>
      </c>
      <c r="Q44" s="3">
        <v>864.0557</v>
      </c>
      <c r="S44">
        <f t="shared" si="2"/>
        <v>45.22199999999998</v>
      </c>
      <c r="T44">
        <f t="shared" si="3"/>
        <v>-209.26629999999989</v>
      </c>
    </row>
    <row r="45" spans="1:20" x14ac:dyDescent="0.2">
      <c r="A45" s="3" t="s">
        <v>82</v>
      </c>
      <c r="B45" s="3"/>
      <c r="C45" s="9"/>
      <c r="D45" s="3">
        <v>1710.1732999999999</v>
      </c>
      <c r="E45" s="3">
        <v>837.97249999999997</v>
      </c>
      <c r="F45" s="3">
        <v>1049.0833</v>
      </c>
      <c r="H45" s="9"/>
      <c r="I45">
        <f t="shared" si="1"/>
        <v>211.11080000000004</v>
      </c>
      <c r="N45" s="3">
        <v>1444.9</v>
      </c>
      <c r="O45" s="3">
        <v>1422.2</v>
      </c>
      <c r="P45" s="3">
        <v>1201.972</v>
      </c>
      <c r="Q45" s="3">
        <v>1265.23</v>
      </c>
      <c r="S45">
        <f t="shared" si="2"/>
        <v>-22.700000000000045</v>
      </c>
      <c r="T45">
        <f t="shared" si="3"/>
        <v>63.258000000000038</v>
      </c>
    </row>
    <row r="46" spans="1:20" x14ac:dyDescent="0.2">
      <c r="A46" s="3" t="s">
        <v>83</v>
      </c>
      <c r="B46" s="3"/>
      <c r="C46" s="3">
        <v>1419.9</v>
      </c>
      <c r="D46" s="3">
        <v>1335.3</v>
      </c>
      <c r="E46" s="3">
        <v>1845.175</v>
      </c>
      <c r="F46" s="9"/>
      <c r="H46">
        <f t="shared" si="0"/>
        <v>-84.600000000000136</v>
      </c>
      <c r="I46" s="9"/>
      <c r="N46" s="3">
        <v>1317.675</v>
      </c>
      <c r="O46" s="3">
        <v>1980.85</v>
      </c>
      <c r="P46" s="3">
        <v>1463.2</v>
      </c>
      <c r="Q46" s="3">
        <v>1942.4</v>
      </c>
      <c r="S46">
        <f t="shared" ref="S46:S72" si="4">O46-N46</f>
        <v>663.17499999999995</v>
      </c>
      <c r="T46">
        <f t="shared" si="3"/>
        <v>479.20000000000005</v>
      </c>
    </row>
    <row r="47" spans="1:20" x14ac:dyDescent="0.2">
      <c r="A47" s="3" t="s">
        <v>84</v>
      </c>
      <c r="B47" s="3"/>
      <c r="C47" s="3">
        <v>1056.982</v>
      </c>
      <c r="D47" s="3">
        <v>1381.6167</v>
      </c>
      <c r="E47" s="3">
        <v>1001.1925</v>
      </c>
      <c r="F47" s="3">
        <v>948.2</v>
      </c>
      <c r="H47">
        <f t="shared" si="0"/>
        <v>324.63470000000007</v>
      </c>
      <c r="I47">
        <f t="shared" si="1"/>
        <v>-52.99249999999995</v>
      </c>
      <c r="N47" s="3">
        <v>1038.1333</v>
      </c>
      <c r="O47" s="3">
        <v>877.57</v>
      </c>
      <c r="P47" s="3">
        <v>744.6</v>
      </c>
      <c r="Q47" s="3">
        <v>1314.2233000000001</v>
      </c>
      <c r="S47">
        <f t="shared" si="4"/>
        <v>-160.56329999999991</v>
      </c>
      <c r="T47">
        <f t="shared" ref="T47:T72" si="5">Q47-P47</f>
        <v>569.62330000000009</v>
      </c>
    </row>
    <row r="48" spans="1:20" x14ac:dyDescent="0.2">
      <c r="A48" s="3" t="s">
        <v>85</v>
      </c>
      <c r="B48" s="3"/>
      <c r="C48" s="3">
        <v>1525.808</v>
      </c>
      <c r="D48" s="3">
        <v>1637.7</v>
      </c>
      <c r="E48" s="3">
        <v>844.47670000000005</v>
      </c>
      <c r="F48" s="3">
        <v>757.06</v>
      </c>
      <c r="H48">
        <f t="shared" si="0"/>
        <v>111.89200000000005</v>
      </c>
      <c r="I48">
        <f t="shared" si="1"/>
        <v>-87.416700000000105</v>
      </c>
      <c r="N48" s="3">
        <v>1561.174</v>
      </c>
      <c r="O48" s="3">
        <v>1356.345</v>
      </c>
      <c r="P48" s="3">
        <v>961.46569999999997</v>
      </c>
      <c r="Q48" s="3">
        <v>902.73569999999995</v>
      </c>
      <c r="S48">
        <f t="shared" si="4"/>
        <v>-204.82899999999995</v>
      </c>
      <c r="T48">
        <f t="shared" si="5"/>
        <v>-58.730000000000018</v>
      </c>
    </row>
    <row r="49" spans="1:22" x14ac:dyDescent="0.2">
      <c r="A49" s="3" t="s">
        <v>86</v>
      </c>
      <c r="B49" s="3"/>
      <c r="C49" s="3">
        <v>1344.0367000000001</v>
      </c>
      <c r="D49" s="3">
        <v>953.72329999999999</v>
      </c>
      <c r="E49" s="3">
        <v>1270.31</v>
      </c>
      <c r="F49" s="3">
        <v>1057.21</v>
      </c>
      <c r="H49">
        <f t="shared" si="0"/>
        <v>-390.31340000000012</v>
      </c>
      <c r="I49">
        <f t="shared" si="1"/>
        <v>-213.09999999999991</v>
      </c>
      <c r="N49" s="3">
        <v>1228.2449999999999</v>
      </c>
      <c r="O49" s="3">
        <v>1288.55</v>
      </c>
      <c r="P49" s="3">
        <v>806.79</v>
      </c>
      <c r="Q49" s="3">
        <v>1127.7249999999999</v>
      </c>
      <c r="S49">
        <f t="shared" si="4"/>
        <v>60.305000000000064</v>
      </c>
      <c r="T49">
        <f t="shared" si="5"/>
        <v>320.93499999999995</v>
      </c>
    </row>
    <row r="50" spans="1:22" x14ac:dyDescent="0.2">
      <c r="A50" s="3" t="s">
        <v>87</v>
      </c>
      <c r="B50" s="3"/>
      <c r="C50" s="3">
        <v>747.03</v>
      </c>
      <c r="D50" s="3">
        <v>1005.5125</v>
      </c>
      <c r="E50" s="3">
        <v>1267.6125</v>
      </c>
      <c r="F50" s="3">
        <v>2333.1</v>
      </c>
      <c r="H50">
        <f t="shared" si="0"/>
        <v>258.48250000000007</v>
      </c>
      <c r="I50">
        <f t="shared" si="1"/>
        <v>1065.4875</v>
      </c>
      <c r="N50" s="3">
        <v>894.88670000000002</v>
      </c>
      <c r="O50" s="3">
        <v>1294.212</v>
      </c>
      <c r="P50" s="3">
        <v>967.90139999999997</v>
      </c>
      <c r="Q50" s="3">
        <v>877.01</v>
      </c>
      <c r="S50">
        <f t="shared" si="4"/>
        <v>399.32529999999997</v>
      </c>
      <c r="T50">
        <f t="shared" si="5"/>
        <v>-90.891399999999976</v>
      </c>
    </row>
    <row r="51" spans="1:22" x14ac:dyDescent="0.2">
      <c r="A51" s="3" t="s">
        <v>88</v>
      </c>
      <c r="B51" s="3"/>
      <c r="C51" s="3">
        <v>813.2</v>
      </c>
      <c r="D51" s="3">
        <v>2051.0632999999998</v>
      </c>
      <c r="E51" s="3">
        <v>867.86500000000001</v>
      </c>
      <c r="F51" s="3">
        <v>1194.6675</v>
      </c>
      <c r="H51">
        <f t="shared" si="0"/>
        <v>1237.8632999999998</v>
      </c>
      <c r="I51">
        <f t="shared" si="1"/>
        <v>326.80250000000001</v>
      </c>
      <c r="N51" s="3">
        <v>1163.222</v>
      </c>
      <c r="O51" s="3">
        <v>1079.5533</v>
      </c>
      <c r="P51" s="3">
        <v>796.58</v>
      </c>
      <c r="Q51" s="3">
        <v>824.16290000000004</v>
      </c>
      <c r="S51">
        <f t="shared" si="4"/>
        <v>-83.668699999999944</v>
      </c>
      <c r="T51">
        <f t="shared" si="5"/>
        <v>27.582899999999995</v>
      </c>
    </row>
    <row r="52" spans="1:22" s="20" customFormat="1" x14ac:dyDescent="0.2">
      <c r="A52" s="20" t="s">
        <v>89</v>
      </c>
      <c r="C52" s="20">
        <v>638.54600000000005</v>
      </c>
      <c r="D52" s="20">
        <v>763.35</v>
      </c>
      <c r="E52" s="20">
        <v>640.02499999999998</v>
      </c>
      <c r="F52" s="20">
        <v>656.05499999999995</v>
      </c>
      <c r="H52" s="20">
        <f t="shared" si="0"/>
        <v>124.80399999999997</v>
      </c>
      <c r="I52" s="20">
        <f t="shared" si="1"/>
        <v>16.029999999999973</v>
      </c>
      <c r="J52" s="3">
        <f>1.96*STDEV(H52:H77)/SQRT(COUNT(H52:H77))</f>
        <v>82.808457940549559</v>
      </c>
      <c r="K52" s="3">
        <f>1.96*STDEV(I52:I77)/SQRT(COUNT(I52:I77))</f>
        <v>83.499014993421355</v>
      </c>
      <c r="N52" s="1">
        <v>974.19290000000001</v>
      </c>
      <c r="O52" s="1">
        <v>677.2133</v>
      </c>
      <c r="P52" s="1">
        <v>800.71140000000003</v>
      </c>
      <c r="Q52" s="1">
        <v>824.37170000000003</v>
      </c>
      <c r="S52" s="20">
        <f t="shared" si="4"/>
        <v>-296.9796</v>
      </c>
      <c r="T52" s="20">
        <f t="shared" si="5"/>
        <v>23.660300000000007</v>
      </c>
      <c r="U52" s="3">
        <f>1.96*STDEV(S52:S77)/SQRT(COUNT(S52:S77))</f>
        <v>86.586949136828096</v>
      </c>
      <c r="V52" s="3">
        <f>1.96*STDEV(T52:T77)/SQRT(COUNT(T52:T77))</f>
        <v>57.673508779753284</v>
      </c>
    </row>
    <row r="53" spans="1:22" x14ac:dyDescent="0.2">
      <c r="A53" s="3" t="s">
        <v>90</v>
      </c>
      <c r="B53" s="3"/>
      <c r="C53" s="3">
        <v>654.29</v>
      </c>
      <c r="D53" s="3">
        <v>974.96169999999995</v>
      </c>
      <c r="E53" s="3">
        <v>558.51499999999999</v>
      </c>
      <c r="F53" s="3">
        <v>595.58500000000004</v>
      </c>
      <c r="H53">
        <f t="shared" si="0"/>
        <v>320.67169999999999</v>
      </c>
      <c r="I53">
        <f t="shared" si="1"/>
        <v>37.07000000000005</v>
      </c>
      <c r="N53" s="3">
        <v>859.27290000000005</v>
      </c>
      <c r="O53" s="3">
        <v>802.20330000000001</v>
      </c>
      <c r="P53" s="3">
        <v>618.93290000000002</v>
      </c>
      <c r="Q53" s="3">
        <v>675.06330000000003</v>
      </c>
      <c r="S53">
        <f t="shared" si="4"/>
        <v>-57.069600000000037</v>
      </c>
      <c r="T53">
        <f t="shared" si="5"/>
        <v>56.130400000000009</v>
      </c>
    </row>
    <row r="54" spans="1:22" x14ac:dyDescent="0.2">
      <c r="A54" s="3" t="s">
        <v>91</v>
      </c>
      <c r="B54" s="3"/>
      <c r="C54" s="3">
        <v>1375.36</v>
      </c>
      <c r="D54" s="3">
        <v>1943.6333</v>
      </c>
      <c r="E54" s="3">
        <v>1485.655</v>
      </c>
      <c r="F54" s="3">
        <v>1099.25</v>
      </c>
      <c r="H54">
        <f t="shared" si="0"/>
        <v>568.27330000000006</v>
      </c>
      <c r="I54">
        <f t="shared" si="1"/>
        <v>-386.40499999999997</v>
      </c>
      <c r="N54" s="3">
        <v>1151.2914000000001</v>
      </c>
      <c r="O54" s="3">
        <v>784.87</v>
      </c>
      <c r="P54" s="3">
        <v>1012.0871</v>
      </c>
      <c r="Q54" s="3">
        <v>1166.4100000000001</v>
      </c>
      <c r="S54">
        <f t="shared" si="4"/>
        <v>-366.42140000000006</v>
      </c>
      <c r="T54">
        <f t="shared" si="5"/>
        <v>154.32290000000012</v>
      </c>
    </row>
    <row r="55" spans="1:22" x14ac:dyDescent="0.2">
      <c r="A55" s="3" t="s">
        <v>92</v>
      </c>
      <c r="B55" s="3"/>
      <c r="C55" s="3">
        <v>933.452</v>
      </c>
      <c r="D55" s="3">
        <v>1154.1500000000001</v>
      </c>
      <c r="E55" s="3">
        <v>778.62</v>
      </c>
      <c r="F55" s="3">
        <v>754.90499999999997</v>
      </c>
      <c r="H55">
        <f t="shared" si="0"/>
        <v>220.69800000000009</v>
      </c>
      <c r="I55">
        <f t="shared" si="1"/>
        <v>-23.715000000000032</v>
      </c>
      <c r="N55" s="3">
        <v>1051.5443</v>
      </c>
      <c r="O55" s="3">
        <v>1135.3067000000001</v>
      </c>
      <c r="P55" s="3">
        <v>762.40859999999998</v>
      </c>
      <c r="Q55" s="3">
        <v>886.64499999999998</v>
      </c>
      <c r="S55">
        <f t="shared" si="4"/>
        <v>83.762400000000071</v>
      </c>
      <c r="T55">
        <f t="shared" si="5"/>
        <v>124.2364</v>
      </c>
    </row>
    <row r="56" spans="1:22" x14ac:dyDescent="0.2">
      <c r="A56" s="3" t="s">
        <v>93</v>
      </c>
      <c r="B56" s="3"/>
      <c r="C56" s="3">
        <v>946.77800000000002</v>
      </c>
      <c r="D56" s="3">
        <v>1315.2733000000001</v>
      </c>
      <c r="E56" s="3">
        <v>1368.35</v>
      </c>
      <c r="F56" s="3">
        <v>668.18499999999995</v>
      </c>
      <c r="H56">
        <f t="shared" si="0"/>
        <v>368.49530000000004</v>
      </c>
      <c r="I56">
        <f t="shared" si="1"/>
        <v>-700.16499999999996</v>
      </c>
      <c r="N56" s="3">
        <v>882.03710000000001</v>
      </c>
      <c r="O56" s="3">
        <v>605.89329999999995</v>
      </c>
      <c r="P56" s="3">
        <v>843.33</v>
      </c>
      <c r="Q56" s="3">
        <v>784.37829999999997</v>
      </c>
      <c r="S56">
        <f t="shared" si="4"/>
        <v>-276.14380000000006</v>
      </c>
      <c r="T56">
        <f t="shared" si="5"/>
        <v>-58.951700000000073</v>
      </c>
    </row>
    <row r="57" spans="1:22" x14ac:dyDescent="0.2">
      <c r="A57" s="3" t="s">
        <v>94</v>
      </c>
      <c r="B57" s="3"/>
      <c r="C57" s="3">
        <v>827.61199999999997</v>
      </c>
      <c r="D57" s="3">
        <v>828.55</v>
      </c>
      <c r="E57" s="3">
        <v>635.74749999999995</v>
      </c>
      <c r="F57" s="3">
        <v>814.48500000000001</v>
      </c>
      <c r="H57">
        <f t="shared" si="0"/>
        <v>0.93799999999998818</v>
      </c>
      <c r="I57">
        <f t="shared" si="1"/>
        <v>178.73750000000007</v>
      </c>
      <c r="N57" s="3">
        <v>1003.0571</v>
      </c>
      <c r="O57" s="3">
        <v>938.92330000000004</v>
      </c>
      <c r="P57" s="3">
        <v>922.7971</v>
      </c>
      <c r="Q57" s="3">
        <v>915.44500000000005</v>
      </c>
      <c r="S57">
        <f t="shared" si="4"/>
        <v>-64.133799999999951</v>
      </c>
      <c r="T57">
        <f t="shared" si="5"/>
        <v>-7.3520999999999503</v>
      </c>
    </row>
    <row r="58" spans="1:22" x14ac:dyDescent="0.2">
      <c r="A58" s="3" t="s">
        <v>95</v>
      </c>
      <c r="B58" s="3"/>
      <c r="C58" s="3">
        <v>919.76</v>
      </c>
      <c r="D58" s="3">
        <v>685.41499999999996</v>
      </c>
      <c r="E58" s="3">
        <v>491.54750000000001</v>
      </c>
      <c r="F58" s="3">
        <v>586.90499999999997</v>
      </c>
      <c r="H58">
        <f t="shared" si="0"/>
        <v>-234.34500000000003</v>
      </c>
      <c r="I58">
        <f t="shared" si="1"/>
        <v>95.357499999999959</v>
      </c>
      <c r="N58" s="3">
        <v>547.71140000000003</v>
      </c>
      <c r="O58" s="3">
        <v>497.92</v>
      </c>
      <c r="P58" s="3">
        <v>447.69709999999998</v>
      </c>
      <c r="Q58" s="3">
        <v>510.48329999999999</v>
      </c>
      <c r="S58">
        <f t="shared" si="4"/>
        <v>-49.79140000000001</v>
      </c>
      <c r="T58">
        <f t="shared" si="5"/>
        <v>62.786200000000008</v>
      </c>
    </row>
    <row r="59" spans="1:22" x14ac:dyDescent="0.2">
      <c r="A59" s="3" t="s">
        <v>96</v>
      </c>
      <c r="B59" s="3"/>
      <c r="C59" s="3">
        <v>889.70399999999995</v>
      </c>
      <c r="D59" s="3">
        <v>1353.6617000000001</v>
      </c>
      <c r="E59" s="3">
        <v>1055.1724999999999</v>
      </c>
      <c r="F59" s="3">
        <v>1012.1849999999999</v>
      </c>
      <c r="H59">
        <f t="shared" si="0"/>
        <v>463.95770000000016</v>
      </c>
      <c r="I59">
        <f t="shared" si="1"/>
        <v>-42.987499999999955</v>
      </c>
      <c r="N59" s="3">
        <v>1110.9885999999999</v>
      </c>
      <c r="O59" s="3">
        <v>1276.2067</v>
      </c>
      <c r="P59" s="3">
        <v>887.10709999999995</v>
      </c>
      <c r="Q59" s="3">
        <v>1401.4016999999999</v>
      </c>
      <c r="S59">
        <f t="shared" si="4"/>
        <v>165.21810000000005</v>
      </c>
      <c r="T59">
        <f t="shared" si="5"/>
        <v>514.29459999999995</v>
      </c>
    </row>
    <row r="60" spans="1:22" x14ac:dyDescent="0.2">
      <c r="A60" s="3" t="s">
        <v>97</v>
      </c>
      <c r="B60" s="3"/>
      <c r="C60" s="3">
        <v>972.06</v>
      </c>
      <c r="D60" s="3">
        <v>755.75670000000002</v>
      </c>
      <c r="E60" s="3">
        <v>512.51</v>
      </c>
      <c r="F60" s="3">
        <v>647.82000000000005</v>
      </c>
      <c r="H60">
        <f t="shared" si="0"/>
        <v>-216.30329999999992</v>
      </c>
      <c r="I60">
        <f t="shared" si="1"/>
        <v>135.31000000000006</v>
      </c>
      <c r="N60" s="3">
        <v>910.14329999999995</v>
      </c>
      <c r="O60" s="3">
        <v>814.68499999999995</v>
      </c>
      <c r="P60" s="3">
        <v>536.44000000000005</v>
      </c>
      <c r="Q60" s="3">
        <v>679.68709999999999</v>
      </c>
      <c r="S60">
        <f t="shared" si="4"/>
        <v>-95.458300000000008</v>
      </c>
      <c r="T60">
        <f t="shared" si="5"/>
        <v>143.24709999999993</v>
      </c>
    </row>
    <row r="61" spans="1:22" x14ac:dyDescent="0.2">
      <c r="A61" s="3" t="s">
        <v>98</v>
      </c>
      <c r="B61" s="3"/>
      <c r="C61" s="3">
        <v>1058.2660000000001</v>
      </c>
      <c r="D61" s="3">
        <v>912.02329999999995</v>
      </c>
      <c r="E61" s="3">
        <v>479.79250000000002</v>
      </c>
      <c r="F61" s="3">
        <v>656.1</v>
      </c>
      <c r="H61">
        <f t="shared" si="0"/>
        <v>-146.24270000000013</v>
      </c>
      <c r="I61">
        <f t="shared" si="1"/>
        <v>176.3075</v>
      </c>
      <c r="N61" s="3">
        <v>641.16859999999997</v>
      </c>
      <c r="O61" s="3">
        <v>720.71</v>
      </c>
      <c r="P61" s="3">
        <v>495.45</v>
      </c>
      <c r="Q61" s="3">
        <v>591.15</v>
      </c>
      <c r="S61">
        <f t="shared" si="4"/>
        <v>79.541400000000067</v>
      </c>
      <c r="T61">
        <f t="shared" si="5"/>
        <v>95.699999999999989</v>
      </c>
    </row>
    <row r="62" spans="1:22" x14ac:dyDescent="0.2">
      <c r="A62" s="3" t="s">
        <v>99</v>
      </c>
      <c r="B62" s="3"/>
      <c r="C62" s="3">
        <v>494.26</v>
      </c>
      <c r="D62" s="3">
        <v>531.26</v>
      </c>
      <c r="E62" s="3">
        <v>527.92250000000001</v>
      </c>
      <c r="F62" s="3">
        <v>472.07</v>
      </c>
      <c r="H62">
        <f t="shared" si="0"/>
        <v>37</v>
      </c>
      <c r="I62">
        <f t="shared" si="1"/>
        <v>-55.85250000000002</v>
      </c>
      <c r="N62" s="3">
        <v>517.16859999999997</v>
      </c>
      <c r="O62" s="3">
        <v>579.70330000000001</v>
      </c>
      <c r="P62" s="3">
        <v>465.15</v>
      </c>
      <c r="Q62" s="3">
        <v>474.43329999999997</v>
      </c>
      <c r="S62">
        <f t="shared" si="4"/>
        <v>62.534700000000043</v>
      </c>
      <c r="T62">
        <f t="shared" si="5"/>
        <v>9.283299999999997</v>
      </c>
    </row>
    <row r="63" spans="1:22" x14ac:dyDescent="0.2">
      <c r="A63" s="3" t="s">
        <v>100</v>
      </c>
      <c r="B63" s="3"/>
      <c r="C63" s="3">
        <v>1081.1600000000001</v>
      </c>
      <c r="D63" s="3">
        <v>1130.7283</v>
      </c>
      <c r="E63" s="3">
        <v>1177.5433</v>
      </c>
      <c r="F63" s="3">
        <v>990.27</v>
      </c>
      <c r="H63">
        <f t="shared" si="0"/>
        <v>49.568299999999908</v>
      </c>
      <c r="I63">
        <f t="shared" si="1"/>
        <v>-187.27330000000006</v>
      </c>
      <c r="N63" s="3">
        <v>1455.0733</v>
      </c>
      <c r="O63" s="3">
        <v>1912.6333</v>
      </c>
      <c r="P63" s="3">
        <v>1725.7</v>
      </c>
      <c r="Q63" s="3">
        <v>1814.8</v>
      </c>
      <c r="S63">
        <f t="shared" si="4"/>
        <v>457.55999999999995</v>
      </c>
      <c r="T63">
        <f t="shared" si="5"/>
        <v>89.099999999999909</v>
      </c>
    </row>
    <row r="64" spans="1:22" x14ac:dyDescent="0.2">
      <c r="A64" s="3" t="s">
        <v>101</v>
      </c>
      <c r="B64" s="3"/>
      <c r="C64" s="3">
        <v>935.25</v>
      </c>
      <c r="D64" s="3">
        <v>1100.0667000000001</v>
      </c>
      <c r="E64" s="3">
        <v>794.64499999999998</v>
      </c>
      <c r="F64" s="3">
        <v>886.17499999999995</v>
      </c>
      <c r="H64">
        <f t="shared" si="0"/>
        <v>164.81670000000008</v>
      </c>
      <c r="I64">
        <f t="shared" si="1"/>
        <v>91.529999999999973</v>
      </c>
      <c r="N64" s="3">
        <v>880.8614</v>
      </c>
      <c r="O64" s="3">
        <v>773.53330000000005</v>
      </c>
      <c r="P64" s="3">
        <v>729.2414</v>
      </c>
      <c r="Q64" s="3">
        <v>744.83330000000001</v>
      </c>
      <c r="S64">
        <f t="shared" si="4"/>
        <v>-107.32809999999995</v>
      </c>
      <c r="T64">
        <f t="shared" si="5"/>
        <v>15.59190000000001</v>
      </c>
    </row>
    <row r="65" spans="1:20" x14ac:dyDescent="0.2">
      <c r="A65" s="3" t="s">
        <v>102</v>
      </c>
      <c r="B65" s="3"/>
      <c r="C65" s="3">
        <v>612.01</v>
      </c>
      <c r="D65" s="3">
        <v>712.57830000000001</v>
      </c>
      <c r="E65" s="3">
        <v>649.42250000000001</v>
      </c>
      <c r="F65" s="3">
        <v>569.58500000000004</v>
      </c>
      <c r="H65">
        <f t="shared" si="0"/>
        <v>100.56830000000002</v>
      </c>
      <c r="I65">
        <f t="shared" si="1"/>
        <v>-79.837499999999977</v>
      </c>
      <c r="N65" s="3">
        <v>707.17859999999996</v>
      </c>
      <c r="O65" s="3">
        <v>656.29330000000004</v>
      </c>
      <c r="P65" s="3">
        <v>557.85140000000001</v>
      </c>
      <c r="Q65" s="3">
        <v>689.77170000000001</v>
      </c>
      <c r="S65">
        <f t="shared" si="4"/>
        <v>-50.885299999999916</v>
      </c>
      <c r="T65">
        <f t="shared" si="5"/>
        <v>131.9203</v>
      </c>
    </row>
    <row r="66" spans="1:20" x14ac:dyDescent="0.2">
      <c r="A66" s="3" t="s">
        <v>103</v>
      </c>
      <c r="B66" s="3"/>
      <c r="C66" s="3">
        <v>689.62800000000004</v>
      </c>
      <c r="D66" s="3">
        <v>809.44500000000005</v>
      </c>
      <c r="E66" s="3">
        <v>647.13499999999999</v>
      </c>
      <c r="F66" s="3">
        <v>999.90499999999997</v>
      </c>
      <c r="H66">
        <f t="shared" si="0"/>
        <v>119.81700000000001</v>
      </c>
      <c r="I66">
        <f t="shared" si="1"/>
        <v>352.77</v>
      </c>
      <c r="N66" s="3">
        <v>726.57</v>
      </c>
      <c r="O66" s="3">
        <v>772.00329999999997</v>
      </c>
      <c r="P66" s="3">
        <v>575.95000000000005</v>
      </c>
      <c r="Q66" s="3">
        <v>722.25329999999997</v>
      </c>
      <c r="S66">
        <f t="shared" si="4"/>
        <v>45.433299999999917</v>
      </c>
      <c r="T66">
        <f t="shared" si="5"/>
        <v>146.30329999999992</v>
      </c>
    </row>
    <row r="67" spans="1:20" x14ac:dyDescent="0.2">
      <c r="A67" s="3" t="s">
        <v>104</v>
      </c>
      <c r="B67" s="3"/>
      <c r="C67" s="3">
        <v>905.60199999999998</v>
      </c>
      <c r="D67" s="3">
        <v>1025.6216999999999</v>
      </c>
      <c r="E67" s="3">
        <v>720.26750000000004</v>
      </c>
      <c r="F67" s="3">
        <v>916.86</v>
      </c>
      <c r="H67">
        <f t="shared" ref="H67:H77" si="6">D67-C67</f>
        <v>120.01969999999994</v>
      </c>
      <c r="I67">
        <f t="shared" ref="I67:I72" si="7">F67-E67</f>
        <v>196.59249999999997</v>
      </c>
      <c r="N67" s="3">
        <v>1036.2285999999999</v>
      </c>
      <c r="O67" s="3">
        <v>908.95669999999996</v>
      </c>
      <c r="P67" s="3">
        <v>740.27139999999997</v>
      </c>
      <c r="Q67" s="3">
        <v>1012.9633</v>
      </c>
      <c r="S67">
        <f t="shared" si="4"/>
        <v>-127.27189999999996</v>
      </c>
      <c r="T67">
        <f t="shared" si="5"/>
        <v>272.69190000000003</v>
      </c>
    </row>
    <row r="68" spans="1:20" x14ac:dyDescent="0.2">
      <c r="A68" s="3" t="s">
        <v>105</v>
      </c>
      <c r="B68" s="3"/>
      <c r="C68" s="3">
        <v>794.822</v>
      </c>
      <c r="D68" s="3">
        <v>883.10829999999999</v>
      </c>
      <c r="E68" s="3">
        <v>652.48249999999996</v>
      </c>
      <c r="F68" s="3">
        <v>613.09</v>
      </c>
      <c r="H68">
        <f t="shared" si="6"/>
        <v>88.286299999999983</v>
      </c>
      <c r="I68">
        <f t="shared" si="7"/>
        <v>-39.392499999999927</v>
      </c>
      <c r="N68" s="3">
        <v>588.40859999999998</v>
      </c>
      <c r="O68" s="3">
        <v>607.36</v>
      </c>
      <c r="P68" s="3">
        <v>498.58429999999998</v>
      </c>
      <c r="Q68" s="3">
        <v>591.82000000000005</v>
      </c>
      <c r="S68">
        <f t="shared" si="4"/>
        <v>18.951400000000035</v>
      </c>
      <c r="T68">
        <f t="shared" si="5"/>
        <v>93.235700000000065</v>
      </c>
    </row>
    <row r="69" spans="1:20" x14ac:dyDescent="0.2">
      <c r="A69" s="3" t="s">
        <v>106</v>
      </c>
      <c r="B69" s="3"/>
      <c r="C69" s="3">
        <v>840.22199999999998</v>
      </c>
      <c r="D69" s="3">
        <v>806.79</v>
      </c>
      <c r="E69" s="3">
        <v>789.67250000000001</v>
      </c>
      <c r="F69" s="3">
        <v>747.3</v>
      </c>
      <c r="H69">
        <f t="shared" si="6"/>
        <v>-33.432000000000016</v>
      </c>
      <c r="I69">
        <f t="shared" si="7"/>
        <v>-42.372500000000059</v>
      </c>
      <c r="N69" s="3">
        <v>988.72569999999996</v>
      </c>
      <c r="O69" s="3">
        <v>979.5</v>
      </c>
      <c r="P69" s="3">
        <v>883.39859999999999</v>
      </c>
      <c r="Q69" s="3">
        <v>959.69830000000002</v>
      </c>
      <c r="S69">
        <f t="shared" si="4"/>
        <v>-9.2256999999999607</v>
      </c>
      <c r="T69">
        <f t="shared" si="5"/>
        <v>76.29970000000003</v>
      </c>
    </row>
    <row r="70" spans="1:20" x14ac:dyDescent="0.2">
      <c r="A70" s="3" t="s">
        <v>107</v>
      </c>
      <c r="B70" s="3"/>
      <c r="C70" s="3">
        <v>708.44200000000001</v>
      </c>
      <c r="D70" s="3">
        <v>966.26</v>
      </c>
      <c r="E70" s="3">
        <v>806.97500000000002</v>
      </c>
      <c r="F70" s="3">
        <v>682.4</v>
      </c>
      <c r="H70">
        <f t="shared" si="6"/>
        <v>257.81799999999998</v>
      </c>
      <c r="I70">
        <f t="shared" si="7"/>
        <v>-124.57500000000005</v>
      </c>
      <c r="N70" s="3">
        <v>969.77290000000005</v>
      </c>
      <c r="O70" s="3">
        <v>704.91669999999999</v>
      </c>
      <c r="P70" s="3">
        <v>925.0471</v>
      </c>
      <c r="Q70" s="3">
        <v>772.66330000000005</v>
      </c>
      <c r="S70">
        <f t="shared" si="4"/>
        <v>-264.85620000000006</v>
      </c>
      <c r="T70">
        <f t="shared" si="5"/>
        <v>-152.38379999999995</v>
      </c>
    </row>
    <row r="71" spans="1:20" x14ac:dyDescent="0.2">
      <c r="A71" s="3" t="s">
        <v>108</v>
      </c>
      <c r="B71" s="3"/>
      <c r="C71" s="3">
        <v>862.71</v>
      </c>
      <c r="D71" s="3">
        <v>988.44200000000001</v>
      </c>
      <c r="E71" s="3">
        <v>986.22</v>
      </c>
      <c r="F71" s="3">
        <v>791.64499999999998</v>
      </c>
      <c r="H71">
        <f t="shared" si="6"/>
        <v>125.73199999999997</v>
      </c>
      <c r="I71">
        <f t="shared" si="7"/>
        <v>-194.57500000000005</v>
      </c>
      <c r="N71" s="3">
        <v>785.41</v>
      </c>
      <c r="O71" s="3">
        <v>947.5367</v>
      </c>
      <c r="P71" s="3">
        <v>749.86860000000001</v>
      </c>
      <c r="Q71" s="3">
        <v>982.67830000000004</v>
      </c>
      <c r="S71">
        <f t="shared" si="4"/>
        <v>162.12670000000003</v>
      </c>
      <c r="T71">
        <f t="shared" si="5"/>
        <v>232.80970000000002</v>
      </c>
    </row>
    <row r="72" spans="1:20" x14ac:dyDescent="0.2">
      <c r="A72" s="3" t="s">
        <v>109</v>
      </c>
      <c r="B72" s="3"/>
      <c r="C72" s="9"/>
      <c r="D72" s="3">
        <v>767.08500000000004</v>
      </c>
      <c r="E72" s="3">
        <v>777.1</v>
      </c>
      <c r="F72" s="3">
        <v>1067.3367000000001</v>
      </c>
      <c r="H72" s="9"/>
      <c r="I72">
        <f t="shared" si="7"/>
        <v>290.23670000000004</v>
      </c>
      <c r="N72" s="3">
        <v>940.72500000000002</v>
      </c>
      <c r="O72" s="3">
        <v>1237.0262</v>
      </c>
      <c r="P72" s="3">
        <v>1222.1133</v>
      </c>
      <c r="Q72" s="3">
        <v>905.36569999999995</v>
      </c>
      <c r="S72">
        <f t="shared" si="4"/>
        <v>296.30119999999999</v>
      </c>
      <c r="T72">
        <f t="shared" si="5"/>
        <v>-316.74760000000003</v>
      </c>
    </row>
    <row r="73" spans="1:20" x14ac:dyDescent="0.2">
      <c r="A73" s="3" t="s">
        <v>110</v>
      </c>
      <c r="B73" s="3"/>
      <c r="C73" s="3">
        <v>502.86799999999999</v>
      </c>
      <c r="D73" s="3">
        <v>614.97</v>
      </c>
      <c r="E73" s="3">
        <v>471.60250000000002</v>
      </c>
      <c r="F73" s="3">
        <v>438.86</v>
      </c>
      <c r="H73">
        <f t="shared" si="6"/>
        <v>112.10200000000003</v>
      </c>
      <c r="I73">
        <f>F73-E73</f>
        <v>-32.742500000000007</v>
      </c>
      <c r="N73" s="3">
        <v>526.34860000000003</v>
      </c>
      <c r="O73" s="3">
        <v>499.0333</v>
      </c>
      <c r="P73" s="3">
        <v>421.85860000000002</v>
      </c>
      <c r="Q73" s="3">
        <v>467.51670000000001</v>
      </c>
      <c r="S73">
        <f t="shared" ref="S73:S77" si="8">O73-N73</f>
        <v>-27.315300000000036</v>
      </c>
      <c r="T73">
        <f>Q73-P73</f>
        <v>45.65809999999999</v>
      </c>
    </row>
    <row r="74" spans="1:20" x14ac:dyDescent="0.2">
      <c r="A74" s="3" t="s">
        <v>111</v>
      </c>
      <c r="B74" s="3"/>
      <c r="C74" s="3">
        <v>825.14400000000001</v>
      </c>
      <c r="D74" s="3">
        <v>1006.13</v>
      </c>
      <c r="E74" s="3">
        <v>853.74</v>
      </c>
      <c r="F74" s="3">
        <v>733.78499999999997</v>
      </c>
      <c r="H74">
        <f t="shared" si="6"/>
        <v>180.98599999999999</v>
      </c>
      <c r="I74">
        <f t="shared" ref="I74:I77" si="9">F74-E74</f>
        <v>-119.95500000000004</v>
      </c>
      <c r="N74" s="3">
        <v>846.83500000000004</v>
      </c>
      <c r="O74" s="3">
        <v>1458.9332999999999</v>
      </c>
      <c r="P74" s="3">
        <v>584.01430000000005</v>
      </c>
      <c r="Q74" s="3">
        <v>770.59829999999999</v>
      </c>
      <c r="S74">
        <f t="shared" si="8"/>
        <v>612.09829999999988</v>
      </c>
      <c r="T74">
        <f t="shared" ref="T74:T77" si="10">Q74-P74</f>
        <v>186.58399999999995</v>
      </c>
    </row>
    <row r="75" spans="1:20" x14ac:dyDescent="0.2">
      <c r="A75" s="3" t="s">
        <v>112</v>
      </c>
      <c r="B75" s="3"/>
      <c r="C75" s="3">
        <v>954.86800000000005</v>
      </c>
      <c r="D75" s="3">
        <v>969.42</v>
      </c>
      <c r="E75" s="3">
        <v>833.02250000000004</v>
      </c>
      <c r="F75" s="3">
        <v>848.36</v>
      </c>
      <c r="H75">
        <f t="shared" si="6"/>
        <v>14.551999999999907</v>
      </c>
      <c r="I75">
        <f t="shared" si="9"/>
        <v>15.337499999999977</v>
      </c>
      <c r="N75" s="3">
        <v>899.43430000000001</v>
      </c>
      <c r="O75" s="3">
        <v>756.65329999999994</v>
      </c>
      <c r="P75" s="3">
        <v>819.43</v>
      </c>
      <c r="Q75" s="3">
        <v>726.8</v>
      </c>
      <c r="S75">
        <f t="shared" si="8"/>
        <v>-142.78100000000006</v>
      </c>
      <c r="T75">
        <f t="shared" si="10"/>
        <v>-92.63</v>
      </c>
    </row>
    <row r="76" spans="1:20" x14ac:dyDescent="0.2">
      <c r="A76" s="3" t="s">
        <v>113</v>
      </c>
      <c r="B76" s="3"/>
      <c r="C76" s="3">
        <v>785.36400000000003</v>
      </c>
      <c r="D76" s="3">
        <v>757.44500000000005</v>
      </c>
      <c r="E76" s="3">
        <v>700.37249999999995</v>
      </c>
      <c r="F76" s="3">
        <v>790.46</v>
      </c>
      <c r="H76">
        <f t="shared" si="6"/>
        <v>-27.918999999999983</v>
      </c>
      <c r="I76">
        <f t="shared" si="9"/>
        <v>90.087500000000091</v>
      </c>
      <c r="N76" s="3">
        <v>904.65859999999998</v>
      </c>
      <c r="O76" s="3">
        <v>763.66</v>
      </c>
      <c r="P76" s="3">
        <v>769.74</v>
      </c>
      <c r="Q76" s="3">
        <v>878.08500000000004</v>
      </c>
      <c r="S76">
        <f t="shared" si="8"/>
        <v>-140.99860000000001</v>
      </c>
      <c r="T76">
        <f t="shared" si="10"/>
        <v>108.34500000000003</v>
      </c>
    </row>
    <row r="77" spans="1:20" x14ac:dyDescent="0.2">
      <c r="A77" s="3" t="s">
        <v>114</v>
      </c>
      <c r="B77" s="3"/>
      <c r="C77" s="3">
        <v>1207.674</v>
      </c>
      <c r="D77" s="3">
        <v>843.03</v>
      </c>
      <c r="E77" s="3">
        <v>843.76499999999999</v>
      </c>
      <c r="F77" s="3">
        <v>1099.165</v>
      </c>
      <c r="H77">
        <f t="shared" si="6"/>
        <v>-364.64400000000001</v>
      </c>
      <c r="I77">
        <f t="shared" si="9"/>
        <v>255.39999999999998</v>
      </c>
      <c r="N77" s="3">
        <v>903.62</v>
      </c>
      <c r="O77" s="3">
        <v>640.73329999999999</v>
      </c>
      <c r="P77" s="3">
        <v>593.93430000000001</v>
      </c>
      <c r="Q77" s="3">
        <v>676.40499999999997</v>
      </c>
      <c r="S77">
        <f t="shared" si="8"/>
        <v>-262.88670000000002</v>
      </c>
      <c r="T77">
        <f t="shared" si="10"/>
        <v>82.470699999999965</v>
      </c>
    </row>
    <row r="89" spans="7:22" x14ac:dyDescent="0.2">
      <c r="G89" s="3"/>
      <c r="H89" s="3" t="s">
        <v>260</v>
      </c>
      <c r="I89" s="3" t="s">
        <v>259</v>
      </c>
      <c r="J89" s="3" t="s">
        <v>177</v>
      </c>
      <c r="K89" s="3" t="s">
        <v>179</v>
      </c>
      <c r="N89" s="3"/>
      <c r="O89" s="3"/>
      <c r="P89" s="3"/>
      <c r="Q89" s="3"/>
      <c r="R89" s="3"/>
      <c r="S89" s="3" t="s">
        <v>260</v>
      </c>
      <c r="T89" s="3" t="s">
        <v>259</v>
      </c>
      <c r="U89" s="3" t="s">
        <v>232</v>
      </c>
      <c r="V89" s="3" t="s">
        <v>233</v>
      </c>
    </row>
    <row r="90" spans="7:22" x14ac:dyDescent="0.2">
      <c r="G90" s="3" t="s">
        <v>7</v>
      </c>
      <c r="H90" s="3">
        <f>AVERAGE(H2:H26)</f>
        <v>247.42915999999997</v>
      </c>
      <c r="I90" s="3">
        <f>AVERAGE(I2:I26)</f>
        <v>79.432904000000022</v>
      </c>
      <c r="J90" s="3">
        <f>J2</f>
        <v>209.25003547656971</v>
      </c>
      <c r="K90" s="3">
        <f>K2</f>
        <v>244.87240010057639</v>
      </c>
      <c r="N90" s="3"/>
      <c r="O90" s="3"/>
      <c r="P90" s="3"/>
      <c r="Q90" s="3"/>
      <c r="R90" s="3" t="s">
        <v>7</v>
      </c>
      <c r="S90" s="3">
        <f>AVERAGE(S2:S26)</f>
        <v>17.838076000000004</v>
      </c>
      <c r="T90" s="3">
        <f>AVERAGE(T2:T26)</f>
        <v>199.88472799999997</v>
      </c>
      <c r="U90" s="3">
        <f>U2</f>
        <v>129.49977273192656</v>
      </c>
      <c r="V90" s="3">
        <f>V2</f>
        <v>122.07402678394128</v>
      </c>
    </row>
    <row r="91" spans="7:22" x14ac:dyDescent="0.2">
      <c r="G91" s="3" t="s">
        <v>8</v>
      </c>
      <c r="H91" s="3">
        <f>AVERAGE(H27:H51)</f>
        <v>214.23209583333335</v>
      </c>
      <c r="I91" s="3">
        <f>AVERAGE(I27:I51)</f>
        <v>111.76697916666667</v>
      </c>
      <c r="J91" s="3">
        <f>J27</f>
        <v>164.89367387889803</v>
      </c>
      <c r="K91" s="3">
        <f>K27</f>
        <v>156.82713951656217</v>
      </c>
      <c r="N91" s="3"/>
      <c r="O91" s="3"/>
      <c r="P91" s="3"/>
      <c r="Q91" s="3"/>
      <c r="R91" s="3" t="s">
        <v>8</v>
      </c>
      <c r="S91" s="3">
        <f>AVERAGE(S27:S51)</f>
        <v>3.0381879999999954</v>
      </c>
      <c r="T91" s="3">
        <f>AVERAGE(T27:T51)</f>
        <v>190.70694</v>
      </c>
      <c r="U91" s="3">
        <f>U27</f>
        <v>99.505607652292312</v>
      </c>
      <c r="V91" s="3">
        <f>V27</f>
        <v>87.483542241122692</v>
      </c>
    </row>
    <row r="92" spans="7:22" x14ac:dyDescent="0.2">
      <c r="G92" s="3" t="s">
        <v>9</v>
      </c>
      <c r="H92" s="3">
        <f>AVERAGE(H52:H77)</f>
        <v>96.648731999999981</v>
      </c>
      <c r="I92" s="3">
        <f>AVERAGE(I52:I77)</f>
        <v>-3.8108307692307664</v>
      </c>
      <c r="J92" s="3">
        <f>J52</f>
        <v>82.808457940549559</v>
      </c>
      <c r="K92" s="3">
        <f>K52</f>
        <v>83.499014993421355</v>
      </c>
      <c r="N92" s="3"/>
      <c r="O92" s="3"/>
      <c r="P92" s="3"/>
      <c r="Q92" s="3"/>
      <c r="R92" s="3" t="s">
        <v>9</v>
      </c>
      <c r="S92" s="3">
        <f>AVERAGE(S52:S77)</f>
        <v>-13.693046153846154</v>
      </c>
      <c r="T92" s="3">
        <f>AVERAGE(T52:T77)</f>
        <v>78.331011538461539</v>
      </c>
      <c r="U92" s="3">
        <f>U52</f>
        <v>86.586949136828096</v>
      </c>
      <c r="V92" s="3">
        <f>V52</f>
        <v>57.673508779753284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2"/>
  <sheetViews>
    <sheetView topLeftCell="O64" workbookViewId="0">
      <selection activeCell="B89" sqref="B89:J92"/>
    </sheetView>
  </sheetViews>
  <sheetFormatPr baseColWidth="10" defaultRowHeight="16" x14ac:dyDescent="0.2"/>
  <sheetData>
    <row r="1" spans="1:46" x14ac:dyDescent="0.2">
      <c r="A1" s="3"/>
      <c r="B1" s="3"/>
      <c r="C1" s="3" t="s">
        <v>190</v>
      </c>
      <c r="D1" s="3" t="s">
        <v>191</v>
      </c>
      <c r="E1" s="3" t="s">
        <v>192</v>
      </c>
      <c r="F1" s="3" t="s">
        <v>193</v>
      </c>
      <c r="G1" s="3" t="s">
        <v>164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T1" s="3"/>
      <c r="U1" s="3"/>
      <c r="V1" s="3" t="s">
        <v>187</v>
      </c>
      <c r="W1" s="3" t="s">
        <v>171</v>
      </c>
      <c r="X1" s="3" t="str">
        <f>C1</f>
        <v>Pure R Single</v>
      </c>
      <c r="Y1" s="3" t="str">
        <f>D1</f>
        <v>Mix R Single</v>
      </c>
      <c r="Z1" s="3" t="s">
        <v>172</v>
      </c>
      <c r="AA1" s="3" t="s">
        <v>172</v>
      </c>
      <c r="AB1" s="3" t="s">
        <v>188</v>
      </c>
      <c r="AC1" s="3" t="s">
        <v>171</v>
      </c>
      <c r="AD1" s="3" t="s">
        <v>156</v>
      </c>
      <c r="AE1" s="3" t="s">
        <v>157</v>
      </c>
      <c r="AF1" s="3" t="s">
        <v>172</v>
      </c>
      <c r="AG1" s="3"/>
      <c r="AH1" s="3" t="s">
        <v>173</v>
      </c>
      <c r="AI1" s="3" t="s">
        <v>174</v>
      </c>
      <c r="AJ1" s="3" t="str">
        <f>C1</f>
        <v>Pure R Single</v>
      </c>
      <c r="AK1" s="3" t="str">
        <f>E1</f>
        <v>Pure RR</v>
      </c>
      <c r="AL1" s="7"/>
      <c r="AM1" s="7"/>
      <c r="AN1" s="3"/>
      <c r="AO1" s="3" t="s">
        <v>175</v>
      </c>
      <c r="AP1" s="3" t="s">
        <v>174</v>
      </c>
      <c r="AQ1" s="3" t="str">
        <f>D1</f>
        <v>Mix R Single</v>
      </c>
      <c r="AR1" s="3" t="str">
        <f>F1</f>
        <v>Mix RR</v>
      </c>
      <c r="AS1" s="8" t="s">
        <v>172</v>
      </c>
      <c r="AT1" s="8" t="s">
        <v>172</v>
      </c>
    </row>
    <row r="2" spans="1:46" x14ac:dyDescent="0.2">
      <c r="A2" s="3" t="s">
        <v>38</v>
      </c>
      <c r="B2" s="3"/>
      <c r="C2" s="3">
        <v>1556.4938</v>
      </c>
      <c r="D2" s="3">
        <v>1662.0182</v>
      </c>
      <c r="E2" s="3">
        <v>1209</v>
      </c>
      <c r="F2" s="3">
        <v>1598.0105000000001</v>
      </c>
      <c r="G2" s="3">
        <f>SUM(C2:F2)/4</f>
        <v>1506.380625</v>
      </c>
      <c r="H2" s="3">
        <f>AVERAGE(C2:C26)</f>
        <v>1681.2582479999996</v>
      </c>
      <c r="I2" s="3">
        <f t="shared" ref="I2:K2" si="0">AVERAGE(D2:D26)</f>
        <v>1666.883544</v>
      </c>
      <c r="J2" s="3">
        <f t="shared" si="0"/>
        <v>1582.08</v>
      </c>
      <c r="K2" s="3">
        <f t="shared" si="0"/>
        <v>1476.3471440000001</v>
      </c>
      <c r="L2" s="3">
        <f>C2-$G2+H$2</f>
        <v>1731.3714229999996</v>
      </c>
      <c r="M2" s="3">
        <f>D2-$G2+I$2</f>
        <v>1822.521119</v>
      </c>
      <c r="N2" s="3">
        <f t="shared" ref="N2:O17" si="1">E2-$G2+J$2</f>
        <v>1284.6993749999999</v>
      </c>
      <c r="O2" s="3">
        <f t="shared" si="1"/>
        <v>1567.9770190000002</v>
      </c>
      <c r="P2" s="3">
        <f>1.96*STDEV(L2:L26)/SQRT(25)</f>
        <v>76.05402160115996</v>
      </c>
      <c r="Q2" s="3">
        <f t="shared" ref="Q2:S2" si="2">1.96*STDEV(M2:M26)/SQRT(25)</f>
        <v>86.030771642666039</v>
      </c>
      <c r="R2" s="3">
        <f t="shared" si="2"/>
        <v>74.363236918170728</v>
      </c>
      <c r="S2" s="3">
        <f t="shared" si="2"/>
        <v>56.900553006169631</v>
      </c>
      <c r="T2" s="3"/>
      <c r="U2" s="3"/>
      <c r="V2" s="3" t="s">
        <v>187</v>
      </c>
      <c r="W2" s="3">
        <f>SUM(C2:D2)/2</f>
        <v>1609.2559999999999</v>
      </c>
      <c r="X2" s="3">
        <f>C2-$W2+H$2</f>
        <v>1628.4960479999997</v>
      </c>
      <c r="Y2" s="3">
        <f>D2-$W2+I$2</f>
        <v>1719.6457440000001</v>
      </c>
      <c r="Z2" s="3">
        <f>1.96*STDEV(X2:X26)/SQRT(25)</f>
        <v>74.567365493556309</v>
      </c>
      <c r="AA2" s="3">
        <f>1.96*STDEV(Y2:Y26)/SQRT(25)</f>
        <v>74.56736549355503</v>
      </c>
      <c r="AB2" s="3" t="s">
        <v>188</v>
      </c>
      <c r="AC2" s="3">
        <f>SUM(E2:F2)/2</f>
        <v>1403.5052500000002</v>
      </c>
      <c r="AD2" s="3">
        <f>E2-$AC2+J$2</f>
        <v>1387.5747499999998</v>
      </c>
      <c r="AE2" s="3">
        <f>F2-$AC2+K$2</f>
        <v>1670.852394</v>
      </c>
      <c r="AF2" s="3">
        <f>1.96*STDEV(AD2:AD26)/SQRT(25)</f>
        <v>57.890586711106984</v>
      </c>
      <c r="AG2" s="3">
        <f>1.96*STDEV(AE2:AE26)/SQRT(25)</f>
        <v>57.890586711106621</v>
      </c>
      <c r="AH2" s="3" t="s">
        <v>173</v>
      </c>
      <c r="AI2" s="3">
        <f>(C2+E2)/2</f>
        <v>1382.7469000000001</v>
      </c>
      <c r="AJ2" s="3">
        <f>C2-$AI2+H$2</f>
        <v>1855.0051479999995</v>
      </c>
      <c r="AK2" s="3">
        <f>E2-$AI2+J$2</f>
        <v>1408.3330999999998</v>
      </c>
      <c r="AL2" s="8">
        <f>1.96*STDEV(AJ2:AJ26)/SQRT(25)</f>
        <v>47.25308964804772</v>
      </c>
      <c r="AM2" s="8">
        <f>1.96*STDEV(AK2:AK26)/SQRT(25)</f>
        <v>47.253089648047727</v>
      </c>
      <c r="AN2" s="3"/>
      <c r="AO2" s="3" t="s">
        <v>175</v>
      </c>
      <c r="AP2" s="3">
        <f>(D2+F2)/2</f>
        <v>1630.0143499999999</v>
      </c>
      <c r="AQ2" s="3">
        <f>D2-$AP2+I$2</f>
        <v>1698.8873940000001</v>
      </c>
      <c r="AR2" s="3">
        <f>F2-$AP2+K$2</f>
        <v>1444.3432940000002</v>
      </c>
      <c r="AS2" s="8">
        <f>1.96*STDEV(AQ2:AQ26)/SQRT(25)</f>
        <v>43.534873134967214</v>
      </c>
      <c r="AT2" s="8">
        <f>1.96*STDEV(AR2:AR26)/SQRT(25)</f>
        <v>43.534873134967185</v>
      </c>
    </row>
    <row r="3" spans="1:46" x14ac:dyDescent="0.2">
      <c r="A3" s="3" t="s">
        <v>39</v>
      </c>
      <c r="B3" s="3"/>
      <c r="C3" s="3">
        <v>2590.1286</v>
      </c>
      <c r="D3" s="3">
        <v>2068.3042</v>
      </c>
      <c r="E3" s="3">
        <v>2101</v>
      </c>
      <c r="F3" s="3">
        <v>1939.7111</v>
      </c>
      <c r="G3" s="3">
        <f t="shared" ref="G3:G66" si="3">SUM(C3:F3)/4</f>
        <v>2174.7859750000002</v>
      </c>
      <c r="H3" s="3"/>
      <c r="I3" s="3"/>
      <c r="J3" s="3"/>
      <c r="K3" s="3"/>
      <c r="L3" s="3">
        <f t="shared" ref="L3:O26" si="4">C3-$G3+H$2</f>
        <v>2096.6008729999994</v>
      </c>
      <c r="M3" s="3">
        <f t="shared" si="4"/>
        <v>1560.4017689999998</v>
      </c>
      <c r="N3" s="3">
        <f t="shared" si="1"/>
        <v>1508.2940249999997</v>
      </c>
      <c r="O3" s="3">
        <f t="shared" si="1"/>
        <v>1241.2722689999998</v>
      </c>
      <c r="P3" s="3"/>
      <c r="Q3" s="3"/>
      <c r="R3" s="3"/>
      <c r="S3" s="3"/>
      <c r="T3" s="3"/>
      <c r="U3" s="3"/>
      <c r="V3" s="3" t="s">
        <v>187</v>
      </c>
      <c r="W3" s="3">
        <f t="shared" ref="W3:W66" si="5">SUM(C3:D3)/2</f>
        <v>2329.2164000000002</v>
      </c>
      <c r="X3" s="3">
        <f>C3-$W3+H$2</f>
        <v>1942.1704479999994</v>
      </c>
      <c r="Y3" s="3">
        <f t="shared" ref="X3:Y25" si="6">D3-$W3+I$2</f>
        <v>1405.9713439999998</v>
      </c>
      <c r="Z3" s="3"/>
      <c r="AA3" s="3"/>
      <c r="AB3" s="3" t="s">
        <v>188</v>
      </c>
      <c r="AC3" s="3">
        <f t="shared" ref="AC3:AC66" si="7">SUM(E3:F3)/2</f>
        <v>2020.35555</v>
      </c>
      <c r="AD3" s="3">
        <f t="shared" ref="AD3:AE26" si="8">E3-$AC3+J$2</f>
        <v>1662.7244499999999</v>
      </c>
      <c r="AE3" s="3">
        <f t="shared" si="8"/>
        <v>1395.7026940000001</v>
      </c>
      <c r="AF3" s="3"/>
      <c r="AG3" s="3"/>
      <c r="AH3" s="3" t="s">
        <v>173</v>
      </c>
      <c r="AI3" s="3">
        <f t="shared" ref="AI3:AI26" si="9">(C3+E3)/2</f>
        <v>2345.5643</v>
      </c>
      <c r="AJ3" s="3">
        <f t="shared" ref="AJ3:AJ26" si="10">C3-$AI3+H$2</f>
        <v>1925.8225479999996</v>
      </c>
      <c r="AK3" s="3">
        <f t="shared" ref="AK3:AK26" si="11">E3-$AI3+J$2</f>
        <v>1337.5156999999999</v>
      </c>
      <c r="AL3" s="3"/>
      <c r="AM3" s="3"/>
      <c r="AN3" s="3"/>
      <c r="AO3" s="3" t="s">
        <v>175</v>
      </c>
      <c r="AP3" s="3">
        <f t="shared" ref="AP3:AP66" si="12">(D3+F3)/2</f>
        <v>2004.00765</v>
      </c>
      <c r="AQ3" s="3">
        <f t="shared" ref="AQ3:AQ26" si="13">D3-$AP3+I$2</f>
        <v>1731.1800940000001</v>
      </c>
      <c r="AR3" s="3">
        <f t="shared" ref="AR3:AR26" si="14">F3-$AP3+K$2</f>
        <v>1412.050594</v>
      </c>
      <c r="AS3" s="3"/>
      <c r="AT3" s="3"/>
    </row>
    <row r="4" spans="1:46" x14ac:dyDescent="0.2">
      <c r="A4" s="3" t="s">
        <v>40</v>
      </c>
      <c r="B4" s="3"/>
      <c r="C4" s="3">
        <v>1402.2277999999999</v>
      </c>
      <c r="D4" s="3">
        <v>1001.4644</v>
      </c>
      <c r="E4" s="3">
        <v>1275</v>
      </c>
      <c r="F4" s="3">
        <v>873.25670000000002</v>
      </c>
      <c r="G4" s="3">
        <f t="shared" si="3"/>
        <v>1137.9872250000001</v>
      </c>
      <c r="H4" s="3"/>
      <c r="I4" s="3"/>
      <c r="J4" s="3"/>
      <c r="K4" s="3"/>
      <c r="L4" s="3">
        <f t="shared" si="4"/>
        <v>1945.4988229999994</v>
      </c>
      <c r="M4" s="3">
        <f t="shared" si="4"/>
        <v>1530.3607189999998</v>
      </c>
      <c r="N4" s="3">
        <f t="shared" si="1"/>
        <v>1719.0927749999998</v>
      </c>
      <c r="O4" s="3">
        <f t="shared" si="1"/>
        <v>1211.6166189999999</v>
      </c>
      <c r="P4" s="3"/>
      <c r="Q4" s="3"/>
      <c r="R4" s="3"/>
      <c r="S4" s="3"/>
      <c r="T4" s="3"/>
      <c r="U4" s="3"/>
      <c r="V4" s="3" t="s">
        <v>187</v>
      </c>
      <c r="W4" s="3">
        <f t="shared" si="5"/>
        <v>1201.8461</v>
      </c>
      <c r="X4" s="3">
        <f t="shared" si="6"/>
        <v>1881.6399479999995</v>
      </c>
      <c r="Y4" s="3">
        <f t="shared" si="6"/>
        <v>1466.5018439999999</v>
      </c>
      <c r="Z4" s="3"/>
      <c r="AA4" s="3"/>
      <c r="AB4" s="3" t="s">
        <v>188</v>
      </c>
      <c r="AC4" s="3">
        <f t="shared" si="7"/>
        <v>1074.12835</v>
      </c>
      <c r="AD4" s="3">
        <f t="shared" si="8"/>
        <v>1782.95165</v>
      </c>
      <c r="AE4" s="3">
        <f t="shared" si="8"/>
        <v>1275.4754940000003</v>
      </c>
      <c r="AF4" s="3"/>
      <c r="AG4" s="3"/>
      <c r="AH4" s="3" t="s">
        <v>173</v>
      </c>
      <c r="AI4" s="3">
        <f t="shared" si="9"/>
        <v>1338.6138999999998</v>
      </c>
      <c r="AJ4" s="3">
        <f t="shared" si="10"/>
        <v>1744.8721479999997</v>
      </c>
      <c r="AK4" s="3">
        <f t="shared" si="11"/>
        <v>1518.4661000000001</v>
      </c>
      <c r="AL4" s="3"/>
      <c r="AM4" s="3"/>
      <c r="AN4" s="3"/>
      <c r="AO4" s="3" t="s">
        <v>175</v>
      </c>
      <c r="AP4" s="3">
        <f t="shared" si="12"/>
        <v>937.36054999999999</v>
      </c>
      <c r="AQ4" s="3">
        <f t="shared" si="13"/>
        <v>1730.987394</v>
      </c>
      <c r="AR4" s="3">
        <f t="shared" si="14"/>
        <v>1412.2432940000001</v>
      </c>
      <c r="AS4" s="3"/>
      <c r="AT4" s="3"/>
    </row>
    <row r="5" spans="1:46" x14ac:dyDescent="0.2">
      <c r="A5" s="3" t="s">
        <v>42</v>
      </c>
      <c r="B5" s="3"/>
      <c r="C5" s="3">
        <v>1240.5440000000001</v>
      </c>
      <c r="D5" s="3">
        <v>1676.2243000000001</v>
      </c>
      <c r="E5" s="3">
        <v>1159</v>
      </c>
      <c r="F5" s="3">
        <v>1137.6923999999999</v>
      </c>
      <c r="G5" s="3">
        <f t="shared" si="3"/>
        <v>1303.3651749999999</v>
      </c>
      <c r="H5" s="3"/>
      <c r="I5" s="3"/>
      <c r="J5" s="3"/>
      <c r="K5" s="3"/>
      <c r="L5" s="3">
        <f t="shared" si="4"/>
        <v>1618.4370729999998</v>
      </c>
      <c r="M5" s="3">
        <f t="shared" si="4"/>
        <v>2039.7426690000002</v>
      </c>
      <c r="N5" s="3">
        <f t="shared" si="1"/>
        <v>1437.714825</v>
      </c>
      <c r="O5" s="3">
        <f t="shared" si="1"/>
        <v>1310.6743690000001</v>
      </c>
      <c r="P5" s="3"/>
      <c r="Q5" s="3"/>
      <c r="R5" s="3"/>
      <c r="S5" s="3"/>
      <c r="T5" s="3"/>
      <c r="U5" s="3"/>
      <c r="V5" s="3" t="s">
        <v>187</v>
      </c>
      <c r="W5" s="3">
        <f t="shared" si="5"/>
        <v>1458.3841500000001</v>
      </c>
      <c r="X5" s="3">
        <f t="shared" si="6"/>
        <v>1463.4180979999996</v>
      </c>
      <c r="Y5" s="3">
        <f t="shared" si="6"/>
        <v>1884.723694</v>
      </c>
      <c r="Z5" s="3"/>
      <c r="AA5" s="3"/>
      <c r="AB5" s="3" t="s">
        <v>188</v>
      </c>
      <c r="AC5" s="3">
        <f t="shared" si="7"/>
        <v>1148.3462</v>
      </c>
      <c r="AD5" s="3">
        <f t="shared" si="8"/>
        <v>1592.7338</v>
      </c>
      <c r="AE5" s="3">
        <f t="shared" si="8"/>
        <v>1465.693344</v>
      </c>
      <c r="AF5" s="3"/>
      <c r="AG5" s="3"/>
      <c r="AH5" s="3" t="s">
        <v>173</v>
      </c>
      <c r="AI5" s="3">
        <f t="shared" si="9"/>
        <v>1199.7719999999999</v>
      </c>
      <c r="AJ5" s="3">
        <f t="shared" si="10"/>
        <v>1722.0302479999998</v>
      </c>
      <c r="AK5" s="3">
        <f t="shared" si="11"/>
        <v>1541.308</v>
      </c>
      <c r="AL5" s="3"/>
      <c r="AM5" s="3"/>
      <c r="AN5" s="3"/>
      <c r="AO5" s="3" t="s">
        <v>175</v>
      </c>
      <c r="AP5" s="3">
        <f t="shared" si="12"/>
        <v>1406.9583499999999</v>
      </c>
      <c r="AQ5" s="3">
        <f t="shared" si="13"/>
        <v>1936.1494940000002</v>
      </c>
      <c r="AR5" s="3">
        <f t="shared" si="14"/>
        <v>1207.0811940000001</v>
      </c>
      <c r="AS5" s="3"/>
      <c r="AT5" s="3"/>
    </row>
    <row r="6" spans="1:46" x14ac:dyDescent="0.2">
      <c r="A6" s="3" t="s">
        <v>43</v>
      </c>
      <c r="B6" s="3"/>
      <c r="C6" s="3">
        <v>1257.2215000000001</v>
      </c>
      <c r="D6" s="3">
        <v>1267.9154000000001</v>
      </c>
      <c r="E6" s="3">
        <v>1302</v>
      </c>
      <c r="F6" s="3">
        <v>1121.595</v>
      </c>
      <c r="G6" s="3">
        <f t="shared" si="3"/>
        <v>1237.1829750000002</v>
      </c>
      <c r="H6" s="3"/>
      <c r="I6" s="3"/>
      <c r="J6" s="3"/>
      <c r="K6" s="3"/>
      <c r="L6" s="3">
        <f t="shared" si="4"/>
        <v>1701.2967729999996</v>
      </c>
      <c r="M6" s="3">
        <f t="shared" si="4"/>
        <v>1697.615969</v>
      </c>
      <c r="N6" s="3">
        <f t="shared" si="1"/>
        <v>1646.8970249999998</v>
      </c>
      <c r="O6" s="3">
        <f t="shared" si="1"/>
        <v>1360.7591689999999</v>
      </c>
      <c r="P6" s="3"/>
      <c r="Q6" s="3"/>
      <c r="R6" s="3"/>
      <c r="S6" s="3"/>
      <c r="T6" s="3"/>
      <c r="U6" s="3"/>
      <c r="V6" s="3" t="s">
        <v>187</v>
      </c>
      <c r="W6" s="3">
        <f t="shared" si="5"/>
        <v>1262.5684500000002</v>
      </c>
      <c r="X6" s="3">
        <f t="shared" si="6"/>
        <v>1675.9112979999995</v>
      </c>
      <c r="Y6" s="3">
        <f t="shared" si="6"/>
        <v>1672.2304939999999</v>
      </c>
      <c r="Z6" s="3"/>
      <c r="AA6" s="3"/>
      <c r="AB6" s="3" t="s">
        <v>188</v>
      </c>
      <c r="AC6" s="3">
        <f t="shared" si="7"/>
        <v>1211.7975000000001</v>
      </c>
      <c r="AD6" s="3">
        <f t="shared" si="8"/>
        <v>1672.2824999999998</v>
      </c>
      <c r="AE6" s="3">
        <f t="shared" si="8"/>
        <v>1386.144644</v>
      </c>
      <c r="AF6" s="3"/>
      <c r="AG6" s="3"/>
      <c r="AH6" s="3" t="s">
        <v>173</v>
      </c>
      <c r="AI6" s="3">
        <f t="shared" si="9"/>
        <v>1279.6107500000001</v>
      </c>
      <c r="AJ6" s="3">
        <f t="shared" si="10"/>
        <v>1658.8689979999997</v>
      </c>
      <c r="AK6" s="3">
        <f t="shared" si="11"/>
        <v>1604.4692499999999</v>
      </c>
      <c r="AL6" s="3"/>
      <c r="AM6" s="3"/>
      <c r="AN6" s="3"/>
      <c r="AO6" s="3" t="s">
        <v>175</v>
      </c>
      <c r="AP6" s="3">
        <f t="shared" si="12"/>
        <v>1194.7552000000001</v>
      </c>
      <c r="AQ6" s="3">
        <f t="shared" si="13"/>
        <v>1740.0437440000001</v>
      </c>
      <c r="AR6" s="3">
        <f t="shared" si="14"/>
        <v>1403.186944</v>
      </c>
      <c r="AS6" s="3"/>
      <c r="AT6" s="3"/>
    </row>
    <row r="7" spans="1:46" x14ac:dyDescent="0.2">
      <c r="A7" s="3" t="s">
        <v>44</v>
      </c>
      <c r="B7" s="3"/>
      <c r="C7" s="3">
        <v>1456.1583000000001</v>
      </c>
      <c r="D7" s="3">
        <v>1573.6729</v>
      </c>
      <c r="E7" s="3">
        <v>1419</v>
      </c>
      <c r="F7" s="3">
        <v>1507.0615</v>
      </c>
      <c r="G7" s="3">
        <f t="shared" si="3"/>
        <v>1488.9731750000001</v>
      </c>
      <c r="H7" s="3"/>
      <c r="I7" s="3"/>
      <c r="J7" s="3"/>
      <c r="K7" s="3"/>
      <c r="L7" s="3">
        <f t="shared" si="4"/>
        <v>1648.4433729999996</v>
      </c>
      <c r="M7" s="3">
        <f t="shared" si="4"/>
        <v>1751.583269</v>
      </c>
      <c r="N7" s="3">
        <f t="shared" si="1"/>
        <v>1512.1068249999998</v>
      </c>
      <c r="O7" s="3">
        <f t="shared" si="1"/>
        <v>1494.435469</v>
      </c>
      <c r="P7" s="3"/>
      <c r="Q7" s="3"/>
      <c r="R7" s="3"/>
      <c r="S7" s="3"/>
      <c r="T7" s="3"/>
      <c r="U7" s="3"/>
      <c r="V7" s="3" t="s">
        <v>187</v>
      </c>
      <c r="W7" s="3">
        <f t="shared" si="5"/>
        <v>1514.9156</v>
      </c>
      <c r="X7" s="3">
        <f t="shared" si="6"/>
        <v>1622.5009479999997</v>
      </c>
      <c r="Y7" s="3">
        <f t="shared" si="6"/>
        <v>1725.640844</v>
      </c>
      <c r="Z7" s="3"/>
      <c r="AA7" s="3"/>
      <c r="AB7" s="3" t="s">
        <v>188</v>
      </c>
      <c r="AC7" s="3">
        <f t="shared" si="7"/>
        <v>1463.0307499999999</v>
      </c>
      <c r="AD7" s="3">
        <f t="shared" si="8"/>
        <v>1538.04925</v>
      </c>
      <c r="AE7" s="3">
        <f t="shared" si="8"/>
        <v>1520.3778940000002</v>
      </c>
      <c r="AF7" s="3"/>
      <c r="AG7" s="3"/>
      <c r="AH7" s="3" t="s">
        <v>173</v>
      </c>
      <c r="AI7" s="3">
        <f t="shared" si="9"/>
        <v>1437.57915</v>
      </c>
      <c r="AJ7" s="3">
        <f t="shared" si="10"/>
        <v>1699.8373979999997</v>
      </c>
      <c r="AK7" s="3">
        <f t="shared" si="11"/>
        <v>1563.5008499999999</v>
      </c>
      <c r="AL7" s="3"/>
      <c r="AM7" s="3"/>
      <c r="AN7" s="3"/>
      <c r="AO7" s="3" t="s">
        <v>175</v>
      </c>
      <c r="AP7" s="3">
        <f t="shared" si="12"/>
        <v>1540.3672000000001</v>
      </c>
      <c r="AQ7" s="3">
        <f t="shared" si="13"/>
        <v>1700.1892439999999</v>
      </c>
      <c r="AR7" s="3">
        <f t="shared" si="14"/>
        <v>1443.041444</v>
      </c>
      <c r="AS7" s="3"/>
      <c r="AT7" s="3"/>
    </row>
    <row r="8" spans="1:46" x14ac:dyDescent="0.2">
      <c r="A8" s="3" t="s">
        <v>45</v>
      </c>
      <c r="B8" s="3"/>
      <c r="C8" s="3">
        <v>2624.8856999999998</v>
      </c>
      <c r="D8" s="3">
        <v>1622.2383</v>
      </c>
      <c r="E8" s="3">
        <v>2317</v>
      </c>
      <c r="F8" s="3">
        <v>1841.7253000000001</v>
      </c>
      <c r="G8" s="3">
        <f t="shared" si="3"/>
        <v>2101.462325</v>
      </c>
      <c r="H8" s="3"/>
      <c r="I8" s="3"/>
      <c r="J8" s="3"/>
      <c r="K8" s="3"/>
      <c r="L8" s="3">
        <f t="shared" si="4"/>
        <v>2204.6816229999995</v>
      </c>
      <c r="M8" s="3">
        <f t="shared" si="4"/>
        <v>1187.659519</v>
      </c>
      <c r="N8" s="3">
        <f t="shared" si="1"/>
        <v>1797.617675</v>
      </c>
      <c r="O8" s="3">
        <f t="shared" si="1"/>
        <v>1216.6101190000002</v>
      </c>
      <c r="P8" s="3"/>
      <c r="Q8" s="3"/>
      <c r="R8" s="3"/>
      <c r="S8" s="3"/>
      <c r="T8" s="3"/>
      <c r="U8" s="3"/>
      <c r="V8" s="3" t="s">
        <v>187</v>
      </c>
      <c r="W8" s="3">
        <f t="shared" si="5"/>
        <v>2123.5619999999999</v>
      </c>
      <c r="X8" s="3">
        <f t="shared" si="6"/>
        <v>2182.5819479999996</v>
      </c>
      <c r="Y8" s="3">
        <f t="shared" si="6"/>
        <v>1165.5598440000001</v>
      </c>
      <c r="Z8" s="3"/>
      <c r="AA8" s="3"/>
      <c r="AB8" s="3" t="s">
        <v>188</v>
      </c>
      <c r="AC8" s="3">
        <f t="shared" si="7"/>
        <v>2079.36265</v>
      </c>
      <c r="AD8" s="3">
        <f t="shared" si="8"/>
        <v>1819.7173499999999</v>
      </c>
      <c r="AE8" s="3">
        <f t="shared" si="8"/>
        <v>1238.7097940000001</v>
      </c>
      <c r="AF8" s="3"/>
      <c r="AG8" s="3"/>
      <c r="AH8" s="3" t="s">
        <v>173</v>
      </c>
      <c r="AI8" s="3">
        <f t="shared" si="9"/>
        <v>2470.9428499999999</v>
      </c>
      <c r="AJ8" s="3">
        <f t="shared" si="10"/>
        <v>1835.2010979999995</v>
      </c>
      <c r="AK8" s="3">
        <f t="shared" si="11"/>
        <v>1428.13715</v>
      </c>
      <c r="AL8" s="3"/>
      <c r="AM8" s="3"/>
      <c r="AN8" s="3"/>
      <c r="AO8" s="3" t="s">
        <v>175</v>
      </c>
      <c r="AP8" s="3">
        <f t="shared" si="12"/>
        <v>1731.9818</v>
      </c>
      <c r="AQ8" s="3">
        <f t="shared" si="13"/>
        <v>1557.140044</v>
      </c>
      <c r="AR8" s="3">
        <f t="shared" si="14"/>
        <v>1586.0906440000001</v>
      </c>
      <c r="AS8" s="3"/>
      <c r="AT8" s="3"/>
    </row>
    <row r="9" spans="1:46" x14ac:dyDescent="0.2">
      <c r="A9" s="3" t="s">
        <v>46</v>
      </c>
      <c r="B9" s="3"/>
      <c r="C9" s="3">
        <v>1988.56</v>
      </c>
      <c r="D9" s="3">
        <v>1758.4695999999999</v>
      </c>
      <c r="E9" s="3">
        <v>1696</v>
      </c>
      <c r="F9" s="3">
        <v>1314.7166999999999</v>
      </c>
      <c r="G9" s="3">
        <f t="shared" si="3"/>
        <v>1689.4365749999999</v>
      </c>
      <c r="H9" s="3"/>
      <c r="I9" s="3"/>
      <c r="J9" s="3"/>
      <c r="K9" s="3"/>
      <c r="L9" s="3">
        <f t="shared" si="4"/>
        <v>1980.3816729999996</v>
      </c>
      <c r="M9" s="3">
        <f t="shared" si="4"/>
        <v>1735.916569</v>
      </c>
      <c r="N9" s="3">
        <f t="shared" si="1"/>
        <v>1588.643425</v>
      </c>
      <c r="O9" s="3">
        <f t="shared" si="1"/>
        <v>1101.6272690000001</v>
      </c>
      <c r="P9" s="3"/>
      <c r="Q9" s="3"/>
      <c r="R9" s="3"/>
      <c r="S9" s="3"/>
      <c r="T9" s="3"/>
      <c r="U9" s="3"/>
      <c r="V9" s="3" t="s">
        <v>187</v>
      </c>
      <c r="W9" s="3">
        <f t="shared" si="5"/>
        <v>1873.5147999999999</v>
      </c>
      <c r="X9" s="3">
        <f t="shared" si="6"/>
        <v>1796.3034479999997</v>
      </c>
      <c r="Y9" s="3">
        <f t="shared" si="6"/>
        <v>1551.838344</v>
      </c>
      <c r="Z9" s="3"/>
      <c r="AA9" s="3"/>
      <c r="AB9" s="3" t="s">
        <v>188</v>
      </c>
      <c r="AC9" s="3">
        <f t="shared" si="7"/>
        <v>1505.35835</v>
      </c>
      <c r="AD9" s="3">
        <f t="shared" si="8"/>
        <v>1772.72165</v>
      </c>
      <c r="AE9" s="3">
        <f t="shared" si="8"/>
        <v>1285.705494</v>
      </c>
      <c r="AF9" s="3"/>
      <c r="AG9" s="3"/>
      <c r="AH9" s="3" t="s">
        <v>173</v>
      </c>
      <c r="AI9" s="3">
        <f t="shared" si="9"/>
        <v>1842.28</v>
      </c>
      <c r="AJ9" s="3">
        <f t="shared" si="10"/>
        <v>1827.5382479999996</v>
      </c>
      <c r="AK9" s="3">
        <f t="shared" si="11"/>
        <v>1435.8</v>
      </c>
      <c r="AL9" s="3"/>
      <c r="AM9" s="3"/>
      <c r="AN9" s="3"/>
      <c r="AO9" s="3" t="s">
        <v>175</v>
      </c>
      <c r="AP9" s="3">
        <f t="shared" si="12"/>
        <v>1536.5931499999999</v>
      </c>
      <c r="AQ9" s="3">
        <f t="shared" si="13"/>
        <v>1888.759994</v>
      </c>
      <c r="AR9" s="3">
        <f t="shared" si="14"/>
        <v>1254.4706940000001</v>
      </c>
      <c r="AS9" s="3"/>
      <c r="AT9" s="3"/>
    </row>
    <row r="10" spans="1:46" x14ac:dyDescent="0.2">
      <c r="A10" s="3" t="s">
        <v>47</v>
      </c>
      <c r="B10" s="3"/>
      <c r="C10" s="3">
        <v>1854.4727</v>
      </c>
      <c r="D10" s="3">
        <v>1486.4556</v>
      </c>
      <c r="E10" s="3">
        <v>1487</v>
      </c>
      <c r="F10" s="3">
        <v>1249.1615999999999</v>
      </c>
      <c r="G10" s="3">
        <f t="shared" si="3"/>
        <v>1519.2724749999998</v>
      </c>
      <c r="H10" s="3"/>
      <c r="I10" s="3"/>
      <c r="J10" s="3"/>
      <c r="K10" s="3"/>
      <c r="L10" s="3">
        <f t="shared" si="4"/>
        <v>2016.4584729999999</v>
      </c>
      <c r="M10" s="3">
        <f t="shared" si="4"/>
        <v>1634.0666690000003</v>
      </c>
      <c r="N10" s="3">
        <f t="shared" si="1"/>
        <v>1549.8075250000002</v>
      </c>
      <c r="O10" s="3">
        <f t="shared" si="1"/>
        <v>1206.2362690000002</v>
      </c>
      <c r="P10" s="3"/>
      <c r="Q10" s="3"/>
      <c r="R10" s="3"/>
      <c r="S10" s="3"/>
      <c r="T10" s="3"/>
      <c r="U10" s="3"/>
      <c r="V10" s="3" t="s">
        <v>187</v>
      </c>
      <c r="W10" s="3">
        <f t="shared" si="5"/>
        <v>1670.46415</v>
      </c>
      <c r="X10" s="3">
        <f t="shared" si="6"/>
        <v>1865.2667979999997</v>
      </c>
      <c r="Y10" s="3">
        <f t="shared" si="6"/>
        <v>1482.874994</v>
      </c>
      <c r="Z10" s="3"/>
      <c r="AA10" s="3"/>
      <c r="AB10" s="3" t="s">
        <v>188</v>
      </c>
      <c r="AC10" s="3">
        <f t="shared" si="7"/>
        <v>1368.0808</v>
      </c>
      <c r="AD10" s="3">
        <f t="shared" si="8"/>
        <v>1700.9992</v>
      </c>
      <c r="AE10" s="3">
        <f t="shared" si="8"/>
        <v>1357.427944</v>
      </c>
      <c r="AF10" s="3"/>
      <c r="AG10" s="3"/>
      <c r="AH10" s="3" t="s">
        <v>173</v>
      </c>
      <c r="AI10" s="3">
        <f t="shared" si="9"/>
        <v>1670.7363500000001</v>
      </c>
      <c r="AJ10" s="3">
        <f t="shared" si="10"/>
        <v>1864.9945979999995</v>
      </c>
      <c r="AK10" s="3">
        <f t="shared" si="11"/>
        <v>1398.3436499999998</v>
      </c>
      <c r="AL10" s="3"/>
      <c r="AM10" s="3"/>
      <c r="AN10" s="3"/>
      <c r="AO10" s="3" t="s">
        <v>175</v>
      </c>
      <c r="AP10" s="3">
        <f t="shared" si="12"/>
        <v>1367.8085999999998</v>
      </c>
      <c r="AQ10" s="3">
        <f t="shared" si="13"/>
        <v>1785.5305440000002</v>
      </c>
      <c r="AR10" s="3">
        <f t="shared" si="14"/>
        <v>1357.7001440000001</v>
      </c>
      <c r="AS10" s="3"/>
      <c r="AT10" s="3"/>
    </row>
    <row r="11" spans="1:46" x14ac:dyDescent="0.2">
      <c r="A11" s="3" t="s">
        <v>48</v>
      </c>
      <c r="B11" s="3"/>
      <c r="C11" s="3">
        <v>1404.0250000000001</v>
      </c>
      <c r="D11" s="3">
        <v>1222.2272</v>
      </c>
      <c r="E11" s="3">
        <v>1455</v>
      </c>
      <c r="F11" s="3">
        <v>1009.4252</v>
      </c>
      <c r="G11" s="3">
        <f t="shared" si="3"/>
        <v>1272.6693499999999</v>
      </c>
      <c r="H11" s="3"/>
      <c r="I11" s="3"/>
      <c r="J11" s="3"/>
      <c r="K11" s="3"/>
      <c r="L11" s="3">
        <f t="shared" si="4"/>
        <v>1812.6138979999998</v>
      </c>
      <c r="M11" s="3">
        <f t="shared" si="4"/>
        <v>1616.4413940000002</v>
      </c>
      <c r="N11" s="3">
        <f t="shared" si="1"/>
        <v>1764.41065</v>
      </c>
      <c r="O11" s="3">
        <f t="shared" si="1"/>
        <v>1213.1029940000003</v>
      </c>
      <c r="P11" s="3"/>
      <c r="Q11" s="3"/>
      <c r="R11" s="3"/>
      <c r="S11" s="3"/>
      <c r="T11" s="3"/>
      <c r="U11" s="3"/>
      <c r="V11" s="3" t="s">
        <v>187</v>
      </c>
      <c r="W11" s="3">
        <f t="shared" si="5"/>
        <v>1313.1261</v>
      </c>
      <c r="X11" s="3">
        <f t="shared" si="6"/>
        <v>1772.1571479999998</v>
      </c>
      <c r="Y11" s="3">
        <f t="shared" si="6"/>
        <v>1575.9846440000001</v>
      </c>
      <c r="Z11" s="3"/>
      <c r="AA11" s="3"/>
      <c r="AB11" s="3" t="s">
        <v>188</v>
      </c>
      <c r="AC11" s="3">
        <f t="shared" si="7"/>
        <v>1232.2126000000001</v>
      </c>
      <c r="AD11" s="3">
        <f t="shared" si="8"/>
        <v>1804.8673999999999</v>
      </c>
      <c r="AE11" s="3">
        <f t="shared" si="8"/>
        <v>1253.5597440000001</v>
      </c>
      <c r="AF11" s="3"/>
      <c r="AG11" s="3"/>
      <c r="AH11" s="3" t="s">
        <v>173</v>
      </c>
      <c r="AI11" s="3">
        <f t="shared" si="9"/>
        <v>1429.5125</v>
      </c>
      <c r="AJ11" s="3">
        <f t="shared" si="10"/>
        <v>1655.7707479999997</v>
      </c>
      <c r="AK11" s="3">
        <f t="shared" si="11"/>
        <v>1607.5674999999999</v>
      </c>
      <c r="AL11" s="3"/>
      <c r="AM11" s="3"/>
      <c r="AN11" s="3"/>
      <c r="AO11" s="3" t="s">
        <v>175</v>
      </c>
      <c r="AP11" s="3">
        <f t="shared" si="12"/>
        <v>1115.8262</v>
      </c>
      <c r="AQ11" s="3">
        <f t="shared" si="13"/>
        <v>1773.2845440000001</v>
      </c>
      <c r="AR11" s="3">
        <f t="shared" si="14"/>
        <v>1369.946144</v>
      </c>
      <c r="AS11" s="3"/>
      <c r="AT11" s="3"/>
    </row>
    <row r="12" spans="1:46" x14ac:dyDescent="0.2">
      <c r="A12" s="3" t="s">
        <v>49</v>
      </c>
      <c r="B12" s="3"/>
      <c r="C12" s="3">
        <v>1471.1754000000001</v>
      </c>
      <c r="D12" s="3">
        <v>1750.2421999999999</v>
      </c>
      <c r="E12" s="3">
        <v>1394</v>
      </c>
      <c r="F12" s="3">
        <v>1423.0117</v>
      </c>
      <c r="G12" s="3">
        <f t="shared" si="3"/>
        <v>1509.6073249999999</v>
      </c>
      <c r="H12" s="3"/>
      <c r="I12" s="3"/>
      <c r="J12" s="3"/>
      <c r="K12" s="3"/>
      <c r="L12" s="3">
        <f t="shared" si="4"/>
        <v>1642.8263229999998</v>
      </c>
      <c r="M12" s="3">
        <f t="shared" si="4"/>
        <v>1907.518419</v>
      </c>
      <c r="N12" s="3">
        <f t="shared" si="1"/>
        <v>1466.472675</v>
      </c>
      <c r="O12" s="3">
        <f t="shared" si="1"/>
        <v>1389.7515190000001</v>
      </c>
      <c r="P12" s="3"/>
      <c r="Q12" s="3"/>
      <c r="R12" s="3"/>
      <c r="S12" s="3"/>
      <c r="T12" s="3"/>
      <c r="U12" s="3"/>
      <c r="V12" s="3" t="s">
        <v>187</v>
      </c>
      <c r="W12" s="3">
        <f t="shared" si="5"/>
        <v>1610.7087999999999</v>
      </c>
      <c r="X12" s="3">
        <f t="shared" si="6"/>
        <v>1541.7248479999998</v>
      </c>
      <c r="Y12" s="3">
        <f t="shared" si="6"/>
        <v>1806.4169440000001</v>
      </c>
      <c r="Z12" s="3"/>
      <c r="AA12" s="3"/>
      <c r="AB12" s="3" t="s">
        <v>188</v>
      </c>
      <c r="AC12" s="3">
        <f t="shared" si="7"/>
        <v>1408.50585</v>
      </c>
      <c r="AD12" s="3">
        <f t="shared" si="8"/>
        <v>1567.5741499999999</v>
      </c>
      <c r="AE12" s="3">
        <f t="shared" si="8"/>
        <v>1490.8529940000001</v>
      </c>
      <c r="AF12" s="3"/>
      <c r="AG12" s="3"/>
      <c r="AH12" s="3" t="s">
        <v>173</v>
      </c>
      <c r="AI12" s="3">
        <f t="shared" si="9"/>
        <v>1432.5877</v>
      </c>
      <c r="AJ12" s="3">
        <f t="shared" si="10"/>
        <v>1719.8459479999997</v>
      </c>
      <c r="AK12" s="3">
        <f t="shared" si="11"/>
        <v>1543.4922999999999</v>
      </c>
      <c r="AL12" s="3"/>
      <c r="AM12" s="3"/>
      <c r="AN12" s="3"/>
      <c r="AO12" s="3" t="s">
        <v>175</v>
      </c>
      <c r="AP12" s="3">
        <f t="shared" si="12"/>
        <v>1586.6269499999999</v>
      </c>
      <c r="AQ12" s="3">
        <f t="shared" si="13"/>
        <v>1830.4987940000001</v>
      </c>
      <c r="AR12" s="3">
        <f t="shared" si="14"/>
        <v>1312.7318940000002</v>
      </c>
      <c r="AS12" s="3"/>
      <c r="AT12" s="3"/>
    </row>
    <row r="13" spans="1:46" x14ac:dyDescent="0.2">
      <c r="A13" s="3" t="s">
        <v>50</v>
      </c>
      <c r="B13" s="3"/>
      <c r="C13" s="3">
        <v>1705.6063999999999</v>
      </c>
      <c r="D13" s="3">
        <v>1814.8055999999999</v>
      </c>
      <c r="E13" s="3">
        <v>1715</v>
      </c>
      <c r="F13" s="3">
        <v>1745.2593999999999</v>
      </c>
      <c r="G13" s="3">
        <f t="shared" si="3"/>
        <v>1745.16785</v>
      </c>
      <c r="H13" s="3"/>
      <c r="I13" s="3"/>
      <c r="J13" s="3"/>
      <c r="K13" s="3"/>
      <c r="L13" s="3">
        <f t="shared" si="4"/>
        <v>1641.6967979999995</v>
      </c>
      <c r="M13" s="3">
        <f t="shared" si="4"/>
        <v>1736.5212939999999</v>
      </c>
      <c r="N13" s="3">
        <f t="shared" si="1"/>
        <v>1551.9121499999999</v>
      </c>
      <c r="O13" s="3">
        <f t="shared" si="1"/>
        <v>1476.4386939999999</v>
      </c>
      <c r="P13" s="3"/>
      <c r="Q13" s="3"/>
      <c r="R13" s="3"/>
      <c r="S13" s="3"/>
      <c r="T13" s="3"/>
      <c r="U13" s="3"/>
      <c r="V13" s="3" t="s">
        <v>187</v>
      </c>
      <c r="W13" s="3">
        <f t="shared" si="5"/>
        <v>1760.2059999999999</v>
      </c>
      <c r="X13" s="3">
        <f t="shared" si="6"/>
        <v>1626.6586479999996</v>
      </c>
      <c r="Y13" s="3">
        <f t="shared" si="6"/>
        <v>1721.483144</v>
      </c>
      <c r="Z13" s="3"/>
      <c r="AA13" s="3"/>
      <c r="AB13" s="3" t="s">
        <v>188</v>
      </c>
      <c r="AC13" s="3">
        <f t="shared" si="7"/>
        <v>1730.1297</v>
      </c>
      <c r="AD13" s="3">
        <f t="shared" si="8"/>
        <v>1566.9503</v>
      </c>
      <c r="AE13" s="3">
        <f t="shared" si="8"/>
        <v>1491.476844</v>
      </c>
      <c r="AF13" s="3"/>
      <c r="AG13" s="3"/>
      <c r="AH13" s="3" t="s">
        <v>173</v>
      </c>
      <c r="AI13" s="3">
        <f t="shared" si="9"/>
        <v>1710.3031999999998</v>
      </c>
      <c r="AJ13" s="3">
        <f t="shared" si="10"/>
        <v>1676.5614479999997</v>
      </c>
      <c r="AK13" s="3">
        <f t="shared" si="11"/>
        <v>1586.7768000000001</v>
      </c>
      <c r="AL13" s="3"/>
      <c r="AM13" s="3"/>
      <c r="AN13" s="3"/>
      <c r="AO13" s="3" t="s">
        <v>175</v>
      </c>
      <c r="AP13" s="3">
        <f t="shared" si="12"/>
        <v>1780.0324999999998</v>
      </c>
      <c r="AQ13" s="3">
        <f t="shared" si="13"/>
        <v>1701.6566440000001</v>
      </c>
      <c r="AR13" s="3">
        <f t="shared" si="14"/>
        <v>1441.5740440000002</v>
      </c>
      <c r="AS13" s="3"/>
      <c r="AT13" s="3"/>
    </row>
    <row r="14" spans="1:46" x14ac:dyDescent="0.2">
      <c r="A14" s="3" t="s">
        <v>51</v>
      </c>
      <c r="B14" s="3"/>
      <c r="C14" s="3">
        <v>1256.3916999999999</v>
      </c>
      <c r="D14" s="3">
        <v>1637.9737</v>
      </c>
      <c r="E14" s="3">
        <v>1146</v>
      </c>
      <c r="F14" s="3">
        <v>1166.2218</v>
      </c>
      <c r="G14" s="3">
        <f t="shared" si="3"/>
        <v>1301.6468</v>
      </c>
      <c r="H14" s="3"/>
      <c r="I14" s="3"/>
      <c r="J14" s="3"/>
      <c r="K14" s="3"/>
      <c r="L14" s="3">
        <f t="shared" si="4"/>
        <v>1636.0031479999996</v>
      </c>
      <c r="M14" s="3">
        <f t="shared" si="4"/>
        <v>2003.2104440000001</v>
      </c>
      <c r="N14" s="3">
        <f t="shared" si="1"/>
        <v>1426.4331999999999</v>
      </c>
      <c r="O14" s="3">
        <f t="shared" si="1"/>
        <v>1340.9221440000001</v>
      </c>
      <c r="P14" s="3"/>
      <c r="Q14" s="3"/>
      <c r="R14" s="3"/>
      <c r="S14" s="3"/>
      <c r="T14" s="3"/>
      <c r="U14" s="3"/>
      <c r="V14" s="3" t="s">
        <v>187</v>
      </c>
      <c r="W14" s="3">
        <f t="shared" si="5"/>
        <v>1447.1826999999998</v>
      </c>
      <c r="X14" s="3">
        <f t="shared" si="6"/>
        <v>1490.4672479999997</v>
      </c>
      <c r="Y14" s="3">
        <f t="shared" si="6"/>
        <v>1857.6745440000002</v>
      </c>
      <c r="Z14" s="3"/>
      <c r="AA14" s="3"/>
      <c r="AB14" s="3" t="s">
        <v>188</v>
      </c>
      <c r="AC14" s="3">
        <f t="shared" si="7"/>
        <v>1156.1109000000001</v>
      </c>
      <c r="AD14" s="3">
        <f t="shared" si="8"/>
        <v>1571.9690999999998</v>
      </c>
      <c r="AE14" s="3">
        <f t="shared" si="8"/>
        <v>1486.458044</v>
      </c>
      <c r="AF14" s="3"/>
      <c r="AG14" s="3"/>
      <c r="AH14" s="3" t="s">
        <v>173</v>
      </c>
      <c r="AI14" s="3">
        <f t="shared" si="9"/>
        <v>1201.1958500000001</v>
      </c>
      <c r="AJ14" s="3">
        <f t="shared" si="10"/>
        <v>1736.4540979999995</v>
      </c>
      <c r="AK14" s="3">
        <f t="shared" si="11"/>
        <v>1526.8841499999999</v>
      </c>
      <c r="AL14" s="3"/>
      <c r="AM14" s="3"/>
      <c r="AN14" s="3"/>
      <c r="AO14" s="3" t="s">
        <v>175</v>
      </c>
      <c r="AP14" s="3">
        <f t="shared" si="12"/>
        <v>1402.0977499999999</v>
      </c>
      <c r="AQ14" s="3">
        <f t="shared" si="13"/>
        <v>1902.7594940000001</v>
      </c>
      <c r="AR14" s="3">
        <f t="shared" si="14"/>
        <v>1240.4711940000002</v>
      </c>
      <c r="AS14" s="3"/>
      <c r="AT14" s="3"/>
    </row>
    <row r="15" spans="1:46" x14ac:dyDescent="0.2">
      <c r="A15" s="3" t="s">
        <v>52</v>
      </c>
      <c r="B15" s="3"/>
      <c r="C15" s="3">
        <v>1922.8489999999999</v>
      </c>
      <c r="D15" s="3">
        <v>2023.155</v>
      </c>
      <c r="E15" s="3">
        <v>1336</v>
      </c>
      <c r="F15" s="3">
        <v>1742.327</v>
      </c>
      <c r="G15" s="3">
        <f t="shared" si="3"/>
        <v>1756.08275</v>
      </c>
      <c r="H15" s="3"/>
      <c r="I15" s="3"/>
      <c r="J15" s="3"/>
      <c r="K15" s="3"/>
      <c r="L15" s="3">
        <f t="shared" si="4"/>
        <v>1848.0244979999995</v>
      </c>
      <c r="M15" s="3">
        <f t="shared" si="4"/>
        <v>1933.955794</v>
      </c>
      <c r="N15" s="3">
        <f t="shared" si="1"/>
        <v>1161.9972499999999</v>
      </c>
      <c r="O15" s="3">
        <f t="shared" si="1"/>
        <v>1462.591394</v>
      </c>
      <c r="P15" s="3"/>
      <c r="Q15" s="3"/>
      <c r="R15" s="3"/>
      <c r="S15" s="3"/>
      <c r="T15" s="3"/>
      <c r="U15" s="3"/>
      <c r="V15" s="3" t="s">
        <v>187</v>
      </c>
      <c r="W15" s="3">
        <f t="shared" si="5"/>
        <v>1973.002</v>
      </c>
      <c r="X15" s="3">
        <f t="shared" si="6"/>
        <v>1631.1052479999996</v>
      </c>
      <c r="Y15" s="3">
        <f t="shared" si="6"/>
        <v>1717.036544</v>
      </c>
      <c r="Z15" s="3"/>
      <c r="AA15" s="3"/>
      <c r="AB15" s="3" t="s">
        <v>188</v>
      </c>
      <c r="AC15" s="3">
        <f t="shared" si="7"/>
        <v>1539.1635000000001</v>
      </c>
      <c r="AD15" s="3">
        <f t="shared" si="8"/>
        <v>1378.9164999999998</v>
      </c>
      <c r="AE15" s="3">
        <f t="shared" si="8"/>
        <v>1679.510644</v>
      </c>
      <c r="AF15" s="3"/>
      <c r="AG15" s="3"/>
      <c r="AH15" s="3" t="s">
        <v>173</v>
      </c>
      <c r="AI15" s="3">
        <f t="shared" si="9"/>
        <v>1629.4245000000001</v>
      </c>
      <c r="AJ15" s="3">
        <f t="shared" si="10"/>
        <v>1974.6827479999995</v>
      </c>
      <c r="AK15" s="3">
        <f t="shared" si="11"/>
        <v>1288.6554999999998</v>
      </c>
      <c r="AL15" s="3"/>
      <c r="AM15" s="3"/>
      <c r="AN15" s="3"/>
      <c r="AO15" s="3" t="s">
        <v>175</v>
      </c>
      <c r="AP15" s="3">
        <f t="shared" si="12"/>
        <v>1882.741</v>
      </c>
      <c r="AQ15" s="3">
        <f t="shared" si="13"/>
        <v>1807.297544</v>
      </c>
      <c r="AR15" s="3">
        <f t="shared" si="14"/>
        <v>1335.9331440000001</v>
      </c>
      <c r="AS15" s="3"/>
      <c r="AT15" s="3"/>
    </row>
    <row r="16" spans="1:46" x14ac:dyDescent="0.2">
      <c r="A16" s="3" t="s">
        <v>53</v>
      </c>
      <c r="B16" s="3"/>
      <c r="C16" s="3">
        <v>2084.9582999999998</v>
      </c>
      <c r="D16" s="3">
        <v>2132.8629999999998</v>
      </c>
      <c r="E16" s="3">
        <v>2155</v>
      </c>
      <c r="F16" s="3">
        <v>2466.6750000000002</v>
      </c>
      <c r="G16" s="3">
        <f t="shared" si="3"/>
        <v>2209.8740749999997</v>
      </c>
      <c r="H16" s="3"/>
      <c r="I16" s="3"/>
      <c r="J16" s="3"/>
      <c r="K16" s="3"/>
      <c r="L16" s="3">
        <f t="shared" si="4"/>
        <v>1556.3424729999997</v>
      </c>
      <c r="M16" s="3">
        <f t="shared" si="4"/>
        <v>1589.8724690000001</v>
      </c>
      <c r="N16" s="3">
        <f t="shared" si="1"/>
        <v>1527.2059250000002</v>
      </c>
      <c r="O16" s="3">
        <f t="shared" si="1"/>
        <v>1733.1480690000005</v>
      </c>
      <c r="P16" s="3"/>
      <c r="Q16" s="3"/>
      <c r="R16" s="3"/>
      <c r="S16" s="3"/>
      <c r="T16" s="3"/>
      <c r="U16" s="3"/>
      <c r="V16" s="3" t="s">
        <v>187</v>
      </c>
      <c r="W16" s="3">
        <f t="shared" si="5"/>
        <v>2108.9106499999998</v>
      </c>
      <c r="X16" s="3">
        <f t="shared" si="6"/>
        <v>1657.3058979999996</v>
      </c>
      <c r="Y16" s="3">
        <f t="shared" si="6"/>
        <v>1690.8358940000001</v>
      </c>
      <c r="Z16" s="3"/>
      <c r="AA16" s="3"/>
      <c r="AB16" s="3" t="s">
        <v>188</v>
      </c>
      <c r="AC16" s="3">
        <f t="shared" si="7"/>
        <v>2310.8375000000001</v>
      </c>
      <c r="AD16" s="3">
        <f t="shared" si="8"/>
        <v>1426.2424999999998</v>
      </c>
      <c r="AE16" s="3">
        <f t="shared" si="8"/>
        <v>1632.1846440000002</v>
      </c>
      <c r="AF16" s="3"/>
      <c r="AG16" s="3"/>
      <c r="AH16" s="3" t="s">
        <v>173</v>
      </c>
      <c r="AI16" s="3">
        <f t="shared" si="9"/>
        <v>2119.9791500000001</v>
      </c>
      <c r="AJ16" s="3">
        <f t="shared" si="10"/>
        <v>1646.2373979999993</v>
      </c>
      <c r="AK16" s="3">
        <f t="shared" si="11"/>
        <v>1617.1008499999998</v>
      </c>
      <c r="AL16" s="3"/>
      <c r="AM16" s="3"/>
      <c r="AN16" s="3"/>
      <c r="AO16" s="3" t="s">
        <v>175</v>
      </c>
      <c r="AP16" s="3">
        <f t="shared" si="12"/>
        <v>2299.7690000000002</v>
      </c>
      <c r="AQ16" s="3">
        <f t="shared" si="13"/>
        <v>1499.9775439999996</v>
      </c>
      <c r="AR16" s="3">
        <f t="shared" si="14"/>
        <v>1643.253144</v>
      </c>
      <c r="AS16" s="3"/>
      <c r="AT16" s="3"/>
    </row>
    <row r="17" spans="1:46" x14ac:dyDescent="0.2">
      <c r="A17" s="3" t="s">
        <v>54</v>
      </c>
      <c r="B17" s="3"/>
      <c r="C17" s="3">
        <v>1242.9749999999999</v>
      </c>
      <c r="D17" s="3">
        <v>1774.8951999999999</v>
      </c>
      <c r="E17" s="3">
        <v>1199</v>
      </c>
      <c r="F17" s="3">
        <v>1517.5281</v>
      </c>
      <c r="G17" s="3">
        <f t="shared" si="3"/>
        <v>1433.5995749999997</v>
      </c>
      <c r="H17" s="3"/>
      <c r="I17" s="3"/>
      <c r="J17" s="3"/>
      <c r="K17" s="3"/>
      <c r="L17" s="3">
        <f t="shared" si="4"/>
        <v>1490.6336729999998</v>
      </c>
      <c r="M17" s="3">
        <f t="shared" si="4"/>
        <v>2008.1791690000002</v>
      </c>
      <c r="N17" s="3">
        <f t="shared" si="1"/>
        <v>1347.4804250000002</v>
      </c>
      <c r="O17" s="3">
        <f t="shared" si="1"/>
        <v>1560.2756690000003</v>
      </c>
      <c r="P17" s="3"/>
      <c r="Q17" s="3"/>
      <c r="R17" s="3"/>
      <c r="S17" s="3"/>
      <c r="T17" s="3"/>
      <c r="U17" s="3"/>
      <c r="V17" s="3" t="s">
        <v>187</v>
      </c>
      <c r="W17" s="3">
        <f t="shared" si="5"/>
        <v>1508.9350999999999</v>
      </c>
      <c r="X17" s="3">
        <f t="shared" si="6"/>
        <v>1415.2981479999996</v>
      </c>
      <c r="Y17" s="3">
        <f t="shared" si="6"/>
        <v>1932.843644</v>
      </c>
      <c r="Z17" s="3"/>
      <c r="AA17" s="3"/>
      <c r="AB17" s="3" t="s">
        <v>188</v>
      </c>
      <c r="AC17" s="3">
        <f t="shared" si="7"/>
        <v>1358.26405</v>
      </c>
      <c r="AD17" s="3">
        <f t="shared" si="8"/>
        <v>1422.8159499999999</v>
      </c>
      <c r="AE17" s="3">
        <f t="shared" si="8"/>
        <v>1635.6111940000001</v>
      </c>
      <c r="AF17" s="3"/>
      <c r="AG17" s="3"/>
      <c r="AH17" s="3" t="s">
        <v>173</v>
      </c>
      <c r="AI17" s="3">
        <f t="shared" si="9"/>
        <v>1220.9875</v>
      </c>
      <c r="AJ17" s="3">
        <f t="shared" si="10"/>
        <v>1703.2457479999996</v>
      </c>
      <c r="AK17" s="3">
        <f t="shared" si="11"/>
        <v>1560.0925</v>
      </c>
      <c r="AL17" s="3"/>
      <c r="AM17" s="3"/>
      <c r="AN17" s="3"/>
      <c r="AO17" s="3" t="s">
        <v>175</v>
      </c>
      <c r="AP17" s="3">
        <f t="shared" si="12"/>
        <v>1646.21165</v>
      </c>
      <c r="AQ17" s="3">
        <f t="shared" si="13"/>
        <v>1795.567094</v>
      </c>
      <c r="AR17" s="3">
        <f t="shared" si="14"/>
        <v>1347.6635940000001</v>
      </c>
      <c r="AS17" s="3"/>
      <c r="AT17" s="3"/>
    </row>
    <row r="18" spans="1:46" x14ac:dyDescent="0.2">
      <c r="A18" s="3" t="s">
        <v>55</v>
      </c>
      <c r="B18" s="3"/>
      <c r="C18" s="3">
        <v>1232.6335999999999</v>
      </c>
      <c r="D18" s="3">
        <v>1683.0405000000001</v>
      </c>
      <c r="E18" s="3">
        <v>1061</v>
      </c>
      <c r="F18" s="3">
        <v>1195.5999999999999</v>
      </c>
      <c r="G18" s="3">
        <f t="shared" si="3"/>
        <v>1293.0685250000001</v>
      </c>
      <c r="H18" s="3"/>
      <c r="I18" s="3"/>
      <c r="J18" s="3"/>
      <c r="K18" s="3"/>
      <c r="L18" s="3">
        <f t="shared" si="4"/>
        <v>1620.8233229999994</v>
      </c>
      <c r="M18" s="3">
        <f t="shared" si="4"/>
        <v>2056.8555189999997</v>
      </c>
      <c r="N18" s="3">
        <f t="shared" si="4"/>
        <v>1350.0114749999998</v>
      </c>
      <c r="O18" s="3">
        <f t="shared" si="4"/>
        <v>1378.8786189999998</v>
      </c>
      <c r="P18" s="3"/>
      <c r="Q18" s="3"/>
      <c r="R18" s="3"/>
      <c r="S18" s="3"/>
      <c r="T18" s="3"/>
      <c r="U18" s="3"/>
      <c r="V18" s="3" t="s">
        <v>187</v>
      </c>
      <c r="W18" s="3">
        <f t="shared" si="5"/>
        <v>1457.8370500000001</v>
      </c>
      <c r="X18" s="3">
        <f t="shared" si="6"/>
        <v>1456.0547979999994</v>
      </c>
      <c r="Y18" s="3">
        <f t="shared" si="6"/>
        <v>1892.086994</v>
      </c>
      <c r="Z18" s="3"/>
      <c r="AA18" s="3"/>
      <c r="AB18" s="3" t="s">
        <v>188</v>
      </c>
      <c r="AC18" s="3">
        <f t="shared" si="7"/>
        <v>1128.3</v>
      </c>
      <c r="AD18" s="3">
        <f t="shared" si="8"/>
        <v>1514.78</v>
      </c>
      <c r="AE18" s="3">
        <f t="shared" si="8"/>
        <v>1543.647144</v>
      </c>
      <c r="AF18" s="3"/>
      <c r="AG18" s="3"/>
      <c r="AH18" s="3" t="s">
        <v>173</v>
      </c>
      <c r="AI18" s="3">
        <f t="shared" si="9"/>
        <v>1146.8168000000001</v>
      </c>
      <c r="AJ18" s="3">
        <f t="shared" si="10"/>
        <v>1767.0750479999995</v>
      </c>
      <c r="AK18" s="3">
        <f t="shared" si="11"/>
        <v>1496.2631999999999</v>
      </c>
      <c r="AL18" s="3"/>
      <c r="AM18" s="3"/>
      <c r="AN18" s="3"/>
      <c r="AO18" s="3" t="s">
        <v>175</v>
      </c>
      <c r="AP18" s="3">
        <f t="shared" si="12"/>
        <v>1439.32025</v>
      </c>
      <c r="AQ18" s="3">
        <f t="shared" si="13"/>
        <v>1910.6037940000001</v>
      </c>
      <c r="AR18" s="3">
        <f t="shared" si="14"/>
        <v>1232.626894</v>
      </c>
      <c r="AS18" s="3"/>
      <c r="AT18" s="3"/>
    </row>
    <row r="19" spans="1:46" x14ac:dyDescent="0.2">
      <c r="A19" s="3" t="s">
        <v>56</v>
      </c>
      <c r="B19" s="3"/>
      <c r="C19" s="3">
        <v>2129.9544999999998</v>
      </c>
      <c r="D19" s="3">
        <v>2394.9376000000002</v>
      </c>
      <c r="E19" s="3">
        <v>2417</v>
      </c>
      <c r="F19" s="3">
        <v>2076.1927999999998</v>
      </c>
      <c r="G19" s="3">
        <f t="shared" si="3"/>
        <v>2254.521225</v>
      </c>
      <c r="H19" s="3"/>
      <c r="I19" s="3"/>
      <c r="J19" s="3"/>
      <c r="K19" s="3"/>
      <c r="L19" s="3">
        <f t="shared" si="4"/>
        <v>1556.6915229999995</v>
      </c>
      <c r="M19" s="3">
        <f t="shared" si="4"/>
        <v>1807.2999190000003</v>
      </c>
      <c r="N19" s="3">
        <f t="shared" si="4"/>
        <v>1744.558775</v>
      </c>
      <c r="O19" s="3">
        <f t="shared" si="4"/>
        <v>1298.0187189999999</v>
      </c>
      <c r="P19" s="3"/>
      <c r="Q19" s="3"/>
      <c r="R19" s="3"/>
      <c r="S19" s="3"/>
      <c r="T19" s="3"/>
      <c r="U19" s="3"/>
      <c r="V19" s="3" t="s">
        <v>187</v>
      </c>
      <c r="W19" s="3">
        <f t="shared" si="5"/>
        <v>2262.44605</v>
      </c>
      <c r="X19" s="3">
        <f t="shared" si="6"/>
        <v>1548.7666979999995</v>
      </c>
      <c r="Y19" s="3">
        <f t="shared" si="6"/>
        <v>1799.3750940000002</v>
      </c>
      <c r="Z19" s="3"/>
      <c r="AA19" s="3"/>
      <c r="AB19" s="3" t="s">
        <v>188</v>
      </c>
      <c r="AC19" s="3">
        <f t="shared" si="7"/>
        <v>2246.5963999999999</v>
      </c>
      <c r="AD19" s="3">
        <f t="shared" si="8"/>
        <v>1752.4836</v>
      </c>
      <c r="AE19" s="3">
        <f t="shared" si="8"/>
        <v>1305.943544</v>
      </c>
      <c r="AF19" s="3"/>
      <c r="AG19" s="3"/>
      <c r="AH19" s="3" t="s">
        <v>173</v>
      </c>
      <c r="AI19" s="3">
        <f t="shared" si="9"/>
        <v>2273.4772499999999</v>
      </c>
      <c r="AJ19" s="3">
        <f t="shared" si="10"/>
        <v>1537.7354979999996</v>
      </c>
      <c r="AK19" s="3">
        <f t="shared" si="11"/>
        <v>1725.60275</v>
      </c>
      <c r="AL19" s="3"/>
      <c r="AM19" s="3"/>
      <c r="AN19" s="3"/>
      <c r="AO19" s="3" t="s">
        <v>175</v>
      </c>
      <c r="AP19" s="3">
        <f t="shared" si="12"/>
        <v>2235.5652</v>
      </c>
      <c r="AQ19" s="3">
        <f t="shared" si="13"/>
        <v>1826.2559440000002</v>
      </c>
      <c r="AR19" s="3">
        <f t="shared" si="14"/>
        <v>1316.9747439999999</v>
      </c>
      <c r="AS19" s="3"/>
      <c r="AT19" s="3"/>
    </row>
    <row r="20" spans="1:46" x14ac:dyDescent="0.2">
      <c r="A20" s="3" t="s">
        <v>57</v>
      </c>
      <c r="B20" s="3"/>
      <c r="C20" s="3">
        <v>1969.1333</v>
      </c>
      <c r="D20" s="3">
        <v>1407.2752</v>
      </c>
      <c r="E20" s="3">
        <v>2251</v>
      </c>
      <c r="F20" s="3">
        <v>1446.5368000000001</v>
      </c>
      <c r="G20" s="3">
        <f t="shared" si="3"/>
        <v>1768.4863249999999</v>
      </c>
      <c r="H20" s="3"/>
      <c r="I20" s="3"/>
      <c r="J20" s="3"/>
      <c r="K20" s="3"/>
      <c r="L20" s="3">
        <f t="shared" si="4"/>
        <v>1881.9052229999998</v>
      </c>
      <c r="M20" s="3">
        <f t="shared" si="4"/>
        <v>1305.6724190000002</v>
      </c>
      <c r="N20" s="3">
        <f t="shared" si="4"/>
        <v>2064.5936750000001</v>
      </c>
      <c r="O20" s="3">
        <f t="shared" si="4"/>
        <v>1154.3976190000003</v>
      </c>
      <c r="P20" s="3"/>
      <c r="Q20" s="3"/>
      <c r="R20" s="3"/>
      <c r="S20" s="3"/>
      <c r="T20" s="3"/>
      <c r="U20" s="3"/>
      <c r="V20" s="3" t="s">
        <v>187</v>
      </c>
      <c r="W20" s="3">
        <f t="shared" si="5"/>
        <v>1688.20425</v>
      </c>
      <c r="X20" s="3">
        <f t="shared" si="6"/>
        <v>1962.1872979999996</v>
      </c>
      <c r="Y20" s="3">
        <f t="shared" si="6"/>
        <v>1385.9544940000001</v>
      </c>
      <c r="Z20" s="3"/>
      <c r="AA20" s="3"/>
      <c r="AB20" s="3" t="s">
        <v>188</v>
      </c>
      <c r="AC20" s="3">
        <f t="shared" si="7"/>
        <v>1848.7683999999999</v>
      </c>
      <c r="AD20" s="3">
        <f t="shared" si="8"/>
        <v>1984.3116</v>
      </c>
      <c r="AE20" s="3">
        <f t="shared" si="8"/>
        <v>1074.1155440000002</v>
      </c>
      <c r="AF20" s="3"/>
      <c r="AG20" s="3"/>
      <c r="AH20" s="3" t="s">
        <v>173</v>
      </c>
      <c r="AI20" s="3">
        <f t="shared" si="9"/>
        <v>2110.0666499999998</v>
      </c>
      <c r="AJ20" s="3">
        <f t="shared" si="10"/>
        <v>1540.3248979999998</v>
      </c>
      <c r="AK20" s="3">
        <f t="shared" si="11"/>
        <v>1723.0133500000002</v>
      </c>
      <c r="AL20" s="3"/>
      <c r="AM20" s="3"/>
      <c r="AN20" s="3"/>
      <c r="AO20" s="3" t="s">
        <v>175</v>
      </c>
      <c r="AP20" s="3">
        <f t="shared" si="12"/>
        <v>1426.9059999999999</v>
      </c>
      <c r="AQ20" s="3">
        <f t="shared" si="13"/>
        <v>1647.2527440000001</v>
      </c>
      <c r="AR20" s="3">
        <f t="shared" si="14"/>
        <v>1495.9779440000002</v>
      </c>
      <c r="AS20" s="3"/>
      <c r="AT20" s="3"/>
    </row>
    <row r="21" spans="1:46" x14ac:dyDescent="0.2">
      <c r="A21" s="3" t="s">
        <v>58</v>
      </c>
      <c r="B21" s="3"/>
      <c r="C21" s="3">
        <v>1379.7636</v>
      </c>
      <c r="D21" s="3">
        <v>1885.4876999999999</v>
      </c>
      <c r="E21" s="3">
        <v>1556</v>
      </c>
      <c r="F21" s="3">
        <v>1344.7914000000001</v>
      </c>
      <c r="G21" s="3">
        <f t="shared" si="3"/>
        <v>1541.510675</v>
      </c>
      <c r="H21" s="3"/>
      <c r="I21" s="3"/>
      <c r="J21" s="3"/>
      <c r="K21" s="3"/>
      <c r="L21" s="3">
        <f t="shared" si="4"/>
        <v>1519.5111729999996</v>
      </c>
      <c r="M21" s="3">
        <f t="shared" si="4"/>
        <v>2010.8605689999999</v>
      </c>
      <c r="N21" s="3">
        <f t="shared" si="4"/>
        <v>1596.5693249999999</v>
      </c>
      <c r="O21" s="3">
        <f t="shared" si="4"/>
        <v>1279.6278690000001</v>
      </c>
      <c r="P21" s="3"/>
      <c r="Q21" s="3"/>
      <c r="R21" s="3"/>
      <c r="S21" s="3"/>
      <c r="T21" s="3"/>
      <c r="U21" s="3"/>
      <c r="V21" s="3" t="s">
        <v>187</v>
      </c>
      <c r="W21" s="3">
        <f t="shared" si="5"/>
        <v>1632.62565</v>
      </c>
      <c r="X21" s="3">
        <f t="shared" si="6"/>
        <v>1428.3961979999997</v>
      </c>
      <c r="Y21" s="3">
        <f t="shared" si="6"/>
        <v>1919.745594</v>
      </c>
      <c r="Z21" s="3"/>
      <c r="AA21" s="3"/>
      <c r="AB21" s="3" t="s">
        <v>188</v>
      </c>
      <c r="AC21" s="3">
        <f t="shared" si="7"/>
        <v>1450.3957</v>
      </c>
      <c r="AD21" s="3">
        <f t="shared" si="8"/>
        <v>1687.6842999999999</v>
      </c>
      <c r="AE21" s="3">
        <f t="shared" si="8"/>
        <v>1370.7428440000001</v>
      </c>
      <c r="AF21" s="3"/>
      <c r="AG21" s="3"/>
      <c r="AH21" s="3" t="s">
        <v>173</v>
      </c>
      <c r="AI21" s="3">
        <f t="shared" si="9"/>
        <v>1467.8818000000001</v>
      </c>
      <c r="AJ21" s="3">
        <f t="shared" si="10"/>
        <v>1593.1400479999995</v>
      </c>
      <c r="AK21" s="3">
        <f t="shared" si="11"/>
        <v>1670.1981999999998</v>
      </c>
      <c r="AL21" s="3"/>
      <c r="AM21" s="3"/>
      <c r="AN21" s="3"/>
      <c r="AO21" s="3" t="s">
        <v>175</v>
      </c>
      <c r="AP21" s="3">
        <f t="shared" si="12"/>
        <v>1615.1395499999999</v>
      </c>
      <c r="AQ21" s="3">
        <f t="shared" si="13"/>
        <v>1937.2316940000001</v>
      </c>
      <c r="AR21" s="3">
        <f t="shared" si="14"/>
        <v>1205.9989940000003</v>
      </c>
      <c r="AS21" s="3"/>
      <c r="AT21" s="3"/>
    </row>
    <row r="22" spans="1:46" x14ac:dyDescent="0.2">
      <c r="A22" s="3" t="s">
        <v>59</v>
      </c>
      <c r="B22" s="3"/>
      <c r="C22" s="3">
        <v>1693.6455000000001</v>
      </c>
      <c r="D22" s="3">
        <v>1869.9421</v>
      </c>
      <c r="E22" s="3">
        <v>1861</v>
      </c>
      <c r="F22" s="3">
        <v>1527.2867000000001</v>
      </c>
      <c r="G22" s="3">
        <f t="shared" si="3"/>
        <v>1737.9685749999999</v>
      </c>
      <c r="H22" s="3"/>
      <c r="I22" s="3"/>
      <c r="J22" s="3"/>
      <c r="K22" s="3"/>
      <c r="L22" s="3">
        <f t="shared" si="4"/>
        <v>1636.9351729999998</v>
      </c>
      <c r="M22" s="3">
        <f t="shared" si="4"/>
        <v>1798.8570690000001</v>
      </c>
      <c r="N22" s="3">
        <f t="shared" si="4"/>
        <v>1705.1114250000001</v>
      </c>
      <c r="O22" s="3">
        <f t="shared" si="4"/>
        <v>1265.6652690000003</v>
      </c>
      <c r="P22" s="3"/>
      <c r="Q22" s="3"/>
      <c r="R22" s="3"/>
      <c r="S22" s="3"/>
      <c r="T22" s="3"/>
      <c r="U22" s="3"/>
      <c r="V22" s="3" t="s">
        <v>187</v>
      </c>
      <c r="W22" s="3">
        <f t="shared" si="5"/>
        <v>1781.7937999999999</v>
      </c>
      <c r="X22" s="3">
        <f t="shared" si="6"/>
        <v>1593.1099479999998</v>
      </c>
      <c r="Y22" s="3">
        <f t="shared" si="6"/>
        <v>1755.0318440000001</v>
      </c>
      <c r="Z22" s="3"/>
      <c r="AA22" s="3"/>
      <c r="AB22" s="3" t="s">
        <v>188</v>
      </c>
      <c r="AC22" s="3">
        <f t="shared" si="7"/>
        <v>1694.1433500000001</v>
      </c>
      <c r="AD22" s="3">
        <f t="shared" si="8"/>
        <v>1748.9366499999999</v>
      </c>
      <c r="AE22" s="3">
        <f t="shared" si="8"/>
        <v>1309.4904940000001</v>
      </c>
      <c r="AF22" s="3"/>
      <c r="AG22" s="3"/>
      <c r="AH22" s="3" t="s">
        <v>173</v>
      </c>
      <c r="AI22" s="3">
        <f t="shared" si="9"/>
        <v>1777.32275</v>
      </c>
      <c r="AJ22" s="3">
        <f t="shared" si="10"/>
        <v>1597.5809979999997</v>
      </c>
      <c r="AK22" s="3">
        <f t="shared" si="11"/>
        <v>1665.7572499999999</v>
      </c>
      <c r="AL22" s="3"/>
      <c r="AM22" s="3"/>
      <c r="AN22" s="3"/>
      <c r="AO22" s="3" t="s">
        <v>175</v>
      </c>
      <c r="AP22" s="3">
        <f t="shared" si="12"/>
        <v>1698.6143999999999</v>
      </c>
      <c r="AQ22" s="3">
        <f t="shared" si="13"/>
        <v>1838.2112440000001</v>
      </c>
      <c r="AR22" s="3">
        <f t="shared" si="14"/>
        <v>1305.0194440000002</v>
      </c>
      <c r="AS22" s="3"/>
      <c r="AT22" s="3"/>
    </row>
    <row r="23" spans="1:46" x14ac:dyDescent="0.2">
      <c r="A23" s="3" t="s">
        <v>60</v>
      </c>
      <c r="B23" s="3"/>
      <c r="C23" s="3">
        <v>1995.9208000000001</v>
      </c>
      <c r="D23" s="3">
        <v>1630.8842999999999</v>
      </c>
      <c r="E23" s="3">
        <v>1475</v>
      </c>
      <c r="F23" s="3">
        <v>1527.4039</v>
      </c>
      <c r="G23" s="3">
        <f t="shared" si="3"/>
        <v>1657.30225</v>
      </c>
      <c r="H23" s="3"/>
      <c r="I23" s="3"/>
      <c r="J23" s="3"/>
      <c r="K23" s="3"/>
      <c r="L23" s="3">
        <f t="shared" si="4"/>
        <v>2019.8767979999998</v>
      </c>
      <c r="M23" s="3">
        <f t="shared" si="4"/>
        <v>1640.465594</v>
      </c>
      <c r="N23" s="3">
        <f t="shared" si="4"/>
        <v>1399.77775</v>
      </c>
      <c r="O23" s="3">
        <f t="shared" si="4"/>
        <v>1346.4487940000001</v>
      </c>
      <c r="P23" s="3"/>
      <c r="Q23" s="3"/>
      <c r="R23" s="3"/>
      <c r="S23" s="3"/>
      <c r="T23" s="3"/>
      <c r="U23" s="3"/>
      <c r="V23" s="3" t="s">
        <v>187</v>
      </c>
      <c r="W23" s="3">
        <f t="shared" si="5"/>
        <v>1813.40255</v>
      </c>
      <c r="X23" s="3">
        <f t="shared" si="6"/>
        <v>1863.7764979999997</v>
      </c>
      <c r="Y23" s="3">
        <f t="shared" si="6"/>
        <v>1484.3652939999999</v>
      </c>
      <c r="Z23" s="3"/>
      <c r="AA23" s="3"/>
      <c r="AB23" s="3" t="s">
        <v>188</v>
      </c>
      <c r="AC23" s="3">
        <f t="shared" si="7"/>
        <v>1501.2019500000001</v>
      </c>
      <c r="AD23" s="3">
        <f t="shared" si="8"/>
        <v>1555.8780499999998</v>
      </c>
      <c r="AE23" s="3">
        <f t="shared" si="8"/>
        <v>1502.549094</v>
      </c>
      <c r="AF23" s="3"/>
      <c r="AG23" s="3"/>
      <c r="AH23" s="3" t="s">
        <v>173</v>
      </c>
      <c r="AI23" s="3">
        <f t="shared" si="9"/>
        <v>1735.4603999999999</v>
      </c>
      <c r="AJ23" s="3">
        <f t="shared" si="10"/>
        <v>1941.7186479999998</v>
      </c>
      <c r="AK23" s="3">
        <f t="shared" si="11"/>
        <v>1321.6196</v>
      </c>
      <c r="AL23" s="3"/>
      <c r="AM23" s="3"/>
      <c r="AN23" s="3"/>
      <c r="AO23" s="3" t="s">
        <v>175</v>
      </c>
      <c r="AP23" s="3">
        <f t="shared" si="12"/>
        <v>1579.1441</v>
      </c>
      <c r="AQ23" s="3">
        <f t="shared" si="13"/>
        <v>1718.623744</v>
      </c>
      <c r="AR23" s="3">
        <f t="shared" si="14"/>
        <v>1424.6069440000001</v>
      </c>
      <c r="AS23" s="3"/>
      <c r="AT23" s="3"/>
    </row>
    <row r="24" spans="1:46" x14ac:dyDescent="0.2">
      <c r="A24" s="3" t="s">
        <v>61</v>
      </c>
      <c r="B24" s="3"/>
      <c r="C24" s="3">
        <v>1595.6667</v>
      </c>
      <c r="D24" s="3">
        <v>1563.8985</v>
      </c>
      <c r="E24" s="3">
        <v>1513</v>
      </c>
      <c r="F24" s="3">
        <v>1365.7036000000001</v>
      </c>
      <c r="G24" s="3">
        <f t="shared" si="3"/>
        <v>1509.5672</v>
      </c>
      <c r="H24" s="3"/>
      <c r="I24" s="3"/>
      <c r="J24" s="3"/>
      <c r="K24" s="3"/>
      <c r="L24" s="3">
        <f t="shared" si="4"/>
        <v>1767.3577479999997</v>
      </c>
      <c r="M24" s="3">
        <f t="shared" si="4"/>
        <v>1721.2148440000001</v>
      </c>
      <c r="N24" s="3">
        <f t="shared" si="4"/>
        <v>1585.5128</v>
      </c>
      <c r="O24" s="3">
        <f t="shared" si="4"/>
        <v>1332.4835440000002</v>
      </c>
      <c r="P24" s="3"/>
      <c r="Q24" s="3"/>
      <c r="R24" s="3"/>
      <c r="S24" s="3"/>
      <c r="T24" s="3"/>
      <c r="U24" s="3"/>
      <c r="V24" s="3" t="s">
        <v>187</v>
      </c>
      <c r="W24" s="3">
        <f t="shared" si="5"/>
        <v>1579.7826</v>
      </c>
      <c r="X24" s="3">
        <f t="shared" si="6"/>
        <v>1697.1423479999996</v>
      </c>
      <c r="Y24" s="3">
        <f t="shared" si="6"/>
        <v>1650.999444</v>
      </c>
      <c r="Z24" s="3"/>
      <c r="AA24" s="3"/>
      <c r="AB24" s="3" t="s">
        <v>188</v>
      </c>
      <c r="AC24" s="3">
        <f t="shared" si="7"/>
        <v>1439.3517999999999</v>
      </c>
      <c r="AD24" s="3">
        <f t="shared" si="8"/>
        <v>1655.7282</v>
      </c>
      <c r="AE24" s="3">
        <f t="shared" si="8"/>
        <v>1402.6989440000002</v>
      </c>
      <c r="AF24" s="3"/>
      <c r="AG24" s="3"/>
      <c r="AH24" s="3" t="s">
        <v>173</v>
      </c>
      <c r="AI24" s="3">
        <f t="shared" si="9"/>
        <v>1554.3333499999999</v>
      </c>
      <c r="AJ24" s="3">
        <f t="shared" si="10"/>
        <v>1722.5915979999997</v>
      </c>
      <c r="AK24" s="3">
        <f t="shared" si="11"/>
        <v>1540.74665</v>
      </c>
      <c r="AL24" s="3"/>
      <c r="AM24" s="3"/>
      <c r="AN24" s="3"/>
      <c r="AO24" s="3" t="s">
        <v>175</v>
      </c>
      <c r="AP24" s="3">
        <f t="shared" si="12"/>
        <v>1464.80105</v>
      </c>
      <c r="AQ24" s="3">
        <f t="shared" si="13"/>
        <v>1765.980994</v>
      </c>
      <c r="AR24" s="3">
        <f t="shared" si="14"/>
        <v>1377.2496940000001</v>
      </c>
      <c r="AS24" s="3"/>
      <c r="AT24" s="3"/>
    </row>
    <row r="25" spans="1:46" x14ac:dyDescent="0.2">
      <c r="A25" s="3" t="s">
        <v>62</v>
      </c>
      <c r="B25" s="3"/>
      <c r="C25" s="3">
        <v>1461.0450000000001</v>
      </c>
      <c r="D25" s="3">
        <v>1498.4996000000001</v>
      </c>
      <c r="E25" s="3">
        <v>1633</v>
      </c>
      <c r="F25" s="3">
        <v>1486.4094</v>
      </c>
      <c r="G25" s="3">
        <f t="shared" si="3"/>
        <v>1519.7384999999999</v>
      </c>
      <c r="H25" s="3"/>
      <c r="I25" s="3"/>
      <c r="J25" s="3"/>
      <c r="K25" s="3"/>
      <c r="L25" s="3">
        <f t="shared" si="4"/>
        <v>1622.5647479999998</v>
      </c>
      <c r="M25" s="3">
        <f t="shared" si="4"/>
        <v>1645.6446440000002</v>
      </c>
      <c r="N25" s="3">
        <f t="shared" si="4"/>
        <v>1695.3415</v>
      </c>
      <c r="O25" s="3">
        <f t="shared" si="4"/>
        <v>1443.0180440000001</v>
      </c>
      <c r="P25" s="3"/>
      <c r="Q25" s="3"/>
      <c r="R25" s="3"/>
      <c r="S25" s="3"/>
      <c r="T25" s="3"/>
      <c r="U25" s="3"/>
      <c r="V25" s="3" t="s">
        <v>187</v>
      </c>
      <c r="W25" s="3">
        <f t="shared" si="5"/>
        <v>1479.7723000000001</v>
      </c>
      <c r="X25" s="3">
        <f t="shared" si="6"/>
        <v>1662.5309479999996</v>
      </c>
      <c r="Y25" s="3">
        <f t="shared" si="6"/>
        <v>1685.610844</v>
      </c>
      <c r="Z25" s="3"/>
      <c r="AA25" s="3"/>
      <c r="AB25" s="3" t="s">
        <v>188</v>
      </c>
      <c r="AC25" s="3">
        <f t="shared" si="7"/>
        <v>1559.7047</v>
      </c>
      <c r="AD25" s="3">
        <f t="shared" si="8"/>
        <v>1655.3752999999999</v>
      </c>
      <c r="AE25" s="3">
        <f t="shared" si="8"/>
        <v>1403.0518440000001</v>
      </c>
      <c r="AF25" s="3"/>
      <c r="AG25" s="3"/>
      <c r="AH25" s="3" t="s">
        <v>173</v>
      </c>
      <c r="AI25" s="3">
        <f t="shared" si="9"/>
        <v>1547.0225</v>
      </c>
      <c r="AJ25" s="3">
        <f t="shared" si="10"/>
        <v>1595.2807479999997</v>
      </c>
      <c r="AK25" s="3">
        <f t="shared" si="11"/>
        <v>1668.0574999999999</v>
      </c>
      <c r="AL25" s="3"/>
      <c r="AM25" s="3"/>
      <c r="AN25" s="3"/>
      <c r="AO25" s="3" t="s">
        <v>175</v>
      </c>
      <c r="AP25" s="3">
        <f t="shared" si="12"/>
        <v>1492.4545000000001</v>
      </c>
      <c r="AQ25" s="3">
        <f t="shared" si="13"/>
        <v>1672.9286440000001</v>
      </c>
      <c r="AR25" s="3">
        <f t="shared" si="14"/>
        <v>1470.302044</v>
      </c>
      <c r="AS25" s="3"/>
      <c r="AT25" s="3"/>
    </row>
    <row r="26" spans="1:46" x14ac:dyDescent="0.2">
      <c r="A26" s="3" t="s">
        <v>63</v>
      </c>
      <c r="B26" s="3"/>
      <c r="C26" s="3">
        <v>1515.02</v>
      </c>
      <c r="D26" s="3">
        <v>1265.1983</v>
      </c>
      <c r="E26" s="3">
        <v>1420</v>
      </c>
      <c r="F26" s="3">
        <v>1285.375</v>
      </c>
      <c r="G26" s="3">
        <f t="shared" si="3"/>
        <v>1371.3983250000001</v>
      </c>
      <c r="H26" s="3"/>
      <c r="I26" s="3"/>
      <c r="J26" s="3"/>
      <c r="K26" s="3"/>
      <c r="L26" s="3">
        <f t="shared" si="4"/>
        <v>1824.8799229999995</v>
      </c>
      <c r="M26" s="3">
        <f t="shared" si="4"/>
        <v>1560.6835189999999</v>
      </c>
      <c r="N26" s="3">
        <f t="shared" si="4"/>
        <v>1630.6816749999998</v>
      </c>
      <c r="O26" s="3">
        <f t="shared" si="4"/>
        <v>1390.323819</v>
      </c>
      <c r="P26" s="3"/>
      <c r="Q26" s="3"/>
      <c r="R26" s="3"/>
      <c r="S26" s="3"/>
      <c r="T26" s="3"/>
      <c r="U26" s="3"/>
      <c r="V26" s="3" t="s">
        <v>187</v>
      </c>
      <c r="W26" s="3">
        <f t="shared" si="5"/>
        <v>1390.10915</v>
      </c>
      <c r="X26" s="3">
        <f>C26-$W26+H$2</f>
        <v>1806.1690979999996</v>
      </c>
      <c r="Y26" s="3">
        <f t="shared" ref="Y26" si="15">D26-$W26+I$2</f>
        <v>1541.972694</v>
      </c>
      <c r="Z26" s="3"/>
      <c r="AA26" s="3"/>
      <c r="AB26" s="3" t="s">
        <v>188</v>
      </c>
      <c r="AC26" s="3">
        <f t="shared" si="7"/>
        <v>1352.6875</v>
      </c>
      <c r="AD26" s="3">
        <f t="shared" si="8"/>
        <v>1649.3924999999999</v>
      </c>
      <c r="AE26" s="3">
        <f t="shared" si="8"/>
        <v>1409.0346440000001</v>
      </c>
      <c r="AF26" s="3"/>
      <c r="AG26" s="3"/>
      <c r="AH26" s="3" t="s">
        <v>173</v>
      </c>
      <c r="AI26" s="3">
        <f t="shared" si="9"/>
        <v>1467.51</v>
      </c>
      <c r="AJ26" s="3">
        <f t="shared" si="10"/>
        <v>1728.7682479999996</v>
      </c>
      <c r="AK26" s="3">
        <f t="shared" si="11"/>
        <v>1534.57</v>
      </c>
      <c r="AL26" s="3"/>
      <c r="AM26" s="3"/>
      <c r="AN26" s="3"/>
      <c r="AO26" s="3" t="s">
        <v>175</v>
      </c>
      <c r="AP26" s="3">
        <f t="shared" si="12"/>
        <v>1275.28665</v>
      </c>
      <c r="AQ26" s="3">
        <f t="shared" si="13"/>
        <v>1656.795194</v>
      </c>
      <c r="AR26" s="3">
        <f t="shared" si="14"/>
        <v>1486.4354940000001</v>
      </c>
      <c r="AS26" s="3"/>
      <c r="AT26" s="3"/>
    </row>
    <row r="27" spans="1:46" x14ac:dyDescent="0.2">
      <c r="A27" s="1" t="s">
        <v>64</v>
      </c>
      <c r="B27" s="1"/>
      <c r="C27" s="1">
        <v>1114.67</v>
      </c>
      <c r="D27" s="1">
        <v>1510.5648000000001</v>
      </c>
      <c r="E27" s="1">
        <v>1318</v>
      </c>
      <c r="F27" s="1">
        <v>1480.7116000000001</v>
      </c>
      <c r="G27" s="1">
        <f t="shared" si="3"/>
        <v>1355.9866000000002</v>
      </c>
      <c r="H27" s="1">
        <f>AVERAGE(C27:C51)</f>
        <v>1065.4439319999997</v>
      </c>
      <c r="I27" s="1">
        <f t="shared" ref="I27:K27" si="16">AVERAGE(D27:D51)</f>
        <v>1253.1571680000002</v>
      </c>
      <c r="J27" s="1">
        <f t="shared" si="16"/>
        <v>1113.8399999999999</v>
      </c>
      <c r="K27" s="1">
        <f t="shared" si="16"/>
        <v>1098.306928</v>
      </c>
      <c r="L27" s="1">
        <f>C27-$G27+H$27</f>
        <v>824.12733199999957</v>
      </c>
      <c r="M27" s="1">
        <f t="shared" ref="M27:O42" si="17">D27-$G27+I$27</f>
        <v>1407.7353680000001</v>
      </c>
      <c r="N27" s="1">
        <f t="shared" si="17"/>
        <v>1075.8533999999997</v>
      </c>
      <c r="O27" s="1">
        <f t="shared" si="17"/>
        <v>1223.0319279999999</v>
      </c>
      <c r="P27" s="1">
        <f>1.96*STDEV(L27:L51)/SQRT(25)</f>
        <v>45.504629338292311</v>
      </c>
      <c r="Q27" s="1">
        <f t="shared" ref="Q27:S27" si="18">1.96*STDEV(M27:M51)/SQRT(25)</f>
        <v>35.731201054364831</v>
      </c>
      <c r="R27" s="1">
        <f>1.96*STDEV(N27:N51)/SQRT(24)</f>
        <v>51.683845274094971</v>
      </c>
      <c r="S27" s="1">
        <f t="shared" si="18"/>
        <v>39.13731196988185</v>
      </c>
      <c r="T27" s="1"/>
      <c r="U27" s="1"/>
      <c r="V27" s="3" t="s">
        <v>187</v>
      </c>
      <c r="W27" s="1">
        <f t="shared" si="5"/>
        <v>1312.6174000000001</v>
      </c>
      <c r="X27" s="1">
        <f>C27-$W27+H$27</f>
        <v>867.49653199999966</v>
      </c>
      <c r="Y27" s="1">
        <f>D27-$W27+I$27</f>
        <v>1451.1045680000002</v>
      </c>
      <c r="Z27" s="1">
        <f>1.96*STDEV(X27:X51)/SQRT(25)</f>
        <v>36.364617210787593</v>
      </c>
      <c r="AA27" s="1">
        <f>1.96*STDEV(Y27:Y51)/SQRT(25)</f>
        <v>36.364617210787586</v>
      </c>
      <c r="AB27" s="3" t="s">
        <v>188</v>
      </c>
      <c r="AC27" s="1">
        <f t="shared" si="7"/>
        <v>1399.3558</v>
      </c>
      <c r="AD27" s="1">
        <f>E27-$AC27+J$27</f>
        <v>1032.4841999999999</v>
      </c>
      <c r="AE27" s="1">
        <f>F27-$AC27+K$27</f>
        <v>1179.662728</v>
      </c>
      <c r="AF27" s="1">
        <f>1.96*STDEV(AD27:AD51)/SQRT(25)</f>
        <v>41.191510082922861</v>
      </c>
      <c r="AG27" s="1">
        <f>1.96*STDEV(AE27:AE51)/SQRT(25)</f>
        <v>41.191510082922846</v>
      </c>
      <c r="AH27" s="3" t="s">
        <v>173</v>
      </c>
      <c r="AI27" s="3">
        <f>(C27+E27)/2</f>
        <v>1216.335</v>
      </c>
      <c r="AJ27" s="3">
        <f>C27-$AI27+H$27</f>
        <v>963.77893199999971</v>
      </c>
      <c r="AK27" s="3">
        <f>E27-$AI27+J$27</f>
        <v>1215.5049999999999</v>
      </c>
      <c r="AL27" s="1">
        <f>1.96*STDEV(AJ27:AJ51)/SQRT(25)</f>
        <v>37.801948074187067</v>
      </c>
      <c r="AM27" s="1">
        <f>1.96*STDEV(AK27:AK51)/SQRT(25)</f>
        <v>37.801948074187059</v>
      </c>
      <c r="AN27" s="1"/>
      <c r="AO27" s="3" t="s">
        <v>175</v>
      </c>
      <c r="AP27" s="3">
        <f t="shared" si="12"/>
        <v>1495.6382000000001</v>
      </c>
      <c r="AQ27" s="3">
        <f>D27-$AP27+I$27</f>
        <v>1268.0837680000002</v>
      </c>
      <c r="AR27" s="3">
        <f>F27-$AP27+K$27</f>
        <v>1083.380328</v>
      </c>
      <c r="AS27" s="1">
        <f>1.96*STDEV(AQ27:AQ51)/SQRT(25)</f>
        <v>22.708810122759679</v>
      </c>
      <c r="AT27" s="1">
        <f>1.96*STDEV(AR27:AR51)/SQRT(25)</f>
        <v>22.708810122759662</v>
      </c>
    </row>
    <row r="28" spans="1:46" x14ac:dyDescent="0.2">
      <c r="A28" s="3" t="s">
        <v>65</v>
      </c>
      <c r="B28" s="3"/>
      <c r="C28" s="3">
        <v>709.48149999999998</v>
      </c>
      <c r="D28" s="3">
        <v>927.80629999999996</v>
      </c>
      <c r="E28" s="3">
        <v>882</v>
      </c>
      <c r="F28" s="3">
        <v>700.82380000000001</v>
      </c>
      <c r="G28" s="3">
        <f t="shared" si="3"/>
        <v>805.02790000000005</v>
      </c>
      <c r="H28" s="3"/>
      <c r="I28" s="3"/>
      <c r="J28" s="3"/>
      <c r="K28" s="3"/>
      <c r="L28" s="3">
        <f t="shared" ref="L28:O51" si="19">C28-$G28+H$27</f>
        <v>969.89753199999961</v>
      </c>
      <c r="M28" s="3">
        <f t="shared" si="17"/>
        <v>1375.9355680000001</v>
      </c>
      <c r="N28" s="3">
        <f t="shared" si="17"/>
        <v>1190.8120999999999</v>
      </c>
      <c r="O28" s="3">
        <f t="shared" si="17"/>
        <v>994.10282799999993</v>
      </c>
      <c r="P28" s="3"/>
      <c r="Q28" s="3"/>
      <c r="R28" s="3"/>
      <c r="S28" s="3"/>
      <c r="T28" s="3"/>
      <c r="U28" s="3"/>
      <c r="V28" s="3" t="s">
        <v>187</v>
      </c>
      <c r="W28" s="3">
        <f t="shared" si="5"/>
        <v>818.64390000000003</v>
      </c>
      <c r="X28" s="3">
        <f t="shared" ref="X28:Y51" si="20">C28-$W28+H$27</f>
        <v>956.28153199999963</v>
      </c>
      <c r="Y28" s="3">
        <f t="shared" si="20"/>
        <v>1362.3195680000001</v>
      </c>
      <c r="Z28" s="3"/>
      <c r="AA28" s="3"/>
      <c r="AB28" s="3" t="s">
        <v>188</v>
      </c>
      <c r="AC28" s="3">
        <f t="shared" si="7"/>
        <v>791.41190000000006</v>
      </c>
      <c r="AD28" s="3">
        <f t="shared" ref="AD28:AE51" si="21">E28-$AC28+J$27</f>
        <v>1204.4280999999999</v>
      </c>
      <c r="AE28" s="3">
        <f t="shared" si="21"/>
        <v>1007.7188279999999</v>
      </c>
      <c r="AF28" s="3"/>
      <c r="AG28" s="3"/>
      <c r="AH28" s="3" t="s">
        <v>173</v>
      </c>
      <c r="AI28" s="3">
        <f t="shared" ref="AI28:AI77" si="22">(C28+E28)/2</f>
        <v>795.74074999999993</v>
      </c>
      <c r="AJ28" s="3">
        <f t="shared" ref="AJ28:AJ51" si="23">C28-$AI28+H$27</f>
        <v>979.18468199999973</v>
      </c>
      <c r="AK28" s="3">
        <f t="shared" ref="AK28:AK51" si="24">E28-$AI28+J$27</f>
        <v>1200.09925</v>
      </c>
      <c r="AL28" s="3"/>
      <c r="AM28" s="3"/>
      <c r="AN28" s="3"/>
      <c r="AO28" s="3" t="s">
        <v>175</v>
      </c>
      <c r="AP28" s="3">
        <f t="shared" si="12"/>
        <v>814.31504999999993</v>
      </c>
      <c r="AQ28" s="3">
        <f t="shared" ref="AQ28:AQ51" si="25">D28-$AP28+I$27</f>
        <v>1366.6484180000002</v>
      </c>
      <c r="AR28" s="3">
        <f t="shared" ref="AR28:AR51" si="26">F28-$AP28+K$27</f>
        <v>984.81567800000005</v>
      </c>
      <c r="AS28" s="3"/>
      <c r="AT28" s="3"/>
    </row>
    <row r="29" spans="1:46" x14ac:dyDescent="0.2">
      <c r="A29" s="3" t="s">
        <v>66</v>
      </c>
      <c r="B29" s="3"/>
      <c r="C29" s="3">
        <v>1106.9614999999999</v>
      </c>
      <c r="D29" s="3">
        <v>1156.2627</v>
      </c>
      <c r="E29" s="3">
        <v>1163</v>
      </c>
      <c r="F29" s="3">
        <v>1054.3157000000001</v>
      </c>
      <c r="G29" s="3">
        <f t="shared" si="3"/>
        <v>1120.1349749999999</v>
      </c>
      <c r="H29" s="3"/>
      <c r="I29" s="3"/>
      <c r="J29" s="3"/>
      <c r="K29" s="3"/>
      <c r="L29" s="3">
        <f t="shared" si="19"/>
        <v>1052.2704569999996</v>
      </c>
      <c r="M29" s="3">
        <f t="shared" si="17"/>
        <v>1289.2848930000002</v>
      </c>
      <c r="N29" s="3">
        <f t="shared" si="17"/>
        <v>1156.705025</v>
      </c>
      <c r="O29" s="3">
        <f t="shared" si="17"/>
        <v>1032.4876530000001</v>
      </c>
      <c r="P29" s="3"/>
      <c r="Q29" s="3"/>
      <c r="R29" s="3"/>
      <c r="S29" s="3"/>
      <c r="T29" s="3"/>
      <c r="U29" s="3"/>
      <c r="V29" s="3" t="s">
        <v>187</v>
      </c>
      <c r="W29" s="3">
        <f t="shared" si="5"/>
        <v>1131.6120999999998</v>
      </c>
      <c r="X29" s="3">
        <f t="shared" si="20"/>
        <v>1040.7933319999997</v>
      </c>
      <c r="Y29" s="3">
        <f t="shared" si="20"/>
        <v>1277.8077680000004</v>
      </c>
      <c r="Z29" s="3"/>
      <c r="AA29" s="3"/>
      <c r="AB29" s="3" t="s">
        <v>188</v>
      </c>
      <c r="AC29" s="3">
        <f>SUM(E29:F29)/2</f>
        <v>1108.6578500000001</v>
      </c>
      <c r="AD29" s="3">
        <f t="shared" si="21"/>
        <v>1168.1821499999999</v>
      </c>
      <c r="AE29" s="3">
        <f t="shared" si="21"/>
        <v>1043.964778</v>
      </c>
      <c r="AF29" s="3"/>
      <c r="AG29" s="3"/>
      <c r="AH29" s="3" t="s">
        <v>173</v>
      </c>
      <c r="AI29" s="3">
        <f t="shared" si="22"/>
        <v>1134.9807499999999</v>
      </c>
      <c r="AJ29" s="3">
        <f t="shared" si="23"/>
        <v>1037.4246819999996</v>
      </c>
      <c r="AK29" s="3">
        <f t="shared" si="24"/>
        <v>1141.85925</v>
      </c>
      <c r="AL29" s="3"/>
      <c r="AM29" s="3"/>
      <c r="AN29" s="3"/>
      <c r="AO29" s="3" t="s">
        <v>175</v>
      </c>
      <c r="AP29" s="3">
        <f t="shared" si="12"/>
        <v>1105.2892000000002</v>
      </c>
      <c r="AQ29" s="3">
        <f t="shared" si="25"/>
        <v>1304.130668</v>
      </c>
      <c r="AR29" s="3">
        <f t="shared" si="26"/>
        <v>1047.3334279999999</v>
      </c>
      <c r="AS29" s="3"/>
      <c r="AT29" s="3"/>
    </row>
    <row r="30" spans="1:46" x14ac:dyDescent="0.2">
      <c r="A30" s="3" t="s">
        <v>67</v>
      </c>
      <c r="B30" s="3"/>
      <c r="C30" s="3">
        <v>1224.5983000000001</v>
      </c>
      <c r="D30" s="3">
        <v>1140.3545999999999</v>
      </c>
      <c r="E30" s="3">
        <v>984</v>
      </c>
      <c r="F30" s="3">
        <v>1150.8661999999999</v>
      </c>
      <c r="G30" s="3">
        <f t="shared" si="3"/>
        <v>1124.9547750000002</v>
      </c>
      <c r="H30" s="3"/>
      <c r="I30" s="3"/>
      <c r="J30" s="3"/>
      <c r="K30" s="3"/>
      <c r="L30" s="3">
        <f t="shared" si="19"/>
        <v>1165.0874569999996</v>
      </c>
      <c r="M30" s="3">
        <f t="shared" si="17"/>
        <v>1268.5569929999999</v>
      </c>
      <c r="N30" s="3">
        <f t="shared" si="17"/>
        <v>972.88522499999976</v>
      </c>
      <c r="O30" s="3">
        <f t="shared" si="17"/>
        <v>1124.2183529999998</v>
      </c>
      <c r="P30" s="3"/>
      <c r="Q30" s="3"/>
      <c r="R30" s="3"/>
      <c r="S30" s="3"/>
      <c r="T30" s="3"/>
      <c r="U30" s="3"/>
      <c r="V30" s="3" t="s">
        <v>187</v>
      </c>
      <c r="W30" s="3">
        <f t="shared" si="5"/>
        <v>1182.4764500000001</v>
      </c>
      <c r="X30" s="3">
        <f t="shared" si="20"/>
        <v>1107.5657819999997</v>
      </c>
      <c r="Y30" s="3">
        <f t="shared" si="20"/>
        <v>1211.035318</v>
      </c>
      <c r="Z30" s="3"/>
      <c r="AA30" s="3"/>
      <c r="AB30" s="3" t="s">
        <v>188</v>
      </c>
      <c r="AC30" s="3">
        <f t="shared" si="7"/>
        <v>1067.4331</v>
      </c>
      <c r="AD30" s="3">
        <f t="shared" si="21"/>
        <v>1030.4069</v>
      </c>
      <c r="AE30" s="3">
        <f t="shared" si="21"/>
        <v>1181.7400279999999</v>
      </c>
      <c r="AF30" s="3"/>
      <c r="AG30" s="3"/>
      <c r="AH30" s="3" t="s">
        <v>173</v>
      </c>
      <c r="AI30" s="3">
        <f t="shared" si="22"/>
        <v>1104.2991500000001</v>
      </c>
      <c r="AJ30" s="3">
        <f t="shared" si="23"/>
        <v>1185.7430819999997</v>
      </c>
      <c r="AK30" s="3">
        <f t="shared" si="24"/>
        <v>993.54084999999986</v>
      </c>
      <c r="AL30" s="3"/>
      <c r="AM30" s="3"/>
      <c r="AN30" s="3"/>
      <c r="AO30" s="3" t="s">
        <v>175</v>
      </c>
      <c r="AP30" s="3">
        <f t="shared" si="12"/>
        <v>1145.6104</v>
      </c>
      <c r="AQ30" s="3">
        <f t="shared" si="25"/>
        <v>1247.901368</v>
      </c>
      <c r="AR30" s="3">
        <f t="shared" si="26"/>
        <v>1103.5627279999999</v>
      </c>
      <c r="AS30" s="3"/>
      <c r="AT30" s="3"/>
    </row>
    <row r="31" spans="1:46" x14ac:dyDescent="0.2">
      <c r="A31" s="3" t="s">
        <v>68</v>
      </c>
      <c r="B31" s="3"/>
      <c r="C31" s="3">
        <v>1348.5173</v>
      </c>
      <c r="D31" s="3">
        <v>1160.8552</v>
      </c>
      <c r="E31" s="3">
        <v>1110</v>
      </c>
      <c r="F31" s="3">
        <v>1096.8189</v>
      </c>
      <c r="G31" s="3">
        <f t="shared" si="3"/>
        <v>1179.0478499999999</v>
      </c>
      <c r="H31" s="3"/>
      <c r="I31" s="3"/>
      <c r="J31" s="3"/>
      <c r="K31" s="3"/>
      <c r="L31" s="3">
        <f t="shared" si="19"/>
        <v>1234.9133819999997</v>
      </c>
      <c r="M31" s="3">
        <f t="shared" si="17"/>
        <v>1234.9645180000002</v>
      </c>
      <c r="N31" s="3">
        <f t="shared" si="17"/>
        <v>1044.79215</v>
      </c>
      <c r="O31" s="3">
        <f t="shared" si="17"/>
        <v>1016.077978</v>
      </c>
      <c r="P31" s="3"/>
      <c r="Q31" s="3"/>
      <c r="R31" s="3"/>
      <c r="S31" s="3"/>
      <c r="T31" s="3"/>
      <c r="U31" s="3"/>
      <c r="V31" s="3" t="s">
        <v>187</v>
      </c>
      <c r="W31" s="3">
        <f t="shared" si="5"/>
        <v>1254.68625</v>
      </c>
      <c r="X31" s="3">
        <f t="shared" si="20"/>
        <v>1159.2749819999997</v>
      </c>
      <c r="Y31" s="3">
        <f t="shared" si="20"/>
        <v>1159.3261180000002</v>
      </c>
      <c r="Z31" s="3"/>
      <c r="AA31" s="3"/>
      <c r="AB31" s="3" t="s">
        <v>188</v>
      </c>
      <c r="AC31" s="3">
        <f t="shared" si="7"/>
        <v>1103.4094500000001</v>
      </c>
      <c r="AD31" s="3">
        <f t="shared" si="21"/>
        <v>1120.4305499999998</v>
      </c>
      <c r="AE31" s="3">
        <f t="shared" si="21"/>
        <v>1091.7163779999998</v>
      </c>
      <c r="AF31" s="3"/>
      <c r="AG31" s="3"/>
      <c r="AH31" s="3" t="s">
        <v>173</v>
      </c>
      <c r="AI31" s="3">
        <f t="shared" si="22"/>
        <v>1229.25865</v>
      </c>
      <c r="AJ31" s="3">
        <f t="shared" si="23"/>
        <v>1184.7025819999997</v>
      </c>
      <c r="AK31" s="3">
        <f t="shared" si="24"/>
        <v>994.58134999999993</v>
      </c>
      <c r="AL31" s="3"/>
      <c r="AM31" s="3"/>
      <c r="AN31" s="3"/>
      <c r="AO31" s="3" t="s">
        <v>175</v>
      </c>
      <c r="AP31" s="3">
        <f t="shared" si="12"/>
        <v>1128.8370500000001</v>
      </c>
      <c r="AQ31" s="3">
        <f t="shared" si="25"/>
        <v>1285.1753180000001</v>
      </c>
      <c r="AR31" s="3">
        <f t="shared" si="26"/>
        <v>1066.2887779999999</v>
      </c>
      <c r="AS31" s="3"/>
      <c r="AT31" s="3"/>
    </row>
    <row r="32" spans="1:46" x14ac:dyDescent="0.2">
      <c r="A32" s="3" t="s">
        <v>69</v>
      </c>
      <c r="B32" s="3"/>
      <c r="C32" s="3">
        <v>872.79079999999999</v>
      </c>
      <c r="D32" s="3">
        <v>1145.5133000000001</v>
      </c>
      <c r="E32" s="3">
        <v>820</v>
      </c>
      <c r="F32" s="3">
        <v>959.15949999999998</v>
      </c>
      <c r="G32" s="3">
        <f t="shared" si="3"/>
        <v>949.36590000000001</v>
      </c>
      <c r="H32" s="3"/>
      <c r="I32" s="3"/>
      <c r="J32" s="3"/>
      <c r="K32" s="3"/>
      <c r="L32" s="3">
        <f t="shared" si="19"/>
        <v>988.86883199999966</v>
      </c>
      <c r="M32" s="3">
        <f t="shared" si="17"/>
        <v>1449.3045680000002</v>
      </c>
      <c r="N32" s="3">
        <f t="shared" si="17"/>
        <v>984.47409999999991</v>
      </c>
      <c r="O32" s="3">
        <f t="shared" si="17"/>
        <v>1108.1005279999999</v>
      </c>
      <c r="P32" s="3"/>
      <c r="Q32" s="3"/>
      <c r="R32" s="3"/>
      <c r="S32" s="3"/>
      <c r="T32" s="3"/>
      <c r="U32" s="3"/>
      <c r="V32" s="3" t="s">
        <v>187</v>
      </c>
      <c r="W32" s="3">
        <f t="shared" si="5"/>
        <v>1009.15205</v>
      </c>
      <c r="X32" s="3">
        <f t="shared" si="20"/>
        <v>929.08268199999964</v>
      </c>
      <c r="Y32" s="3">
        <f t="shared" si="20"/>
        <v>1389.5184180000001</v>
      </c>
      <c r="Z32" s="3"/>
      <c r="AA32" s="3"/>
      <c r="AB32" s="3" t="s">
        <v>188</v>
      </c>
      <c r="AC32" s="3">
        <f t="shared" si="7"/>
        <v>889.57974999999999</v>
      </c>
      <c r="AD32" s="3">
        <f t="shared" si="21"/>
        <v>1044.2602499999998</v>
      </c>
      <c r="AE32" s="3">
        <f t="shared" si="21"/>
        <v>1167.8866779999998</v>
      </c>
      <c r="AF32" s="3"/>
      <c r="AG32" s="3"/>
      <c r="AH32" s="3" t="s">
        <v>173</v>
      </c>
      <c r="AI32" s="3">
        <f t="shared" si="22"/>
        <v>846.3954</v>
      </c>
      <c r="AJ32" s="3">
        <f t="shared" si="23"/>
        <v>1091.8393319999996</v>
      </c>
      <c r="AK32" s="3">
        <f t="shared" si="24"/>
        <v>1087.4445999999998</v>
      </c>
      <c r="AL32" s="3"/>
      <c r="AM32" s="3"/>
      <c r="AN32" s="3"/>
      <c r="AO32" s="3" t="s">
        <v>175</v>
      </c>
      <c r="AP32" s="3">
        <f t="shared" si="12"/>
        <v>1052.3364000000001</v>
      </c>
      <c r="AQ32" s="3">
        <f t="shared" si="25"/>
        <v>1346.3340680000001</v>
      </c>
      <c r="AR32" s="3">
        <f t="shared" si="26"/>
        <v>1005.1300279999998</v>
      </c>
      <c r="AS32" s="3"/>
      <c r="AT32" s="3"/>
    </row>
    <row r="33" spans="1:46" x14ac:dyDescent="0.2">
      <c r="A33" s="3" t="s">
        <v>70</v>
      </c>
      <c r="B33" s="3"/>
      <c r="C33" s="3">
        <v>1044.4522999999999</v>
      </c>
      <c r="D33" s="3">
        <v>1100.6763000000001</v>
      </c>
      <c r="E33" s="3">
        <v>886</v>
      </c>
      <c r="F33" s="3">
        <v>868.93380000000002</v>
      </c>
      <c r="G33" s="3">
        <f t="shared" si="3"/>
        <v>975.01559999999995</v>
      </c>
      <c r="H33" s="3"/>
      <c r="I33" s="3"/>
      <c r="J33" s="3"/>
      <c r="K33" s="3"/>
      <c r="L33" s="3">
        <f t="shared" si="19"/>
        <v>1134.8806319999997</v>
      </c>
      <c r="M33" s="3">
        <f t="shared" si="17"/>
        <v>1378.8178680000003</v>
      </c>
      <c r="N33" s="3">
        <f t="shared" si="17"/>
        <v>1024.8244</v>
      </c>
      <c r="O33" s="3">
        <f t="shared" si="17"/>
        <v>992.22512800000004</v>
      </c>
      <c r="P33" s="3"/>
      <c r="Q33" s="3"/>
      <c r="R33" s="3"/>
      <c r="S33" s="3"/>
      <c r="T33" s="3"/>
      <c r="U33" s="3"/>
      <c r="V33" s="3" t="s">
        <v>187</v>
      </c>
      <c r="W33" s="3">
        <f t="shared" si="5"/>
        <v>1072.5643</v>
      </c>
      <c r="X33" s="3">
        <f t="shared" si="20"/>
        <v>1037.3319319999996</v>
      </c>
      <c r="Y33" s="3">
        <f t="shared" si="20"/>
        <v>1281.2691680000003</v>
      </c>
      <c r="Z33" s="3"/>
      <c r="AA33" s="3"/>
      <c r="AB33" s="3" t="s">
        <v>188</v>
      </c>
      <c r="AC33" s="3">
        <f t="shared" si="7"/>
        <v>877.46690000000001</v>
      </c>
      <c r="AD33" s="3">
        <f t="shared" si="21"/>
        <v>1122.3730999999998</v>
      </c>
      <c r="AE33" s="3">
        <f t="shared" si="21"/>
        <v>1089.7738279999999</v>
      </c>
      <c r="AF33" s="3"/>
      <c r="AG33" s="3"/>
      <c r="AH33" s="3" t="s">
        <v>173</v>
      </c>
      <c r="AI33" s="3">
        <f t="shared" si="22"/>
        <v>965.22614999999996</v>
      </c>
      <c r="AJ33" s="3">
        <f t="shared" si="23"/>
        <v>1144.6700819999996</v>
      </c>
      <c r="AK33" s="3">
        <f t="shared" si="24"/>
        <v>1034.61385</v>
      </c>
      <c r="AL33" s="3"/>
      <c r="AM33" s="3"/>
      <c r="AN33" s="3"/>
      <c r="AO33" s="3" t="s">
        <v>175</v>
      </c>
      <c r="AP33" s="3">
        <f t="shared" si="12"/>
        <v>984.80505000000005</v>
      </c>
      <c r="AQ33" s="3">
        <f t="shared" si="25"/>
        <v>1369.0284180000003</v>
      </c>
      <c r="AR33" s="3">
        <f t="shared" si="26"/>
        <v>982.43567799999994</v>
      </c>
      <c r="AS33" s="3"/>
      <c r="AT33" s="3"/>
    </row>
    <row r="34" spans="1:46" x14ac:dyDescent="0.2">
      <c r="A34" s="3" t="s">
        <v>71</v>
      </c>
      <c r="B34" s="3"/>
      <c r="C34" s="3">
        <v>1135.3416999999999</v>
      </c>
      <c r="D34" s="3">
        <v>1371.6545000000001</v>
      </c>
      <c r="E34" s="3">
        <v>1208</v>
      </c>
      <c r="F34" s="3">
        <v>968.82159999999999</v>
      </c>
      <c r="G34" s="3">
        <f t="shared" si="3"/>
        <v>1170.95445</v>
      </c>
      <c r="H34" s="3"/>
      <c r="I34" s="3"/>
      <c r="J34" s="3"/>
      <c r="K34" s="3"/>
      <c r="L34" s="3">
        <f t="shared" si="19"/>
        <v>1029.8311819999997</v>
      </c>
      <c r="M34" s="3">
        <f t="shared" si="17"/>
        <v>1453.8572180000003</v>
      </c>
      <c r="N34" s="3">
        <f t="shared" si="17"/>
        <v>1150.88555</v>
      </c>
      <c r="O34" s="3">
        <f t="shared" si="17"/>
        <v>896.17407800000001</v>
      </c>
      <c r="P34" s="3"/>
      <c r="Q34" s="3"/>
      <c r="R34" s="3"/>
      <c r="S34" s="3"/>
      <c r="T34" s="3"/>
      <c r="U34" s="3"/>
      <c r="V34" s="3" t="s">
        <v>187</v>
      </c>
      <c r="W34" s="3">
        <f t="shared" si="5"/>
        <v>1253.4981</v>
      </c>
      <c r="X34" s="3">
        <f t="shared" si="20"/>
        <v>947.2875319999996</v>
      </c>
      <c r="Y34" s="3">
        <f t="shared" si="20"/>
        <v>1371.3135680000003</v>
      </c>
      <c r="Z34" s="3"/>
      <c r="AA34" s="3"/>
      <c r="AB34" s="3" t="s">
        <v>188</v>
      </c>
      <c r="AC34" s="3">
        <f t="shared" si="7"/>
        <v>1088.4108000000001</v>
      </c>
      <c r="AD34" s="3">
        <f t="shared" si="21"/>
        <v>1233.4291999999998</v>
      </c>
      <c r="AE34" s="3">
        <f t="shared" si="21"/>
        <v>978.71772799999985</v>
      </c>
      <c r="AF34" s="3"/>
      <c r="AG34" s="3"/>
      <c r="AH34" s="3" t="s">
        <v>173</v>
      </c>
      <c r="AI34" s="3">
        <f t="shared" si="22"/>
        <v>1171.67085</v>
      </c>
      <c r="AJ34" s="3">
        <f t="shared" si="23"/>
        <v>1029.1147819999996</v>
      </c>
      <c r="AK34" s="3">
        <f t="shared" si="24"/>
        <v>1150.1691499999999</v>
      </c>
      <c r="AL34" s="3"/>
      <c r="AM34" s="3"/>
      <c r="AN34" s="3"/>
      <c r="AO34" s="3" t="s">
        <v>175</v>
      </c>
      <c r="AP34" s="3">
        <f t="shared" si="12"/>
        <v>1170.2380499999999</v>
      </c>
      <c r="AQ34" s="3">
        <f t="shared" si="25"/>
        <v>1454.5736180000004</v>
      </c>
      <c r="AR34" s="3">
        <f t="shared" si="26"/>
        <v>896.89047800000003</v>
      </c>
      <c r="AS34" s="3"/>
      <c r="AT34" s="3"/>
    </row>
    <row r="35" spans="1:46" x14ac:dyDescent="0.2">
      <c r="A35" s="3" t="s">
        <v>72</v>
      </c>
      <c r="B35" s="3"/>
      <c r="C35" s="3">
        <v>844.88</v>
      </c>
      <c r="D35" s="3">
        <v>1144.79</v>
      </c>
      <c r="E35" s="3">
        <v>829</v>
      </c>
      <c r="F35" s="3">
        <v>982.89480000000003</v>
      </c>
      <c r="G35" s="3">
        <f t="shared" si="3"/>
        <v>950.39120000000003</v>
      </c>
      <c r="H35" s="3"/>
      <c r="I35" s="3"/>
      <c r="J35" s="3"/>
      <c r="K35" s="3"/>
      <c r="L35" s="3">
        <f t="shared" si="19"/>
        <v>959.93273199999965</v>
      </c>
      <c r="M35" s="3">
        <f t="shared" si="17"/>
        <v>1447.5559680000001</v>
      </c>
      <c r="N35" s="3">
        <f t="shared" si="17"/>
        <v>992.44879999999989</v>
      </c>
      <c r="O35" s="3">
        <f t="shared" si="17"/>
        <v>1130.810528</v>
      </c>
      <c r="P35" s="3"/>
      <c r="Q35" s="3"/>
      <c r="R35" s="3"/>
      <c r="S35" s="3"/>
      <c r="T35" s="3"/>
      <c r="U35" s="3"/>
      <c r="V35" s="3" t="s">
        <v>187</v>
      </c>
      <c r="W35" s="3">
        <f t="shared" si="5"/>
        <v>994.83500000000004</v>
      </c>
      <c r="X35" s="3">
        <f t="shared" si="20"/>
        <v>915.48893199999964</v>
      </c>
      <c r="Y35" s="3">
        <f t="shared" si="20"/>
        <v>1403.1121680000001</v>
      </c>
      <c r="Z35" s="3"/>
      <c r="AA35" s="3"/>
      <c r="AB35" s="3" t="s">
        <v>188</v>
      </c>
      <c r="AC35" s="3">
        <f t="shared" si="7"/>
        <v>905.94740000000002</v>
      </c>
      <c r="AD35" s="3">
        <f t="shared" si="21"/>
        <v>1036.8925999999999</v>
      </c>
      <c r="AE35" s="3">
        <f t="shared" si="21"/>
        <v>1175.254328</v>
      </c>
      <c r="AF35" s="3"/>
      <c r="AG35" s="3"/>
      <c r="AH35" s="3" t="s">
        <v>173</v>
      </c>
      <c r="AI35" s="3">
        <f t="shared" si="22"/>
        <v>836.94</v>
      </c>
      <c r="AJ35" s="3">
        <f t="shared" si="23"/>
        <v>1073.3839319999997</v>
      </c>
      <c r="AK35" s="3">
        <f t="shared" si="24"/>
        <v>1105.8999999999999</v>
      </c>
      <c r="AL35" s="3"/>
      <c r="AM35" s="3"/>
      <c r="AN35" s="3"/>
      <c r="AO35" s="3" t="s">
        <v>175</v>
      </c>
      <c r="AP35" s="3">
        <f t="shared" si="12"/>
        <v>1063.8424</v>
      </c>
      <c r="AQ35" s="3">
        <f t="shared" si="25"/>
        <v>1334.1047680000001</v>
      </c>
      <c r="AR35" s="3">
        <f t="shared" si="26"/>
        <v>1017.359328</v>
      </c>
      <c r="AS35" s="3"/>
      <c r="AT35" s="3"/>
    </row>
    <row r="36" spans="1:46" x14ac:dyDescent="0.2">
      <c r="A36" s="3" t="s">
        <v>73</v>
      </c>
      <c r="B36" s="3"/>
      <c r="C36" s="3">
        <v>1136.57</v>
      </c>
      <c r="D36" s="3">
        <v>1729.7873999999999</v>
      </c>
      <c r="E36" s="3">
        <v>1558</v>
      </c>
      <c r="F36" s="3">
        <v>1429.1278</v>
      </c>
      <c r="G36" s="3">
        <f t="shared" si="3"/>
        <v>1463.3713</v>
      </c>
      <c r="H36" s="3"/>
      <c r="I36" s="3"/>
      <c r="J36" s="3"/>
      <c r="K36" s="3"/>
      <c r="L36" s="3">
        <f t="shared" si="19"/>
        <v>738.64263199999959</v>
      </c>
      <c r="M36" s="3">
        <f t="shared" si="17"/>
        <v>1519.5732680000001</v>
      </c>
      <c r="N36" s="3">
        <f t="shared" si="17"/>
        <v>1208.4686999999999</v>
      </c>
      <c r="O36" s="3">
        <f t="shared" si="17"/>
        <v>1064.0634279999999</v>
      </c>
      <c r="P36" s="3"/>
      <c r="Q36" s="3"/>
      <c r="R36" s="3"/>
      <c r="S36" s="3"/>
      <c r="T36" s="3"/>
      <c r="U36" s="3"/>
      <c r="V36" s="3" t="s">
        <v>187</v>
      </c>
      <c r="W36" s="3">
        <f t="shared" si="5"/>
        <v>1433.1786999999999</v>
      </c>
      <c r="X36" s="3">
        <f t="shared" si="20"/>
        <v>768.83523199999968</v>
      </c>
      <c r="Y36" s="3">
        <f t="shared" si="20"/>
        <v>1549.7658680000002</v>
      </c>
      <c r="Z36" s="3"/>
      <c r="AA36" s="3"/>
      <c r="AB36" s="3" t="s">
        <v>188</v>
      </c>
      <c r="AC36" s="3">
        <f t="shared" si="7"/>
        <v>1493.5639000000001</v>
      </c>
      <c r="AD36" s="3">
        <f t="shared" si="21"/>
        <v>1178.2760999999998</v>
      </c>
      <c r="AE36" s="3">
        <f t="shared" si="21"/>
        <v>1033.8708279999998</v>
      </c>
      <c r="AF36" s="3"/>
      <c r="AG36" s="3"/>
      <c r="AH36" s="3" t="s">
        <v>173</v>
      </c>
      <c r="AI36" s="3">
        <f t="shared" si="22"/>
        <v>1347.2849999999999</v>
      </c>
      <c r="AJ36" s="3">
        <f t="shared" si="23"/>
        <v>854.72893199999976</v>
      </c>
      <c r="AK36" s="3">
        <f t="shared" si="24"/>
        <v>1324.5550000000001</v>
      </c>
      <c r="AL36" s="3"/>
      <c r="AM36" s="3"/>
      <c r="AN36" s="3"/>
      <c r="AO36" s="3" t="s">
        <v>175</v>
      </c>
      <c r="AP36" s="3">
        <f t="shared" si="12"/>
        <v>1579.4576</v>
      </c>
      <c r="AQ36" s="3">
        <f t="shared" si="25"/>
        <v>1403.4869680000002</v>
      </c>
      <c r="AR36" s="3">
        <f t="shared" si="26"/>
        <v>947.97712799999999</v>
      </c>
      <c r="AS36" s="3"/>
      <c r="AT36" s="3"/>
    </row>
    <row r="37" spans="1:46" x14ac:dyDescent="0.2">
      <c r="A37" s="3" t="s">
        <v>74</v>
      </c>
      <c r="B37" s="3"/>
      <c r="C37" s="3">
        <v>1084.0192</v>
      </c>
      <c r="D37" s="3">
        <v>1492.7859000000001</v>
      </c>
      <c r="E37" s="3">
        <v>1002</v>
      </c>
      <c r="F37" s="3">
        <v>1463.0755999999999</v>
      </c>
      <c r="G37" s="3">
        <f t="shared" si="3"/>
        <v>1260.4701749999999</v>
      </c>
      <c r="H37" s="3"/>
      <c r="I37" s="3"/>
      <c r="J37" s="3"/>
      <c r="K37" s="3"/>
      <c r="L37" s="3">
        <f t="shared" si="19"/>
        <v>888.99295699999971</v>
      </c>
      <c r="M37" s="3">
        <f t="shared" si="17"/>
        <v>1485.4728930000003</v>
      </c>
      <c r="N37" s="3">
        <f t="shared" si="17"/>
        <v>855.36982499999999</v>
      </c>
      <c r="O37" s="3">
        <f t="shared" si="17"/>
        <v>1300.9123529999999</v>
      </c>
      <c r="P37" s="3"/>
      <c r="Q37" s="3"/>
      <c r="R37" s="3"/>
      <c r="S37" s="3"/>
      <c r="T37" s="3"/>
      <c r="U37" s="3"/>
      <c r="V37" s="3" t="s">
        <v>187</v>
      </c>
      <c r="W37" s="3">
        <f t="shared" si="5"/>
        <v>1288.40255</v>
      </c>
      <c r="X37" s="3">
        <f t="shared" si="20"/>
        <v>861.06058199999961</v>
      </c>
      <c r="Y37" s="3">
        <f t="shared" si="20"/>
        <v>1457.5405180000002</v>
      </c>
      <c r="Z37" s="3"/>
      <c r="AA37" s="3"/>
      <c r="AB37" s="3" t="s">
        <v>188</v>
      </c>
      <c r="AC37" s="3">
        <f t="shared" si="7"/>
        <v>1232.5378000000001</v>
      </c>
      <c r="AD37" s="3">
        <f t="shared" si="21"/>
        <v>883.30219999999986</v>
      </c>
      <c r="AE37" s="3">
        <f t="shared" si="21"/>
        <v>1328.8447279999998</v>
      </c>
      <c r="AF37" s="3"/>
      <c r="AG37" s="3"/>
      <c r="AH37" s="3" t="s">
        <v>173</v>
      </c>
      <c r="AI37" s="3">
        <f t="shared" si="22"/>
        <v>1043.0095999999999</v>
      </c>
      <c r="AJ37" s="3">
        <f t="shared" si="23"/>
        <v>1106.4535319999998</v>
      </c>
      <c r="AK37" s="3">
        <f t="shared" si="24"/>
        <v>1072.8304000000001</v>
      </c>
      <c r="AL37" s="3"/>
      <c r="AM37" s="3"/>
      <c r="AN37" s="3"/>
      <c r="AO37" s="3" t="s">
        <v>175</v>
      </c>
      <c r="AP37" s="3">
        <f t="shared" si="12"/>
        <v>1477.93075</v>
      </c>
      <c r="AQ37" s="3">
        <f t="shared" si="25"/>
        <v>1268.0123180000003</v>
      </c>
      <c r="AR37" s="3">
        <f t="shared" si="26"/>
        <v>1083.4517779999999</v>
      </c>
      <c r="AS37" s="3"/>
      <c r="AT37" s="3"/>
    </row>
    <row r="38" spans="1:46" x14ac:dyDescent="0.2">
      <c r="A38" s="3" t="s">
        <v>75</v>
      </c>
      <c r="B38" s="3"/>
      <c r="C38" s="3">
        <v>1276.4954</v>
      </c>
      <c r="D38" s="3">
        <v>1540.6693</v>
      </c>
      <c r="E38" s="3">
        <v>1267</v>
      </c>
      <c r="F38" s="3">
        <v>1509.6138000000001</v>
      </c>
      <c r="G38" s="3">
        <f t="shared" si="3"/>
        <v>1398.4446250000001</v>
      </c>
      <c r="H38" s="3"/>
      <c r="I38" s="3"/>
      <c r="J38" s="3"/>
      <c r="K38" s="3"/>
      <c r="L38" s="3">
        <f t="shared" si="19"/>
        <v>943.49470699999961</v>
      </c>
      <c r="M38" s="3">
        <f t="shared" si="17"/>
        <v>1395.3818430000001</v>
      </c>
      <c r="N38" s="3">
        <f t="shared" si="17"/>
        <v>982.39537499999983</v>
      </c>
      <c r="O38" s="3">
        <f t="shared" si="17"/>
        <v>1209.476103</v>
      </c>
      <c r="P38" s="3"/>
      <c r="Q38" s="3"/>
      <c r="R38" s="3"/>
      <c r="S38" s="3"/>
      <c r="T38" s="3"/>
      <c r="U38" s="3"/>
      <c r="V38" s="3" t="s">
        <v>187</v>
      </c>
      <c r="W38" s="3">
        <f t="shared" si="5"/>
        <v>1408.5823500000001</v>
      </c>
      <c r="X38" s="3">
        <f t="shared" si="20"/>
        <v>933.35698199999956</v>
      </c>
      <c r="Y38" s="3">
        <f t="shared" si="20"/>
        <v>1385.2441180000001</v>
      </c>
      <c r="Z38" s="3"/>
      <c r="AA38" s="3"/>
      <c r="AB38" s="3" t="s">
        <v>188</v>
      </c>
      <c r="AC38" s="3">
        <f t="shared" si="7"/>
        <v>1388.3069</v>
      </c>
      <c r="AD38" s="3">
        <f t="shared" si="21"/>
        <v>992.53309999999988</v>
      </c>
      <c r="AE38" s="3">
        <f t="shared" si="21"/>
        <v>1219.613828</v>
      </c>
      <c r="AF38" s="3"/>
      <c r="AG38" s="3"/>
      <c r="AH38" s="3" t="s">
        <v>173</v>
      </c>
      <c r="AI38" s="3">
        <f t="shared" si="22"/>
        <v>1271.7476999999999</v>
      </c>
      <c r="AJ38" s="3">
        <f t="shared" si="23"/>
        <v>1070.1916319999998</v>
      </c>
      <c r="AK38" s="3">
        <f t="shared" si="24"/>
        <v>1109.0923</v>
      </c>
      <c r="AL38" s="3"/>
      <c r="AM38" s="3"/>
      <c r="AN38" s="3"/>
      <c r="AO38" s="3" t="s">
        <v>175</v>
      </c>
      <c r="AP38" s="3">
        <f t="shared" si="12"/>
        <v>1525.1415500000001</v>
      </c>
      <c r="AQ38" s="3">
        <f t="shared" si="25"/>
        <v>1268.6849180000002</v>
      </c>
      <c r="AR38" s="3">
        <f t="shared" si="26"/>
        <v>1082.779178</v>
      </c>
      <c r="AS38" s="3"/>
      <c r="AT38" s="3"/>
    </row>
    <row r="39" spans="1:46" x14ac:dyDescent="0.2">
      <c r="A39" s="3" t="s">
        <v>76</v>
      </c>
      <c r="B39" s="3"/>
      <c r="C39" s="3">
        <v>818.34</v>
      </c>
      <c r="D39" s="3">
        <v>841.18889999999999</v>
      </c>
      <c r="E39" s="3">
        <v>717</v>
      </c>
      <c r="F39" s="3">
        <v>855.29290000000003</v>
      </c>
      <c r="G39" s="3">
        <f t="shared" si="3"/>
        <v>807.95545000000004</v>
      </c>
      <c r="H39" s="3"/>
      <c r="I39" s="3"/>
      <c r="J39" s="3"/>
      <c r="K39" s="3"/>
      <c r="L39" s="3">
        <f t="shared" si="19"/>
        <v>1075.8284819999997</v>
      </c>
      <c r="M39" s="3">
        <f t="shared" si="17"/>
        <v>1286.3906180000001</v>
      </c>
      <c r="N39" s="3">
        <f t="shared" si="17"/>
        <v>1022.8845499999999</v>
      </c>
      <c r="O39" s="3">
        <f t="shared" si="17"/>
        <v>1145.644378</v>
      </c>
      <c r="P39" s="3"/>
      <c r="Q39" s="3"/>
      <c r="R39" s="3"/>
      <c r="S39" s="3"/>
      <c r="T39" s="3"/>
      <c r="U39" s="3"/>
      <c r="V39" s="3" t="s">
        <v>187</v>
      </c>
      <c r="W39" s="3">
        <f t="shared" si="5"/>
        <v>829.76445000000001</v>
      </c>
      <c r="X39" s="3">
        <f t="shared" si="20"/>
        <v>1054.0194819999997</v>
      </c>
      <c r="Y39" s="3">
        <f t="shared" si="20"/>
        <v>1264.5816180000002</v>
      </c>
      <c r="Z39" s="3"/>
      <c r="AA39" s="3"/>
      <c r="AB39" s="3" t="s">
        <v>188</v>
      </c>
      <c r="AC39" s="3">
        <f t="shared" si="7"/>
        <v>786.14644999999996</v>
      </c>
      <c r="AD39" s="3">
        <f t="shared" si="21"/>
        <v>1044.69355</v>
      </c>
      <c r="AE39" s="3">
        <f t="shared" si="21"/>
        <v>1167.4533780000002</v>
      </c>
      <c r="AF39" s="3"/>
      <c r="AG39" s="3"/>
      <c r="AH39" s="3" t="s">
        <v>173</v>
      </c>
      <c r="AI39" s="3">
        <f t="shared" si="22"/>
        <v>767.67000000000007</v>
      </c>
      <c r="AJ39" s="3">
        <f t="shared" si="23"/>
        <v>1116.1139319999997</v>
      </c>
      <c r="AK39" s="3">
        <f t="shared" si="24"/>
        <v>1063.1699999999998</v>
      </c>
      <c r="AL39" s="3"/>
      <c r="AM39" s="3"/>
      <c r="AN39" s="3"/>
      <c r="AO39" s="3" t="s">
        <v>175</v>
      </c>
      <c r="AP39" s="3">
        <f t="shared" si="12"/>
        <v>848.24090000000001</v>
      </c>
      <c r="AQ39" s="3">
        <f t="shared" si="25"/>
        <v>1246.105168</v>
      </c>
      <c r="AR39" s="3">
        <f t="shared" si="26"/>
        <v>1105.3589280000001</v>
      </c>
      <c r="AS39" s="3"/>
      <c r="AT39" s="3"/>
    </row>
    <row r="40" spans="1:46" x14ac:dyDescent="0.2">
      <c r="A40" s="3" t="s">
        <v>77</v>
      </c>
      <c r="B40" s="3"/>
      <c r="C40" s="3">
        <v>1127.2646</v>
      </c>
      <c r="D40" s="3">
        <v>1371.5454</v>
      </c>
      <c r="E40" s="3">
        <v>1234</v>
      </c>
      <c r="F40" s="3">
        <v>1143.0162</v>
      </c>
      <c r="G40" s="3">
        <f t="shared" si="3"/>
        <v>1218.9565499999999</v>
      </c>
      <c r="H40" s="3"/>
      <c r="I40" s="3"/>
      <c r="J40" s="3"/>
      <c r="K40" s="3"/>
      <c r="L40" s="3">
        <f t="shared" si="19"/>
        <v>973.75198199999977</v>
      </c>
      <c r="M40" s="3">
        <f t="shared" si="17"/>
        <v>1405.7460180000003</v>
      </c>
      <c r="N40" s="3">
        <f t="shared" si="17"/>
        <v>1128.88345</v>
      </c>
      <c r="O40" s="3">
        <f t="shared" si="17"/>
        <v>1022.3665780000001</v>
      </c>
      <c r="P40" s="3"/>
      <c r="Q40" s="3"/>
      <c r="R40" s="3"/>
      <c r="S40" s="3"/>
      <c r="T40" s="3"/>
      <c r="U40" s="3"/>
      <c r="V40" s="3" t="s">
        <v>187</v>
      </c>
      <c r="W40" s="3">
        <f t="shared" si="5"/>
        <v>1249.405</v>
      </c>
      <c r="X40" s="3">
        <f t="shared" si="20"/>
        <v>943.30353199999968</v>
      </c>
      <c r="Y40" s="3">
        <f t="shared" si="20"/>
        <v>1375.2975680000002</v>
      </c>
      <c r="Z40" s="3"/>
      <c r="AA40" s="3"/>
      <c r="AB40" s="3" t="s">
        <v>188</v>
      </c>
      <c r="AC40" s="3">
        <f t="shared" si="7"/>
        <v>1188.5081</v>
      </c>
      <c r="AD40" s="3">
        <f t="shared" si="21"/>
        <v>1159.3318999999999</v>
      </c>
      <c r="AE40" s="3">
        <f t="shared" si="21"/>
        <v>1052.815028</v>
      </c>
      <c r="AF40" s="3"/>
      <c r="AG40" s="3"/>
      <c r="AH40" s="3" t="s">
        <v>173</v>
      </c>
      <c r="AI40" s="3">
        <f t="shared" si="22"/>
        <v>1180.6323</v>
      </c>
      <c r="AJ40" s="3">
        <f t="shared" si="23"/>
        <v>1012.0762319999997</v>
      </c>
      <c r="AK40" s="3">
        <f t="shared" si="24"/>
        <v>1167.2076999999999</v>
      </c>
      <c r="AL40" s="3"/>
      <c r="AM40" s="3"/>
      <c r="AN40" s="3"/>
      <c r="AO40" s="3" t="s">
        <v>175</v>
      </c>
      <c r="AP40" s="3">
        <f t="shared" si="12"/>
        <v>1257.2808</v>
      </c>
      <c r="AQ40" s="3">
        <f t="shared" si="25"/>
        <v>1367.4217680000002</v>
      </c>
      <c r="AR40" s="3">
        <f t="shared" si="26"/>
        <v>984.042328</v>
      </c>
      <c r="AS40" s="3"/>
      <c r="AT40" s="3"/>
    </row>
    <row r="41" spans="1:46" x14ac:dyDescent="0.2">
      <c r="A41" s="3" t="s">
        <v>78</v>
      </c>
      <c r="B41" s="3"/>
      <c r="C41" s="3">
        <v>948.65150000000006</v>
      </c>
      <c r="D41" s="3">
        <v>980.12890000000004</v>
      </c>
      <c r="E41" s="3">
        <v>936</v>
      </c>
      <c r="F41" s="3">
        <v>900.52329999999995</v>
      </c>
      <c r="G41" s="3">
        <f t="shared" si="3"/>
        <v>941.32592499999998</v>
      </c>
      <c r="H41" s="3"/>
      <c r="I41" s="3"/>
      <c r="J41" s="3"/>
      <c r="K41" s="3"/>
      <c r="L41" s="3">
        <f t="shared" si="19"/>
        <v>1072.7695069999997</v>
      </c>
      <c r="M41" s="3">
        <f t="shared" si="17"/>
        <v>1291.9601430000002</v>
      </c>
      <c r="N41" s="3">
        <f t="shared" si="17"/>
        <v>1108.514075</v>
      </c>
      <c r="O41" s="3">
        <f t="shared" si="17"/>
        <v>1057.5043029999999</v>
      </c>
      <c r="P41" s="3"/>
      <c r="Q41" s="3"/>
      <c r="R41" s="3"/>
      <c r="S41" s="3"/>
      <c r="T41" s="3"/>
      <c r="U41" s="3"/>
      <c r="V41" s="3" t="s">
        <v>187</v>
      </c>
      <c r="W41" s="3">
        <f t="shared" si="5"/>
        <v>964.39020000000005</v>
      </c>
      <c r="X41" s="3">
        <f t="shared" si="20"/>
        <v>1049.7052319999998</v>
      </c>
      <c r="Y41" s="3">
        <f t="shared" si="20"/>
        <v>1268.8958680000001</v>
      </c>
      <c r="Z41" s="3"/>
      <c r="AA41" s="3"/>
      <c r="AB41" s="3" t="s">
        <v>188</v>
      </c>
      <c r="AC41" s="3">
        <f t="shared" si="7"/>
        <v>918.26164999999992</v>
      </c>
      <c r="AD41" s="3">
        <f t="shared" si="21"/>
        <v>1131.57835</v>
      </c>
      <c r="AE41" s="3">
        <f t="shared" si="21"/>
        <v>1080.5685779999999</v>
      </c>
      <c r="AF41" s="3"/>
      <c r="AG41" s="3"/>
      <c r="AH41" s="3" t="s">
        <v>173</v>
      </c>
      <c r="AI41" s="3">
        <f t="shared" si="22"/>
        <v>942.32574999999997</v>
      </c>
      <c r="AJ41" s="3">
        <f t="shared" si="23"/>
        <v>1071.7696819999996</v>
      </c>
      <c r="AK41" s="3">
        <f t="shared" si="24"/>
        <v>1107.5142499999999</v>
      </c>
      <c r="AL41" s="3"/>
      <c r="AM41" s="3"/>
      <c r="AN41" s="3"/>
      <c r="AO41" s="3" t="s">
        <v>175</v>
      </c>
      <c r="AP41" s="3">
        <f t="shared" si="12"/>
        <v>940.3261</v>
      </c>
      <c r="AQ41" s="3">
        <f t="shared" si="25"/>
        <v>1292.9599680000001</v>
      </c>
      <c r="AR41" s="3">
        <f t="shared" si="26"/>
        <v>1058.504128</v>
      </c>
      <c r="AS41" s="3"/>
      <c r="AT41" s="3"/>
    </row>
    <row r="42" spans="1:46" x14ac:dyDescent="0.2">
      <c r="A42" s="3" t="s">
        <v>79</v>
      </c>
      <c r="B42" s="3"/>
      <c r="C42" s="3">
        <v>1106.6053999999999</v>
      </c>
      <c r="D42" s="3">
        <v>1381.2627</v>
      </c>
      <c r="E42" s="3">
        <v>1217</v>
      </c>
      <c r="F42" s="3">
        <v>968.36879999999996</v>
      </c>
      <c r="G42" s="3">
        <f t="shared" si="3"/>
        <v>1168.309225</v>
      </c>
      <c r="H42" s="3"/>
      <c r="I42" s="3"/>
      <c r="J42" s="3"/>
      <c r="K42" s="3"/>
      <c r="L42" s="3">
        <f t="shared" si="19"/>
        <v>1003.7401069999996</v>
      </c>
      <c r="M42" s="3">
        <f t="shared" si="17"/>
        <v>1466.1106430000002</v>
      </c>
      <c r="N42" s="3">
        <f t="shared" si="17"/>
        <v>1162.5307749999999</v>
      </c>
      <c r="O42" s="3">
        <f t="shared" si="17"/>
        <v>898.36650299999997</v>
      </c>
      <c r="P42" s="3"/>
      <c r="Q42" s="3"/>
      <c r="R42" s="3"/>
      <c r="S42" s="3"/>
      <c r="T42" s="3"/>
      <c r="U42" s="3"/>
      <c r="V42" s="3" t="s">
        <v>187</v>
      </c>
      <c r="W42" s="3">
        <f t="shared" si="5"/>
        <v>1243.9340499999998</v>
      </c>
      <c r="X42" s="3">
        <f t="shared" si="20"/>
        <v>928.11528199999975</v>
      </c>
      <c r="Y42" s="3">
        <f t="shared" si="20"/>
        <v>1390.4858180000003</v>
      </c>
      <c r="Z42" s="3"/>
      <c r="AA42" s="3"/>
      <c r="AB42" s="3" t="s">
        <v>188</v>
      </c>
      <c r="AC42" s="3">
        <f t="shared" si="7"/>
        <v>1092.6844000000001</v>
      </c>
      <c r="AD42" s="3">
        <f t="shared" si="21"/>
        <v>1238.1555999999998</v>
      </c>
      <c r="AE42" s="3">
        <f t="shared" si="21"/>
        <v>973.99132799999984</v>
      </c>
      <c r="AF42" s="3"/>
      <c r="AG42" s="3"/>
      <c r="AH42" s="3" t="s">
        <v>173</v>
      </c>
      <c r="AI42" s="3">
        <f t="shared" si="22"/>
        <v>1161.8027</v>
      </c>
      <c r="AJ42" s="3">
        <f t="shared" si="23"/>
        <v>1010.2466319999996</v>
      </c>
      <c r="AK42" s="3">
        <f t="shared" si="24"/>
        <v>1169.0373</v>
      </c>
      <c r="AL42" s="3"/>
      <c r="AM42" s="3"/>
      <c r="AN42" s="3"/>
      <c r="AO42" s="3" t="s">
        <v>175</v>
      </c>
      <c r="AP42" s="3">
        <f t="shared" si="12"/>
        <v>1174.81575</v>
      </c>
      <c r="AQ42" s="3">
        <f t="shared" si="25"/>
        <v>1459.6041180000002</v>
      </c>
      <c r="AR42" s="3">
        <f t="shared" si="26"/>
        <v>891.85997799999996</v>
      </c>
      <c r="AS42" s="3"/>
      <c r="AT42" s="3"/>
    </row>
    <row r="43" spans="1:46" x14ac:dyDescent="0.2">
      <c r="A43" s="3" t="s">
        <v>80</v>
      </c>
      <c r="B43" s="3"/>
      <c r="C43" s="3">
        <v>1052.0182</v>
      </c>
      <c r="D43" s="3">
        <v>1189.2457999999999</v>
      </c>
      <c r="E43" s="3">
        <v>951</v>
      </c>
      <c r="F43" s="3">
        <v>983.01679999999999</v>
      </c>
      <c r="G43" s="3">
        <f t="shared" si="3"/>
        <v>1043.8202000000001</v>
      </c>
      <c r="H43" s="3"/>
      <c r="I43" s="3"/>
      <c r="J43" s="3"/>
      <c r="K43" s="3"/>
      <c r="L43" s="3">
        <f t="shared" si="19"/>
        <v>1073.6419319999995</v>
      </c>
      <c r="M43" s="3">
        <f t="shared" si="19"/>
        <v>1398.582768</v>
      </c>
      <c r="N43" s="3">
        <f t="shared" si="19"/>
        <v>1021.0197999999998</v>
      </c>
      <c r="O43" s="3">
        <f t="shared" si="19"/>
        <v>1037.5035279999997</v>
      </c>
      <c r="P43" s="3"/>
      <c r="Q43" s="3"/>
      <c r="R43" s="3"/>
      <c r="S43" s="3"/>
      <c r="T43" s="3"/>
      <c r="U43" s="3"/>
      <c r="V43" s="3" t="s">
        <v>187</v>
      </c>
      <c r="W43" s="3">
        <f t="shared" si="5"/>
        <v>1120.6320000000001</v>
      </c>
      <c r="X43" s="3">
        <f t="shared" si="20"/>
        <v>996.83013199999959</v>
      </c>
      <c r="Y43" s="3">
        <f t="shared" si="20"/>
        <v>1321.770968</v>
      </c>
      <c r="Z43" s="3"/>
      <c r="AA43" s="3"/>
      <c r="AB43" s="3" t="s">
        <v>188</v>
      </c>
      <c r="AC43" s="3">
        <f>SUM(E43:F43)/2</f>
        <v>967.00839999999994</v>
      </c>
      <c r="AD43" s="3">
        <f t="shared" si="21"/>
        <v>1097.8316</v>
      </c>
      <c r="AE43" s="3">
        <f t="shared" si="21"/>
        <v>1114.3153280000001</v>
      </c>
      <c r="AF43" s="3"/>
      <c r="AG43" s="3"/>
      <c r="AH43" s="3" t="s">
        <v>173</v>
      </c>
      <c r="AI43" s="3">
        <f t="shared" si="22"/>
        <v>1001.5091</v>
      </c>
      <c r="AJ43" s="3">
        <f t="shared" si="23"/>
        <v>1115.9530319999997</v>
      </c>
      <c r="AK43" s="3">
        <f t="shared" si="24"/>
        <v>1063.3308999999999</v>
      </c>
      <c r="AL43" s="3"/>
      <c r="AM43" s="3"/>
      <c r="AN43" s="3"/>
      <c r="AO43" s="3" t="s">
        <v>175</v>
      </c>
      <c r="AP43" s="3">
        <f t="shared" si="12"/>
        <v>1086.1313</v>
      </c>
      <c r="AQ43" s="3">
        <f t="shared" si="25"/>
        <v>1356.2716680000001</v>
      </c>
      <c r="AR43" s="3">
        <f t="shared" si="26"/>
        <v>995.19242799999995</v>
      </c>
      <c r="AS43" s="3"/>
      <c r="AT43" s="3"/>
    </row>
    <row r="44" spans="1:46" x14ac:dyDescent="0.2">
      <c r="A44" s="3" t="s">
        <v>81</v>
      </c>
      <c r="B44" s="3"/>
      <c r="C44" s="3">
        <v>698.2355</v>
      </c>
      <c r="D44" s="3">
        <v>1129.6635000000001</v>
      </c>
      <c r="E44" s="3">
        <v>941</v>
      </c>
      <c r="F44" s="3">
        <v>978.72720000000004</v>
      </c>
      <c r="G44" s="3">
        <f t="shared" si="3"/>
        <v>936.90655000000015</v>
      </c>
      <c r="H44" s="3"/>
      <c r="I44" s="3"/>
      <c r="J44" s="3"/>
      <c r="K44" s="3"/>
      <c r="L44" s="3">
        <f t="shared" si="19"/>
        <v>826.77288199999953</v>
      </c>
      <c r="M44" s="3">
        <f t="shared" si="19"/>
        <v>1445.9141180000001</v>
      </c>
      <c r="N44" s="3">
        <f t="shared" si="19"/>
        <v>1117.9334499999998</v>
      </c>
      <c r="O44" s="3">
        <f t="shared" si="19"/>
        <v>1140.1275779999999</v>
      </c>
      <c r="P44" s="3"/>
      <c r="Q44" s="3"/>
      <c r="R44" s="3"/>
      <c r="S44" s="3"/>
      <c r="T44" s="3"/>
      <c r="U44" s="3"/>
      <c r="V44" s="3" t="s">
        <v>187</v>
      </c>
      <c r="W44" s="3">
        <f t="shared" si="5"/>
        <v>913.94950000000006</v>
      </c>
      <c r="X44" s="3">
        <f t="shared" si="20"/>
        <v>849.72993199999962</v>
      </c>
      <c r="Y44" s="3">
        <f t="shared" si="20"/>
        <v>1468.8711680000001</v>
      </c>
      <c r="Z44" s="3"/>
      <c r="AA44" s="3"/>
      <c r="AB44" s="3" t="s">
        <v>188</v>
      </c>
      <c r="AC44" s="3">
        <f t="shared" si="7"/>
        <v>959.86360000000002</v>
      </c>
      <c r="AD44" s="3">
        <f t="shared" si="21"/>
        <v>1094.9764</v>
      </c>
      <c r="AE44" s="3">
        <f t="shared" si="21"/>
        <v>1117.1705280000001</v>
      </c>
      <c r="AF44" s="3"/>
      <c r="AG44" s="3"/>
      <c r="AH44" s="3" t="s">
        <v>173</v>
      </c>
      <c r="AI44" s="3">
        <f t="shared" si="22"/>
        <v>819.61775</v>
      </c>
      <c r="AJ44" s="3">
        <f t="shared" si="23"/>
        <v>944.06168199999968</v>
      </c>
      <c r="AK44" s="3">
        <f t="shared" si="24"/>
        <v>1235.2222499999998</v>
      </c>
      <c r="AL44" s="3"/>
      <c r="AM44" s="3"/>
      <c r="AN44" s="3"/>
      <c r="AO44" s="3" t="s">
        <v>175</v>
      </c>
      <c r="AP44" s="3">
        <f t="shared" si="12"/>
        <v>1054.19535</v>
      </c>
      <c r="AQ44" s="3">
        <f t="shared" si="25"/>
        <v>1328.6253180000003</v>
      </c>
      <c r="AR44" s="3">
        <f t="shared" si="26"/>
        <v>1022.838778</v>
      </c>
      <c r="AS44" s="3"/>
      <c r="AT44" s="3"/>
    </row>
    <row r="45" spans="1:46" x14ac:dyDescent="0.2">
      <c r="A45" s="3" t="s">
        <v>82</v>
      </c>
      <c r="B45" s="3"/>
      <c r="C45" s="3">
        <v>1277.0925</v>
      </c>
      <c r="D45" s="3">
        <v>1552.9</v>
      </c>
      <c r="E45" s="3">
        <v>1002</v>
      </c>
      <c r="F45" s="3">
        <v>1412.4933000000001</v>
      </c>
      <c r="G45" s="3">
        <f t="shared" si="3"/>
        <v>1311.1214500000001</v>
      </c>
      <c r="H45" s="3"/>
      <c r="I45" s="3"/>
      <c r="J45" s="3"/>
      <c r="K45" s="3"/>
      <c r="L45" s="3">
        <f t="shared" si="19"/>
        <v>1031.4149819999996</v>
      </c>
      <c r="M45" s="3">
        <f t="shared" si="19"/>
        <v>1494.9357180000002</v>
      </c>
      <c r="N45" s="3">
        <f t="shared" si="19"/>
        <v>804.71854999999982</v>
      </c>
      <c r="O45" s="3">
        <f t="shared" si="19"/>
        <v>1199.678778</v>
      </c>
      <c r="P45" s="3"/>
      <c r="Q45" s="3"/>
      <c r="R45" s="3"/>
      <c r="S45" s="3"/>
      <c r="T45" s="3"/>
      <c r="U45" s="3"/>
      <c r="V45" s="3" t="s">
        <v>187</v>
      </c>
      <c r="W45" s="3">
        <f t="shared" si="5"/>
        <v>1414.9962500000001</v>
      </c>
      <c r="X45" s="3">
        <f t="shared" si="20"/>
        <v>927.5401819999995</v>
      </c>
      <c r="Y45" s="3">
        <f t="shared" si="20"/>
        <v>1391.0609180000001</v>
      </c>
      <c r="Z45" s="3"/>
      <c r="AA45" s="3"/>
      <c r="AB45" s="3" t="s">
        <v>188</v>
      </c>
      <c r="AC45" s="3">
        <f t="shared" si="7"/>
        <v>1207.24665</v>
      </c>
      <c r="AD45" s="3">
        <f t="shared" si="21"/>
        <v>908.59334999999987</v>
      </c>
      <c r="AE45" s="3">
        <f t="shared" si="21"/>
        <v>1303.553578</v>
      </c>
      <c r="AF45" s="3"/>
      <c r="AG45" s="3"/>
      <c r="AH45" s="3" t="s">
        <v>173</v>
      </c>
      <c r="AI45" s="3">
        <f t="shared" si="22"/>
        <v>1139.5462499999999</v>
      </c>
      <c r="AJ45" s="3">
        <f t="shared" si="23"/>
        <v>1202.9901819999998</v>
      </c>
      <c r="AK45" s="3">
        <f t="shared" si="24"/>
        <v>976.29375000000005</v>
      </c>
      <c r="AL45" s="3"/>
      <c r="AM45" s="3"/>
      <c r="AN45" s="3"/>
      <c r="AO45" s="3" t="s">
        <v>175</v>
      </c>
      <c r="AP45" s="3">
        <f t="shared" si="12"/>
        <v>1482.6966500000001</v>
      </c>
      <c r="AQ45" s="3">
        <f t="shared" si="25"/>
        <v>1323.3605180000002</v>
      </c>
      <c r="AR45" s="3">
        <f t="shared" si="26"/>
        <v>1028.103578</v>
      </c>
      <c r="AS45" s="3"/>
      <c r="AT45" s="3"/>
    </row>
    <row r="46" spans="1:46" x14ac:dyDescent="0.2">
      <c r="A46" s="3" t="s">
        <v>83</v>
      </c>
      <c r="B46" s="3"/>
      <c r="C46" s="3">
        <v>1450.37</v>
      </c>
      <c r="D46" s="3">
        <v>1845.56</v>
      </c>
      <c r="E46" s="3">
        <v>1749</v>
      </c>
      <c r="F46" s="3">
        <v>1576.0444</v>
      </c>
      <c r="G46" s="3">
        <f t="shared" si="3"/>
        <v>1655.2436</v>
      </c>
      <c r="H46" s="3"/>
      <c r="I46" s="3"/>
      <c r="J46" s="3"/>
      <c r="K46" s="3"/>
      <c r="L46" s="3">
        <f t="shared" si="19"/>
        <v>860.57033199999955</v>
      </c>
      <c r="M46" s="3">
        <f t="shared" si="19"/>
        <v>1443.4735680000001</v>
      </c>
      <c r="N46" s="3">
        <f t="shared" si="19"/>
        <v>1207.5963999999999</v>
      </c>
      <c r="O46" s="3">
        <f t="shared" si="19"/>
        <v>1019.107728</v>
      </c>
      <c r="P46" s="3"/>
      <c r="Q46" s="3"/>
      <c r="R46" s="3"/>
      <c r="S46" s="3"/>
      <c r="T46" s="3"/>
      <c r="U46" s="3"/>
      <c r="V46" s="3" t="s">
        <v>187</v>
      </c>
      <c r="W46" s="3">
        <f t="shared" si="5"/>
        <v>1647.9649999999999</v>
      </c>
      <c r="X46" s="3">
        <f t="shared" si="20"/>
        <v>867.84893199999965</v>
      </c>
      <c r="Y46" s="3">
        <f t="shared" si="20"/>
        <v>1450.7521680000002</v>
      </c>
      <c r="Z46" s="3"/>
      <c r="AA46" s="3"/>
      <c r="AB46" s="3" t="s">
        <v>188</v>
      </c>
      <c r="AC46" s="3">
        <f t="shared" si="7"/>
        <v>1662.5221999999999</v>
      </c>
      <c r="AD46" s="3">
        <f t="shared" si="21"/>
        <v>1200.3178</v>
      </c>
      <c r="AE46" s="3">
        <f t="shared" si="21"/>
        <v>1011.8291280000001</v>
      </c>
      <c r="AF46" s="3"/>
      <c r="AG46" s="3"/>
      <c r="AH46" s="3" t="s">
        <v>173</v>
      </c>
      <c r="AI46" s="3">
        <f t="shared" si="22"/>
        <v>1599.6849999999999</v>
      </c>
      <c r="AJ46" s="3">
        <f t="shared" si="23"/>
        <v>916.12893199999962</v>
      </c>
      <c r="AK46" s="3">
        <f t="shared" si="24"/>
        <v>1263.155</v>
      </c>
      <c r="AL46" s="3"/>
      <c r="AM46" s="3"/>
      <c r="AN46" s="3"/>
      <c r="AO46" s="3" t="s">
        <v>175</v>
      </c>
      <c r="AP46" s="3">
        <f t="shared" si="12"/>
        <v>1710.8022000000001</v>
      </c>
      <c r="AQ46" s="3">
        <f t="shared" si="25"/>
        <v>1387.914968</v>
      </c>
      <c r="AR46" s="3">
        <f t="shared" si="26"/>
        <v>963.54912799999988</v>
      </c>
      <c r="AS46" s="3"/>
      <c r="AT46" s="3"/>
    </row>
    <row r="47" spans="1:46" x14ac:dyDescent="0.2">
      <c r="A47" s="3" t="s">
        <v>84</v>
      </c>
      <c r="B47" s="3"/>
      <c r="C47" s="3">
        <v>1153.2577000000001</v>
      </c>
      <c r="D47" s="3">
        <v>1156.6065000000001</v>
      </c>
      <c r="E47" s="3">
        <v>1096</v>
      </c>
      <c r="F47" s="3">
        <v>1000.6548</v>
      </c>
      <c r="G47" s="3">
        <f t="shared" si="3"/>
        <v>1101.6297500000001</v>
      </c>
      <c r="H47" s="3"/>
      <c r="I47" s="3"/>
      <c r="J47" s="3"/>
      <c r="K47" s="3"/>
      <c r="L47" s="3">
        <f t="shared" si="19"/>
        <v>1117.0718819999997</v>
      </c>
      <c r="M47" s="3">
        <f t="shared" si="19"/>
        <v>1308.1339180000002</v>
      </c>
      <c r="N47" s="3">
        <f t="shared" si="19"/>
        <v>1108.2102499999999</v>
      </c>
      <c r="O47" s="3">
        <f t="shared" si="19"/>
        <v>997.33197799999994</v>
      </c>
      <c r="P47" s="3"/>
      <c r="Q47" s="3"/>
      <c r="R47" s="3"/>
      <c r="S47" s="3"/>
      <c r="T47" s="3"/>
      <c r="U47" s="3"/>
      <c r="V47" s="3" t="s">
        <v>187</v>
      </c>
      <c r="W47" s="3">
        <f t="shared" si="5"/>
        <v>1154.9321</v>
      </c>
      <c r="X47" s="3">
        <f t="shared" si="20"/>
        <v>1063.7695319999998</v>
      </c>
      <c r="Y47" s="3">
        <f t="shared" si="20"/>
        <v>1254.8315680000003</v>
      </c>
      <c r="Z47" s="3"/>
      <c r="AA47" s="3"/>
      <c r="AB47" s="3" t="s">
        <v>188</v>
      </c>
      <c r="AC47" s="3">
        <f t="shared" si="7"/>
        <v>1048.3274000000001</v>
      </c>
      <c r="AD47" s="3">
        <f t="shared" si="21"/>
        <v>1161.5125999999998</v>
      </c>
      <c r="AE47" s="3">
        <f t="shared" si="21"/>
        <v>1050.6343279999999</v>
      </c>
      <c r="AF47" s="3"/>
      <c r="AG47" s="3"/>
      <c r="AH47" s="3" t="s">
        <v>173</v>
      </c>
      <c r="AI47" s="3">
        <f t="shared" si="22"/>
        <v>1124.6288500000001</v>
      </c>
      <c r="AJ47" s="3">
        <f t="shared" si="23"/>
        <v>1094.0727819999997</v>
      </c>
      <c r="AK47" s="3">
        <f t="shared" si="24"/>
        <v>1085.2111499999999</v>
      </c>
      <c r="AL47" s="3"/>
      <c r="AM47" s="3"/>
      <c r="AN47" s="3"/>
      <c r="AO47" s="3" t="s">
        <v>175</v>
      </c>
      <c r="AP47" s="3">
        <f t="shared" si="12"/>
        <v>1078.6306500000001</v>
      </c>
      <c r="AQ47" s="3">
        <f t="shared" si="25"/>
        <v>1331.1330180000002</v>
      </c>
      <c r="AR47" s="3">
        <f t="shared" si="26"/>
        <v>1020.3310779999999</v>
      </c>
      <c r="AS47" s="3"/>
      <c r="AT47" s="3"/>
    </row>
    <row r="48" spans="1:46" x14ac:dyDescent="0.2">
      <c r="A48" s="3" t="s">
        <v>85</v>
      </c>
      <c r="B48" s="3"/>
      <c r="C48" s="3">
        <v>1063.663</v>
      </c>
      <c r="D48" s="3">
        <v>1213.3221000000001</v>
      </c>
      <c r="E48" s="3">
        <v>1222</v>
      </c>
      <c r="F48" s="3">
        <v>1026.2378000000001</v>
      </c>
      <c r="G48" s="3">
        <f t="shared" si="3"/>
        <v>1131.3057249999999</v>
      </c>
      <c r="H48" s="3"/>
      <c r="I48" s="3"/>
      <c r="J48" s="3"/>
      <c r="K48" s="3"/>
      <c r="L48" s="3">
        <f t="shared" si="19"/>
        <v>997.80120699999975</v>
      </c>
      <c r="M48" s="3">
        <f t="shared" si="19"/>
        <v>1335.1735430000003</v>
      </c>
      <c r="N48" s="3">
        <f t="shared" si="19"/>
        <v>1204.534275</v>
      </c>
      <c r="O48" s="3">
        <f t="shared" si="19"/>
        <v>993.23900300000014</v>
      </c>
      <c r="P48" s="3"/>
      <c r="Q48" s="3"/>
      <c r="R48" s="3"/>
      <c r="S48" s="3"/>
      <c r="T48" s="3"/>
      <c r="U48" s="3"/>
      <c r="V48" s="3" t="s">
        <v>187</v>
      </c>
      <c r="W48" s="3">
        <f t="shared" si="5"/>
        <v>1138.4925499999999</v>
      </c>
      <c r="X48" s="3">
        <f t="shared" si="20"/>
        <v>990.61438199999975</v>
      </c>
      <c r="Y48" s="3">
        <f t="shared" si="20"/>
        <v>1327.9867180000003</v>
      </c>
      <c r="Z48" s="3"/>
      <c r="AA48" s="3"/>
      <c r="AB48" s="3" t="s">
        <v>188</v>
      </c>
      <c r="AC48" s="3">
        <f t="shared" si="7"/>
        <v>1124.1188999999999</v>
      </c>
      <c r="AD48" s="3">
        <f t="shared" si="21"/>
        <v>1211.7211</v>
      </c>
      <c r="AE48" s="3">
        <f t="shared" si="21"/>
        <v>1000.4258280000001</v>
      </c>
      <c r="AF48" s="3"/>
      <c r="AG48" s="3"/>
      <c r="AH48" s="3" t="s">
        <v>173</v>
      </c>
      <c r="AI48" s="3">
        <f t="shared" si="22"/>
        <v>1142.8315</v>
      </c>
      <c r="AJ48" s="3">
        <f t="shared" si="23"/>
        <v>986.27543199999968</v>
      </c>
      <c r="AK48" s="3">
        <f t="shared" si="24"/>
        <v>1193.0084999999999</v>
      </c>
      <c r="AL48" s="3"/>
      <c r="AM48" s="3"/>
      <c r="AN48" s="3"/>
      <c r="AO48" s="3" t="s">
        <v>175</v>
      </c>
      <c r="AP48" s="3">
        <f t="shared" si="12"/>
        <v>1119.7799500000001</v>
      </c>
      <c r="AQ48" s="3">
        <f t="shared" si="25"/>
        <v>1346.6993180000002</v>
      </c>
      <c r="AR48" s="3">
        <f t="shared" si="26"/>
        <v>1004.764778</v>
      </c>
      <c r="AS48" s="3"/>
      <c r="AT48" s="3"/>
    </row>
    <row r="49" spans="1:46" x14ac:dyDescent="0.2">
      <c r="A49" s="3" t="s">
        <v>86</v>
      </c>
      <c r="B49" s="3"/>
      <c r="C49" s="3">
        <v>1165.8228999999999</v>
      </c>
      <c r="D49" s="3">
        <v>1171.2541000000001</v>
      </c>
      <c r="E49" s="3">
        <v>1181</v>
      </c>
      <c r="F49" s="3">
        <v>1035.8695</v>
      </c>
      <c r="G49" s="3">
        <f t="shared" si="3"/>
        <v>1138.486625</v>
      </c>
      <c r="H49" s="3"/>
      <c r="I49" s="3"/>
      <c r="J49" s="3"/>
      <c r="K49" s="3"/>
      <c r="L49" s="3">
        <f t="shared" si="19"/>
        <v>1092.7802069999996</v>
      </c>
      <c r="M49" s="3">
        <f t="shared" si="19"/>
        <v>1285.9246430000003</v>
      </c>
      <c r="N49" s="3">
        <f t="shared" si="19"/>
        <v>1156.3533749999999</v>
      </c>
      <c r="O49" s="3">
        <f t="shared" si="19"/>
        <v>995.68980299999998</v>
      </c>
      <c r="P49" s="3"/>
      <c r="Q49" s="3"/>
      <c r="R49" s="3"/>
      <c r="S49" s="3"/>
      <c r="T49" s="3"/>
      <c r="U49" s="3"/>
      <c r="V49" s="3" t="s">
        <v>187</v>
      </c>
      <c r="W49" s="3">
        <f t="shared" si="5"/>
        <v>1168.5385000000001</v>
      </c>
      <c r="X49" s="3">
        <f t="shared" si="20"/>
        <v>1062.7283319999995</v>
      </c>
      <c r="Y49" s="3">
        <f t="shared" si="20"/>
        <v>1255.8727680000002</v>
      </c>
      <c r="Z49" s="3"/>
      <c r="AA49" s="3"/>
      <c r="AB49" s="3" t="s">
        <v>188</v>
      </c>
      <c r="AC49" s="3">
        <f t="shared" si="7"/>
        <v>1108.4347499999999</v>
      </c>
      <c r="AD49" s="3">
        <f t="shared" si="21"/>
        <v>1186.40525</v>
      </c>
      <c r="AE49" s="3">
        <f t="shared" si="21"/>
        <v>1025.7416780000001</v>
      </c>
      <c r="AF49" s="3"/>
      <c r="AG49" s="3"/>
      <c r="AH49" s="3" t="s">
        <v>173</v>
      </c>
      <c r="AI49" s="3">
        <f t="shared" si="22"/>
        <v>1173.4114500000001</v>
      </c>
      <c r="AJ49" s="3">
        <f t="shared" si="23"/>
        <v>1057.8553819999995</v>
      </c>
      <c r="AK49" s="3">
        <f t="shared" si="24"/>
        <v>1121.4285499999999</v>
      </c>
      <c r="AL49" s="3"/>
      <c r="AM49" s="3"/>
      <c r="AN49" s="3"/>
      <c r="AO49" s="3" t="s">
        <v>175</v>
      </c>
      <c r="AP49" s="3">
        <f t="shared" si="12"/>
        <v>1103.5617999999999</v>
      </c>
      <c r="AQ49" s="3">
        <f t="shared" si="25"/>
        <v>1320.8494680000003</v>
      </c>
      <c r="AR49" s="3">
        <f t="shared" si="26"/>
        <v>1030.614628</v>
      </c>
      <c r="AS49" s="3"/>
      <c r="AT49" s="3"/>
    </row>
    <row r="50" spans="1:46" x14ac:dyDescent="0.2">
      <c r="A50" s="3" t="s">
        <v>87</v>
      </c>
      <c r="B50" s="3"/>
      <c r="C50" s="3">
        <v>927.79729999999995</v>
      </c>
      <c r="D50" s="3">
        <v>1149.1729</v>
      </c>
      <c r="E50" s="3">
        <v>1326</v>
      </c>
      <c r="F50" s="3">
        <v>1005.843</v>
      </c>
      <c r="G50" s="3">
        <f t="shared" si="3"/>
        <v>1102.2032999999999</v>
      </c>
      <c r="H50" s="3"/>
      <c r="I50" s="3"/>
      <c r="J50" s="3"/>
      <c r="K50" s="3"/>
      <c r="L50" s="3">
        <f t="shared" si="19"/>
        <v>891.03793199999973</v>
      </c>
      <c r="M50" s="3">
        <f t="shared" si="19"/>
        <v>1300.1267680000003</v>
      </c>
      <c r="N50" s="3">
        <f t="shared" si="19"/>
        <v>1337.6367</v>
      </c>
      <c r="O50" s="3">
        <f t="shared" si="19"/>
        <v>1001.946628</v>
      </c>
      <c r="P50" s="3"/>
      <c r="Q50" s="3"/>
      <c r="R50" s="3"/>
      <c r="S50" s="3"/>
      <c r="T50" s="3"/>
      <c r="U50" s="3"/>
      <c r="V50" s="3" t="s">
        <v>187</v>
      </c>
      <c r="W50" s="3">
        <f t="shared" si="5"/>
        <v>1038.4850999999999</v>
      </c>
      <c r="X50" s="3">
        <f t="shared" si="20"/>
        <v>954.75613199999975</v>
      </c>
      <c r="Y50" s="3">
        <f t="shared" si="20"/>
        <v>1363.8449680000003</v>
      </c>
      <c r="Z50" s="3"/>
      <c r="AA50" s="3"/>
      <c r="AB50" s="3" t="s">
        <v>188</v>
      </c>
      <c r="AC50" s="3">
        <f t="shared" si="7"/>
        <v>1165.9214999999999</v>
      </c>
      <c r="AD50" s="3">
        <f t="shared" si="21"/>
        <v>1273.9185</v>
      </c>
      <c r="AE50" s="3">
        <f t="shared" si="21"/>
        <v>938.22842800000001</v>
      </c>
      <c r="AF50" s="3"/>
      <c r="AG50" s="3"/>
      <c r="AH50" s="3" t="s">
        <v>173</v>
      </c>
      <c r="AI50" s="3">
        <f t="shared" si="22"/>
        <v>1126.8986500000001</v>
      </c>
      <c r="AJ50" s="3">
        <f t="shared" si="23"/>
        <v>866.34258199999954</v>
      </c>
      <c r="AK50" s="3">
        <f t="shared" si="24"/>
        <v>1312.9413499999998</v>
      </c>
      <c r="AL50" s="3"/>
      <c r="AM50" s="3"/>
      <c r="AN50" s="3"/>
      <c r="AO50" s="3" t="s">
        <v>175</v>
      </c>
      <c r="AP50" s="3">
        <f t="shared" si="12"/>
        <v>1077.5079499999999</v>
      </c>
      <c r="AQ50" s="3">
        <f t="shared" si="25"/>
        <v>1324.8221180000003</v>
      </c>
      <c r="AR50" s="3">
        <f t="shared" si="26"/>
        <v>1026.6419780000001</v>
      </c>
      <c r="AS50" s="3"/>
      <c r="AT50" s="3"/>
    </row>
    <row r="51" spans="1:46" x14ac:dyDescent="0.2">
      <c r="A51" s="3" t="s">
        <v>88</v>
      </c>
      <c r="B51" s="3"/>
      <c r="C51" s="3">
        <v>948.20169999999996</v>
      </c>
      <c r="D51" s="3">
        <v>925.35810000000004</v>
      </c>
      <c r="E51" s="3">
        <v>1247</v>
      </c>
      <c r="F51" s="3">
        <v>906.4221</v>
      </c>
      <c r="G51" s="3">
        <f t="shared" si="3"/>
        <v>1006.7454749999999</v>
      </c>
      <c r="H51" s="3"/>
      <c r="I51" s="3"/>
      <c r="J51" s="3"/>
      <c r="K51" s="3"/>
      <c r="L51" s="3">
        <f t="shared" si="19"/>
        <v>1006.9001569999997</v>
      </c>
      <c r="M51" s="3">
        <f t="shared" si="19"/>
        <v>1171.7697930000004</v>
      </c>
      <c r="N51" s="3">
        <f t="shared" si="19"/>
        <v>1354.094525</v>
      </c>
      <c r="O51" s="3">
        <f t="shared" si="19"/>
        <v>997.98355300000003</v>
      </c>
      <c r="P51" s="3"/>
      <c r="Q51" s="3"/>
      <c r="R51" s="3"/>
      <c r="S51" s="3"/>
      <c r="T51" s="3"/>
      <c r="U51" s="3"/>
      <c r="V51" s="3" t="s">
        <v>187</v>
      </c>
      <c r="W51" s="3">
        <f t="shared" si="5"/>
        <v>936.7799</v>
      </c>
      <c r="X51" s="3">
        <f t="shared" si="20"/>
        <v>1076.8657319999998</v>
      </c>
      <c r="Y51" s="3">
        <f t="shared" si="20"/>
        <v>1241.7353680000001</v>
      </c>
      <c r="Z51" s="3"/>
      <c r="AA51" s="3"/>
      <c r="AB51" s="3" t="s">
        <v>188</v>
      </c>
      <c r="AC51" s="3">
        <f t="shared" si="7"/>
        <v>1076.7110499999999</v>
      </c>
      <c r="AD51" s="3">
        <f t="shared" si="21"/>
        <v>1284.12895</v>
      </c>
      <c r="AE51" s="3">
        <f t="shared" si="21"/>
        <v>928.01797800000008</v>
      </c>
      <c r="AF51" s="3"/>
      <c r="AG51" s="3"/>
      <c r="AH51" s="3" t="s">
        <v>173</v>
      </c>
      <c r="AI51" s="3">
        <f t="shared" si="22"/>
        <v>1097.60085</v>
      </c>
      <c r="AJ51" s="3">
        <f t="shared" si="23"/>
        <v>916.0447819999996</v>
      </c>
      <c r="AK51" s="3">
        <f t="shared" si="24"/>
        <v>1263.2391499999999</v>
      </c>
      <c r="AL51" s="3"/>
      <c r="AM51" s="3"/>
      <c r="AN51" s="3"/>
      <c r="AO51" s="3" t="s">
        <v>175</v>
      </c>
      <c r="AP51" s="3">
        <f t="shared" si="12"/>
        <v>915.89010000000007</v>
      </c>
      <c r="AQ51" s="3">
        <f t="shared" si="25"/>
        <v>1262.625168</v>
      </c>
      <c r="AR51" s="3">
        <f t="shared" si="26"/>
        <v>1088.8389279999999</v>
      </c>
      <c r="AS51" s="3"/>
      <c r="AT51" s="3"/>
    </row>
    <row r="52" spans="1:46" x14ac:dyDescent="0.2">
      <c r="A52" s="1" t="s">
        <v>89</v>
      </c>
      <c r="B52" s="1"/>
      <c r="C52" s="1">
        <v>694.01</v>
      </c>
      <c r="D52" s="1">
        <v>904.94299999999998</v>
      </c>
      <c r="E52" s="1">
        <v>652</v>
      </c>
      <c r="F52" s="1">
        <v>785.63239999999996</v>
      </c>
      <c r="G52" s="1">
        <f t="shared" si="3"/>
        <v>759.14634999999998</v>
      </c>
      <c r="H52" s="1">
        <f>AVERAGE(C52:C77)</f>
        <v>862.82628461538479</v>
      </c>
      <c r="I52" s="1">
        <f t="shared" ref="I52:K52" si="27">AVERAGE(D52:D77)</f>
        <v>866.78925769230761</v>
      </c>
      <c r="J52" s="1">
        <f t="shared" si="27"/>
        <v>846.26923076923072</v>
      </c>
      <c r="K52" s="1">
        <f t="shared" si="27"/>
        <v>802.82095384615377</v>
      </c>
      <c r="L52" s="1">
        <f>C52-$G52+H$52</f>
        <v>797.6899346153848</v>
      </c>
      <c r="M52" s="1">
        <f t="shared" ref="M52:O67" si="28">D52-$G52+I$52</f>
        <v>1012.5859076923076</v>
      </c>
      <c r="N52" s="1">
        <f t="shared" si="28"/>
        <v>739.12288076923073</v>
      </c>
      <c r="O52" s="1">
        <f t="shared" si="28"/>
        <v>829.30700384615375</v>
      </c>
      <c r="P52" s="1">
        <f t="shared" ref="P52:S52" si="29">1.96*STDEV(L52:L77)/SQRT(26)</f>
        <v>38.186494462660058</v>
      </c>
      <c r="Q52" s="1">
        <f t="shared" si="29"/>
        <v>33.384317360589897</v>
      </c>
      <c r="R52" s="1">
        <f t="shared" si="29"/>
        <v>40.670828065901318</v>
      </c>
      <c r="S52" s="1">
        <f t="shared" si="29"/>
        <v>41.756742645317324</v>
      </c>
      <c r="T52" s="1"/>
      <c r="U52" s="1"/>
      <c r="V52" s="3" t="s">
        <v>187</v>
      </c>
      <c r="W52" s="1">
        <f t="shared" si="5"/>
        <v>799.47649999999999</v>
      </c>
      <c r="X52" s="1">
        <f>C52-$W52+H$52</f>
        <v>757.3597846153848</v>
      </c>
      <c r="Y52" s="1">
        <f>D52-$W52+I$52</f>
        <v>972.25575769230761</v>
      </c>
      <c r="Z52" s="1">
        <f>1.96*STDEV(X52:X77)/SQRT(26)</f>
        <v>32.787421161622881</v>
      </c>
      <c r="AA52" s="1">
        <f>1.96*STDEV(Y52:Y77)/SQRT(26)</f>
        <v>32.787421161622888</v>
      </c>
      <c r="AB52" s="3" t="s">
        <v>188</v>
      </c>
      <c r="AC52" s="1">
        <f t="shared" si="7"/>
        <v>718.81619999999998</v>
      </c>
      <c r="AD52" s="1">
        <f>E52-$AC52+J$52</f>
        <v>779.45303076923074</v>
      </c>
      <c r="AE52" s="1">
        <f>F52-$AC52+K$52</f>
        <v>869.63715384615375</v>
      </c>
      <c r="AF52" s="1">
        <f>1.96*STDEV(AD52:AD77)/SQRT(26)</f>
        <v>38.568450706460318</v>
      </c>
      <c r="AG52" s="1">
        <f>1.96*STDEV(AE52:AE77)/SQRT(26)</f>
        <v>38.56845070646132</v>
      </c>
      <c r="AH52" s="3" t="s">
        <v>173</v>
      </c>
      <c r="AI52" s="3">
        <f t="shared" si="22"/>
        <v>673.005</v>
      </c>
      <c r="AJ52" s="3">
        <f>C52-$AI52+H$52</f>
        <v>883.83128461538479</v>
      </c>
      <c r="AK52" s="3">
        <f>E52-$AI52+J$52</f>
        <v>825.26423076923072</v>
      </c>
      <c r="AL52" s="1">
        <f>1.96*STDEV(AJ52:AJ77)/SQRT(26)</f>
        <v>20.939322805262165</v>
      </c>
      <c r="AM52" s="1">
        <f>1.96*STDEV(AK52:AK77)/SQRT(26)</f>
        <v>20.939322805262155</v>
      </c>
      <c r="AN52" s="1"/>
      <c r="AO52" s="3" t="s">
        <v>175</v>
      </c>
      <c r="AP52" s="3">
        <f t="shared" si="12"/>
        <v>845.28769999999997</v>
      </c>
      <c r="AQ52" s="3">
        <f>D52-$AP52+I$52</f>
        <v>926.44455769230763</v>
      </c>
      <c r="AR52" s="3">
        <f>F52-$AP52+K$52</f>
        <v>743.16565384615376</v>
      </c>
      <c r="AS52" s="1">
        <f>1.96*STDEV(AQ52:AQ77)/SQRT(26)</f>
        <v>17.645453609257171</v>
      </c>
      <c r="AT52" s="1">
        <f>1.96*STDEV(AR52:AR77)/SQRT(26)</f>
        <v>17.645453609257153</v>
      </c>
    </row>
    <row r="53" spans="1:46" x14ac:dyDescent="0.2">
      <c r="A53" s="3" t="s">
        <v>90</v>
      </c>
      <c r="B53" s="3"/>
      <c r="C53" s="3">
        <v>749.59619999999995</v>
      </c>
      <c r="D53" s="3">
        <v>826.16740000000004</v>
      </c>
      <c r="E53" s="3">
        <v>704</v>
      </c>
      <c r="F53" s="3">
        <v>717.0924</v>
      </c>
      <c r="G53" s="3">
        <f t="shared" si="3"/>
        <v>749.21400000000006</v>
      </c>
      <c r="H53" s="3"/>
      <c r="I53" s="3"/>
      <c r="J53" s="3"/>
      <c r="K53" s="3"/>
      <c r="L53" s="3">
        <f t="shared" ref="L53:O77" si="30">C53-$G53+H$52</f>
        <v>863.20848461538469</v>
      </c>
      <c r="M53" s="3">
        <f t="shared" si="28"/>
        <v>943.7426576923076</v>
      </c>
      <c r="N53" s="3">
        <f t="shared" si="28"/>
        <v>801.05523076923066</v>
      </c>
      <c r="O53" s="3">
        <f t="shared" si="28"/>
        <v>770.69935384615371</v>
      </c>
      <c r="P53" s="3"/>
      <c r="Q53" s="3"/>
      <c r="R53" s="3"/>
      <c r="S53" s="3"/>
      <c r="T53" s="3"/>
      <c r="U53" s="3"/>
      <c r="V53" s="3" t="s">
        <v>187</v>
      </c>
      <c r="W53" s="3">
        <f t="shared" si="5"/>
        <v>787.8818</v>
      </c>
      <c r="X53" s="3">
        <f t="shared" ref="X53:Y77" si="31">C53-$W53+H$52</f>
        <v>824.54068461538475</v>
      </c>
      <c r="Y53" s="3">
        <f t="shared" si="31"/>
        <v>905.07485769230766</v>
      </c>
      <c r="Z53" s="3"/>
      <c r="AA53" s="3"/>
      <c r="AB53" s="3" t="s">
        <v>188</v>
      </c>
      <c r="AC53" s="3">
        <f t="shared" si="7"/>
        <v>710.5462</v>
      </c>
      <c r="AD53" s="3">
        <f t="shared" ref="AD53:AE77" si="32">E53-$AC53+J$52</f>
        <v>839.72303076923072</v>
      </c>
      <c r="AE53" s="3">
        <f t="shared" si="32"/>
        <v>809.36715384615377</v>
      </c>
      <c r="AF53" s="3"/>
      <c r="AG53" s="3"/>
      <c r="AH53" s="3" t="s">
        <v>173</v>
      </c>
      <c r="AI53" s="3">
        <f t="shared" si="22"/>
        <v>726.79809999999998</v>
      </c>
      <c r="AJ53" s="3">
        <f t="shared" ref="AJ53:AJ77" si="33">C53-$AI53+H$52</f>
        <v>885.62438461538477</v>
      </c>
      <c r="AK53" s="3">
        <f t="shared" ref="AK53:AK77" si="34">E53-$AI53+J$52</f>
        <v>823.47113076923074</v>
      </c>
      <c r="AL53" s="3"/>
      <c r="AM53" s="3"/>
      <c r="AN53" s="3"/>
      <c r="AO53" s="3" t="s">
        <v>175</v>
      </c>
      <c r="AP53" s="3">
        <f t="shared" si="12"/>
        <v>771.62990000000002</v>
      </c>
      <c r="AQ53" s="3">
        <f t="shared" ref="AQ53:AQ77" si="35">D53-$AP53+I$52</f>
        <v>921.32675769230764</v>
      </c>
      <c r="AR53" s="3">
        <f t="shared" ref="AR53:AR77" si="36">F53-$AP53+K$52</f>
        <v>748.28345384615375</v>
      </c>
      <c r="AS53" s="3"/>
      <c r="AT53" s="3"/>
    </row>
    <row r="54" spans="1:46" x14ac:dyDescent="0.2">
      <c r="A54" s="3" t="s">
        <v>91</v>
      </c>
      <c r="B54" s="3"/>
      <c r="C54" s="3">
        <v>1410.4538</v>
      </c>
      <c r="D54" s="3">
        <v>1174.2244000000001</v>
      </c>
      <c r="E54" s="3">
        <v>1530</v>
      </c>
      <c r="F54" s="3">
        <v>1029.8910000000001</v>
      </c>
      <c r="G54" s="3">
        <f t="shared" si="3"/>
        <v>1286.1423</v>
      </c>
      <c r="H54" s="3"/>
      <c r="I54" s="3"/>
      <c r="J54" s="3"/>
      <c r="K54" s="3"/>
      <c r="L54" s="3">
        <f t="shared" si="30"/>
        <v>987.13778461538482</v>
      </c>
      <c r="M54" s="3">
        <f t="shared" si="28"/>
        <v>754.8713576923077</v>
      </c>
      <c r="N54" s="3">
        <f t="shared" si="28"/>
        <v>1090.1269307692307</v>
      </c>
      <c r="O54" s="3">
        <f t="shared" si="28"/>
        <v>546.56965384615387</v>
      </c>
      <c r="P54" s="3"/>
      <c r="Q54" s="3"/>
      <c r="R54" s="3"/>
      <c r="S54" s="3"/>
      <c r="T54" s="3"/>
      <c r="U54" s="3"/>
      <c r="V54" s="3" t="s">
        <v>187</v>
      </c>
      <c r="W54" s="3">
        <f t="shared" si="5"/>
        <v>1292.3391000000001</v>
      </c>
      <c r="X54" s="3">
        <f t="shared" si="31"/>
        <v>980.94098461538465</v>
      </c>
      <c r="Y54" s="3">
        <f t="shared" si="31"/>
        <v>748.67455769230753</v>
      </c>
      <c r="Z54" s="3"/>
      <c r="AA54" s="3"/>
      <c r="AB54" s="3" t="s">
        <v>188</v>
      </c>
      <c r="AC54" s="3">
        <f>SUM(E54:F54)/2</f>
        <v>1279.9455</v>
      </c>
      <c r="AD54" s="3">
        <f t="shared" si="32"/>
        <v>1096.3237307692307</v>
      </c>
      <c r="AE54" s="3">
        <f t="shared" si="32"/>
        <v>552.76645384615381</v>
      </c>
      <c r="AF54" s="3"/>
      <c r="AG54" s="3"/>
      <c r="AH54" s="3" t="s">
        <v>173</v>
      </c>
      <c r="AI54" s="3">
        <f t="shared" si="22"/>
        <v>1470.2269000000001</v>
      </c>
      <c r="AJ54" s="3">
        <f t="shared" si="33"/>
        <v>803.05318461538468</v>
      </c>
      <c r="AK54" s="3">
        <f t="shared" si="34"/>
        <v>906.0423307692306</v>
      </c>
      <c r="AL54" s="3"/>
      <c r="AM54" s="3"/>
      <c r="AN54" s="3"/>
      <c r="AO54" s="3" t="s">
        <v>175</v>
      </c>
      <c r="AP54" s="3">
        <f t="shared" si="12"/>
        <v>1102.0577000000001</v>
      </c>
      <c r="AQ54" s="3">
        <f t="shared" si="35"/>
        <v>938.95595769230761</v>
      </c>
      <c r="AR54" s="3">
        <f t="shared" si="36"/>
        <v>730.65425384615378</v>
      </c>
      <c r="AS54" s="3"/>
      <c r="AT54" s="3"/>
    </row>
    <row r="55" spans="1:46" x14ac:dyDescent="0.2">
      <c r="A55" s="3" t="s">
        <v>92</v>
      </c>
      <c r="B55" s="3"/>
      <c r="C55" s="3">
        <v>904.58330000000001</v>
      </c>
      <c r="D55" s="3">
        <v>1036.7841000000001</v>
      </c>
      <c r="E55" s="3">
        <v>945</v>
      </c>
      <c r="F55" s="3">
        <v>932.11670000000004</v>
      </c>
      <c r="G55" s="3">
        <f t="shared" si="3"/>
        <v>954.62102500000003</v>
      </c>
      <c r="H55" s="3"/>
      <c r="I55" s="3"/>
      <c r="J55" s="3"/>
      <c r="K55" s="3"/>
      <c r="L55" s="3">
        <f t="shared" si="30"/>
        <v>812.78855961538477</v>
      </c>
      <c r="M55" s="3">
        <f t="shared" si="28"/>
        <v>948.95233269230766</v>
      </c>
      <c r="N55" s="3">
        <f t="shared" si="28"/>
        <v>836.64820576923069</v>
      </c>
      <c r="O55" s="3">
        <f t="shared" si="28"/>
        <v>780.31662884615378</v>
      </c>
      <c r="P55" s="3"/>
      <c r="Q55" s="3"/>
      <c r="R55" s="3"/>
      <c r="S55" s="3"/>
      <c r="T55" s="3"/>
      <c r="U55" s="3"/>
      <c r="V55" s="3" t="s">
        <v>187</v>
      </c>
      <c r="W55" s="3">
        <f t="shared" si="5"/>
        <v>970.68370000000004</v>
      </c>
      <c r="X55" s="3">
        <f t="shared" si="31"/>
        <v>796.72588461538476</v>
      </c>
      <c r="Y55" s="3">
        <f t="shared" si="31"/>
        <v>932.88965769230765</v>
      </c>
      <c r="Z55" s="3"/>
      <c r="AA55" s="3"/>
      <c r="AB55" s="3" t="s">
        <v>188</v>
      </c>
      <c r="AC55" s="3">
        <f t="shared" si="7"/>
        <v>938.55835000000002</v>
      </c>
      <c r="AD55" s="3">
        <f t="shared" si="32"/>
        <v>852.7108807692307</v>
      </c>
      <c r="AE55" s="3">
        <f t="shared" si="32"/>
        <v>796.37930384615379</v>
      </c>
      <c r="AF55" s="3"/>
      <c r="AG55" s="3"/>
      <c r="AH55" s="3" t="s">
        <v>173</v>
      </c>
      <c r="AI55" s="3">
        <f t="shared" si="22"/>
        <v>924.79165</v>
      </c>
      <c r="AJ55" s="3">
        <f t="shared" si="33"/>
        <v>842.6179346153848</v>
      </c>
      <c r="AK55" s="3">
        <f t="shared" si="34"/>
        <v>866.47758076923071</v>
      </c>
      <c r="AL55" s="3"/>
      <c r="AM55" s="3"/>
      <c r="AN55" s="3"/>
      <c r="AO55" s="3" t="s">
        <v>175</v>
      </c>
      <c r="AP55" s="3">
        <f t="shared" si="12"/>
        <v>984.45040000000006</v>
      </c>
      <c r="AQ55" s="3">
        <f t="shared" si="35"/>
        <v>919.12295769230764</v>
      </c>
      <c r="AR55" s="3">
        <f t="shared" si="36"/>
        <v>750.48725384615375</v>
      </c>
      <c r="AS55" s="3"/>
      <c r="AT55" s="3"/>
    </row>
    <row r="56" spans="1:46" x14ac:dyDescent="0.2">
      <c r="A56" s="3" t="s">
        <v>93</v>
      </c>
      <c r="B56" s="3"/>
      <c r="C56" s="3">
        <v>1082.7762</v>
      </c>
      <c r="D56" s="3">
        <v>879.63109999999995</v>
      </c>
      <c r="E56" s="3">
        <v>1143</v>
      </c>
      <c r="F56" s="3">
        <v>765.68520000000001</v>
      </c>
      <c r="G56" s="3">
        <f t="shared" si="3"/>
        <v>967.77312499999994</v>
      </c>
      <c r="H56" s="3"/>
      <c r="I56" s="3"/>
      <c r="J56" s="3"/>
      <c r="K56" s="3"/>
      <c r="L56" s="3">
        <f t="shared" si="30"/>
        <v>977.82935961538487</v>
      </c>
      <c r="M56" s="3">
        <f t="shared" si="28"/>
        <v>778.64723269230763</v>
      </c>
      <c r="N56" s="3">
        <f t="shared" si="28"/>
        <v>1021.4961057692308</v>
      </c>
      <c r="O56" s="3">
        <f t="shared" si="28"/>
        <v>600.73302884615384</v>
      </c>
      <c r="P56" s="3"/>
      <c r="Q56" s="3"/>
      <c r="R56" s="3"/>
      <c r="S56" s="3"/>
      <c r="T56" s="3"/>
      <c r="U56" s="3"/>
      <c r="V56" s="3" t="s">
        <v>187</v>
      </c>
      <c r="W56" s="3">
        <f t="shared" si="5"/>
        <v>981.20364999999993</v>
      </c>
      <c r="X56" s="3">
        <f t="shared" si="31"/>
        <v>964.39883461538489</v>
      </c>
      <c r="Y56" s="3">
        <f t="shared" si="31"/>
        <v>765.21670769230764</v>
      </c>
      <c r="Z56" s="3"/>
      <c r="AA56" s="3"/>
      <c r="AB56" s="3" t="s">
        <v>188</v>
      </c>
      <c r="AC56" s="3">
        <f t="shared" si="7"/>
        <v>954.34259999999995</v>
      </c>
      <c r="AD56" s="3">
        <f t="shared" si="32"/>
        <v>1034.9266307692308</v>
      </c>
      <c r="AE56" s="3">
        <f t="shared" si="32"/>
        <v>614.16355384615383</v>
      </c>
      <c r="AF56" s="3"/>
      <c r="AG56" s="3"/>
      <c r="AH56" s="3" t="s">
        <v>173</v>
      </c>
      <c r="AI56" s="3">
        <f t="shared" si="22"/>
        <v>1112.8881000000001</v>
      </c>
      <c r="AJ56" s="3">
        <f t="shared" si="33"/>
        <v>832.71438461538469</v>
      </c>
      <c r="AK56" s="3">
        <f t="shared" si="34"/>
        <v>876.38113076923059</v>
      </c>
      <c r="AL56" s="3"/>
      <c r="AM56" s="3"/>
      <c r="AN56" s="3"/>
      <c r="AO56" s="3" t="s">
        <v>175</v>
      </c>
      <c r="AP56" s="3">
        <f t="shared" si="12"/>
        <v>822.65814999999998</v>
      </c>
      <c r="AQ56" s="3">
        <f t="shared" si="35"/>
        <v>923.76220769230758</v>
      </c>
      <c r="AR56" s="3">
        <f t="shared" si="36"/>
        <v>745.8480038461538</v>
      </c>
      <c r="AS56" s="3"/>
      <c r="AT56" s="3"/>
    </row>
    <row r="57" spans="1:46" x14ac:dyDescent="0.2">
      <c r="A57" s="3" t="s">
        <v>94</v>
      </c>
      <c r="B57" s="3"/>
      <c r="C57" s="3">
        <v>735.31769999999995</v>
      </c>
      <c r="D57" s="3">
        <v>937.62929999999994</v>
      </c>
      <c r="E57" s="3">
        <v>793</v>
      </c>
      <c r="F57" s="3">
        <v>862.4914</v>
      </c>
      <c r="G57" s="3">
        <f t="shared" si="3"/>
        <v>832.1096</v>
      </c>
      <c r="H57" s="3"/>
      <c r="I57" s="3"/>
      <c r="J57" s="3"/>
      <c r="K57" s="3"/>
      <c r="L57" s="3">
        <f t="shared" si="30"/>
        <v>766.03438461538474</v>
      </c>
      <c r="M57" s="3">
        <f t="shared" si="28"/>
        <v>972.30895769230756</v>
      </c>
      <c r="N57" s="3">
        <f t="shared" si="28"/>
        <v>807.15963076923072</v>
      </c>
      <c r="O57" s="3">
        <f t="shared" si="28"/>
        <v>833.20275384615377</v>
      </c>
      <c r="P57" s="3"/>
      <c r="Q57" s="3"/>
      <c r="R57" s="3"/>
      <c r="S57" s="3"/>
      <c r="T57" s="3"/>
      <c r="U57" s="3"/>
      <c r="V57" s="3" t="s">
        <v>187</v>
      </c>
      <c r="W57" s="3">
        <f t="shared" si="5"/>
        <v>836.47349999999994</v>
      </c>
      <c r="X57" s="3">
        <f t="shared" si="31"/>
        <v>761.67048461538479</v>
      </c>
      <c r="Y57" s="3">
        <f t="shared" si="31"/>
        <v>967.94505769230761</v>
      </c>
      <c r="Z57" s="3"/>
      <c r="AA57" s="3"/>
      <c r="AB57" s="3" t="s">
        <v>188</v>
      </c>
      <c r="AC57" s="3">
        <f t="shared" si="7"/>
        <v>827.74569999999994</v>
      </c>
      <c r="AD57" s="3">
        <f t="shared" si="32"/>
        <v>811.52353076923077</v>
      </c>
      <c r="AE57" s="3">
        <f t="shared" si="32"/>
        <v>837.56665384615383</v>
      </c>
      <c r="AF57" s="3"/>
      <c r="AG57" s="3"/>
      <c r="AH57" s="3" t="s">
        <v>173</v>
      </c>
      <c r="AI57" s="3">
        <f t="shared" si="22"/>
        <v>764.15885000000003</v>
      </c>
      <c r="AJ57" s="3">
        <f t="shared" si="33"/>
        <v>833.98513461538471</v>
      </c>
      <c r="AK57" s="3">
        <f t="shared" si="34"/>
        <v>875.11038076923069</v>
      </c>
      <c r="AL57" s="3"/>
      <c r="AM57" s="3"/>
      <c r="AN57" s="3"/>
      <c r="AO57" s="3" t="s">
        <v>175</v>
      </c>
      <c r="AP57" s="3">
        <f t="shared" si="12"/>
        <v>900.06034999999997</v>
      </c>
      <c r="AQ57" s="3">
        <f t="shared" si="35"/>
        <v>904.35820769230759</v>
      </c>
      <c r="AR57" s="3">
        <f t="shared" si="36"/>
        <v>765.2520038461538</v>
      </c>
      <c r="AS57" s="3"/>
      <c r="AT57" s="3"/>
    </row>
    <row r="58" spans="1:46" x14ac:dyDescent="0.2">
      <c r="A58" s="3" t="s">
        <v>95</v>
      </c>
      <c r="B58" s="3"/>
      <c r="C58" s="3">
        <v>739.10540000000003</v>
      </c>
      <c r="D58" s="3">
        <v>540.52480000000003</v>
      </c>
      <c r="E58" s="3">
        <v>599</v>
      </c>
      <c r="F58" s="3">
        <v>486.85520000000002</v>
      </c>
      <c r="G58" s="3">
        <f t="shared" si="3"/>
        <v>591.37135000000001</v>
      </c>
      <c r="H58" s="3"/>
      <c r="I58" s="3"/>
      <c r="J58" s="3"/>
      <c r="K58" s="3"/>
      <c r="L58" s="3">
        <f t="shared" si="30"/>
        <v>1010.5603346153848</v>
      </c>
      <c r="M58" s="3">
        <f t="shared" si="28"/>
        <v>815.94270769230764</v>
      </c>
      <c r="N58" s="3">
        <f t="shared" si="28"/>
        <v>853.89788076923071</v>
      </c>
      <c r="O58" s="3">
        <f t="shared" si="28"/>
        <v>698.30480384615385</v>
      </c>
      <c r="P58" s="3"/>
      <c r="Q58" s="3"/>
      <c r="R58" s="3"/>
      <c r="S58" s="3"/>
      <c r="T58" s="3"/>
      <c r="U58" s="3"/>
      <c r="V58" s="3" t="s">
        <v>187</v>
      </c>
      <c r="W58" s="3">
        <f t="shared" si="5"/>
        <v>639.81510000000003</v>
      </c>
      <c r="X58" s="3">
        <f t="shared" si="31"/>
        <v>962.1165846153848</v>
      </c>
      <c r="Y58" s="3">
        <f t="shared" si="31"/>
        <v>767.49895769230761</v>
      </c>
      <c r="Z58" s="3"/>
      <c r="AA58" s="3"/>
      <c r="AB58" s="3" t="s">
        <v>188</v>
      </c>
      <c r="AC58" s="3">
        <f t="shared" si="7"/>
        <v>542.92759999999998</v>
      </c>
      <c r="AD58" s="3">
        <f t="shared" si="32"/>
        <v>902.34163076923073</v>
      </c>
      <c r="AE58" s="3">
        <f t="shared" si="32"/>
        <v>746.74855384615375</v>
      </c>
      <c r="AF58" s="3"/>
      <c r="AG58" s="3"/>
      <c r="AH58" s="3" t="s">
        <v>173</v>
      </c>
      <c r="AI58" s="3">
        <f t="shared" si="22"/>
        <v>669.05269999999996</v>
      </c>
      <c r="AJ58" s="3">
        <f t="shared" si="33"/>
        <v>932.87898461538487</v>
      </c>
      <c r="AK58" s="3">
        <f t="shared" si="34"/>
        <v>776.21653076923076</v>
      </c>
      <c r="AL58" s="3"/>
      <c r="AM58" s="3"/>
      <c r="AN58" s="3"/>
      <c r="AO58" s="3" t="s">
        <v>175</v>
      </c>
      <c r="AP58" s="3">
        <f t="shared" si="12"/>
        <v>513.69000000000005</v>
      </c>
      <c r="AQ58" s="3">
        <f t="shared" si="35"/>
        <v>893.62405769230759</v>
      </c>
      <c r="AR58" s="3">
        <f t="shared" si="36"/>
        <v>775.98615384615368</v>
      </c>
      <c r="AS58" s="3"/>
      <c r="AT58" s="3"/>
    </row>
    <row r="59" spans="1:46" x14ac:dyDescent="0.2">
      <c r="A59" s="3" t="s">
        <v>96</v>
      </c>
      <c r="B59" s="3"/>
      <c r="C59" s="3">
        <v>1226.9876999999999</v>
      </c>
      <c r="D59" s="3">
        <v>994.93309999999997</v>
      </c>
      <c r="E59" s="3">
        <v>1200</v>
      </c>
      <c r="F59" s="3">
        <v>1142.95</v>
      </c>
      <c r="G59" s="3">
        <f t="shared" si="3"/>
        <v>1141.2176999999999</v>
      </c>
      <c r="H59" s="3"/>
      <c r="I59" s="3"/>
      <c r="J59" s="3"/>
      <c r="K59" s="3"/>
      <c r="L59" s="3">
        <f t="shared" si="30"/>
        <v>948.59628461538477</v>
      </c>
      <c r="M59" s="3">
        <f t="shared" si="28"/>
        <v>720.50465769230766</v>
      </c>
      <c r="N59" s="3">
        <f t="shared" si="28"/>
        <v>905.05153076923079</v>
      </c>
      <c r="O59" s="3">
        <f t="shared" si="28"/>
        <v>804.55325384615389</v>
      </c>
      <c r="P59" s="3"/>
      <c r="Q59" s="3"/>
      <c r="R59" s="3"/>
      <c r="S59" s="3"/>
      <c r="T59" s="3"/>
      <c r="U59" s="3"/>
      <c r="V59" s="3" t="s">
        <v>187</v>
      </c>
      <c r="W59" s="3">
        <f t="shared" si="5"/>
        <v>1110.9603999999999</v>
      </c>
      <c r="X59" s="3">
        <f t="shared" si="31"/>
        <v>978.85358461538476</v>
      </c>
      <c r="Y59" s="3">
        <f t="shared" si="31"/>
        <v>750.76195769230765</v>
      </c>
      <c r="Z59" s="3"/>
      <c r="AA59" s="3"/>
      <c r="AB59" s="3" t="s">
        <v>188</v>
      </c>
      <c r="AC59" s="3">
        <f t="shared" si="7"/>
        <v>1171.4749999999999</v>
      </c>
      <c r="AD59" s="3">
        <f t="shared" si="32"/>
        <v>874.79423076923081</v>
      </c>
      <c r="AE59" s="3">
        <f t="shared" si="32"/>
        <v>774.29595384615391</v>
      </c>
      <c r="AF59" s="3"/>
      <c r="AG59" s="3"/>
      <c r="AH59" s="3" t="s">
        <v>173</v>
      </c>
      <c r="AI59" s="3">
        <f t="shared" si="22"/>
        <v>1213.4938499999998</v>
      </c>
      <c r="AJ59" s="3">
        <f t="shared" si="33"/>
        <v>876.32013461538486</v>
      </c>
      <c r="AK59" s="3">
        <f t="shared" si="34"/>
        <v>832.77538076923088</v>
      </c>
      <c r="AL59" s="3"/>
      <c r="AM59" s="3"/>
      <c r="AN59" s="3"/>
      <c r="AO59" s="3" t="s">
        <v>175</v>
      </c>
      <c r="AP59" s="3">
        <f t="shared" si="12"/>
        <v>1068.94155</v>
      </c>
      <c r="AQ59" s="3">
        <f t="shared" si="35"/>
        <v>792.78080769230758</v>
      </c>
      <c r="AR59" s="3">
        <f t="shared" si="36"/>
        <v>876.82940384615381</v>
      </c>
      <c r="AS59" s="3"/>
      <c r="AT59" s="3"/>
    </row>
    <row r="60" spans="1:46" x14ac:dyDescent="0.2">
      <c r="A60" s="3" t="s">
        <v>97</v>
      </c>
      <c r="B60" s="3"/>
      <c r="C60" s="3">
        <v>636.1</v>
      </c>
      <c r="D60" s="3">
        <v>827.05499999999995</v>
      </c>
      <c r="E60" s="3">
        <v>762</v>
      </c>
      <c r="F60" s="3">
        <v>694.28369999999995</v>
      </c>
      <c r="G60" s="3">
        <f t="shared" si="3"/>
        <v>729.85967499999992</v>
      </c>
      <c r="H60" s="3"/>
      <c r="I60" s="3"/>
      <c r="J60" s="3"/>
      <c r="K60" s="3"/>
      <c r="L60" s="3">
        <f t="shared" si="30"/>
        <v>769.06660961538489</v>
      </c>
      <c r="M60" s="3">
        <f t="shared" si="28"/>
        <v>963.98458269230764</v>
      </c>
      <c r="N60" s="3">
        <f t="shared" si="28"/>
        <v>878.40955576923079</v>
      </c>
      <c r="O60" s="3">
        <f t="shared" si="28"/>
        <v>767.2449788461538</v>
      </c>
      <c r="P60" s="3"/>
      <c r="Q60" s="3"/>
      <c r="R60" s="3"/>
      <c r="S60" s="3"/>
      <c r="T60" s="3"/>
      <c r="U60" s="3"/>
      <c r="V60" s="3" t="s">
        <v>187</v>
      </c>
      <c r="W60" s="3">
        <f t="shared" si="5"/>
        <v>731.57749999999999</v>
      </c>
      <c r="X60" s="3">
        <f t="shared" si="31"/>
        <v>767.34878461538483</v>
      </c>
      <c r="Y60" s="3">
        <f t="shared" si="31"/>
        <v>962.26675769230758</v>
      </c>
      <c r="Z60" s="3"/>
      <c r="AA60" s="3"/>
      <c r="AB60" s="3" t="s">
        <v>188</v>
      </c>
      <c r="AC60" s="3">
        <f t="shared" si="7"/>
        <v>728.14184999999998</v>
      </c>
      <c r="AD60" s="3">
        <f t="shared" si="32"/>
        <v>880.12738076923074</v>
      </c>
      <c r="AE60" s="3">
        <f t="shared" si="32"/>
        <v>768.96280384615375</v>
      </c>
      <c r="AF60" s="3"/>
      <c r="AG60" s="3"/>
      <c r="AH60" s="3" t="s">
        <v>173</v>
      </c>
      <c r="AI60" s="3">
        <f t="shared" si="22"/>
        <v>699.05</v>
      </c>
      <c r="AJ60" s="3">
        <f t="shared" si="33"/>
        <v>799.87628461538486</v>
      </c>
      <c r="AK60" s="3">
        <f t="shared" si="34"/>
        <v>909.21923076923076</v>
      </c>
      <c r="AL60" s="3"/>
      <c r="AM60" s="3"/>
      <c r="AN60" s="3"/>
      <c r="AO60" s="3" t="s">
        <v>175</v>
      </c>
      <c r="AP60" s="3">
        <f t="shared" si="12"/>
        <v>760.66934999999989</v>
      </c>
      <c r="AQ60" s="3">
        <f t="shared" si="35"/>
        <v>933.17490769230767</v>
      </c>
      <c r="AR60" s="3">
        <f t="shared" si="36"/>
        <v>736.43530384615383</v>
      </c>
      <c r="AS60" s="3"/>
      <c r="AT60" s="3"/>
    </row>
    <row r="61" spans="1:46" x14ac:dyDescent="0.2">
      <c r="A61" s="3" t="s">
        <v>98</v>
      </c>
      <c r="B61" s="3"/>
      <c r="C61" s="3">
        <v>701.8623</v>
      </c>
      <c r="D61" s="3">
        <v>673.19759999999997</v>
      </c>
      <c r="E61" s="3">
        <v>864</v>
      </c>
      <c r="F61" s="3">
        <v>548.37670000000003</v>
      </c>
      <c r="G61" s="3">
        <f t="shared" si="3"/>
        <v>696.85915</v>
      </c>
      <c r="H61" s="3"/>
      <c r="I61" s="3"/>
      <c r="J61" s="3"/>
      <c r="K61" s="3"/>
      <c r="L61" s="3">
        <f t="shared" si="30"/>
        <v>867.8294346153848</v>
      </c>
      <c r="M61" s="3">
        <f t="shared" si="28"/>
        <v>843.12770769230758</v>
      </c>
      <c r="N61" s="3">
        <f t="shared" si="28"/>
        <v>1013.4100807692307</v>
      </c>
      <c r="O61" s="3">
        <f t="shared" si="28"/>
        <v>654.3385038461538</v>
      </c>
      <c r="P61" s="3"/>
      <c r="Q61" s="3"/>
      <c r="R61" s="3"/>
      <c r="S61" s="3"/>
      <c r="T61" s="3"/>
      <c r="U61" s="3"/>
      <c r="V61" s="3" t="s">
        <v>187</v>
      </c>
      <c r="W61" s="3">
        <f t="shared" si="5"/>
        <v>687.52994999999999</v>
      </c>
      <c r="X61" s="3">
        <f t="shared" si="31"/>
        <v>877.15863461538481</v>
      </c>
      <c r="Y61" s="3">
        <f t="shared" si="31"/>
        <v>852.4569076923076</v>
      </c>
      <c r="Z61" s="3"/>
      <c r="AA61" s="3"/>
      <c r="AB61" s="3" t="s">
        <v>188</v>
      </c>
      <c r="AC61" s="3">
        <f t="shared" si="7"/>
        <v>706.18835000000001</v>
      </c>
      <c r="AD61" s="3">
        <f t="shared" si="32"/>
        <v>1004.0808807692307</v>
      </c>
      <c r="AE61" s="3">
        <f t="shared" si="32"/>
        <v>645.00930384615378</v>
      </c>
      <c r="AF61" s="3"/>
      <c r="AG61" s="3"/>
      <c r="AH61" s="3" t="s">
        <v>173</v>
      </c>
      <c r="AI61" s="3">
        <f t="shared" si="22"/>
        <v>782.93115</v>
      </c>
      <c r="AJ61" s="3">
        <f t="shared" si="33"/>
        <v>781.7574346153848</v>
      </c>
      <c r="AK61" s="3">
        <f t="shared" si="34"/>
        <v>927.33808076923071</v>
      </c>
      <c r="AL61" s="3"/>
      <c r="AM61" s="3"/>
      <c r="AN61" s="3"/>
      <c r="AO61" s="3" t="s">
        <v>175</v>
      </c>
      <c r="AP61" s="3">
        <f t="shared" si="12"/>
        <v>610.78715</v>
      </c>
      <c r="AQ61" s="3">
        <f t="shared" si="35"/>
        <v>929.19970769230758</v>
      </c>
      <c r="AR61" s="3">
        <f t="shared" si="36"/>
        <v>740.4105038461538</v>
      </c>
      <c r="AS61" s="3"/>
      <c r="AT61" s="3"/>
    </row>
    <row r="62" spans="1:46" x14ac:dyDescent="0.2">
      <c r="A62" s="3" t="s">
        <v>99</v>
      </c>
      <c r="B62" s="3"/>
      <c r="C62" s="3">
        <v>549.25689999999997</v>
      </c>
      <c r="D62" s="3">
        <v>497.5093</v>
      </c>
      <c r="E62" s="3">
        <v>474</v>
      </c>
      <c r="F62" s="3">
        <v>490.9119</v>
      </c>
      <c r="G62" s="3">
        <f t="shared" si="3"/>
        <v>502.91952500000002</v>
      </c>
      <c r="H62" s="3"/>
      <c r="I62" s="3"/>
      <c r="J62" s="3"/>
      <c r="K62" s="3"/>
      <c r="L62" s="3">
        <f t="shared" si="30"/>
        <v>909.16365961538474</v>
      </c>
      <c r="M62" s="3">
        <f t="shared" si="28"/>
        <v>861.37903269230765</v>
      </c>
      <c r="N62" s="3">
        <f t="shared" si="28"/>
        <v>817.3497057692307</v>
      </c>
      <c r="O62" s="3">
        <f t="shared" si="28"/>
        <v>790.81332884615381</v>
      </c>
      <c r="P62" s="3"/>
      <c r="Q62" s="3"/>
      <c r="R62" s="3"/>
      <c r="S62" s="3"/>
      <c r="T62" s="3"/>
      <c r="U62" s="3"/>
      <c r="V62" s="3" t="s">
        <v>187</v>
      </c>
      <c r="W62" s="3">
        <f t="shared" si="5"/>
        <v>523.38310000000001</v>
      </c>
      <c r="X62" s="3">
        <f t="shared" si="31"/>
        <v>888.70008461538475</v>
      </c>
      <c r="Y62" s="3">
        <f t="shared" si="31"/>
        <v>840.91545769230765</v>
      </c>
      <c r="Z62" s="3"/>
      <c r="AA62" s="3"/>
      <c r="AB62" s="3" t="s">
        <v>188</v>
      </c>
      <c r="AC62" s="3">
        <f t="shared" si="7"/>
        <v>482.45595000000003</v>
      </c>
      <c r="AD62" s="3">
        <f t="shared" si="32"/>
        <v>837.81328076923069</v>
      </c>
      <c r="AE62" s="3">
        <f t="shared" si="32"/>
        <v>811.2769038461538</v>
      </c>
      <c r="AF62" s="3"/>
      <c r="AG62" s="3"/>
      <c r="AH62" s="3" t="s">
        <v>173</v>
      </c>
      <c r="AI62" s="3">
        <f t="shared" si="22"/>
        <v>511.62844999999999</v>
      </c>
      <c r="AJ62" s="3">
        <f t="shared" si="33"/>
        <v>900.45473461538472</v>
      </c>
      <c r="AK62" s="3">
        <f t="shared" si="34"/>
        <v>808.64078076923079</v>
      </c>
      <c r="AL62" s="3"/>
      <c r="AM62" s="3"/>
      <c r="AN62" s="3"/>
      <c r="AO62" s="3" t="s">
        <v>175</v>
      </c>
      <c r="AP62" s="3">
        <f t="shared" si="12"/>
        <v>494.2106</v>
      </c>
      <c r="AQ62" s="3">
        <f t="shared" si="35"/>
        <v>870.08795769230755</v>
      </c>
      <c r="AR62" s="3">
        <f t="shared" si="36"/>
        <v>799.52225384615372</v>
      </c>
      <c r="AS62" s="3"/>
      <c r="AT62" s="3"/>
    </row>
    <row r="63" spans="1:46" x14ac:dyDescent="0.2">
      <c r="A63" s="3" t="s">
        <v>100</v>
      </c>
      <c r="B63" s="3"/>
      <c r="C63" s="3">
        <v>1151.9582</v>
      </c>
      <c r="D63" s="3">
        <v>1510.9244000000001</v>
      </c>
      <c r="E63" s="3">
        <v>1146</v>
      </c>
      <c r="F63" s="3">
        <v>1653.3595</v>
      </c>
      <c r="G63" s="3">
        <f>SUM(C63:F63)/4</f>
        <v>1365.5605249999999</v>
      </c>
      <c r="H63" s="3"/>
      <c r="I63" s="3"/>
      <c r="J63" s="3"/>
      <c r="K63" s="3"/>
      <c r="L63" s="3">
        <f t="shared" si="30"/>
        <v>649.22395961538496</v>
      </c>
      <c r="M63" s="3">
        <f t="shared" si="28"/>
        <v>1012.1531326923078</v>
      </c>
      <c r="N63" s="3">
        <f t="shared" si="28"/>
        <v>626.70870576923085</v>
      </c>
      <c r="O63" s="3">
        <f t="shared" si="28"/>
        <v>1090.6199288461539</v>
      </c>
      <c r="P63" s="3"/>
      <c r="Q63" s="3"/>
      <c r="R63" s="3"/>
      <c r="S63" s="3"/>
      <c r="T63" s="3"/>
      <c r="U63" s="3"/>
      <c r="V63" s="3" t="s">
        <v>187</v>
      </c>
      <c r="W63" s="3">
        <f t="shared" si="5"/>
        <v>1331.4413</v>
      </c>
      <c r="X63" s="3">
        <f t="shared" si="31"/>
        <v>683.34318461538487</v>
      </c>
      <c r="Y63" s="3">
        <f t="shared" si="31"/>
        <v>1046.2723576923077</v>
      </c>
      <c r="Z63" s="3"/>
      <c r="AA63" s="3"/>
      <c r="AB63" s="3" t="s">
        <v>188</v>
      </c>
      <c r="AC63" s="3">
        <f t="shared" si="7"/>
        <v>1399.67975</v>
      </c>
      <c r="AD63" s="3">
        <f t="shared" si="32"/>
        <v>592.5894807692307</v>
      </c>
      <c r="AE63" s="3">
        <f t="shared" si="32"/>
        <v>1056.5007038461538</v>
      </c>
      <c r="AF63" s="3"/>
      <c r="AG63" s="3"/>
      <c r="AH63" s="3" t="s">
        <v>173</v>
      </c>
      <c r="AI63" s="3">
        <f t="shared" si="22"/>
        <v>1148.9791</v>
      </c>
      <c r="AJ63" s="3">
        <f t="shared" si="33"/>
        <v>865.80538461538481</v>
      </c>
      <c r="AK63" s="3">
        <f t="shared" si="34"/>
        <v>843.2901307692307</v>
      </c>
      <c r="AL63" s="3"/>
      <c r="AM63" s="3"/>
      <c r="AN63" s="3"/>
      <c r="AO63" s="3" t="s">
        <v>175</v>
      </c>
      <c r="AP63" s="3">
        <f t="shared" si="12"/>
        <v>1582.1419500000002</v>
      </c>
      <c r="AQ63" s="3">
        <f t="shared" si="35"/>
        <v>795.57170769230754</v>
      </c>
      <c r="AR63" s="3">
        <f t="shared" si="36"/>
        <v>874.03850384615362</v>
      </c>
      <c r="AS63" s="3"/>
      <c r="AT63" s="3"/>
    </row>
    <row r="64" spans="1:46" x14ac:dyDescent="0.2">
      <c r="A64" s="3" t="s">
        <v>101</v>
      </c>
      <c r="B64" s="3"/>
      <c r="C64" s="3">
        <v>966.42920000000004</v>
      </c>
      <c r="D64" s="3">
        <v>843.92439999999999</v>
      </c>
      <c r="E64" s="3">
        <v>985</v>
      </c>
      <c r="F64" s="3">
        <v>762.90949999999998</v>
      </c>
      <c r="G64" s="3">
        <f t="shared" si="3"/>
        <v>889.56577500000003</v>
      </c>
      <c r="H64" s="3"/>
      <c r="I64" s="3"/>
      <c r="J64" s="3"/>
      <c r="K64" s="3"/>
      <c r="L64" s="3">
        <f t="shared" si="30"/>
        <v>939.6897096153848</v>
      </c>
      <c r="M64" s="3">
        <f t="shared" si="28"/>
        <v>821.14788269230758</v>
      </c>
      <c r="N64" s="3">
        <f t="shared" si="28"/>
        <v>941.70345576923069</v>
      </c>
      <c r="O64" s="3">
        <f t="shared" si="28"/>
        <v>676.16467884615372</v>
      </c>
      <c r="P64" s="3"/>
      <c r="Q64" s="3"/>
      <c r="R64" s="3"/>
      <c r="S64" s="3"/>
      <c r="T64" s="3"/>
      <c r="U64" s="3"/>
      <c r="V64" s="3" t="s">
        <v>187</v>
      </c>
      <c r="W64" s="3">
        <f t="shared" si="5"/>
        <v>905.17679999999996</v>
      </c>
      <c r="X64" s="3">
        <f t="shared" si="31"/>
        <v>924.07868461538487</v>
      </c>
      <c r="Y64" s="3">
        <f t="shared" si="31"/>
        <v>805.53685769230765</v>
      </c>
      <c r="Z64" s="3"/>
      <c r="AA64" s="3"/>
      <c r="AB64" s="3" t="s">
        <v>188</v>
      </c>
      <c r="AC64" s="3">
        <f t="shared" si="7"/>
        <v>873.95474999999999</v>
      </c>
      <c r="AD64" s="3">
        <f t="shared" si="32"/>
        <v>957.31448076923073</v>
      </c>
      <c r="AE64" s="3">
        <f t="shared" si="32"/>
        <v>691.77570384615376</v>
      </c>
      <c r="AF64" s="3"/>
      <c r="AG64" s="3"/>
      <c r="AH64" s="3" t="s">
        <v>173</v>
      </c>
      <c r="AI64" s="3">
        <f t="shared" si="22"/>
        <v>975.71460000000002</v>
      </c>
      <c r="AJ64" s="3">
        <f t="shared" si="33"/>
        <v>853.54088461538481</v>
      </c>
      <c r="AK64" s="3">
        <f t="shared" si="34"/>
        <v>855.5546307692307</v>
      </c>
      <c r="AL64" s="3"/>
      <c r="AM64" s="3"/>
      <c r="AN64" s="3"/>
      <c r="AO64" s="3" t="s">
        <v>175</v>
      </c>
      <c r="AP64" s="3">
        <f t="shared" si="12"/>
        <v>803.41695000000004</v>
      </c>
      <c r="AQ64" s="3">
        <f t="shared" si="35"/>
        <v>907.29670769230756</v>
      </c>
      <c r="AR64" s="3">
        <f t="shared" si="36"/>
        <v>762.31350384615371</v>
      </c>
      <c r="AS64" s="3"/>
      <c r="AT64" s="3"/>
    </row>
    <row r="65" spans="1:46" x14ac:dyDescent="0.2">
      <c r="A65" s="3" t="s">
        <v>102</v>
      </c>
      <c r="B65" s="3"/>
      <c r="C65" s="3">
        <v>675.49919999999997</v>
      </c>
      <c r="D65" s="3">
        <v>666.34069999999997</v>
      </c>
      <c r="E65" s="3">
        <v>649</v>
      </c>
      <c r="F65" s="3">
        <v>625.30999999999995</v>
      </c>
      <c r="G65" s="3">
        <f t="shared" si="3"/>
        <v>654.03747499999997</v>
      </c>
      <c r="H65" s="3"/>
      <c r="I65" s="3"/>
      <c r="J65" s="3"/>
      <c r="K65" s="3"/>
      <c r="L65" s="3">
        <f t="shared" si="30"/>
        <v>884.28800961538479</v>
      </c>
      <c r="M65" s="3">
        <f t="shared" si="28"/>
        <v>879.09248269230761</v>
      </c>
      <c r="N65" s="3">
        <f t="shared" si="28"/>
        <v>841.23175576923074</v>
      </c>
      <c r="O65" s="3">
        <f t="shared" si="28"/>
        <v>774.09347884615374</v>
      </c>
      <c r="P65" s="3"/>
      <c r="Q65" s="3"/>
      <c r="R65" s="3"/>
      <c r="S65" s="3"/>
      <c r="T65" s="3"/>
      <c r="U65" s="3"/>
      <c r="V65" s="3" t="s">
        <v>187</v>
      </c>
      <c r="W65" s="3">
        <f t="shared" si="5"/>
        <v>670.91994999999997</v>
      </c>
      <c r="X65" s="3">
        <f t="shared" si="31"/>
        <v>867.40553461538479</v>
      </c>
      <c r="Y65" s="3">
        <f t="shared" si="31"/>
        <v>862.21000769230761</v>
      </c>
      <c r="Z65" s="3"/>
      <c r="AA65" s="3"/>
      <c r="AB65" s="3" t="s">
        <v>188</v>
      </c>
      <c r="AC65" s="3">
        <f t="shared" si="7"/>
        <v>637.15499999999997</v>
      </c>
      <c r="AD65" s="3">
        <f t="shared" si="32"/>
        <v>858.11423076923074</v>
      </c>
      <c r="AE65" s="3">
        <f t="shared" si="32"/>
        <v>790.97595384615374</v>
      </c>
      <c r="AF65" s="3"/>
      <c r="AG65" s="3"/>
      <c r="AH65" s="3" t="s">
        <v>173</v>
      </c>
      <c r="AI65" s="3">
        <f t="shared" si="22"/>
        <v>662.24959999999999</v>
      </c>
      <c r="AJ65" s="3">
        <f t="shared" si="33"/>
        <v>876.07588461538478</v>
      </c>
      <c r="AK65" s="3">
        <f t="shared" si="34"/>
        <v>833.01963076923073</v>
      </c>
      <c r="AL65" s="3"/>
      <c r="AM65" s="3"/>
      <c r="AN65" s="3"/>
      <c r="AO65" s="3" t="s">
        <v>175</v>
      </c>
      <c r="AP65" s="3">
        <f>(D65+F65)/2</f>
        <v>645.82534999999996</v>
      </c>
      <c r="AQ65" s="3">
        <f t="shared" si="35"/>
        <v>887.30460769230763</v>
      </c>
      <c r="AR65" s="3">
        <f t="shared" si="36"/>
        <v>782.30560384615376</v>
      </c>
      <c r="AS65" s="3"/>
      <c r="AT65" s="3"/>
    </row>
    <row r="66" spans="1:46" x14ac:dyDescent="0.2">
      <c r="A66" s="3" t="s">
        <v>103</v>
      </c>
      <c r="B66" s="3"/>
      <c r="C66" s="3">
        <v>730.23230000000001</v>
      </c>
      <c r="D66" s="3">
        <v>714.34259999999995</v>
      </c>
      <c r="E66" s="3">
        <v>770</v>
      </c>
      <c r="F66" s="3">
        <v>675.23050000000001</v>
      </c>
      <c r="G66" s="3">
        <f t="shared" si="3"/>
        <v>722.45135000000005</v>
      </c>
      <c r="H66" s="3"/>
      <c r="I66" s="3"/>
      <c r="J66" s="3"/>
      <c r="K66" s="3"/>
      <c r="L66" s="3">
        <f t="shared" si="30"/>
        <v>870.60723461538475</v>
      </c>
      <c r="M66" s="3">
        <f t="shared" si="28"/>
        <v>858.68050769230751</v>
      </c>
      <c r="N66" s="3">
        <f t="shared" si="28"/>
        <v>893.81788076923067</v>
      </c>
      <c r="O66" s="3">
        <f t="shared" si="28"/>
        <v>755.60010384615373</v>
      </c>
      <c r="P66" s="3"/>
      <c r="Q66" s="3"/>
      <c r="R66" s="3"/>
      <c r="S66" s="3"/>
      <c r="T66" s="3"/>
      <c r="U66" s="3"/>
      <c r="V66" s="3" t="s">
        <v>187</v>
      </c>
      <c r="W66" s="3">
        <f t="shared" si="5"/>
        <v>722.28745000000004</v>
      </c>
      <c r="X66" s="3">
        <f t="shared" si="31"/>
        <v>870.77113461538477</v>
      </c>
      <c r="Y66" s="3">
        <f t="shared" si="31"/>
        <v>858.84440769230753</v>
      </c>
      <c r="Z66" s="3"/>
      <c r="AA66" s="3"/>
      <c r="AB66" s="3" t="s">
        <v>188</v>
      </c>
      <c r="AC66" s="3">
        <f t="shared" si="7"/>
        <v>722.61525000000006</v>
      </c>
      <c r="AD66" s="3">
        <f t="shared" si="32"/>
        <v>893.65398076923066</v>
      </c>
      <c r="AE66" s="3">
        <f t="shared" si="32"/>
        <v>755.43620384615372</v>
      </c>
      <c r="AF66" s="3"/>
      <c r="AG66" s="3"/>
      <c r="AH66" s="3" t="s">
        <v>173</v>
      </c>
      <c r="AI66" s="3">
        <f t="shared" si="22"/>
        <v>750.11615000000006</v>
      </c>
      <c r="AJ66" s="3">
        <f t="shared" si="33"/>
        <v>842.94243461538474</v>
      </c>
      <c r="AK66" s="3">
        <f t="shared" si="34"/>
        <v>866.15308076923066</v>
      </c>
      <c r="AL66" s="3"/>
      <c r="AM66" s="3"/>
      <c r="AN66" s="3"/>
      <c r="AO66" s="3" t="s">
        <v>175</v>
      </c>
      <c r="AP66" s="3">
        <f t="shared" si="12"/>
        <v>694.78655000000003</v>
      </c>
      <c r="AQ66" s="3">
        <f t="shared" si="35"/>
        <v>886.34530769230753</v>
      </c>
      <c r="AR66" s="3">
        <f t="shared" si="36"/>
        <v>783.26490384615374</v>
      </c>
      <c r="AS66" s="3"/>
      <c r="AT66" s="3"/>
    </row>
    <row r="67" spans="1:46" x14ac:dyDescent="0.2">
      <c r="A67" s="3" t="s">
        <v>104</v>
      </c>
      <c r="B67" s="3"/>
      <c r="C67" s="3">
        <v>886.28920000000005</v>
      </c>
      <c r="D67" s="3">
        <v>845.96699999999998</v>
      </c>
      <c r="E67" s="3">
        <v>945</v>
      </c>
      <c r="F67" s="3">
        <v>911.39290000000005</v>
      </c>
      <c r="G67" s="3">
        <f t="shared" ref="G67:G77" si="37">SUM(C67:F67)/4</f>
        <v>897.16227499999991</v>
      </c>
      <c r="H67" s="3"/>
      <c r="I67" s="3"/>
      <c r="J67" s="3"/>
      <c r="K67" s="3"/>
      <c r="L67" s="3">
        <f t="shared" si="30"/>
        <v>851.95320961538494</v>
      </c>
      <c r="M67" s="3">
        <f t="shared" si="28"/>
        <v>815.59398269230769</v>
      </c>
      <c r="N67" s="3">
        <f t="shared" si="28"/>
        <v>894.10695576923081</v>
      </c>
      <c r="O67" s="3">
        <f t="shared" si="28"/>
        <v>817.05157884615392</v>
      </c>
      <c r="P67" s="3"/>
      <c r="Q67" s="3"/>
      <c r="R67" s="3"/>
      <c r="S67" s="3"/>
      <c r="T67" s="3"/>
      <c r="U67" s="3"/>
      <c r="V67" s="3" t="s">
        <v>187</v>
      </c>
      <c r="W67" s="3">
        <f t="shared" ref="W67:W77" si="38">SUM(C67:D67)/2</f>
        <v>866.12810000000002</v>
      </c>
      <c r="X67" s="3">
        <f t="shared" si="31"/>
        <v>882.98738461538483</v>
      </c>
      <c r="Y67" s="3">
        <f t="shared" si="31"/>
        <v>846.62815769230758</v>
      </c>
      <c r="Z67" s="3"/>
      <c r="AA67" s="3"/>
      <c r="AB67" s="3" t="s">
        <v>188</v>
      </c>
      <c r="AC67" s="3">
        <f t="shared" ref="AC67:AC71" si="39">SUM(E67:F67)/2</f>
        <v>928.19645000000003</v>
      </c>
      <c r="AD67" s="3">
        <f t="shared" si="32"/>
        <v>863.07278076923069</v>
      </c>
      <c r="AE67" s="3">
        <f t="shared" si="32"/>
        <v>786.0174038461538</v>
      </c>
      <c r="AF67" s="3"/>
      <c r="AG67" s="3"/>
      <c r="AH67" s="3" t="s">
        <v>173</v>
      </c>
      <c r="AI67" s="3">
        <f t="shared" si="22"/>
        <v>915.64460000000008</v>
      </c>
      <c r="AJ67" s="3">
        <f t="shared" si="33"/>
        <v>833.47088461538476</v>
      </c>
      <c r="AK67" s="3">
        <f t="shared" si="34"/>
        <v>875.62463076923063</v>
      </c>
      <c r="AL67" s="3"/>
      <c r="AM67" s="3"/>
      <c r="AN67" s="3"/>
      <c r="AO67" s="3" t="s">
        <v>175</v>
      </c>
      <c r="AP67" s="3">
        <f t="shared" ref="AP67:AP77" si="40">(D67+F67)/2</f>
        <v>878.67994999999996</v>
      </c>
      <c r="AQ67" s="3">
        <f t="shared" si="35"/>
        <v>834.07630769230764</v>
      </c>
      <c r="AR67" s="3">
        <f t="shared" si="36"/>
        <v>835.53390384615386</v>
      </c>
      <c r="AS67" s="3"/>
      <c r="AT67" s="3"/>
    </row>
    <row r="68" spans="1:46" x14ac:dyDescent="0.2">
      <c r="A68" s="3" t="s">
        <v>105</v>
      </c>
      <c r="B68" s="3"/>
      <c r="C68" s="3">
        <v>725.23689999999999</v>
      </c>
      <c r="D68" s="3">
        <v>666.64409999999998</v>
      </c>
      <c r="E68" s="3">
        <v>786</v>
      </c>
      <c r="F68" s="3">
        <v>556.88</v>
      </c>
      <c r="G68" s="3">
        <f t="shared" si="37"/>
        <v>683.69024999999999</v>
      </c>
      <c r="H68" s="3"/>
      <c r="I68" s="3"/>
      <c r="J68" s="3"/>
      <c r="K68" s="3"/>
      <c r="L68" s="3">
        <f t="shared" si="30"/>
        <v>904.37293461538479</v>
      </c>
      <c r="M68" s="3">
        <f t="shared" si="30"/>
        <v>849.7431076923076</v>
      </c>
      <c r="N68" s="3">
        <f t="shared" si="30"/>
        <v>948.57898076923072</v>
      </c>
      <c r="O68" s="3">
        <f t="shared" si="30"/>
        <v>676.01070384615377</v>
      </c>
      <c r="P68" s="3"/>
      <c r="Q68" s="3"/>
      <c r="R68" s="3"/>
      <c r="S68" s="3"/>
      <c r="T68" s="3"/>
      <c r="U68" s="3"/>
      <c r="V68" s="3" t="s">
        <v>187</v>
      </c>
      <c r="W68" s="3">
        <f t="shared" si="38"/>
        <v>695.94049999999993</v>
      </c>
      <c r="X68" s="3">
        <f t="shared" si="31"/>
        <v>892.12268461538486</v>
      </c>
      <c r="Y68" s="3">
        <f t="shared" si="31"/>
        <v>837.49285769230767</v>
      </c>
      <c r="Z68" s="3"/>
      <c r="AA68" s="3"/>
      <c r="AB68" s="3" t="s">
        <v>188</v>
      </c>
      <c r="AC68" s="3">
        <f t="shared" si="39"/>
        <v>671.44</v>
      </c>
      <c r="AD68" s="3">
        <f t="shared" si="32"/>
        <v>960.82923076923066</v>
      </c>
      <c r="AE68" s="3">
        <f t="shared" si="32"/>
        <v>688.26095384615371</v>
      </c>
      <c r="AF68" s="3"/>
      <c r="AG68" s="3"/>
      <c r="AH68" s="3" t="s">
        <v>173</v>
      </c>
      <c r="AI68" s="3">
        <f t="shared" si="22"/>
        <v>755.61844999999994</v>
      </c>
      <c r="AJ68" s="3">
        <f t="shared" si="33"/>
        <v>832.44473461538485</v>
      </c>
      <c r="AK68" s="3">
        <f t="shared" si="34"/>
        <v>876.65078076923078</v>
      </c>
      <c r="AL68" s="3"/>
      <c r="AM68" s="3"/>
      <c r="AN68" s="3"/>
      <c r="AO68" s="3" t="s">
        <v>175</v>
      </c>
      <c r="AP68" s="3">
        <f t="shared" si="40"/>
        <v>611.76205000000004</v>
      </c>
      <c r="AQ68" s="3">
        <f t="shared" si="35"/>
        <v>921.67130769230755</v>
      </c>
      <c r="AR68" s="3">
        <f t="shared" si="36"/>
        <v>747.93890384615372</v>
      </c>
      <c r="AS68" s="3"/>
      <c r="AT68" s="3"/>
    </row>
    <row r="69" spans="1:46" x14ac:dyDescent="0.2">
      <c r="A69" s="3" t="s">
        <v>106</v>
      </c>
      <c r="B69" s="3"/>
      <c r="C69" s="3">
        <v>782.82920000000001</v>
      </c>
      <c r="D69" s="3">
        <v>942.82809999999995</v>
      </c>
      <c r="E69" s="3">
        <v>821</v>
      </c>
      <c r="F69" s="3">
        <v>938.79759999999999</v>
      </c>
      <c r="G69" s="3">
        <f t="shared" si="37"/>
        <v>871.36372499999993</v>
      </c>
      <c r="H69" s="3"/>
      <c r="I69" s="3"/>
      <c r="J69" s="3"/>
      <c r="K69" s="3"/>
      <c r="L69" s="3">
        <f t="shared" si="30"/>
        <v>774.29175961538488</v>
      </c>
      <c r="M69" s="3">
        <f t="shared" si="30"/>
        <v>938.25363269230763</v>
      </c>
      <c r="N69" s="3">
        <f t="shared" si="30"/>
        <v>795.90550576923079</v>
      </c>
      <c r="O69" s="3">
        <f t="shared" si="30"/>
        <v>870.25482884615383</v>
      </c>
      <c r="P69" s="3"/>
      <c r="Q69" s="3"/>
      <c r="R69" s="3"/>
      <c r="S69" s="3"/>
      <c r="T69" s="3"/>
      <c r="U69" s="3"/>
      <c r="V69" s="3" t="s">
        <v>187</v>
      </c>
      <c r="W69" s="3">
        <f t="shared" si="38"/>
        <v>862.82864999999993</v>
      </c>
      <c r="X69" s="3">
        <f t="shared" si="31"/>
        <v>782.82683461538488</v>
      </c>
      <c r="Y69" s="3">
        <f t="shared" si="31"/>
        <v>946.78870769230764</v>
      </c>
      <c r="Z69" s="3"/>
      <c r="AA69" s="3"/>
      <c r="AB69" s="3" t="s">
        <v>188</v>
      </c>
      <c r="AC69" s="3">
        <f t="shared" si="39"/>
        <v>879.89879999999994</v>
      </c>
      <c r="AD69" s="3">
        <f t="shared" si="32"/>
        <v>787.37043076923078</v>
      </c>
      <c r="AE69" s="3">
        <f t="shared" si="32"/>
        <v>861.71975384615382</v>
      </c>
      <c r="AF69" s="3"/>
      <c r="AG69" s="3"/>
      <c r="AH69" s="3" t="s">
        <v>173</v>
      </c>
      <c r="AI69" s="3">
        <f t="shared" si="22"/>
        <v>801.91460000000006</v>
      </c>
      <c r="AJ69" s="3">
        <f t="shared" si="33"/>
        <v>843.74088461538474</v>
      </c>
      <c r="AK69" s="3">
        <f t="shared" si="34"/>
        <v>865.35463076923065</v>
      </c>
      <c r="AL69" s="3"/>
      <c r="AM69" s="3"/>
      <c r="AN69" s="3"/>
      <c r="AO69" s="3" t="s">
        <v>175</v>
      </c>
      <c r="AP69" s="3">
        <f t="shared" si="40"/>
        <v>940.81285000000003</v>
      </c>
      <c r="AQ69" s="3">
        <f t="shared" si="35"/>
        <v>868.80450769230754</v>
      </c>
      <c r="AR69" s="3">
        <f t="shared" si="36"/>
        <v>800.80570384615373</v>
      </c>
      <c r="AS69" s="3"/>
      <c r="AT69" s="3"/>
    </row>
    <row r="70" spans="1:46" x14ac:dyDescent="0.2">
      <c r="A70" s="3" t="s">
        <v>107</v>
      </c>
      <c r="B70" s="3"/>
      <c r="C70" s="3">
        <v>752.43619999999999</v>
      </c>
      <c r="D70" s="3">
        <v>1048.2692</v>
      </c>
      <c r="E70" s="3">
        <v>803</v>
      </c>
      <c r="F70" s="3">
        <v>887.41330000000005</v>
      </c>
      <c r="G70" s="3">
        <f t="shared" si="37"/>
        <v>872.779675</v>
      </c>
      <c r="H70" s="3"/>
      <c r="I70" s="3"/>
      <c r="J70" s="3"/>
      <c r="K70" s="3"/>
      <c r="L70" s="3">
        <f t="shared" si="30"/>
        <v>742.48280961538478</v>
      </c>
      <c r="M70" s="3">
        <f t="shared" si="30"/>
        <v>1042.2787826923077</v>
      </c>
      <c r="N70" s="3">
        <f t="shared" si="30"/>
        <v>776.48955576923072</v>
      </c>
      <c r="O70" s="3">
        <f t="shared" si="30"/>
        <v>817.45457884615382</v>
      </c>
      <c r="P70" s="3"/>
      <c r="Q70" s="3"/>
      <c r="R70" s="3"/>
      <c r="S70" s="3"/>
      <c r="T70" s="3"/>
      <c r="U70" s="3"/>
      <c r="V70" s="3" t="s">
        <v>187</v>
      </c>
      <c r="W70" s="3">
        <f t="shared" si="38"/>
        <v>900.35269999999991</v>
      </c>
      <c r="X70" s="3">
        <f t="shared" si="31"/>
        <v>714.90978461538486</v>
      </c>
      <c r="Y70" s="3">
        <f t="shared" si="31"/>
        <v>1014.7057576923077</v>
      </c>
      <c r="Z70" s="3"/>
      <c r="AA70" s="3"/>
      <c r="AB70" s="3" t="s">
        <v>188</v>
      </c>
      <c r="AC70" s="3">
        <f t="shared" si="39"/>
        <v>845.20665000000008</v>
      </c>
      <c r="AD70" s="3">
        <f t="shared" si="32"/>
        <v>804.06258076923064</v>
      </c>
      <c r="AE70" s="3">
        <f t="shared" si="32"/>
        <v>845.02760384615374</v>
      </c>
      <c r="AF70" s="3"/>
      <c r="AG70" s="3"/>
      <c r="AH70" s="3" t="s">
        <v>173</v>
      </c>
      <c r="AI70" s="3">
        <f t="shared" si="22"/>
        <v>777.71810000000005</v>
      </c>
      <c r="AJ70" s="3">
        <f t="shared" si="33"/>
        <v>837.54438461538473</v>
      </c>
      <c r="AK70" s="3">
        <f t="shared" si="34"/>
        <v>871.55113076923067</v>
      </c>
      <c r="AL70" s="3"/>
      <c r="AM70" s="3"/>
      <c r="AN70" s="3"/>
      <c r="AO70" s="3" t="s">
        <v>175</v>
      </c>
      <c r="AP70" s="3">
        <f t="shared" si="40"/>
        <v>967.84124999999995</v>
      </c>
      <c r="AQ70" s="3">
        <f t="shared" si="35"/>
        <v>947.21720769230762</v>
      </c>
      <c r="AR70" s="3">
        <f t="shared" si="36"/>
        <v>722.39300384615387</v>
      </c>
      <c r="AS70" s="3"/>
      <c r="AT70" s="3"/>
    </row>
    <row r="71" spans="1:46" x14ac:dyDescent="0.2">
      <c r="A71" s="3" t="s">
        <v>108</v>
      </c>
      <c r="B71" s="3"/>
      <c r="C71" s="3">
        <v>917.41920000000005</v>
      </c>
      <c r="D71" s="3">
        <v>790.36670000000004</v>
      </c>
      <c r="E71" s="3">
        <v>895</v>
      </c>
      <c r="F71" s="3">
        <v>845.30899999999997</v>
      </c>
      <c r="G71" s="3">
        <f t="shared" si="37"/>
        <v>862.02372500000001</v>
      </c>
      <c r="H71" s="3"/>
      <c r="I71" s="3"/>
      <c r="J71" s="3"/>
      <c r="K71" s="3"/>
      <c r="L71" s="3">
        <f t="shared" si="30"/>
        <v>918.22175961538483</v>
      </c>
      <c r="M71" s="3">
        <f t="shared" si="30"/>
        <v>795.13223269230764</v>
      </c>
      <c r="N71" s="3">
        <f t="shared" si="30"/>
        <v>879.2455057692307</v>
      </c>
      <c r="O71" s="3">
        <f t="shared" si="30"/>
        <v>786.10622884615373</v>
      </c>
      <c r="P71" s="3"/>
      <c r="Q71" s="3"/>
      <c r="R71" s="3"/>
      <c r="S71" s="3"/>
      <c r="T71" s="3"/>
      <c r="U71" s="3"/>
      <c r="V71" s="3" t="s">
        <v>187</v>
      </c>
      <c r="W71" s="3">
        <f t="shared" si="38"/>
        <v>853.89295000000004</v>
      </c>
      <c r="X71" s="3">
        <f t="shared" si="31"/>
        <v>926.3525346153848</v>
      </c>
      <c r="Y71" s="3">
        <f t="shared" si="31"/>
        <v>803.26300769230761</v>
      </c>
      <c r="Z71" s="3"/>
      <c r="AA71" s="3"/>
      <c r="AB71" s="3" t="s">
        <v>188</v>
      </c>
      <c r="AC71" s="3">
        <f t="shared" si="39"/>
        <v>870.15449999999998</v>
      </c>
      <c r="AD71" s="3">
        <f t="shared" si="32"/>
        <v>871.11473076923073</v>
      </c>
      <c r="AE71" s="3">
        <f t="shared" si="32"/>
        <v>777.97545384615375</v>
      </c>
      <c r="AF71" s="3"/>
      <c r="AG71" s="3"/>
      <c r="AH71" s="3" t="s">
        <v>173</v>
      </c>
      <c r="AI71" s="3">
        <f t="shared" si="22"/>
        <v>906.20960000000002</v>
      </c>
      <c r="AJ71" s="3">
        <f t="shared" si="33"/>
        <v>874.03588461538482</v>
      </c>
      <c r="AK71" s="3">
        <f t="shared" si="34"/>
        <v>835.05963076923069</v>
      </c>
      <c r="AL71" s="3"/>
      <c r="AM71" s="3"/>
      <c r="AN71" s="3"/>
      <c r="AO71" s="3" t="s">
        <v>175</v>
      </c>
      <c r="AP71" s="3">
        <f t="shared" si="40"/>
        <v>817.83785</v>
      </c>
      <c r="AQ71" s="3">
        <f t="shared" si="35"/>
        <v>839.31810769230765</v>
      </c>
      <c r="AR71" s="3">
        <f t="shared" si="36"/>
        <v>830.29210384615374</v>
      </c>
      <c r="AS71" s="3"/>
      <c r="AT71" s="3"/>
    </row>
    <row r="72" spans="1:46" x14ac:dyDescent="0.2">
      <c r="A72" s="3" t="s">
        <v>109</v>
      </c>
      <c r="B72" s="3"/>
      <c r="C72" s="3">
        <v>974.87639999999999</v>
      </c>
      <c r="D72" s="3">
        <v>1069.2537</v>
      </c>
      <c r="E72" s="3">
        <v>755</v>
      </c>
      <c r="F72" s="3">
        <v>1023.097</v>
      </c>
      <c r="G72" s="3">
        <f t="shared" si="37"/>
        <v>955.55677500000002</v>
      </c>
      <c r="H72" s="3"/>
      <c r="I72" s="3"/>
      <c r="J72" s="3"/>
      <c r="K72" s="3"/>
      <c r="L72" s="3">
        <f t="shared" si="30"/>
        <v>882.14590961538477</v>
      </c>
      <c r="M72" s="3">
        <f t="shared" si="30"/>
        <v>980.48618269230758</v>
      </c>
      <c r="N72" s="3">
        <f t="shared" si="30"/>
        <v>645.7124557692307</v>
      </c>
      <c r="O72" s="3">
        <f t="shared" si="30"/>
        <v>870.36117884615373</v>
      </c>
      <c r="P72" s="3"/>
      <c r="Q72" s="3"/>
      <c r="R72" s="3"/>
      <c r="S72" s="3"/>
      <c r="T72" s="3"/>
      <c r="U72" s="3"/>
      <c r="V72" s="3" t="s">
        <v>187</v>
      </c>
      <c r="W72" s="3">
        <f t="shared" si="38"/>
        <v>1022.0650499999999</v>
      </c>
      <c r="X72" s="3">
        <f t="shared" si="31"/>
        <v>815.63763461538485</v>
      </c>
      <c r="Y72" s="3">
        <f t="shared" si="31"/>
        <v>913.97790769230767</v>
      </c>
      <c r="Z72" s="3"/>
      <c r="AA72" s="3"/>
      <c r="AB72" s="3" t="s">
        <v>188</v>
      </c>
      <c r="AC72" s="3">
        <f>SUM(E72:F72)/2</f>
        <v>889.04849999999999</v>
      </c>
      <c r="AD72" s="3">
        <f t="shared" si="32"/>
        <v>712.22073076923073</v>
      </c>
      <c r="AE72" s="3">
        <f t="shared" si="32"/>
        <v>936.86945384615376</v>
      </c>
      <c r="AF72" s="3"/>
      <c r="AG72" s="3"/>
      <c r="AH72" s="3" t="s">
        <v>173</v>
      </c>
      <c r="AI72" s="3">
        <f t="shared" ref="AI72" si="41">(C72+E72)/2</f>
        <v>864.93820000000005</v>
      </c>
      <c r="AJ72" s="3">
        <f t="shared" ref="AJ72" si="42">C72-$AI72+H$52</f>
        <v>972.76448461538473</v>
      </c>
      <c r="AK72" s="3">
        <f t="shared" si="34"/>
        <v>736.33103076923067</v>
      </c>
      <c r="AL72" s="3"/>
      <c r="AM72" s="3"/>
      <c r="AN72" s="3"/>
      <c r="AO72" s="3" t="s">
        <v>175</v>
      </c>
      <c r="AP72" s="3">
        <f t="shared" si="40"/>
        <v>1046.17535</v>
      </c>
      <c r="AQ72" s="3">
        <f t="shared" si="35"/>
        <v>889.86760769230762</v>
      </c>
      <c r="AR72" s="3">
        <f t="shared" si="36"/>
        <v>779.74260384615377</v>
      </c>
      <c r="AS72" s="3"/>
      <c r="AT72" s="3"/>
    </row>
    <row r="73" spans="1:46" x14ac:dyDescent="0.2">
      <c r="A73" s="3" t="s">
        <v>110</v>
      </c>
      <c r="B73" s="3"/>
      <c r="C73" s="3">
        <v>535.9769</v>
      </c>
      <c r="D73" s="3">
        <v>528.96630000000005</v>
      </c>
      <c r="E73" s="3">
        <v>486</v>
      </c>
      <c r="F73" s="3">
        <v>475.8605</v>
      </c>
      <c r="G73" s="3">
        <f t="shared" si="37"/>
        <v>506.70092500000004</v>
      </c>
      <c r="H73" s="3"/>
      <c r="I73" s="3"/>
      <c r="J73" s="3"/>
      <c r="K73" s="3"/>
      <c r="L73" s="3">
        <f t="shared" si="30"/>
        <v>892.10225961538481</v>
      </c>
      <c r="M73" s="3">
        <f t="shared" si="30"/>
        <v>889.05463269230768</v>
      </c>
      <c r="N73" s="3">
        <f t="shared" si="30"/>
        <v>825.56830576923062</v>
      </c>
      <c r="O73" s="3">
        <f t="shared" si="30"/>
        <v>771.98052884615367</v>
      </c>
      <c r="P73" s="3"/>
      <c r="Q73" s="3"/>
      <c r="R73" s="3"/>
      <c r="S73" s="3"/>
      <c r="T73" s="3"/>
      <c r="U73" s="3"/>
      <c r="V73" s="3" t="s">
        <v>187</v>
      </c>
      <c r="W73" s="3">
        <f t="shared" si="38"/>
        <v>532.47160000000008</v>
      </c>
      <c r="X73" s="3">
        <f t="shared" si="31"/>
        <v>866.33158461538471</v>
      </c>
      <c r="Y73" s="3">
        <f t="shared" si="31"/>
        <v>863.28395769230758</v>
      </c>
      <c r="Z73" s="3"/>
      <c r="AA73" s="3"/>
      <c r="AB73" s="3" t="s">
        <v>188</v>
      </c>
      <c r="AC73" s="3">
        <f t="shared" ref="AC73:AC77" si="43">SUM(E73:F73)/2</f>
        <v>480.93025</v>
      </c>
      <c r="AD73" s="3">
        <f t="shared" si="32"/>
        <v>851.33898076923072</v>
      </c>
      <c r="AE73" s="3">
        <f t="shared" si="32"/>
        <v>797.75120384615377</v>
      </c>
      <c r="AF73" s="3"/>
      <c r="AG73" s="3"/>
      <c r="AH73" s="3" t="s">
        <v>173</v>
      </c>
      <c r="AI73" s="3">
        <f t="shared" si="22"/>
        <v>510.98845</v>
      </c>
      <c r="AJ73" s="3">
        <f t="shared" si="33"/>
        <v>887.81473461538485</v>
      </c>
      <c r="AK73" s="3">
        <f t="shared" si="34"/>
        <v>821.28078076923066</v>
      </c>
      <c r="AL73" s="3"/>
      <c r="AM73" s="3"/>
      <c r="AN73" s="3"/>
      <c r="AO73" s="3" t="s">
        <v>175</v>
      </c>
      <c r="AP73" s="3">
        <f t="shared" si="40"/>
        <v>502.41340000000002</v>
      </c>
      <c r="AQ73" s="3">
        <f t="shared" si="35"/>
        <v>893.34215769230764</v>
      </c>
      <c r="AR73" s="3">
        <f t="shared" si="36"/>
        <v>776.26805384615375</v>
      </c>
      <c r="AS73" s="3"/>
      <c r="AT73" s="3"/>
    </row>
    <row r="74" spans="1:46" x14ac:dyDescent="0.2">
      <c r="A74" s="3" t="s">
        <v>111</v>
      </c>
      <c r="B74" s="3"/>
      <c r="C74" s="3">
        <v>1152.4110000000001</v>
      </c>
      <c r="D74" s="3">
        <v>953.89689999999996</v>
      </c>
      <c r="E74" s="3">
        <v>827</v>
      </c>
      <c r="F74" s="3">
        <v>687.64890000000003</v>
      </c>
      <c r="G74" s="3">
        <f t="shared" si="37"/>
        <v>905.23919999999998</v>
      </c>
      <c r="H74" s="3"/>
      <c r="I74" s="3"/>
      <c r="J74" s="3"/>
      <c r="K74" s="3"/>
      <c r="L74" s="3">
        <f t="shared" si="30"/>
        <v>1109.9980846153849</v>
      </c>
      <c r="M74" s="3">
        <f t="shared" si="30"/>
        <v>915.44695769230759</v>
      </c>
      <c r="N74" s="3">
        <f t="shared" si="30"/>
        <v>768.03003076923073</v>
      </c>
      <c r="O74" s="3">
        <f t="shared" si="30"/>
        <v>585.23065384615381</v>
      </c>
      <c r="P74" s="3"/>
      <c r="Q74" s="3"/>
      <c r="R74" s="3"/>
      <c r="S74" s="3"/>
      <c r="T74" s="3"/>
      <c r="U74" s="3"/>
      <c r="V74" s="3" t="s">
        <v>187</v>
      </c>
      <c r="W74" s="3">
        <f t="shared" si="38"/>
        <v>1053.1539499999999</v>
      </c>
      <c r="X74" s="3">
        <f t="shared" si="31"/>
        <v>962.08333461538496</v>
      </c>
      <c r="Y74" s="3">
        <f t="shared" si="31"/>
        <v>767.53220769230768</v>
      </c>
      <c r="Z74" s="3"/>
      <c r="AA74" s="3"/>
      <c r="AB74" s="3" t="s">
        <v>188</v>
      </c>
      <c r="AC74" s="3">
        <f t="shared" si="43"/>
        <v>757.32445000000007</v>
      </c>
      <c r="AD74" s="3">
        <f t="shared" si="32"/>
        <v>915.94478076923065</v>
      </c>
      <c r="AE74" s="3">
        <f t="shared" si="32"/>
        <v>733.14540384615373</v>
      </c>
      <c r="AF74" s="3"/>
      <c r="AG74" s="3"/>
      <c r="AH74" s="3" t="s">
        <v>173</v>
      </c>
      <c r="AI74" s="3">
        <f t="shared" si="22"/>
        <v>989.70550000000003</v>
      </c>
      <c r="AJ74" s="3">
        <f t="shared" si="33"/>
        <v>1025.5317846153848</v>
      </c>
      <c r="AK74" s="3">
        <f t="shared" si="34"/>
        <v>683.56373076923069</v>
      </c>
      <c r="AL74" s="3"/>
      <c r="AM74" s="3"/>
      <c r="AN74" s="3"/>
      <c r="AO74" s="3" t="s">
        <v>175</v>
      </c>
      <c r="AP74" s="3">
        <f t="shared" si="40"/>
        <v>820.77289999999994</v>
      </c>
      <c r="AQ74" s="3">
        <f t="shared" si="35"/>
        <v>999.91325769230764</v>
      </c>
      <c r="AR74" s="3">
        <f t="shared" si="36"/>
        <v>669.69695384615386</v>
      </c>
      <c r="AS74" s="3"/>
      <c r="AT74" s="3"/>
    </row>
    <row r="75" spans="1:46" x14ac:dyDescent="0.2">
      <c r="A75" s="3" t="s">
        <v>112</v>
      </c>
      <c r="B75" s="3"/>
      <c r="C75" s="3">
        <v>898.07309999999995</v>
      </c>
      <c r="D75" s="3">
        <v>869.4819</v>
      </c>
      <c r="E75" s="3">
        <v>884</v>
      </c>
      <c r="F75" s="3">
        <v>816.74860000000001</v>
      </c>
      <c r="G75" s="3">
        <f t="shared" si="37"/>
        <v>867.07589999999993</v>
      </c>
      <c r="H75" s="3"/>
      <c r="I75" s="3"/>
      <c r="J75" s="3"/>
      <c r="K75" s="3"/>
      <c r="L75" s="3">
        <f t="shared" si="30"/>
        <v>893.82348461538481</v>
      </c>
      <c r="M75" s="3">
        <f t="shared" si="30"/>
        <v>869.19525769230768</v>
      </c>
      <c r="N75" s="3">
        <f t="shared" si="30"/>
        <v>863.19333076923078</v>
      </c>
      <c r="O75" s="3">
        <f t="shared" si="30"/>
        <v>752.49365384615385</v>
      </c>
      <c r="P75" s="3"/>
      <c r="Q75" s="3"/>
      <c r="R75" s="3"/>
      <c r="S75" s="3"/>
      <c r="T75" s="3"/>
      <c r="U75" s="3"/>
      <c r="V75" s="3" t="s">
        <v>187</v>
      </c>
      <c r="W75" s="3">
        <f t="shared" si="38"/>
        <v>883.77749999999992</v>
      </c>
      <c r="X75" s="3">
        <f t="shared" si="31"/>
        <v>877.12188461538483</v>
      </c>
      <c r="Y75" s="3">
        <f t="shared" si="31"/>
        <v>852.49365769230769</v>
      </c>
      <c r="Z75" s="3"/>
      <c r="AA75" s="3"/>
      <c r="AB75" s="3" t="s">
        <v>188</v>
      </c>
      <c r="AC75" s="3">
        <f t="shared" si="43"/>
        <v>850.37429999999995</v>
      </c>
      <c r="AD75" s="3">
        <f t="shared" si="32"/>
        <v>879.89493076923077</v>
      </c>
      <c r="AE75" s="3">
        <f t="shared" si="32"/>
        <v>769.19525384615383</v>
      </c>
      <c r="AF75" s="3"/>
      <c r="AG75" s="3"/>
      <c r="AH75" s="3" t="s">
        <v>173</v>
      </c>
      <c r="AI75" s="3">
        <f t="shared" si="22"/>
        <v>891.03655000000003</v>
      </c>
      <c r="AJ75" s="3">
        <f t="shared" si="33"/>
        <v>869.86283461538471</v>
      </c>
      <c r="AK75" s="3">
        <f t="shared" si="34"/>
        <v>839.23268076923068</v>
      </c>
      <c r="AL75" s="3"/>
      <c r="AM75" s="3"/>
      <c r="AN75" s="3"/>
      <c r="AO75" s="3" t="s">
        <v>175</v>
      </c>
      <c r="AP75" s="3">
        <f t="shared" si="40"/>
        <v>843.11525000000006</v>
      </c>
      <c r="AQ75" s="3">
        <f t="shared" si="35"/>
        <v>893.15590769230755</v>
      </c>
      <c r="AR75" s="3">
        <f t="shared" si="36"/>
        <v>776.45430384615372</v>
      </c>
      <c r="AS75" s="3"/>
      <c r="AT75" s="3"/>
    </row>
    <row r="76" spans="1:46" x14ac:dyDescent="0.2">
      <c r="A76" s="3" t="s">
        <v>113</v>
      </c>
      <c r="B76" s="3"/>
      <c r="C76" s="3">
        <v>834.92380000000003</v>
      </c>
      <c r="D76" s="3">
        <v>976.63930000000005</v>
      </c>
      <c r="E76" s="3">
        <v>729</v>
      </c>
      <c r="F76" s="3">
        <v>838.20519999999999</v>
      </c>
      <c r="G76" s="3">
        <f t="shared" si="37"/>
        <v>844.69207500000005</v>
      </c>
      <c r="H76" s="3"/>
      <c r="I76" s="3"/>
      <c r="J76" s="3"/>
      <c r="K76" s="3"/>
      <c r="L76" s="3">
        <f t="shared" si="30"/>
        <v>853.05800961538478</v>
      </c>
      <c r="M76" s="3">
        <f t="shared" si="30"/>
        <v>998.73648269230762</v>
      </c>
      <c r="N76" s="3">
        <f t="shared" si="30"/>
        <v>730.57715576923067</v>
      </c>
      <c r="O76" s="3">
        <f t="shared" si="30"/>
        <v>796.33407884615372</v>
      </c>
      <c r="P76" s="3"/>
      <c r="Q76" s="3"/>
      <c r="R76" s="3"/>
      <c r="S76" s="3"/>
      <c r="T76" s="3"/>
      <c r="U76" s="3"/>
      <c r="V76" s="3" t="s">
        <v>187</v>
      </c>
      <c r="W76" s="3">
        <f t="shared" si="38"/>
        <v>905.78155000000004</v>
      </c>
      <c r="X76" s="3">
        <f t="shared" si="31"/>
        <v>791.96853461538478</v>
      </c>
      <c r="Y76" s="3">
        <f t="shared" si="31"/>
        <v>937.64700769230762</v>
      </c>
      <c r="Z76" s="3"/>
      <c r="AA76" s="3"/>
      <c r="AB76" s="3" t="s">
        <v>188</v>
      </c>
      <c r="AC76" s="3">
        <f t="shared" si="43"/>
        <v>783.60259999999994</v>
      </c>
      <c r="AD76" s="3">
        <f t="shared" si="32"/>
        <v>791.66663076923078</v>
      </c>
      <c r="AE76" s="3">
        <f t="shared" si="32"/>
        <v>857.42355384615382</v>
      </c>
      <c r="AF76" s="3"/>
      <c r="AG76" s="3"/>
      <c r="AH76" s="3" t="s">
        <v>173</v>
      </c>
      <c r="AI76" s="3">
        <f t="shared" si="22"/>
        <v>781.96190000000001</v>
      </c>
      <c r="AJ76" s="3">
        <f t="shared" si="33"/>
        <v>915.78818461538481</v>
      </c>
      <c r="AK76" s="3">
        <f t="shared" si="34"/>
        <v>793.3073307692307</v>
      </c>
      <c r="AL76" s="3"/>
      <c r="AM76" s="3"/>
      <c r="AN76" s="3"/>
      <c r="AO76" s="3" t="s">
        <v>175</v>
      </c>
      <c r="AP76" s="3">
        <f t="shared" si="40"/>
        <v>907.42225000000008</v>
      </c>
      <c r="AQ76" s="3">
        <f t="shared" si="35"/>
        <v>936.00630769230759</v>
      </c>
      <c r="AR76" s="3">
        <f t="shared" si="36"/>
        <v>733.60390384615368</v>
      </c>
      <c r="AS76" s="3"/>
      <c r="AT76" s="3"/>
    </row>
    <row r="77" spans="1:46" x14ac:dyDescent="0.2">
      <c r="A77" s="3" t="s">
        <v>114</v>
      </c>
      <c r="B77" s="3"/>
      <c r="C77" s="3">
        <v>1018.8431</v>
      </c>
      <c r="D77" s="3">
        <v>816.07629999999995</v>
      </c>
      <c r="E77" s="3">
        <v>856</v>
      </c>
      <c r="F77" s="3">
        <v>718.89570000000003</v>
      </c>
      <c r="G77" s="3">
        <f t="shared" si="37"/>
        <v>852.45377499999995</v>
      </c>
      <c r="H77" s="3"/>
      <c r="I77" s="3"/>
      <c r="J77" s="3"/>
      <c r="K77" s="3"/>
      <c r="L77" s="3">
        <f t="shared" si="30"/>
        <v>1029.2156096153849</v>
      </c>
      <c r="M77" s="3">
        <f t="shared" si="30"/>
        <v>830.41178269230761</v>
      </c>
      <c r="N77" s="3">
        <f t="shared" si="30"/>
        <v>849.81545576923077</v>
      </c>
      <c r="O77" s="3">
        <f t="shared" si="30"/>
        <v>669.26287884615385</v>
      </c>
      <c r="P77" s="3"/>
      <c r="Q77" s="3"/>
      <c r="R77" s="3"/>
      <c r="S77" s="3"/>
      <c r="T77" s="3"/>
      <c r="U77" s="3"/>
      <c r="V77" s="3" t="s">
        <v>187</v>
      </c>
      <c r="W77" s="3">
        <f t="shared" si="38"/>
        <v>917.4597</v>
      </c>
      <c r="X77" s="3">
        <f t="shared" si="31"/>
        <v>964.20968461538484</v>
      </c>
      <c r="Y77" s="3">
        <f t="shared" si="31"/>
        <v>765.40585769230756</v>
      </c>
      <c r="Z77" s="3"/>
      <c r="AA77" s="3"/>
      <c r="AB77" s="3" t="s">
        <v>188</v>
      </c>
      <c r="AC77" s="3">
        <f t="shared" si="43"/>
        <v>787.44785000000002</v>
      </c>
      <c r="AD77" s="3">
        <f t="shared" si="32"/>
        <v>914.8213807692307</v>
      </c>
      <c r="AE77" s="3">
        <f t="shared" si="32"/>
        <v>734.26880384615379</v>
      </c>
      <c r="AF77" s="3"/>
      <c r="AG77" s="3"/>
      <c r="AH77" s="3" t="s">
        <v>173</v>
      </c>
      <c r="AI77" s="3">
        <f t="shared" si="22"/>
        <v>937.42155000000002</v>
      </c>
      <c r="AJ77" s="3">
        <f t="shared" si="33"/>
        <v>944.24783461538482</v>
      </c>
      <c r="AK77" s="3">
        <f t="shared" si="34"/>
        <v>764.84768076923069</v>
      </c>
      <c r="AL77" s="3"/>
      <c r="AM77" s="3"/>
      <c r="AN77" s="3"/>
      <c r="AO77" s="3" t="s">
        <v>175</v>
      </c>
      <c r="AP77" s="3">
        <f t="shared" si="40"/>
        <v>767.48599999999999</v>
      </c>
      <c r="AQ77" s="3">
        <f t="shared" si="35"/>
        <v>915.37955769230757</v>
      </c>
      <c r="AR77" s="3">
        <f t="shared" si="36"/>
        <v>754.23065384615381</v>
      </c>
      <c r="AS77" s="3"/>
      <c r="AT77" s="3"/>
    </row>
    <row r="88" spans="2:45" x14ac:dyDescent="0.2">
      <c r="AH88" s="3" t="s">
        <v>173</v>
      </c>
      <c r="AI88" s="3" t="str">
        <f>AJ1</f>
        <v>Pure R Single</v>
      </c>
      <c r="AJ88" s="3" t="str">
        <f>AK1</f>
        <v>Pure RR</v>
      </c>
      <c r="AK88" s="3" t="s">
        <v>158</v>
      </c>
      <c r="AL88" s="3" t="s">
        <v>169</v>
      </c>
      <c r="AM88" s="3"/>
      <c r="AN88" s="3"/>
      <c r="AO88" s="3" t="s">
        <v>176</v>
      </c>
      <c r="AP88" s="3" t="str">
        <f>AQ1</f>
        <v>Mix R Single</v>
      </c>
      <c r="AQ88" s="3" t="str">
        <f>AR1</f>
        <v>Mix RR</v>
      </c>
      <c r="AR88" s="3" t="s">
        <v>158</v>
      </c>
      <c r="AS88" s="3" t="s">
        <v>169</v>
      </c>
    </row>
    <row r="89" spans="2:45" x14ac:dyDescent="0.2">
      <c r="B89" s="3"/>
      <c r="C89" s="3" t="str">
        <f>C1</f>
        <v>Pure R Single</v>
      </c>
      <c r="D89" s="3" t="str">
        <f t="shared" ref="D89:F89" si="44">D1</f>
        <v>Mix R Single</v>
      </c>
      <c r="E89" s="3" t="str">
        <f t="shared" si="44"/>
        <v>Pure RR</v>
      </c>
      <c r="F89" s="3" t="str">
        <f t="shared" si="44"/>
        <v>Mix RR</v>
      </c>
      <c r="G89" s="3" t="s">
        <v>158</v>
      </c>
      <c r="H89" s="3" t="s">
        <v>169</v>
      </c>
      <c r="I89" s="3" t="s">
        <v>167</v>
      </c>
      <c r="J89" s="3" t="s">
        <v>168</v>
      </c>
      <c r="AH89" s="3" t="s">
        <v>7</v>
      </c>
      <c r="AI89" s="3">
        <f>C90</f>
        <v>1681.2582479999996</v>
      </c>
      <c r="AJ89" s="3">
        <f>E90</f>
        <v>1582.08</v>
      </c>
      <c r="AK89" s="3">
        <f>AL2</f>
        <v>47.25308964804772</v>
      </c>
      <c r="AL89" s="3">
        <f>AM2</f>
        <v>47.253089648047727</v>
      </c>
      <c r="AM89" s="3"/>
      <c r="AN89" s="3"/>
      <c r="AO89" s="3" t="s">
        <v>7</v>
      </c>
      <c r="AP89" s="3">
        <f>D90</f>
        <v>1666.883544</v>
      </c>
      <c r="AQ89" s="3">
        <f>F90</f>
        <v>1476.3471440000001</v>
      </c>
      <c r="AR89" s="3">
        <f>AS2</f>
        <v>43.534873134967214</v>
      </c>
      <c r="AS89" s="3">
        <f>AS2</f>
        <v>43.534873134967214</v>
      </c>
    </row>
    <row r="90" spans="2:45" x14ac:dyDescent="0.2">
      <c r="B90" s="3" t="s">
        <v>7</v>
      </c>
      <c r="C90" s="3">
        <f>AVERAGE(C2:C26)</f>
        <v>1681.2582479999996</v>
      </c>
      <c r="D90" s="3">
        <f>AVERAGE(D2:D26)</f>
        <v>1666.883544</v>
      </c>
      <c r="E90" s="3">
        <f t="shared" ref="E90" si="45">AVERAGE(E2:E26)</f>
        <v>1582.08</v>
      </c>
      <c r="F90" s="3">
        <f>AVERAGE(F2:F26)</f>
        <v>1476.3471440000001</v>
      </c>
      <c r="G90" s="3">
        <f>P2</f>
        <v>76.05402160115996</v>
      </c>
      <c r="H90" s="3">
        <f t="shared" ref="H90:J90" si="46">Q2</f>
        <v>86.030771642666039</v>
      </c>
      <c r="I90" s="3">
        <f t="shared" si="46"/>
        <v>74.363236918170728</v>
      </c>
      <c r="J90" s="3">
        <f t="shared" si="46"/>
        <v>56.900553006169631</v>
      </c>
      <c r="AH90" s="3" t="s">
        <v>8</v>
      </c>
      <c r="AI90" s="3">
        <f t="shared" ref="AI90:AI91" si="47">C91</f>
        <v>1065.4439319999997</v>
      </c>
      <c r="AJ90" s="3">
        <f t="shared" ref="AJ90:AJ91" si="48">E91</f>
        <v>1113.8399999999999</v>
      </c>
      <c r="AK90" s="3">
        <f>AL27</f>
        <v>37.801948074187067</v>
      </c>
      <c r="AL90" s="3">
        <f>AM27</f>
        <v>37.801948074187059</v>
      </c>
      <c r="AM90" s="3"/>
      <c r="AN90" s="3"/>
      <c r="AO90" s="3" t="s">
        <v>8</v>
      </c>
      <c r="AP90" s="3">
        <f t="shared" ref="AP90:AP91" si="49">D91</f>
        <v>1253.1571680000002</v>
      </c>
      <c r="AQ90" s="3">
        <f t="shared" ref="AQ90:AQ91" si="50">F91</f>
        <v>1098.306928</v>
      </c>
      <c r="AR90" s="3">
        <f>AS27</f>
        <v>22.708810122759679</v>
      </c>
      <c r="AS90" s="3">
        <f>AS27</f>
        <v>22.708810122759679</v>
      </c>
    </row>
    <row r="91" spans="2:45" x14ac:dyDescent="0.2">
      <c r="B91" s="3" t="s">
        <v>8</v>
      </c>
      <c r="C91" s="3">
        <f>AVERAGE(C27:C51)</f>
        <v>1065.4439319999997</v>
      </c>
      <c r="D91" s="3">
        <f t="shared" ref="D91:F91" si="51">AVERAGE(D27:D51)</f>
        <v>1253.1571680000002</v>
      </c>
      <c r="E91" s="3">
        <f t="shared" si="51"/>
        <v>1113.8399999999999</v>
      </c>
      <c r="F91" s="3">
        <f t="shared" si="51"/>
        <v>1098.306928</v>
      </c>
      <c r="G91" s="3">
        <f>P27</f>
        <v>45.504629338292311</v>
      </c>
      <c r="H91" s="3">
        <f t="shared" ref="H91:J91" si="52">Q27</f>
        <v>35.731201054364831</v>
      </c>
      <c r="I91" s="3">
        <f t="shared" si="52"/>
        <v>51.683845274094971</v>
      </c>
      <c r="J91" s="3">
        <f t="shared" si="52"/>
        <v>39.13731196988185</v>
      </c>
      <c r="AH91" s="3" t="s">
        <v>9</v>
      </c>
      <c r="AI91" s="3">
        <f t="shared" si="47"/>
        <v>862.82628461538479</v>
      </c>
      <c r="AJ91" s="3">
        <f t="shared" si="48"/>
        <v>846.26923076923072</v>
      </c>
      <c r="AK91" s="3">
        <f>AL52</f>
        <v>20.939322805262165</v>
      </c>
      <c r="AL91" s="3">
        <f>AM52</f>
        <v>20.939322805262155</v>
      </c>
      <c r="AM91" s="3"/>
      <c r="AN91" s="3"/>
      <c r="AO91" s="3" t="s">
        <v>9</v>
      </c>
      <c r="AP91" s="3">
        <f t="shared" si="49"/>
        <v>866.78925769230761</v>
      </c>
      <c r="AQ91" s="3">
        <f t="shared" si="50"/>
        <v>802.82095384615377</v>
      </c>
      <c r="AR91" s="3">
        <f>AS52</f>
        <v>17.645453609257171</v>
      </c>
      <c r="AS91" s="3">
        <f>AS52</f>
        <v>17.645453609257171</v>
      </c>
    </row>
    <row r="92" spans="2:45" x14ac:dyDescent="0.2">
      <c r="B92" s="3" t="s">
        <v>9</v>
      </c>
      <c r="C92" s="3">
        <f>AVERAGE(C52:C77)</f>
        <v>862.82628461538479</v>
      </c>
      <c r="D92" s="3">
        <f t="shared" ref="D92:F92" si="53">AVERAGE(D52:D77)</f>
        <v>866.78925769230761</v>
      </c>
      <c r="E92" s="3">
        <f t="shared" si="53"/>
        <v>846.26923076923072</v>
      </c>
      <c r="F92" s="3">
        <f t="shared" si="53"/>
        <v>802.82095384615377</v>
      </c>
      <c r="G92" s="3">
        <f>P52</f>
        <v>38.186494462660058</v>
      </c>
      <c r="H92" s="3">
        <f t="shared" ref="H92:J92" si="54">Q52</f>
        <v>33.384317360589897</v>
      </c>
      <c r="I92" s="3">
        <f t="shared" si="54"/>
        <v>40.670828065901318</v>
      </c>
      <c r="J92" s="3">
        <f t="shared" si="54"/>
        <v>41.756742645317324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2"/>
  <sheetViews>
    <sheetView topLeftCell="F78" workbookViewId="0">
      <selection activeCell="AJ107" sqref="AJ107"/>
    </sheetView>
  </sheetViews>
  <sheetFormatPr baseColWidth="10" defaultRowHeight="16" x14ac:dyDescent="0.2"/>
  <cols>
    <col min="15" max="15" width="12.6640625" customWidth="1"/>
    <col min="16" max="16" width="13.33203125" customWidth="1"/>
  </cols>
  <sheetData>
    <row r="1" spans="1:45" x14ac:dyDescent="0.2">
      <c r="A1" s="3"/>
      <c r="B1" s="3"/>
      <c r="C1" s="3" t="s">
        <v>177</v>
      </c>
      <c r="D1" s="3" t="s">
        <v>179</v>
      </c>
      <c r="E1" s="3" t="s">
        <v>184</v>
      </c>
      <c r="F1" s="3" t="s">
        <v>186</v>
      </c>
      <c r="G1" s="3"/>
      <c r="H1" s="3" t="s">
        <v>225</v>
      </c>
      <c r="I1" s="3" t="s">
        <v>226</v>
      </c>
      <c r="J1" s="3" t="s">
        <v>244</v>
      </c>
      <c r="K1" s="3" t="s">
        <v>241</v>
      </c>
      <c r="L1" s="3" t="s">
        <v>242</v>
      </c>
      <c r="M1" s="3" t="s">
        <v>240</v>
      </c>
      <c r="N1" s="3" t="s">
        <v>243</v>
      </c>
      <c r="O1" s="3" t="s">
        <v>245</v>
      </c>
      <c r="P1" s="3" t="s">
        <v>246</v>
      </c>
      <c r="Q1" s="3" t="s">
        <v>238</v>
      </c>
      <c r="R1" s="3" t="s">
        <v>239</v>
      </c>
      <c r="S1" s="3"/>
      <c r="T1" s="3" t="s">
        <v>210</v>
      </c>
      <c r="U1" s="3" t="s">
        <v>180</v>
      </c>
      <c r="V1" s="3" t="s">
        <v>211</v>
      </c>
      <c r="W1" s="3" t="s">
        <v>212</v>
      </c>
      <c r="X1" s="3"/>
      <c r="Y1" s="3" t="s">
        <v>225</v>
      </c>
      <c r="Z1" s="3" t="s">
        <v>226</v>
      </c>
      <c r="AA1" s="3" t="s">
        <v>244</v>
      </c>
      <c r="AB1" s="3" t="s">
        <v>241</v>
      </c>
      <c r="AC1" s="3" t="s">
        <v>242</v>
      </c>
      <c r="AD1" s="3" t="s">
        <v>240</v>
      </c>
      <c r="AE1" s="3" t="s">
        <v>243</v>
      </c>
      <c r="AF1" s="3" t="s">
        <v>245</v>
      </c>
      <c r="AG1" s="3" t="s">
        <v>246</v>
      </c>
      <c r="AH1" s="3" t="s">
        <v>238</v>
      </c>
      <c r="AI1" s="3" t="s">
        <v>239</v>
      </c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2">
      <c r="A2" s="3" t="s">
        <v>38</v>
      </c>
      <c r="B2" s="3" t="s">
        <v>173</v>
      </c>
      <c r="C2" s="3">
        <v>1621.7333000000001</v>
      </c>
      <c r="D2" s="3">
        <v>883.96</v>
      </c>
      <c r="E2" s="3">
        <v>1083.99</v>
      </c>
      <c r="F2" s="3">
        <v>2377.5</v>
      </c>
      <c r="G2" s="3"/>
      <c r="H2" s="3">
        <f t="shared" ref="H2:H45" si="0">D2-C2</f>
        <v>-737.77330000000006</v>
      </c>
      <c r="I2" s="3">
        <f t="shared" ref="I2:I44" si="1">F2-E2</f>
        <v>1293.51</v>
      </c>
      <c r="J2" s="3">
        <f>AVERAGE(H2:I2)</f>
        <v>277.86834999999996</v>
      </c>
      <c r="K2" s="3">
        <f>AVERAGE(H2:H26)</f>
        <v>79.432904000000022</v>
      </c>
      <c r="L2" s="3">
        <f>AVERAGE(I2:I26)</f>
        <v>247.42915999999997</v>
      </c>
      <c r="M2" s="3">
        <f>H2-J2+K$2</f>
        <v>-936.20874600000002</v>
      </c>
      <c r="N2" s="3">
        <f>I2-J2+L$2</f>
        <v>1263.0708099999999</v>
      </c>
      <c r="O2" s="3">
        <f>1.96*STDEV(M2:M26)/SQRT(25)</f>
        <v>177.85359599587952</v>
      </c>
      <c r="P2" s="3">
        <f>1.96*STDEV(N2:N26)/SQRT(25)</f>
        <v>177.85359599587949</v>
      </c>
      <c r="Q2" s="3">
        <f>1.96*STDEV(H2:H26)/SQRT(25)</f>
        <v>244.87240010057639</v>
      </c>
      <c r="R2" s="3">
        <f>1.96*STDEV(I2:I26)/SQRT(25)</f>
        <v>209.25003547656971</v>
      </c>
      <c r="S2" s="3" t="s">
        <v>176</v>
      </c>
      <c r="T2" s="3">
        <v>1459.1832999999999</v>
      </c>
      <c r="U2" s="3">
        <v>1570.9332999999999</v>
      </c>
      <c r="V2" s="3">
        <v>1589.62</v>
      </c>
      <c r="W2" s="3">
        <v>1905.2333000000001</v>
      </c>
      <c r="X2" s="3"/>
      <c r="Y2" s="3">
        <f>U2-T2</f>
        <v>111.75</v>
      </c>
      <c r="Z2" s="3">
        <f>W2-V2</f>
        <v>315.61330000000021</v>
      </c>
      <c r="AA2" s="3">
        <f>AVERAGE(Y2:Z2)</f>
        <v>213.6816500000001</v>
      </c>
      <c r="AB2" s="3">
        <f>AVERAGE(Y2:Y26)</f>
        <v>199.88472799999997</v>
      </c>
      <c r="AC2" s="3">
        <f>AVERAGE(Z2:Z26)</f>
        <v>17.838076000000004</v>
      </c>
      <c r="AD2" s="3">
        <f>Y2-AA2+AB$2</f>
        <v>97.953077999999863</v>
      </c>
      <c r="AE2" s="3">
        <f>Z2-AA2+AC$2</f>
        <v>119.76972600000011</v>
      </c>
      <c r="AF2" s="3">
        <f>1.96*STDEV(AD2:AD26)/SQRT(25)</f>
        <v>85.875224626210837</v>
      </c>
      <c r="AG2" s="3">
        <f>1.96*STDEV(AE2:AE26)/SQRT(25)</f>
        <v>85.875224626210795</v>
      </c>
      <c r="AH2" s="3">
        <f>1.96*STDEV(Y2:Y26)/SQRT(25)</f>
        <v>122.07402678394128</v>
      </c>
      <c r="AI2" s="3">
        <f>1.96*STDEV(Z2:Z26)/SQRT(25)</f>
        <v>129.49977273192656</v>
      </c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x14ac:dyDescent="0.2">
      <c r="A3" s="3" t="s">
        <v>39</v>
      </c>
      <c r="B3" s="3"/>
      <c r="C3" s="3">
        <v>2616.15</v>
      </c>
      <c r="D3" s="3">
        <v>1793.85</v>
      </c>
      <c r="E3" s="3">
        <v>2039.02</v>
      </c>
      <c r="F3" s="3">
        <v>2594.62</v>
      </c>
      <c r="G3" s="3"/>
      <c r="H3" s="3">
        <f t="shared" si="0"/>
        <v>-822.30000000000018</v>
      </c>
      <c r="I3" s="3">
        <f t="shared" si="1"/>
        <v>555.59999999999991</v>
      </c>
      <c r="J3" s="3">
        <f t="shared" ref="J3:J26" si="2">AVERAGE(H3:I3)</f>
        <v>-133.35000000000014</v>
      </c>
      <c r="K3" s="3"/>
      <c r="L3" s="3"/>
      <c r="M3" s="3">
        <f t="shared" ref="M3:M26" si="3">H3-J3+K$2</f>
        <v>-609.51709600000004</v>
      </c>
      <c r="N3" s="3">
        <f t="shared" ref="N3:N26" si="4">I3-J3+L$2</f>
        <v>936.37915999999996</v>
      </c>
      <c r="O3" s="3"/>
      <c r="P3" s="3"/>
      <c r="Q3" s="3"/>
      <c r="R3" s="3"/>
      <c r="S3" s="3"/>
      <c r="T3" s="3">
        <v>1811.45</v>
      </c>
      <c r="U3" s="3">
        <v>1953.22</v>
      </c>
      <c r="V3" s="3">
        <v>2440.8166999999999</v>
      </c>
      <c r="W3" s="3">
        <v>1939.7</v>
      </c>
      <c r="X3" s="3"/>
      <c r="Y3" s="3">
        <f t="shared" ref="Y3:Y46" si="5">U3-T3</f>
        <v>141.76999999999998</v>
      </c>
      <c r="Z3" s="3">
        <f t="shared" ref="Z3:Z45" si="6">W3-V3</f>
        <v>-501.11669999999981</v>
      </c>
      <c r="AA3" s="3">
        <f t="shared" ref="AA3:AA66" si="7">AVERAGE(Y3:Z3)</f>
        <v>-179.67334999999991</v>
      </c>
      <c r="AB3" s="3"/>
      <c r="AC3" s="3"/>
      <c r="AD3" s="3">
        <f t="shared" ref="AD3:AD26" si="8">Y3-AA3+AB$2</f>
        <v>521.32807799999989</v>
      </c>
      <c r="AE3" s="3">
        <f t="shared" ref="AE3:AE26" si="9">Z3-AA3+AC$2</f>
        <v>-303.60527399999989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A4" s="3" t="s">
        <v>40</v>
      </c>
      <c r="B4" s="3"/>
      <c r="C4" s="3">
        <v>944.61</v>
      </c>
      <c r="D4" s="3">
        <v>1818.75</v>
      </c>
      <c r="E4" s="3">
        <v>790.84</v>
      </c>
      <c r="F4" s="3">
        <v>1052.4032999999999</v>
      </c>
      <c r="G4" s="3"/>
      <c r="H4" s="3">
        <f t="shared" si="0"/>
        <v>874.14</v>
      </c>
      <c r="I4" s="3">
        <f t="shared" si="1"/>
        <v>261.56329999999991</v>
      </c>
      <c r="J4" s="3">
        <f t="shared" si="2"/>
        <v>567.85164999999995</v>
      </c>
      <c r="K4" s="3"/>
      <c r="L4" s="3"/>
      <c r="M4" s="3">
        <f t="shared" si="3"/>
        <v>385.72125400000004</v>
      </c>
      <c r="N4" s="3">
        <f t="shared" si="4"/>
        <v>-58.859190000000069</v>
      </c>
      <c r="O4" s="3"/>
      <c r="P4" s="3"/>
      <c r="Q4" s="3"/>
      <c r="R4" s="3"/>
      <c r="S4" s="3"/>
      <c r="T4" s="3">
        <v>715.54859999999996</v>
      </c>
      <c r="U4" s="3">
        <v>1003.325</v>
      </c>
      <c r="V4" s="3">
        <v>999.99289999999996</v>
      </c>
      <c r="W4" s="3">
        <v>981.18669999999997</v>
      </c>
      <c r="X4" s="3"/>
      <c r="Y4" s="3">
        <f t="shared" si="5"/>
        <v>287.77640000000008</v>
      </c>
      <c r="Z4" s="3">
        <f t="shared" si="6"/>
        <v>-18.80619999999999</v>
      </c>
      <c r="AA4" s="3">
        <f t="shared" si="7"/>
        <v>134.48510000000005</v>
      </c>
      <c r="AB4" s="3"/>
      <c r="AC4" s="3"/>
      <c r="AD4" s="3">
        <f t="shared" si="8"/>
        <v>353.17602799999997</v>
      </c>
      <c r="AE4" s="3">
        <f t="shared" si="9"/>
        <v>-135.45322400000003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3" t="s">
        <v>42</v>
      </c>
      <c r="B5" s="3"/>
      <c r="C5" s="3">
        <v>873.74</v>
      </c>
      <c r="D5" s="3">
        <v>1383.8</v>
      </c>
      <c r="E5" s="3">
        <v>1471.9359999999999</v>
      </c>
      <c r="F5" s="3">
        <v>887.1567</v>
      </c>
      <c r="G5" s="3"/>
      <c r="H5" s="3">
        <f t="shared" si="0"/>
        <v>510.05999999999995</v>
      </c>
      <c r="I5" s="3">
        <f t="shared" si="1"/>
        <v>-584.77929999999992</v>
      </c>
      <c r="J5" s="3">
        <f t="shared" si="2"/>
        <v>-37.359649999999988</v>
      </c>
      <c r="K5" s="3"/>
      <c r="L5" s="3"/>
      <c r="M5" s="3">
        <f t="shared" si="3"/>
        <v>626.85255399999994</v>
      </c>
      <c r="N5" s="3">
        <f t="shared" si="4"/>
        <v>-299.99048999999997</v>
      </c>
      <c r="O5" s="3"/>
      <c r="P5" s="3"/>
      <c r="Q5" s="3"/>
      <c r="R5" s="3"/>
      <c r="S5" s="3"/>
      <c r="T5" s="3">
        <v>939.34429999999998</v>
      </c>
      <c r="U5" s="3">
        <v>1057.8729000000001</v>
      </c>
      <c r="V5" s="3">
        <v>1627.98</v>
      </c>
      <c r="W5" s="3">
        <v>2151.8000000000002</v>
      </c>
      <c r="X5" s="3"/>
      <c r="Y5" s="3">
        <f t="shared" si="5"/>
        <v>118.5286000000001</v>
      </c>
      <c r="Z5" s="3">
        <f t="shared" si="6"/>
        <v>523.82000000000016</v>
      </c>
      <c r="AA5" s="3">
        <f t="shared" si="7"/>
        <v>321.17430000000013</v>
      </c>
      <c r="AB5" s="3"/>
      <c r="AC5" s="3"/>
      <c r="AD5" s="3">
        <f t="shared" si="8"/>
        <v>-2.7609720000000664</v>
      </c>
      <c r="AE5" s="3">
        <f t="shared" si="9"/>
        <v>220.48377600000003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s="3" t="s">
        <v>43</v>
      </c>
      <c r="B6" s="3"/>
      <c r="C6" s="3">
        <v>1056.5775000000001</v>
      </c>
      <c r="D6" s="3">
        <v>1416.8</v>
      </c>
      <c r="E6" s="3">
        <v>1209.634</v>
      </c>
      <c r="F6" s="3">
        <v>1491.7166999999999</v>
      </c>
      <c r="G6" s="3"/>
      <c r="H6" s="3">
        <f t="shared" si="0"/>
        <v>360.22249999999985</v>
      </c>
      <c r="I6" s="3">
        <f t="shared" si="1"/>
        <v>282.08269999999993</v>
      </c>
      <c r="J6" s="3">
        <f t="shared" si="2"/>
        <v>321.15259999999989</v>
      </c>
      <c r="K6" s="3"/>
      <c r="L6" s="3"/>
      <c r="M6" s="3">
        <f t="shared" si="3"/>
        <v>118.50280399999998</v>
      </c>
      <c r="N6" s="3">
        <f t="shared" si="4"/>
        <v>208.35926000000001</v>
      </c>
      <c r="O6" s="3"/>
      <c r="P6" s="3"/>
      <c r="Q6" s="3"/>
      <c r="R6" s="3"/>
      <c r="S6" s="3"/>
      <c r="T6" s="3">
        <v>753.06799999999998</v>
      </c>
      <c r="U6" s="3">
        <v>1041.49</v>
      </c>
      <c r="V6" s="3">
        <v>1377.4317000000001</v>
      </c>
      <c r="W6" s="3">
        <v>1165.7</v>
      </c>
      <c r="X6" s="3"/>
      <c r="Y6" s="3">
        <f t="shared" si="5"/>
        <v>288.42200000000003</v>
      </c>
      <c r="Z6" s="3">
        <f t="shared" si="6"/>
        <v>-211.73170000000005</v>
      </c>
      <c r="AA6" s="3">
        <f t="shared" si="7"/>
        <v>38.34514999999999</v>
      </c>
      <c r="AB6" s="3"/>
      <c r="AC6" s="3"/>
      <c r="AD6" s="3">
        <f t="shared" si="8"/>
        <v>449.96157800000003</v>
      </c>
      <c r="AE6" s="3">
        <f t="shared" si="9"/>
        <v>-232.23877400000003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3" t="s">
        <v>44</v>
      </c>
      <c r="B7" s="3"/>
      <c r="C7" s="3">
        <v>1353.625</v>
      </c>
      <c r="D7" s="3">
        <v>1556.1</v>
      </c>
      <c r="E7" s="3">
        <v>1454.58</v>
      </c>
      <c r="F7" s="3">
        <v>1445.2333000000001</v>
      </c>
      <c r="G7" s="3"/>
      <c r="H7" s="3">
        <f t="shared" si="0"/>
        <v>202.47499999999991</v>
      </c>
      <c r="I7" s="3">
        <f t="shared" si="1"/>
        <v>-9.3466999999998279</v>
      </c>
      <c r="J7" s="3">
        <f t="shared" si="2"/>
        <v>96.564150000000041</v>
      </c>
      <c r="K7" s="3"/>
      <c r="L7" s="3"/>
      <c r="M7" s="3">
        <f t="shared" si="3"/>
        <v>185.34375399999988</v>
      </c>
      <c r="N7" s="3">
        <f t="shared" si="4"/>
        <v>141.5183100000001</v>
      </c>
      <c r="O7" s="3"/>
      <c r="P7" s="3"/>
      <c r="Q7" s="3"/>
      <c r="R7" s="3"/>
      <c r="S7" s="3"/>
      <c r="T7" s="3">
        <v>1509.1713999999999</v>
      </c>
      <c r="U7" s="3">
        <v>1400.8167000000001</v>
      </c>
      <c r="V7" s="3">
        <v>1678.16</v>
      </c>
      <c r="W7" s="3">
        <v>1361.2</v>
      </c>
      <c r="X7" s="3"/>
      <c r="Y7" s="3">
        <f t="shared" si="5"/>
        <v>-108.35469999999987</v>
      </c>
      <c r="Z7" s="3">
        <f t="shared" si="6"/>
        <v>-316.96000000000004</v>
      </c>
      <c r="AA7" s="3">
        <f t="shared" si="7"/>
        <v>-212.65734999999995</v>
      </c>
      <c r="AB7" s="3"/>
      <c r="AC7" s="3"/>
      <c r="AD7" s="3">
        <f t="shared" si="8"/>
        <v>304.18737800000008</v>
      </c>
      <c r="AE7" s="3">
        <f t="shared" si="9"/>
        <v>-86.464574000000084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A8" s="3" t="s">
        <v>45</v>
      </c>
      <c r="B8" s="3"/>
      <c r="C8" s="3">
        <v>2769.3</v>
      </c>
      <c r="D8" s="3">
        <v>2888.8</v>
      </c>
      <c r="E8" s="3">
        <v>1859.2</v>
      </c>
      <c r="F8" s="3">
        <v>1791.7</v>
      </c>
      <c r="G8" s="3"/>
      <c r="H8" s="3">
        <f t="shared" si="0"/>
        <v>119.5</v>
      </c>
      <c r="I8" s="3">
        <f t="shared" si="1"/>
        <v>-67.5</v>
      </c>
      <c r="J8" s="3">
        <f t="shared" si="2"/>
        <v>26</v>
      </c>
      <c r="K8" s="3"/>
      <c r="L8" s="3"/>
      <c r="M8" s="3">
        <f t="shared" si="3"/>
        <v>172.93290400000001</v>
      </c>
      <c r="N8" s="3">
        <f t="shared" si="4"/>
        <v>153.92915999999997</v>
      </c>
      <c r="O8" s="3"/>
      <c r="P8" s="3"/>
      <c r="Q8" s="3"/>
      <c r="R8" s="3"/>
      <c r="S8" s="3"/>
      <c r="T8" s="3">
        <v>1304.2971</v>
      </c>
      <c r="U8" s="3">
        <v>2269.54</v>
      </c>
      <c r="V8" s="3">
        <v>1811.46</v>
      </c>
      <c r="W8" s="3">
        <v>2421.3332999999998</v>
      </c>
      <c r="X8" s="3"/>
      <c r="Y8" s="3">
        <f t="shared" si="5"/>
        <v>965.24289999999996</v>
      </c>
      <c r="Z8" s="3">
        <f t="shared" si="6"/>
        <v>609.87329999999974</v>
      </c>
      <c r="AA8" s="3">
        <f t="shared" si="7"/>
        <v>787.55809999999985</v>
      </c>
      <c r="AB8" s="3"/>
      <c r="AC8" s="3"/>
      <c r="AD8" s="3">
        <f t="shared" si="8"/>
        <v>377.5695280000001</v>
      </c>
      <c r="AE8" s="3">
        <f t="shared" si="9"/>
        <v>-159.84672400000011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A9" s="3" t="s">
        <v>46</v>
      </c>
      <c r="B9" s="3"/>
      <c r="C9" s="3">
        <v>1744.9749999999999</v>
      </c>
      <c r="D9" s="3">
        <v>1842.95</v>
      </c>
      <c r="E9" s="3">
        <v>1018.73</v>
      </c>
      <c r="F9" s="3">
        <v>2706.75</v>
      </c>
      <c r="G9" s="3"/>
      <c r="H9" s="3">
        <f t="shared" si="0"/>
        <v>97.975000000000136</v>
      </c>
      <c r="I9" s="3">
        <f t="shared" si="1"/>
        <v>1688.02</v>
      </c>
      <c r="J9" s="3">
        <f t="shared" si="2"/>
        <v>892.99750000000006</v>
      </c>
      <c r="K9" s="3"/>
      <c r="L9" s="3"/>
      <c r="M9" s="3">
        <f t="shared" si="3"/>
        <v>-715.58959599999991</v>
      </c>
      <c r="N9" s="3">
        <f t="shared" si="4"/>
        <v>1042.4516599999999</v>
      </c>
      <c r="O9" s="3"/>
      <c r="P9" s="3"/>
      <c r="Q9" s="3"/>
      <c r="R9" s="3"/>
      <c r="S9" s="3"/>
      <c r="T9" s="3">
        <v>1277.76</v>
      </c>
      <c r="U9" s="3">
        <v>1636.828</v>
      </c>
      <c r="V9" s="3">
        <v>1478.6</v>
      </c>
      <c r="W9" s="3">
        <v>1800.25</v>
      </c>
      <c r="X9" s="3"/>
      <c r="Y9" s="3">
        <f t="shared" si="5"/>
        <v>359.06799999999998</v>
      </c>
      <c r="Z9" s="3">
        <f t="shared" si="6"/>
        <v>321.65000000000009</v>
      </c>
      <c r="AA9" s="3">
        <f t="shared" si="7"/>
        <v>340.35900000000004</v>
      </c>
      <c r="AB9" s="3"/>
      <c r="AC9" s="3"/>
      <c r="AD9" s="3">
        <f t="shared" si="8"/>
        <v>218.59372799999991</v>
      </c>
      <c r="AE9" s="3">
        <f t="shared" si="9"/>
        <v>-0.87092399999994186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A10" s="3" t="s">
        <v>47</v>
      </c>
      <c r="B10" s="3"/>
      <c r="C10" s="3">
        <v>2668.9</v>
      </c>
      <c r="D10" s="3">
        <v>1437.4</v>
      </c>
      <c r="E10" s="3">
        <v>1309.758</v>
      </c>
      <c r="F10" s="3">
        <v>1298.0782999999999</v>
      </c>
      <c r="G10" s="3"/>
      <c r="H10" s="3">
        <f t="shared" si="0"/>
        <v>-1231.5</v>
      </c>
      <c r="I10" s="3">
        <f t="shared" si="1"/>
        <v>-11.679700000000139</v>
      </c>
      <c r="J10" s="3">
        <f t="shared" si="2"/>
        <v>-621.58985000000007</v>
      </c>
      <c r="K10" s="3"/>
      <c r="L10" s="3"/>
      <c r="M10" s="3">
        <f t="shared" si="3"/>
        <v>-530.47724599999992</v>
      </c>
      <c r="N10" s="3">
        <f t="shared" si="4"/>
        <v>857.33930999999984</v>
      </c>
      <c r="O10" s="3"/>
      <c r="P10" s="3"/>
      <c r="Q10" s="3"/>
      <c r="R10" s="3"/>
      <c r="S10" s="3"/>
      <c r="T10" s="3">
        <v>1056.4242999999999</v>
      </c>
      <c r="U10" s="3">
        <v>1279.81</v>
      </c>
      <c r="V10" s="3">
        <v>1417.3143</v>
      </c>
      <c r="W10" s="3">
        <v>1530.5667000000001</v>
      </c>
      <c r="X10" s="3"/>
      <c r="Y10" s="3">
        <f t="shared" si="5"/>
        <v>223.38570000000004</v>
      </c>
      <c r="Z10" s="3">
        <f t="shared" si="6"/>
        <v>113.25240000000008</v>
      </c>
      <c r="AA10" s="3">
        <f t="shared" si="7"/>
        <v>168.31905000000006</v>
      </c>
      <c r="AB10" s="3"/>
      <c r="AC10" s="3"/>
      <c r="AD10" s="3">
        <f t="shared" si="8"/>
        <v>254.95137799999995</v>
      </c>
      <c r="AE10" s="3">
        <f t="shared" si="9"/>
        <v>-37.228573999999981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A11" s="3" t="s">
        <v>48</v>
      </c>
      <c r="B11" s="3"/>
      <c r="C11" s="3">
        <v>1358.1333</v>
      </c>
      <c r="D11" s="3">
        <v>1238.8499999999999</v>
      </c>
      <c r="E11" s="3">
        <v>1265.712</v>
      </c>
      <c r="F11" s="3">
        <v>1673.4833000000001</v>
      </c>
      <c r="G11" s="3"/>
      <c r="H11" s="3">
        <f t="shared" si="0"/>
        <v>-119.28330000000005</v>
      </c>
      <c r="I11" s="3">
        <f t="shared" si="1"/>
        <v>407.77130000000011</v>
      </c>
      <c r="J11" s="3">
        <f t="shared" si="2"/>
        <v>144.24400000000003</v>
      </c>
      <c r="K11" s="3"/>
      <c r="L11" s="3"/>
      <c r="M11" s="3">
        <f t="shared" si="3"/>
        <v>-184.09439600000007</v>
      </c>
      <c r="N11" s="3">
        <f t="shared" si="4"/>
        <v>510.95646000000005</v>
      </c>
      <c r="O11" s="3"/>
      <c r="P11" s="3"/>
      <c r="Q11" s="3"/>
      <c r="R11" s="3"/>
      <c r="S11" s="3"/>
      <c r="T11" s="3">
        <v>762.6114</v>
      </c>
      <c r="U11" s="3">
        <v>940.79169999999999</v>
      </c>
      <c r="V11" s="3">
        <v>1334.8483000000001</v>
      </c>
      <c r="W11" s="3">
        <v>1360.9</v>
      </c>
      <c r="X11" s="3"/>
      <c r="Y11" s="3">
        <f t="shared" si="5"/>
        <v>178.18029999999999</v>
      </c>
      <c r="Z11" s="3">
        <f t="shared" si="6"/>
        <v>26.051699999999983</v>
      </c>
      <c r="AA11" s="3">
        <f t="shared" si="7"/>
        <v>102.11599999999999</v>
      </c>
      <c r="AB11" s="3"/>
      <c r="AC11" s="3"/>
      <c r="AD11" s="3">
        <f t="shared" si="8"/>
        <v>275.949028</v>
      </c>
      <c r="AE11" s="3">
        <f t="shared" si="9"/>
        <v>-58.226224000000002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A12" s="3" t="s">
        <v>49</v>
      </c>
      <c r="B12" s="3"/>
      <c r="C12" s="3">
        <v>1118.1375</v>
      </c>
      <c r="D12" s="3">
        <v>978.92499999999995</v>
      </c>
      <c r="E12" s="3">
        <v>1791.32</v>
      </c>
      <c r="F12" s="3">
        <v>1573.98</v>
      </c>
      <c r="G12" s="3"/>
      <c r="H12" s="3">
        <f t="shared" si="0"/>
        <v>-139.21250000000009</v>
      </c>
      <c r="I12" s="3">
        <f t="shared" si="1"/>
        <v>-217.33999999999992</v>
      </c>
      <c r="J12" s="3">
        <f t="shared" si="2"/>
        <v>-178.27625</v>
      </c>
      <c r="K12" s="3"/>
      <c r="L12" s="3"/>
      <c r="M12" s="3">
        <f t="shared" si="3"/>
        <v>118.49665399999994</v>
      </c>
      <c r="N12" s="3">
        <f t="shared" si="4"/>
        <v>208.36541000000005</v>
      </c>
      <c r="O12" s="3"/>
      <c r="P12" s="3"/>
      <c r="Q12" s="3"/>
      <c r="R12" s="3"/>
      <c r="S12" s="3"/>
      <c r="T12" s="3">
        <v>1342.5482999999999</v>
      </c>
      <c r="U12" s="3">
        <v>1465.84</v>
      </c>
      <c r="V12" s="3">
        <v>1664.2</v>
      </c>
      <c r="W12" s="3">
        <v>1465.0450000000001</v>
      </c>
      <c r="X12" s="3"/>
      <c r="Y12" s="3">
        <f t="shared" si="5"/>
        <v>123.29169999999999</v>
      </c>
      <c r="Z12" s="3">
        <f t="shared" si="6"/>
        <v>-199.15499999999997</v>
      </c>
      <c r="AA12" s="3">
        <f t="shared" si="7"/>
        <v>-37.931649999999991</v>
      </c>
      <c r="AB12" s="3"/>
      <c r="AC12" s="3"/>
      <c r="AD12" s="3">
        <f t="shared" si="8"/>
        <v>361.10807799999998</v>
      </c>
      <c r="AE12" s="3">
        <f t="shared" si="9"/>
        <v>-143.38527399999998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A13" s="3" t="s">
        <v>50</v>
      </c>
      <c r="B13" s="3"/>
      <c r="C13" s="3">
        <v>1370.7249999999999</v>
      </c>
      <c r="D13" s="3">
        <v>1372.3</v>
      </c>
      <c r="E13" s="3">
        <v>2119.48</v>
      </c>
      <c r="F13" s="3">
        <v>1552.3625</v>
      </c>
      <c r="G13" s="3"/>
      <c r="H13" s="3">
        <f t="shared" si="0"/>
        <v>1.5750000000000455</v>
      </c>
      <c r="I13" s="3">
        <f t="shared" si="1"/>
        <v>-567.11750000000006</v>
      </c>
      <c r="J13" s="3">
        <f t="shared" si="2"/>
        <v>-282.77125000000001</v>
      </c>
      <c r="K13" s="3"/>
      <c r="L13" s="3"/>
      <c r="M13" s="3">
        <f t="shared" si="3"/>
        <v>363.77915400000006</v>
      </c>
      <c r="N13" s="3">
        <f t="shared" si="4"/>
        <v>-36.917090000000087</v>
      </c>
      <c r="O13" s="3"/>
      <c r="P13" s="3"/>
      <c r="Q13" s="3"/>
      <c r="R13" s="3"/>
      <c r="S13" s="3"/>
      <c r="T13" s="3">
        <v>1348.7860000000001</v>
      </c>
      <c r="U13" s="3">
        <v>1791.8</v>
      </c>
      <c r="V13" s="3">
        <v>1943.45</v>
      </c>
      <c r="W13" s="3">
        <v>2276.6333</v>
      </c>
      <c r="X13" s="3"/>
      <c r="Y13" s="3">
        <f t="shared" si="5"/>
        <v>443.0139999999999</v>
      </c>
      <c r="Z13" s="3">
        <f t="shared" si="6"/>
        <v>333.18329999999992</v>
      </c>
      <c r="AA13" s="3">
        <f t="shared" si="7"/>
        <v>388.09864999999991</v>
      </c>
      <c r="AB13" s="3"/>
      <c r="AC13" s="3"/>
      <c r="AD13" s="3">
        <f t="shared" si="8"/>
        <v>254.80007799999996</v>
      </c>
      <c r="AE13" s="3">
        <f t="shared" si="9"/>
        <v>-37.077273999999989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A14" s="3" t="s">
        <v>51</v>
      </c>
      <c r="B14" s="3"/>
      <c r="C14" s="3">
        <v>817.94830000000002</v>
      </c>
      <c r="D14" s="3">
        <v>892.35</v>
      </c>
      <c r="E14" s="3">
        <v>1112.82</v>
      </c>
      <c r="F14" s="3">
        <v>1831.9666999999999</v>
      </c>
      <c r="G14" s="3"/>
      <c r="H14" s="3">
        <f t="shared" si="0"/>
        <v>74.401700000000005</v>
      </c>
      <c r="I14" s="3">
        <f t="shared" si="1"/>
        <v>719.14670000000001</v>
      </c>
      <c r="J14" s="3">
        <f t="shared" si="2"/>
        <v>396.77420000000001</v>
      </c>
      <c r="K14" s="3"/>
      <c r="L14" s="3"/>
      <c r="M14" s="3">
        <f t="shared" si="3"/>
        <v>-242.93959599999999</v>
      </c>
      <c r="N14" s="3">
        <f t="shared" si="4"/>
        <v>569.80165999999997</v>
      </c>
      <c r="O14" s="3"/>
      <c r="P14" s="3"/>
      <c r="Q14" s="3"/>
      <c r="R14" s="3"/>
      <c r="S14" s="3"/>
      <c r="T14" s="3">
        <v>927.43330000000003</v>
      </c>
      <c r="U14" s="3">
        <v>1442.8186000000001</v>
      </c>
      <c r="V14" s="3">
        <v>1378.4833000000001</v>
      </c>
      <c r="W14" s="3">
        <v>874.64</v>
      </c>
      <c r="X14" s="3"/>
      <c r="Y14" s="3">
        <f t="shared" si="5"/>
        <v>515.38530000000003</v>
      </c>
      <c r="Z14" s="3">
        <f t="shared" si="6"/>
        <v>-503.84330000000011</v>
      </c>
      <c r="AA14" s="3">
        <f t="shared" si="7"/>
        <v>5.7709999999999582</v>
      </c>
      <c r="AB14" s="3"/>
      <c r="AC14" s="3"/>
      <c r="AD14" s="3">
        <f t="shared" si="8"/>
        <v>709.49902800000007</v>
      </c>
      <c r="AE14" s="3">
        <f t="shared" si="9"/>
        <v>-491.77622400000007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A15" s="3" t="s">
        <v>52</v>
      </c>
      <c r="B15" s="3"/>
      <c r="C15" s="3">
        <v>1254.4974999999999</v>
      </c>
      <c r="D15" s="3">
        <v>1382.4</v>
      </c>
      <c r="E15" s="3">
        <v>1285.95</v>
      </c>
      <c r="F15" s="3">
        <v>1520.8833</v>
      </c>
      <c r="G15" s="3"/>
      <c r="H15" s="3">
        <f t="shared" si="0"/>
        <v>127.90250000000015</v>
      </c>
      <c r="I15" s="3">
        <f t="shared" si="1"/>
        <v>234.93329999999992</v>
      </c>
      <c r="J15" s="3">
        <f t="shared" si="2"/>
        <v>181.41790000000003</v>
      </c>
      <c r="K15" s="3"/>
      <c r="L15" s="3"/>
      <c r="M15" s="3">
        <f t="shared" si="3"/>
        <v>25.917504000000136</v>
      </c>
      <c r="N15" s="3">
        <f t="shared" si="4"/>
        <v>300.94455999999985</v>
      </c>
      <c r="O15" s="3"/>
      <c r="P15" s="3"/>
      <c r="Q15" s="3"/>
      <c r="R15" s="3"/>
      <c r="S15" s="3"/>
      <c r="T15" s="3">
        <v>1955.5571</v>
      </c>
      <c r="U15" s="3">
        <v>1682.52</v>
      </c>
      <c r="V15" s="3">
        <v>2238.3833</v>
      </c>
      <c r="W15" s="3">
        <v>1979.9666999999999</v>
      </c>
      <c r="X15" s="3"/>
      <c r="Y15" s="3">
        <f t="shared" si="5"/>
        <v>-273.03710000000001</v>
      </c>
      <c r="Z15" s="3">
        <f t="shared" si="6"/>
        <v>-258.41660000000002</v>
      </c>
      <c r="AA15" s="3">
        <f t="shared" si="7"/>
        <v>-265.72685000000001</v>
      </c>
      <c r="AB15" s="3"/>
      <c r="AC15" s="3"/>
      <c r="AD15" s="3">
        <f t="shared" si="8"/>
        <v>192.57447799999997</v>
      </c>
      <c r="AE15" s="3">
        <f t="shared" si="9"/>
        <v>25.148326000000001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A16" s="3" t="s">
        <v>53</v>
      </c>
      <c r="B16" s="3"/>
      <c r="C16" s="3">
        <v>1964.325</v>
      </c>
      <c r="D16" s="3">
        <v>2234.5500000000002</v>
      </c>
      <c r="E16" s="3">
        <v>2017.68</v>
      </c>
      <c r="F16" s="3">
        <v>2482.7332999999999</v>
      </c>
      <c r="G16" s="3"/>
      <c r="H16" s="3">
        <f t="shared" si="0"/>
        <v>270.22500000000014</v>
      </c>
      <c r="I16" s="3">
        <f t="shared" si="1"/>
        <v>465.05329999999981</v>
      </c>
      <c r="J16" s="3">
        <f t="shared" si="2"/>
        <v>367.63914999999997</v>
      </c>
      <c r="K16" s="3"/>
      <c r="L16" s="3"/>
      <c r="M16" s="3">
        <f t="shared" si="3"/>
        <v>-17.981245999999814</v>
      </c>
      <c r="N16" s="3">
        <f t="shared" si="4"/>
        <v>344.8433099999998</v>
      </c>
      <c r="O16" s="3"/>
      <c r="P16" s="3"/>
      <c r="Q16" s="3"/>
      <c r="R16" s="3"/>
      <c r="S16" s="3"/>
      <c r="T16" s="3">
        <v>2411.3000000000002</v>
      </c>
      <c r="U16" s="3">
        <v>2438.2332999999999</v>
      </c>
      <c r="V16" s="3">
        <v>2406.7332999999999</v>
      </c>
      <c r="W16" s="3">
        <v>2225.2332999999999</v>
      </c>
      <c r="X16" s="3"/>
      <c r="Y16" s="3">
        <f t="shared" si="5"/>
        <v>26.93329999999969</v>
      </c>
      <c r="Z16" s="3">
        <f t="shared" si="6"/>
        <v>-181.5</v>
      </c>
      <c r="AA16" s="3">
        <f t="shared" si="7"/>
        <v>-77.283350000000155</v>
      </c>
      <c r="AB16" s="3"/>
      <c r="AC16" s="3"/>
      <c r="AD16" s="3">
        <f t="shared" si="8"/>
        <v>304.10137799999984</v>
      </c>
      <c r="AE16" s="3">
        <f t="shared" si="9"/>
        <v>-86.378573999999844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x14ac:dyDescent="0.2">
      <c r="A17" s="3" t="s">
        <v>54</v>
      </c>
      <c r="B17" s="3"/>
      <c r="C17" s="3">
        <v>930.26670000000001</v>
      </c>
      <c r="D17" s="3">
        <v>1127.9000000000001</v>
      </c>
      <c r="E17" s="3">
        <v>1250.3599999999999</v>
      </c>
      <c r="F17" s="3">
        <v>1466.7666999999999</v>
      </c>
      <c r="G17" s="3"/>
      <c r="H17" s="3">
        <f t="shared" si="0"/>
        <v>197.63330000000008</v>
      </c>
      <c r="I17" s="3">
        <f t="shared" si="1"/>
        <v>216.4067</v>
      </c>
      <c r="J17" s="3">
        <f t="shared" si="2"/>
        <v>207.02000000000004</v>
      </c>
      <c r="K17" s="3"/>
      <c r="L17" s="3"/>
      <c r="M17" s="3">
        <f t="shared" si="3"/>
        <v>70.04620400000006</v>
      </c>
      <c r="N17" s="3">
        <f t="shared" si="4"/>
        <v>256.81585999999993</v>
      </c>
      <c r="O17" s="3"/>
      <c r="P17" s="3"/>
      <c r="Q17" s="3"/>
      <c r="R17" s="3"/>
      <c r="S17" s="3"/>
      <c r="T17" s="3">
        <v>1362.3157000000001</v>
      </c>
      <c r="U17" s="3">
        <v>1917.3386</v>
      </c>
      <c r="V17" s="3">
        <v>1926.0667000000001</v>
      </c>
      <c r="W17" s="3">
        <v>1543</v>
      </c>
      <c r="X17" s="3"/>
      <c r="Y17" s="3">
        <f t="shared" si="5"/>
        <v>555.02289999999994</v>
      </c>
      <c r="Z17" s="3">
        <f t="shared" si="6"/>
        <v>-383.06670000000008</v>
      </c>
      <c r="AA17" s="3">
        <f t="shared" si="7"/>
        <v>85.978099999999927</v>
      </c>
      <c r="AB17" s="3"/>
      <c r="AC17" s="3"/>
      <c r="AD17" s="3">
        <f t="shared" si="8"/>
        <v>668.929528</v>
      </c>
      <c r="AE17" s="3">
        <f t="shared" si="9"/>
        <v>-451.20672400000001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x14ac:dyDescent="0.2">
      <c r="A18" s="3" t="s">
        <v>55</v>
      </c>
      <c r="B18" s="3"/>
      <c r="C18" s="3">
        <v>948.36829999999998</v>
      </c>
      <c r="D18" s="3">
        <v>1201.7</v>
      </c>
      <c r="E18" s="3">
        <v>1080.06</v>
      </c>
      <c r="F18" s="3">
        <v>1476.78</v>
      </c>
      <c r="G18" s="3"/>
      <c r="H18" s="3">
        <f t="shared" si="0"/>
        <v>253.33170000000007</v>
      </c>
      <c r="I18" s="3">
        <f t="shared" si="1"/>
        <v>396.72</v>
      </c>
      <c r="J18" s="3">
        <f t="shared" si="2"/>
        <v>325.02585000000005</v>
      </c>
      <c r="K18" s="3"/>
      <c r="L18" s="3"/>
      <c r="M18" s="3">
        <f t="shared" si="3"/>
        <v>7.7387540000000428</v>
      </c>
      <c r="N18" s="3">
        <f t="shared" si="4"/>
        <v>319.12330999999995</v>
      </c>
      <c r="O18" s="3"/>
      <c r="P18" s="3"/>
      <c r="Q18" s="3"/>
      <c r="R18" s="3"/>
      <c r="S18" s="3"/>
      <c r="T18" s="3">
        <v>852.12860000000001</v>
      </c>
      <c r="U18" s="3">
        <v>1039.1514</v>
      </c>
      <c r="V18" s="3">
        <v>2031.1</v>
      </c>
      <c r="W18" s="3">
        <v>1878.45</v>
      </c>
      <c r="X18" s="3"/>
      <c r="Y18" s="3">
        <f t="shared" si="5"/>
        <v>187.02279999999996</v>
      </c>
      <c r="Z18" s="3">
        <f t="shared" si="6"/>
        <v>-152.64999999999986</v>
      </c>
      <c r="AA18" s="3">
        <f t="shared" si="7"/>
        <v>17.186400000000049</v>
      </c>
      <c r="AB18" s="3"/>
      <c r="AC18" s="3"/>
      <c r="AD18" s="3">
        <f t="shared" si="8"/>
        <v>369.72112799999991</v>
      </c>
      <c r="AE18" s="3">
        <f t="shared" si="9"/>
        <v>-151.99832399999991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x14ac:dyDescent="0.2">
      <c r="A19" s="3" t="s">
        <v>56</v>
      </c>
      <c r="B19" s="3"/>
      <c r="C19" s="3">
        <v>1463.075</v>
      </c>
      <c r="D19" s="3">
        <v>3346.6</v>
      </c>
      <c r="E19" s="3">
        <v>2810.35</v>
      </c>
      <c r="F19" s="3">
        <v>2524.1999999999998</v>
      </c>
      <c r="G19" s="3"/>
      <c r="H19" s="3">
        <f t="shared" si="0"/>
        <v>1883.5249999999999</v>
      </c>
      <c r="I19" s="3">
        <f t="shared" si="1"/>
        <v>-286.15000000000009</v>
      </c>
      <c r="J19" s="3">
        <f t="shared" si="2"/>
        <v>798.68749999999989</v>
      </c>
      <c r="K19" s="3"/>
      <c r="L19" s="3"/>
      <c r="M19" s="3">
        <f t="shared" si="3"/>
        <v>1164.2704040000001</v>
      </c>
      <c r="N19" s="3">
        <f t="shared" si="4"/>
        <v>-837.40834000000018</v>
      </c>
      <c r="O19" s="3"/>
      <c r="P19" s="3"/>
      <c r="Q19" s="3"/>
      <c r="R19" s="3"/>
      <c r="S19" s="3"/>
      <c r="T19" s="3">
        <v>1849.3</v>
      </c>
      <c r="U19" s="3">
        <v>1432.35</v>
      </c>
      <c r="V19" s="3">
        <v>2424.2714000000001</v>
      </c>
      <c r="W19" s="3">
        <v>2667.3</v>
      </c>
      <c r="X19" s="3"/>
      <c r="Y19" s="3">
        <f t="shared" si="5"/>
        <v>-416.95000000000005</v>
      </c>
      <c r="Z19" s="3">
        <f t="shared" si="6"/>
        <v>243.0286000000001</v>
      </c>
      <c r="AA19" s="3">
        <f t="shared" si="7"/>
        <v>-86.960699999999974</v>
      </c>
      <c r="AB19" s="3"/>
      <c r="AC19" s="3"/>
      <c r="AD19" s="3">
        <f t="shared" si="8"/>
        <v>-130.1045720000001</v>
      </c>
      <c r="AE19" s="3">
        <f t="shared" si="9"/>
        <v>347.82737600000007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x14ac:dyDescent="0.2">
      <c r="A20" s="3" t="s">
        <v>57</v>
      </c>
      <c r="B20" s="3"/>
      <c r="C20" s="3">
        <v>1553.0250000000001</v>
      </c>
      <c r="D20" s="3">
        <v>2667.9</v>
      </c>
      <c r="E20" s="3">
        <v>2332.3667</v>
      </c>
      <c r="F20" s="3">
        <v>2458</v>
      </c>
      <c r="G20" s="3"/>
      <c r="H20" s="3">
        <f t="shared" si="0"/>
        <v>1114.875</v>
      </c>
      <c r="I20" s="3">
        <f t="shared" si="1"/>
        <v>125.63329999999996</v>
      </c>
      <c r="J20" s="3">
        <f t="shared" si="2"/>
        <v>620.25414999999998</v>
      </c>
      <c r="K20" s="3"/>
      <c r="L20" s="3"/>
      <c r="M20" s="3">
        <f t="shared" si="3"/>
        <v>574.05375400000003</v>
      </c>
      <c r="N20" s="3">
        <f t="shared" si="4"/>
        <v>-247.19169000000005</v>
      </c>
      <c r="O20" s="3"/>
      <c r="P20" s="3"/>
      <c r="Q20" s="3"/>
      <c r="R20" s="3"/>
      <c r="S20" s="3"/>
      <c r="T20" s="3">
        <v>1135.9485999999999</v>
      </c>
      <c r="U20" s="3">
        <v>1243.0528999999999</v>
      </c>
      <c r="V20" s="3">
        <v>1647.8714</v>
      </c>
      <c r="W20" s="3">
        <v>1603.93</v>
      </c>
      <c r="X20" s="3"/>
      <c r="Y20" s="3">
        <f t="shared" si="5"/>
        <v>107.10429999999997</v>
      </c>
      <c r="Z20" s="3">
        <f t="shared" si="6"/>
        <v>-43.941399999999931</v>
      </c>
      <c r="AA20" s="3">
        <f t="shared" si="7"/>
        <v>31.581450000000018</v>
      </c>
      <c r="AB20" s="3"/>
      <c r="AC20" s="3"/>
      <c r="AD20" s="3">
        <f t="shared" si="8"/>
        <v>275.40757799999994</v>
      </c>
      <c r="AE20" s="3">
        <f t="shared" si="9"/>
        <v>-57.684773999999948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x14ac:dyDescent="0.2">
      <c r="A21" s="3" t="s">
        <v>58</v>
      </c>
      <c r="B21" s="3"/>
      <c r="C21" s="3">
        <v>1788.9</v>
      </c>
      <c r="D21" s="3">
        <v>1171.3</v>
      </c>
      <c r="E21" s="3">
        <v>1489.8333</v>
      </c>
      <c r="F21" s="3">
        <v>1422.2132999999999</v>
      </c>
      <c r="G21" s="3"/>
      <c r="H21" s="3">
        <f t="shared" si="0"/>
        <v>-617.60000000000014</v>
      </c>
      <c r="I21" s="3">
        <f t="shared" si="1"/>
        <v>-67.620000000000118</v>
      </c>
      <c r="J21" s="3">
        <f t="shared" si="2"/>
        <v>-342.61000000000013</v>
      </c>
      <c r="K21" s="3"/>
      <c r="L21" s="3"/>
      <c r="M21" s="3">
        <f t="shared" si="3"/>
        <v>-195.557096</v>
      </c>
      <c r="N21" s="3">
        <f t="shared" si="4"/>
        <v>522.41915999999992</v>
      </c>
      <c r="O21" s="3"/>
      <c r="P21" s="3"/>
      <c r="Q21" s="3"/>
      <c r="R21" s="3"/>
      <c r="S21" s="3"/>
      <c r="T21" s="3">
        <v>1360.4</v>
      </c>
      <c r="U21" s="3">
        <v>1194.145</v>
      </c>
      <c r="V21" s="3">
        <v>1298.5574999999999</v>
      </c>
      <c r="W21" s="3">
        <v>1954.1</v>
      </c>
      <c r="X21" s="3"/>
      <c r="Y21" s="3">
        <f t="shared" si="5"/>
        <v>-166.25500000000011</v>
      </c>
      <c r="Z21" s="3">
        <f t="shared" si="6"/>
        <v>655.54250000000002</v>
      </c>
      <c r="AA21" s="3">
        <f t="shared" si="7"/>
        <v>244.64374999999995</v>
      </c>
      <c r="AB21" s="3"/>
      <c r="AC21" s="3"/>
      <c r="AD21" s="3">
        <f t="shared" si="8"/>
        <v>-211.0140220000001</v>
      </c>
      <c r="AE21" s="3">
        <f t="shared" si="9"/>
        <v>428.73682600000006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x14ac:dyDescent="0.2">
      <c r="A22" s="3" t="s">
        <v>59</v>
      </c>
      <c r="B22" s="3"/>
      <c r="C22" s="3">
        <v>2215.1</v>
      </c>
      <c r="D22" s="3">
        <v>2232.1333</v>
      </c>
      <c r="E22" s="3">
        <v>1676.8667</v>
      </c>
      <c r="F22" s="3">
        <v>1286.5</v>
      </c>
      <c r="G22" s="3"/>
      <c r="H22" s="3">
        <f t="shared" si="0"/>
        <v>17.033300000000054</v>
      </c>
      <c r="I22" s="3">
        <f t="shared" si="1"/>
        <v>-390.36670000000004</v>
      </c>
      <c r="J22" s="3">
        <f t="shared" si="2"/>
        <v>-186.66669999999999</v>
      </c>
      <c r="K22" s="3"/>
      <c r="L22" s="3"/>
      <c r="M22" s="3">
        <f t="shared" si="3"/>
        <v>283.13290400000005</v>
      </c>
      <c r="N22" s="3">
        <f t="shared" si="4"/>
        <v>43.729159999999922</v>
      </c>
      <c r="O22" s="3"/>
      <c r="P22" s="3"/>
      <c r="Q22" s="3"/>
      <c r="R22" s="3"/>
      <c r="S22" s="3"/>
      <c r="T22" s="3">
        <v>1252.95</v>
      </c>
      <c r="U22" s="3">
        <v>1766.7</v>
      </c>
      <c r="V22" s="3">
        <v>1488.9</v>
      </c>
      <c r="W22" s="3">
        <v>1683.75</v>
      </c>
      <c r="X22" s="3"/>
      <c r="Y22" s="3">
        <f t="shared" si="5"/>
        <v>513.75</v>
      </c>
      <c r="Z22" s="3">
        <f t="shared" si="6"/>
        <v>194.84999999999991</v>
      </c>
      <c r="AA22" s="3">
        <f t="shared" si="7"/>
        <v>354.29999999999995</v>
      </c>
      <c r="AB22" s="3"/>
      <c r="AC22" s="3"/>
      <c r="AD22" s="3">
        <f t="shared" si="8"/>
        <v>359.33472800000004</v>
      </c>
      <c r="AE22" s="3">
        <f t="shared" si="9"/>
        <v>-141.61192400000004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x14ac:dyDescent="0.2">
      <c r="A23" s="3" t="s">
        <v>60</v>
      </c>
      <c r="B23" s="3"/>
      <c r="C23" s="3">
        <v>1615.3</v>
      </c>
      <c r="D23" s="3">
        <v>1492.6</v>
      </c>
      <c r="E23" s="3">
        <v>1355.3</v>
      </c>
      <c r="F23" s="3">
        <v>2193.5</v>
      </c>
      <c r="G23" s="3"/>
      <c r="H23" s="3">
        <f t="shared" si="0"/>
        <v>-122.70000000000005</v>
      </c>
      <c r="I23" s="3">
        <f t="shared" si="1"/>
        <v>838.2</v>
      </c>
      <c r="J23" s="3">
        <f t="shared" si="2"/>
        <v>357.75</v>
      </c>
      <c r="K23" s="3"/>
      <c r="L23" s="3"/>
      <c r="M23" s="3">
        <f t="shared" si="3"/>
        <v>-401.01709600000004</v>
      </c>
      <c r="N23" s="3">
        <f t="shared" si="4"/>
        <v>727.87915999999996</v>
      </c>
      <c r="O23" s="3"/>
      <c r="P23" s="3"/>
      <c r="Q23" s="3"/>
      <c r="R23" s="3"/>
      <c r="S23" s="3"/>
      <c r="T23" s="3">
        <v>1537.25</v>
      </c>
      <c r="U23" s="3">
        <v>1457.825</v>
      </c>
      <c r="V23" s="3">
        <v>1618.4617000000001</v>
      </c>
      <c r="W23" s="3">
        <v>1859.22</v>
      </c>
      <c r="X23" s="3"/>
      <c r="Y23" s="3">
        <f t="shared" si="5"/>
        <v>-79.424999999999955</v>
      </c>
      <c r="Z23" s="3">
        <f t="shared" si="6"/>
        <v>240.75829999999996</v>
      </c>
      <c r="AA23" s="3">
        <f t="shared" si="7"/>
        <v>80.666650000000004</v>
      </c>
      <c r="AB23" s="3"/>
      <c r="AC23" s="3"/>
      <c r="AD23" s="3">
        <f t="shared" si="8"/>
        <v>39.793078000000008</v>
      </c>
      <c r="AE23" s="3">
        <f t="shared" si="9"/>
        <v>177.92972599999996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x14ac:dyDescent="0.2">
      <c r="A24" s="3" t="s">
        <v>61</v>
      </c>
      <c r="B24" s="3"/>
      <c r="C24" s="3">
        <v>1737.8633</v>
      </c>
      <c r="D24" s="3">
        <v>1697.9</v>
      </c>
      <c r="E24" s="3">
        <v>1069.7</v>
      </c>
      <c r="F24" s="3">
        <v>1680.8</v>
      </c>
      <c r="G24" s="3"/>
      <c r="H24" s="3">
        <f t="shared" si="0"/>
        <v>-39.96329999999989</v>
      </c>
      <c r="I24" s="3">
        <f t="shared" si="1"/>
        <v>611.09999999999991</v>
      </c>
      <c r="J24" s="3">
        <f t="shared" si="2"/>
        <v>285.56835000000001</v>
      </c>
      <c r="K24" s="3"/>
      <c r="L24" s="3"/>
      <c r="M24" s="3">
        <f t="shared" si="3"/>
        <v>-246.09874599999989</v>
      </c>
      <c r="N24" s="3">
        <f t="shared" si="4"/>
        <v>572.96080999999981</v>
      </c>
      <c r="O24" s="3"/>
      <c r="P24" s="3"/>
      <c r="Q24" s="3"/>
      <c r="R24" s="3"/>
      <c r="S24" s="3"/>
      <c r="T24" s="3">
        <v>981.0471</v>
      </c>
      <c r="U24" s="3">
        <v>1735.8883000000001</v>
      </c>
      <c r="V24" s="3">
        <v>1385.43</v>
      </c>
      <c r="W24" s="3">
        <v>1398.9939999999999</v>
      </c>
      <c r="X24" s="3"/>
      <c r="Y24" s="3">
        <f t="shared" si="5"/>
        <v>754.84120000000007</v>
      </c>
      <c r="Z24" s="3">
        <f t="shared" si="6"/>
        <v>13.563999999999851</v>
      </c>
      <c r="AA24" s="3">
        <f t="shared" si="7"/>
        <v>384.20259999999996</v>
      </c>
      <c r="AB24" s="3"/>
      <c r="AC24" s="3"/>
      <c r="AD24" s="3">
        <f t="shared" si="8"/>
        <v>570.52332800000011</v>
      </c>
      <c r="AE24" s="3">
        <f t="shared" si="9"/>
        <v>-352.80052400000011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x14ac:dyDescent="0.2">
      <c r="A25" s="3" t="s">
        <v>62</v>
      </c>
      <c r="B25" s="3"/>
      <c r="C25" s="3">
        <v>1549.4</v>
      </c>
      <c r="D25" s="3">
        <v>1633.68</v>
      </c>
      <c r="E25" s="3">
        <v>1218.4949999999999</v>
      </c>
      <c r="F25" s="3">
        <v>1630.8333</v>
      </c>
      <c r="G25" s="3"/>
      <c r="H25" s="3">
        <f t="shared" si="0"/>
        <v>84.279999999999973</v>
      </c>
      <c r="I25" s="3">
        <f t="shared" si="1"/>
        <v>412.33830000000012</v>
      </c>
      <c r="J25" s="3">
        <f t="shared" si="2"/>
        <v>248.30915000000005</v>
      </c>
      <c r="K25" s="3"/>
      <c r="L25" s="3"/>
      <c r="M25" s="3">
        <f t="shared" si="3"/>
        <v>-84.59624600000005</v>
      </c>
      <c r="N25" s="3">
        <f t="shared" si="4"/>
        <v>411.45831000000004</v>
      </c>
      <c r="O25" s="3"/>
      <c r="P25" s="3"/>
      <c r="Q25" s="3"/>
      <c r="R25" s="3"/>
      <c r="S25" s="3"/>
      <c r="T25" s="3">
        <v>1159.7940000000001</v>
      </c>
      <c r="U25" s="3">
        <v>1256.6114</v>
      </c>
      <c r="V25" s="3">
        <v>1537.2750000000001</v>
      </c>
      <c r="W25" s="3">
        <v>1215.2766999999999</v>
      </c>
      <c r="X25" s="3"/>
      <c r="Y25" s="3">
        <f t="shared" si="5"/>
        <v>96.817399999999907</v>
      </c>
      <c r="Z25" s="3">
        <f t="shared" si="6"/>
        <v>-321.9983000000002</v>
      </c>
      <c r="AA25" s="3">
        <f t="shared" si="7"/>
        <v>-112.59045000000015</v>
      </c>
      <c r="AB25" s="3"/>
      <c r="AC25" s="3"/>
      <c r="AD25" s="3">
        <f t="shared" si="8"/>
        <v>409.29257800000005</v>
      </c>
      <c r="AE25" s="3">
        <f t="shared" si="9"/>
        <v>-191.56977400000005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x14ac:dyDescent="0.2">
      <c r="A26" s="3" t="s">
        <v>63</v>
      </c>
      <c r="B26" s="3"/>
      <c r="C26" s="3">
        <v>1623.4</v>
      </c>
      <c r="D26" s="3">
        <v>1250.4000000000001</v>
      </c>
      <c r="E26" s="3">
        <v>1711.85</v>
      </c>
      <c r="F26" s="3">
        <v>1591.4</v>
      </c>
      <c r="G26" s="3"/>
      <c r="H26" s="3">
        <f t="shared" si="0"/>
        <v>-373</v>
      </c>
      <c r="I26" s="3">
        <f t="shared" si="1"/>
        <v>-120.44999999999982</v>
      </c>
      <c r="J26" s="3">
        <f t="shared" si="2"/>
        <v>-246.72499999999991</v>
      </c>
      <c r="K26" s="3"/>
      <c r="L26" s="3"/>
      <c r="M26" s="3">
        <f t="shared" si="3"/>
        <v>-46.842096000000069</v>
      </c>
      <c r="N26" s="3">
        <f t="shared" si="4"/>
        <v>373.70416000000006</v>
      </c>
      <c r="O26" s="3"/>
      <c r="P26" s="3"/>
      <c r="Q26" s="3"/>
      <c r="R26" s="3"/>
      <c r="S26" s="3"/>
      <c r="T26" s="3">
        <v>1072.5025000000001</v>
      </c>
      <c r="U26" s="3">
        <v>1116.3357000000001</v>
      </c>
      <c r="V26" s="3">
        <v>1439.0328999999999</v>
      </c>
      <c r="W26" s="3">
        <v>1386.9833000000001</v>
      </c>
      <c r="X26" s="3"/>
      <c r="Y26" s="3">
        <f t="shared" si="5"/>
        <v>43.833200000000033</v>
      </c>
      <c r="Z26" s="3">
        <f t="shared" si="6"/>
        <v>-52.049599999999828</v>
      </c>
      <c r="AA26" s="3">
        <f t="shared" si="7"/>
        <v>-4.108199999999897</v>
      </c>
      <c r="AB26" s="3"/>
      <c r="AC26" s="3"/>
      <c r="AD26" s="3">
        <f t="shared" si="8"/>
        <v>247.8261279999999</v>
      </c>
      <c r="AE26" s="3">
        <f t="shared" si="9"/>
        <v>-30.103323999999926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s="18" customFormat="1" x14ac:dyDescent="0.2">
      <c r="A27" s="18" t="s">
        <v>64</v>
      </c>
      <c r="C27" s="18">
        <v>1152.0533</v>
      </c>
      <c r="D27" s="18">
        <v>957.4</v>
      </c>
      <c r="E27" s="18">
        <v>1268.675</v>
      </c>
      <c r="F27" s="18">
        <v>1748.0333000000001</v>
      </c>
      <c r="H27" s="18">
        <f t="shared" si="0"/>
        <v>-194.65330000000006</v>
      </c>
      <c r="I27" s="18">
        <f t="shared" si="1"/>
        <v>479.3583000000001</v>
      </c>
      <c r="J27" s="18">
        <f>AVERAGE(H27:I27)</f>
        <v>142.35250000000002</v>
      </c>
      <c r="K27" s="18">
        <f>AVERAGE(H27:H51)</f>
        <v>111.76697916666667</v>
      </c>
      <c r="L27" s="18">
        <f>AVERAGE(I27:I51)</f>
        <v>214.23209583333335</v>
      </c>
      <c r="M27" s="18">
        <f>H27-J27+K$27</f>
        <v>-225.23882083333342</v>
      </c>
      <c r="N27" s="18">
        <f>I27-J27+L$27</f>
        <v>551.23789583333337</v>
      </c>
      <c r="O27" s="18">
        <f>1.96*STDEV(M27:M51)/SQRT(24)</f>
        <v>100.4982040979985</v>
      </c>
      <c r="P27" s="18">
        <f>1.96*STDEV(N27:N51)/SQRT(24)</f>
        <v>100.49820409799845</v>
      </c>
      <c r="Q27" s="18">
        <f>1.96*STDEV(H27:H51)/SQRT(24)</f>
        <v>156.82713951656217</v>
      </c>
      <c r="R27" s="18">
        <f>1.96*STDEV(I27:I51)/SQRT(24)</f>
        <v>164.89367387889803</v>
      </c>
      <c r="T27" s="18">
        <v>1312.6486</v>
      </c>
      <c r="U27" s="18">
        <v>1480.4371000000001</v>
      </c>
      <c r="V27" s="18">
        <v>1729.3</v>
      </c>
      <c r="W27" s="18">
        <v>1540.6949999999999</v>
      </c>
      <c r="Y27" s="18">
        <f t="shared" si="5"/>
        <v>167.78850000000011</v>
      </c>
      <c r="Z27" s="18">
        <f t="shared" si="6"/>
        <v>-188.60500000000002</v>
      </c>
      <c r="AA27" s="18">
        <f t="shared" si="7"/>
        <v>-10.408249999999953</v>
      </c>
      <c r="AB27" s="18">
        <f>AVERAGE(Y27:Y51)</f>
        <v>190.70694</v>
      </c>
      <c r="AC27" s="18">
        <f>AVERAGE(Z27:Z51)</f>
        <v>3.0381879999999954</v>
      </c>
      <c r="AD27" s="18">
        <f>Y27-AA27+AB$27</f>
        <v>368.9036900000001</v>
      </c>
      <c r="AE27" s="18">
        <f>Z27-AA27+AC$27</f>
        <v>-175.15856200000007</v>
      </c>
      <c r="AF27" s="18">
        <f>1.96*STDEV(AD27:AD51)/SQRT(25)</f>
        <v>67.790067157944335</v>
      </c>
      <c r="AG27" s="18">
        <f>1.96*STDEV(AE27:AE51)/SQRT(25)</f>
        <v>67.790067157944335</v>
      </c>
      <c r="AH27" s="18">
        <f>1.96*STDEV(Y27:Y51)/SQRT(24)</f>
        <v>89.287516409153724</v>
      </c>
      <c r="AI27" s="18">
        <f>1.96*STDEV(Z27:Z51)/SQRT(24)</f>
        <v>101.55748553904057</v>
      </c>
    </row>
    <row r="28" spans="1:45" x14ac:dyDescent="0.2">
      <c r="A28" s="3" t="s">
        <v>65</v>
      </c>
      <c r="B28" s="3"/>
      <c r="C28" s="3">
        <v>612.49749999999995</v>
      </c>
      <c r="D28" s="3">
        <v>876.11</v>
      </c>
      <c r="E28" s="3">
        <v>647.976</v>
      </c>
      <c r="F28" s="3">
        <v>1005.2</v>
      </c>
      <c r="G28" s="3"/>
      <c r="H28" s="3">
        <f t="shared" si="0"/>
        <v>263.61250000000007</v>
      </c>
      <c r="I28" s="3">
        <f t="shared" si="1"/>
        <v>357.22400000000005</v>
      </c>
      <c r="J28" s="3">
        <f t="shared" ref="J28:J51" si="10">AVERAGE(H28:I28)</f>
        <v>310.41825000000006</v>
      </c>
      <c r="K28" s="3"/>
      <c r="L28" s="3"/>
      <c r="M28" s="3">
        <f t="shared" ref="M28:M51" si="11">H28-J28+K$27</f>
        <v>64.961229166666683</v>
      </c>
      <c r="N28" s="3">
        <f t="shared" ref="N28:N51" si="12">I28-J28+L$27</f>
        <v>261.03784583333334</v>
      </c>
      <c r="O28" s="3"/>
      <c r="P28" s="3"/>
      <c r="Q28" s="3"/>
      <c r="R28" s="3"/>
      <c r="S28" s="3"/>
      <c r="T28" s="3">
        <v>568.09289999999999</v>
      </c>
      <c r="U28" s="3">
        <v>806.18</v>
      </c>
      <c r="V28" s="3">
        <v>703.51289999999995</v>
      </c>
      <c r="W28" s="3">
        <v>790.9633</v>
      </c>
      <c r="X28" s="3"/>
      <c r="Y28" s="3">
        <f t="shared" si="5"/>
        <v>238.08709999999996</v>
      </c>
      <c r="Z28" s="3">
        <f t="shared" si="6"/>
        <v>87.450400000000059</v>
      </c>
      <c r="AA28" s="3">
        <f t="shared" si="7"/>
        <v>162.76875000000001</v>
      </c>
      <c r="AB28" s="3"/>
      <c r="AC28" s="3"/>
      <c r="AD28" s="3">
        <f t="shared" ref="AD28:AD51" si="13">Y28-AA28+AB$27</f>
        <v>266.02528999999993</v>
      </c>
      <c r="AE28" s="3">
        <f t="shared" ref="AE28:AE51" si="14">Z28-AA28+AC$27</f>
        <v>-72.280161999999962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x14ac:dyDescent="0.2">
      <c r="A29" s="3" t="s">
        <v>66</v>
      </c>
      <c r="B29" s="3"/>
      <c r="C29" s="3">
        <v>796.66</v>
      </c>
      <c r="D29" s="3">
        <v>868.65</v>
      </c>
      <c r="E29" s="3">
        <v>888.274</v>
      </c>
      <c r="F29" s="3">
        <v>1742.155</v>
      </c>
      <c r="G29" s="3"/>
      <c r="H29" s="3">
        <f t="shared" si="0"/>
        <v>71.990000000000009</v>
      </c>
      <c r="I29" s="3">
        <f t="shared" si="1"/>
        <v>853.88099999999997</v>
      </c>
      <c r="J29" s="3">
        <f t="shared" si="10"/>
        <v>462.93549999999999</v>
      </c>
      <c r="K29" s="3"/>
      <c r="L29" s="3"/>
      <c r="M29" s="3">
        <f t="shared" si="11"/>
        <v>-279.17852083333332</v>
      </c>
      <c r="N29" s="3">
        <f t="shared" si="12"/>
        <v>605.17759583333327</v>
      </c>
      <c r="O29" s="3"/>
      <c r="P29" s="3"/>
      <c r="Q29" s="3"/>
      <c r="R29" s="3"/>
      <c r="S29" s="3"/>
      <c r="T29" s="3">
        <v>930.07709999999997</v>
      </c>
      <c r="U29" s="3">
        <v>1006.75</v>
      </c>
      <c r="V29" s="3">
        <v>1164.48</v>
      </c>
      <c r="W29" s="3">
        <v>1292.2333000000001</v>
      </c>
      <c r="X29" s="3"/>
      <c r="Y29" s="3">
        <f t="shared" si="5"/>
        <v>76.672900000000027</v>
      </c>
      <c r="Z29" s="3">
        <f t="shared" si="6"/>
        <v>127.75330000000008</v>
      </c>
      <c r="AA29" s="3">
        <f t="shared" si="7"/>
        <v>102.21310000000005</v>
      </c>
      <c r="AB29" s="3"/>
      <c r="AC29" s="3"/>
      <c r="AD29" s="3">
        <f t="shared" si="13"/>
        <v>165.16673999999998</v>
      </c>
      <c r="AE29" s="3">
        <f t="shared" si="14"/>
        <v>28.578388000000022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x14ac:dyDescent="0.2">
      <c r="A30" s="3" t="s">
        <v>67</v>
      </c>
      <c r="B30" s="3"/>
      <c r="C30" s="3">
        <v>974.47749999999996</v>
      </c>
      <c r="D30" s="3">
        <v>1068.3499999999999</v>
      </c>
      <c r="E30" s="3">
        <v>1405.8219999999999</v>
      </c>
      <c r="F30" s="3">
        <v>1010.75</v>
      </c>
      <c r="G30" s="3"/>
      <c r="H30" s="3">
        <f t="shared" si="0"/>
        <v>93.872499999999945</v>
      </c>
      <c r="I30" s="3">
        <f t="shared" si="1"/>
        <v>-395.07199999999989</v>
      </c>
      <c r="J30" s="3">
        <f t="shared" si="10"/>
        <v>-150.59974999999997</v>
      </c>
      <c r="K30" s="3"/>
      <c r="L30" s="3"/>
      <c r="M30" s="3">
        <f t="shared" si="11"/>
        <v>356.23922916666658</v>
      </c>
      <c r="N30" s="3">
        <f t="shared" si="12"/>
        <v>-30.240154166666571</v>
      </c>
      <c r="O30" s="3"/>
      <c r="P30" s="3"/>
      <c r="Q30" s="3"/>
      <c r="R30" s="3"/>
      <c r="S30" s="3"/>
      <c r="T30" s="3">
        <v>932.30859999999996</v>
      </c>
      <c r="U30" s="3">
        <v>999.08500000000004</v>
      </c>
      <c r="V30" s="3">
        <v>1383.8957</v>
      </c>
      <c r="W30" s="3">
        <v>1422.6167</v>
      </c>
      <c r="X30" s="3"/>
      <c r="Y30" s="3">
        <f t="shared" si="5"/>
        <v>66.776400000000081</v>
      </c>
      <c r="Z30" s="3">
        <f t="shared" si="6"/>
        <v>38.721000000000004</v>
      </c>
      <c r="AA30" s="3">
        <f t="shared" si="7"/>
        <v>52.748700000000042</v>
      </c>
      <c r="AB30" s="3"/>
      <c r="AC30" s="3"/>
      <c r="AD30" s="3">
        <f t="shared" si="13"/>
        <v>204.73464000000004</v>
      </c>
      <c r="AE30" s="3">
        <f t="shared" si="14"/>
        <v>-10.989512000000044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x14ac:dyDescent="0.2">
      <c r="A31" s="3" t="s">
        <v>68</v>
      </c>
      <c r="B31" s="3"/>
      <c r="C31" s="3">
        <v>818.70830000000001</v>
      </c>
      <c r="D31" s="3">
        <v>1716.4</v>
      </c>
      <c r="E31" s="3">
        <v>1315.9425000000001</v>
      </c>
      <c r="F31" s="3">
        <v>1671.0066999999999</v>
      </c>
      <c r="G31" s="3"/>
      <c r="H31" s="3">
        <f t="shared" si="0"/>
        <v>897.69170000000008</v>
      </c>
      <c r="I31" s="3">
        <f t="shared" si="1"/>
        <v>355.0641999999998</v>
      </c>
      <c r="J31" s="3">
        <f t="shared" si="10"/>
        <v>626.37794999999994</v>
      </c>
      <c r="K31" s="3"/>
      <c r="L31" s="3"/>
      <c r="M31" s="3">
        <f t="shared" si="11"/>
        <v>383.0807291666668</v>
      </c>
      <c r="N31" s="3">
        <f t="shared" si="12"/>
        <v>-57.081654166666794</v>
      </c>
      <c r="O31" s="3"/>
      <c r="P31" s="3"/>
      <c r="Q31" s="3"/>
      <c r="R31" s="3"/>
      <c r="S31" s="3"/>
      <c r="T31" s="3">
        <v>1038.8343</v>
      </c>
      <c r="U31" s="3">
        <v>1176.3157000000001</v>
      </c>
      <c r="V31" s="3">
        <v>1176.7733000000001</v>
      </c>
      <c r="W31" s="3">
        <v>1442.75</v>
      </c>
      <c r="X31" s="3"/>
      <c r="Y31" s="3">
        <f t="shared" si="5"/>
        <v>137.48140000000012</v>
      </c>
      <c r="Z31" s="3">
        <f t="shared" si="6"/>
        <v>265.97669999999994</v>
      </c>
      <c r="AA31" s="3">
        <f t="shared" si="7"/>
        <v>201.72905000000003</v>
      </c>
      <c r="AB31" s="3"/>
      <c r="AC31" s="3"/>
      <c r="AD31" s="3">
        <f t="shared" si="13"/>
        <v>126.4592900000001</v>
      </c>
      <c r="AE31" s="3">
        <f t="shared" si="14"/>
        <v>67.285837999999899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x14ac:dyDescent="0.2">
      <c r="A32" s="3" t="s">
        <v>69</v>
      </c>
      <c r="B32" s="3"/>
      <c r="C32" s="3">
        <v>708.59</v>
      </c>
      <c r="D32" s="3">
        <v>742.89499999999998</v>
      </c>
      <c r="E32" s="3">
        <v>758.77</v>
      </c>
      <c r="F32" s="3">
        <v>1012.5183</v>
      </c>
      <c r="G32" s="3"/>
      <c r="H32" s="3">
        <f t="shared" si="0"/>
        <v>34.30499999999995</v>
      </c>
      <c r="I32" s="3">
        <f t="shared" si="1"/>
        <v>253.74829999999997</v>
      </c>
      <c r="J32" s="3">
        <f t="shared" si="10"/>
        <v>144.02664999999996</v>
      </c>
      <c r="K32" s="3"/>
      <c r="L32" s="3"/>
      <c r="M32" s="3">
        <f t="shared" si="11"/>
        <v>2.0453291666666615</v>
      </c>
      <c r="N32" s="3">
        <f t="shared" si="12"/>
        <v>323.95374583333336</v>
      </c>
      <c r="O32" s="3"/>
      <c r="P32" s="3"/>
      <c r="Q32" s="3"/>
      <c r="R32" s="3"/>
      <c r="S32" s="3"/>
      <c r="T32" s="3">
        <v>670.69709999999998</v>
      </c>
      <c r="U32" s="3">
        <v>894.26</v>
      </c>
      <c r="V32" s="3">
        <v>1159.3643</v>
      </c>
      <c r="W32" s="3">
        <v>1058.2666999999999</v>
      </c>
      <c r="X32" s="3"/>
      <c r="Y32" s="3">
        <f t="shared" si="5"/>
        <v>223.56290000000001</v>
      </c>
      <c r="Z32" s="3">
        <f t="shared" si="6"/>
        <v>-101.09760000000006</v>
      </c>
      <c r="AA32" s="3">
        <f t="shared" si="7"/>
        <v>61.232649999999978</v>
      </c>
      <c r="AB32" s="3"/>
      <c r="AC32" s="3"/>
      <c r="AD32" s="3">
        <f t="shared" si="13"/>
        <v>353.03719000000001</v>
      </c>
      <c r="AE32" s="3">
        <f t="shared" si="14"/>
        <v>-159.29206200000004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x14ac:dyDescent="0.2">
      <c r="A33" s="3" t="s">
        <v>70</v>
      </c>
      <c r="B33" s="3"/>
      <c r="C33" s="3">
        <v>900.79250000000002</v>
      </c>
      <c r="D33" s="3">
        <v>650.14499999999998</v>
      </c>
      <c r="E33" s="3">
        <v>676.96249999999998</v>
      </c>
      <c r="F33" s="3">
        <v>1205.4666999999999</v>
      </c>
      <c r="G33" s="3"/>
      <c r="H33" s="3">
        <f t="shared" si="0"/>
        <v>-250.64750000000004</v>
      </c>
      <c r="I33" s="3">
        <f t="shared" si="1"/>
        <v>528.50419999999997</v>
      </c>
      <c r="J33" s="3">
        <f t="shared" si="10"/>
        <v>138.92834999999997</v>
      </c>
      <c r="K33" s="3"/>
      <c r="L33" s="3"/>
      <c r="M33" s="3">
        <f t="shared" si="11"/>
        <v>-277.80887083333334</v>
      </c>
      <c r="N33" s="3">
        <f t="shared" si="12"/>
        <v>603.80794583333341</v>
      </c>
      <c r="O33" s="3"/>
      <c r="P33" s="3"/>
      <c r="Q33" s="3"/>
      <c r="R33" s="3"/>
      <c r="S33" s="3"/>
      <c r="T33" s="3">
        <v>759.72140000000002</v>
      </c>
      <c r="U33" s="3">
        <v>1042.6583000000001</v>
      </c>
      <c r="V33" s="3">
        <v>824.91</v>
      </c>
      <c r="W33" s="3">
        <v>1287.3633</v>
      </c>
      <c r="X33" s="3"/>
      <c r="Y33" s="3">
        <f t="shared" si="5"/>
        <v>282.93690000000004</v>
      </c>
      <c r="Z33" s="3">
        <f t="shared" si="6"/>
        <v>462.45330000000001</v>
      </c>
      <c r="AA33" s="3">
        <f t="shared" si="7"/>
        <v>372.69510000000002</v>
      </c>
      <c r="AB33" s="3"/>
      <c r="AC33" s="3"/>
      <c r="AD33" s="3">
        <f t="shared" si="13"/>
        <v>100.94874000000002</v>
      </c>
      <c r="AE33" s="3">
        <f t="shared" si="14"/>
        <v>92.796387999999979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x14ac:dyDescent="0.2">
      <c r="A34" s="3" t="s">
        <v>71</v>
      </c>
      <c r="B34" s="3"/>
      <c r="C34" s="3">
        <v>975.29750000000001</v>
      </c>
      <c r="D34" s="3">
        <v>1555.65</v>
      </c>
      <c r="E34" s="3">
        <v>844.92499999999995</v>
      </c>
      <c r="F34" s="3">
        <v>1244.21</v>
      </c>
      <c r="G34" s="3"/>
      <c r="H34" s="3">
        <f t="shared" si="0"/>
        <v>580.35250000000008</v>
      </c>
      <c r="I34" s="3">
        <f t="shared" si="1"/>
        <v>399.28500000000008</v>
      </c>
      <c r="J34" s="3">
        <f t="shared" si="10"/>
        <v>489.81875000000008</v>
      </c>
      <c r="K34" s="3"/>
      <c r="L34" s="3"/>
      <c r="M34" s="3">
        <f t="shared" si="11"/>
        <v>202.30072916666666</v>
      </c>
      <c r="N34" s="3">
        <f t="shared" si="12"/>
        <v>123.69834583333335</v>
      </c>
      <c r="O34" s="3"/>
      <c r="P34" s="3"/>
      <c r="Q34" s="3"/>
      <c r="R34" s="3"/>
      <c r="S34" s="3"/>
      <c r="T34" s="3">
        <v>817.6386</v>
      </c>
      <c r="U34" s="3">
        <v>912.38170000000002</v>
      </c>
      <c r="V34" s="3">
        <v>1297.172</v>
      </c>
      <c r="W34" s="3">
        <v>1395.4666999999999</v>
      </c>
      <c r="X34" s="3"/>
      <c r="Y34" s="3">
        <f t="shared" si="5"/>
        <v>94.743100000000027</v>
      </c>
      <c r="Z34" s="3">
        <f t="shared" si="6"/>
        <v>98.294699999999921</v>
      </c>
      <c r="AA34" s="3">
        <f t="shared" si="7"/>
        <v>96.518899999999974</v>
      </c>
      <c r="AB34" s="3"/>
      <c r="AC34" s="3"/>
      <c r="AD34" s="3">
        <f t="shared" si="13"/>
        <v>188.93114000000006</v>
      </c>
      <c r="AE34" s="3">
        <f t="shared" si="14"/>
        <v>4.8139879999999424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x14ac:dyDescent="0.2">
      <c r="A35" s="3" t="s">
        <v>72</v>
      </c>
      <c r="B35" s="3"/>
      <c r="C35" s="3">
        <v>694.68499999999995</v>
      </c>
      <c r="D35" s="3">
        <v>791.03</v>
      </c>
      <c r="E35" s="3">
        <v>868.64800000000002</v>
      </c>
      <c r="F35" s="3">
        <v>887.70500000000004</v>
      </c>
      <c r="G35" s="3"/>
      <c r="H35" s="3">
        <f t="shared" si="0"/>
        <v>96.345000000000027</v>
      </c>
      <c r="I35" s="3">
        <f t="shared" si="1"/>
        <v>19.057000000000016</v>
      </c>
      <c r="J35" s="3">
        <f t="shared" si="10"/>
        <v>57.701000000000022</v>
      </c>
      <c r="K35" s="3"/>
      <c r="L35" s="3"/>
      <c r="M35" s="3">
        <f t="shared" si="11"/>
        <v>150.41097916666666</v>
      </c>
      <c r="N35" s="3">
        <f t="shared" si="12"/>
        <v>175.58809583333334</v>
      </c>
      <c r="O35" s="3"/>
      <c r="P35" s="3"/>
      <c r="Q35" s="3"/>
      <c r="R35" s="3"/>
      <c r="S35" s="3"/>
      <c r="T35" s="3">
        <v>803.70830000000001</v>
      </c>
      <c r="U35" s="3">
        <v>843.99170000000004</v>
      </c>
      <c r="V35" s="3">
        <v>1337.1729</v>
      </c>
      <c r="W35" s="3">
        <v>893.97670000000005</v>
      </c>
      <c r="X35" s="3"/>
      <c r="Y35" s="3">
        <f t="shared" si="5"/>
        <v>40.283400000000029</v>
      </c>
      <c r="Z35" s="3">
        <f t="shared" si="6"/>
        <v>-443.19619999999998</v>
      </c>
      <c r="AA35" s="3">
        <f t="shared" si="7"/>
        <v>-201.45639999999997</v>
      </c>
      <c r="AB35" s="3"/>
      <c r="AC35" s="3"/>
      <c r="AD35" s="3">
        <f t="shared" si="13"/>
        <v>432.44673999999998</v>
      </c>
      <c r="AE35" s="3">
        <f t="shared" si="14"/>
        <v>-238.70161200000001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2">
      <c r="A36" s="3" t="s">
        <v>73</v>
      </c>
      <c r="B36" s="3"/>
      <c r="C36" s="3">
        <v>993.40250000000003</v>
      </c>
      <c r="D36" s="3">
        <v>1096</v>
      </c>
      <c r="E36" s="3">
        <v>1422.84</v>
      </c>
      <c r="F36" s="3">
        <v>1964.8</v>
      </c>
      <c r="G36" s="3"/>
      <c r="H36" s="3">
        <f t="shared" si="0"/>
        <v>102.59749999999997</v>
      </c>
      <c r="I36" s="3">
        <f t="shared" si="1"/>
        <v>541.96</v>
      </c>
      <c r="J36" s="3">
        <f t="shared" si="10"/>
        <v>322.27875</v>
      </c>
      <c r="K36" s="3"/>
      <c r="L36" s="3"/>
      <c r="M36" s="3">
        <f t="shared" si="11"/>
        <v>-107.91427083333336</v>
      </c>
      <c r="N36" s="3">
        <f t="shared" si="12"/>
        <v>433.91334583333338</v>
      </c>
      <c r="O36" s="3"/>
      <c r="P36" s="3"/>
      <c r="Q36" s="3"/>
      <c r="R36" s="3"/>
      <c r="S36" s="3"/>
      <c r="T36" s="3">
        <v>1146.8429000000001</v>
      </c>
      <c r="U36" s="3">
        <v>1395.7760000000001</v>
      </c>
      <c r="V36" s="3">
        <v>1853.92</v>
      </c>
      <c r="W36" s="3">
        <v>1709.5667000000001</v>
      </c>
      <c r="X36" s="3"/>
      <c r="Y36" s="3">
        <f t="shared" si="5"/>
        <v>248.93309999999997</v>
      </c>
      <c r="Z36" s="3">
        <f t="shared" si="6"/>
        <v>-144.35329999999999</v>
      </c>
      <c r="AA36" s="3">
        <f t="shared" si="7"/>
        <v>52.289899999999989</v>
      </c>
      <c r="AB36" s="3"/>
      <c r="AC36" s="3"/>
      <c r="AD36" s="3">
        <f t="shared" si="13"/>
        <v>387.35014000000001</v>
      </c>
      <c r="AE36" s="3">
        <f t="shared" si="14"/>
        <v>-193.60501199999999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x14ac:dyDescent="0.2">
      <c r="A37" s="3" t="s">
        <v>74</v>
      </c>
      <c r="B37" s="3"/>
      <c r="C37" s="3">
        <v>1167.8050000000001</v>
      </c>
      <c r="D37" s="3">
        <v>664.06</v>
      </c>
      <c r="E37" s="3">
        <v>952.85</v>
      </c>
      <c r="F37" s="3">
        <v>1148.3167000000001</v>
      </c>
      <c r="G37" s="3"/>
      <c r="H37" s="3">
        <f t="shared" si="0"/>
        <v>-503.74500000000012</v>
      </c>
      <c r="I37" s="3">
        <f t="shared" si="1"/>
        <v>195.46670000000006</v>
      </c>
      <c r="J37" s="3">
        <f t="shared" si="10"/>
        <v>-154.13915000000003</v>
      </c>
      <c r="K37" s="3"/>
      <c r="L37" s="3"/>
      <c r="M37" s="3">
        <f t="shared" si="11"/>
        <v>-237.83887083333343</v>
      </c>
      <c r="N37" s="3">
        <f t="shared" si="12"/>
        <v>563.83794583333338</v>
      </c>
      <c r="O37" s="3"/>
      <c r="P37" s="3"/>
      <c r="Q37" s="3"/>
      <c r="R37" s="3"/>
      <c r="S37" s="3"/>
      <c r="T37" s="3">
        <v>1293.2833000000001</v>
      </c>
      <c r="U37" s="3">
        <v>1416.4443000000001</v>
      </c>
      <c r="V37" s="3">
        <v>1615.8833</v>
      </c>
      <c r="W37" s="3">
        <v>1790.6</v>
      </c>
      <c r="X37" s="3"/>
      <c r="Y37" s="3">
        <f t="shared" si="5"/>
        <v>123.16100000000006</v>
      </c>
      <c r="Z37" s="3">
        <f t="shared" si="6"/>
        <v>174.71669999999995</v>
      </c>
      <c r="AA37" s="3">
        <f t="shared" si="7"/>
        <v>148.93885</v>
      </c>
      <c r="AB37" s="3"/>
      <c r="AC37" s="3"/>
      <c r="AD37" s="3">
        <f t="shared" si="13"/>
        <v>164.92909000000006</v>
      </c>
      <c r="AE37" s="3">
        <f t="shared" si="14"/>
        <v>28.816037999999939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x14ac:dyDescent="0.2">
      <c r="A38" s="3" t="s">
        <v>75</v>
      </c>
      <c r="B38" s="3"/>
      <c r="C38" s="3">
        <v>1361.4749999999999</v>
      </c>
      <c r="D38" s="3">
        <v>1509.865</v>
      </c>
      <c r="E38" s="3">
        <v>1111.23</v>
      </c>
      <c r="F38" s="3">
        <v>1316.9817</v>
      </c>
      <c r="G38" s="3"/>
      <c r="H38" s="3">
        <f t="shared" si="0"/>
        <v>148.3900000000001</v>
      </c>
      <c r="I38" s="3">
        <f t="shared" si="1"/>
        <v>205.75170000000003</v>
      </c>
      <c r="J38" s="3">
        <f t="shared" si="10"/>
        <v>177.07085000000006</v>
      </c>
      <c r="K38" s="3"/>
      <c r="L38" s="3"/>
      <c r="M38" s="3">
        <f t="shared" si="11"/>
        <v>83.086129166666709</v>
      </c>
      <c r="N38" s="3">
        <f t="shared" si="12"/>
        <v>242.91294583333331</v>
      </c>
      <c r="O38" s="3"/>
      <c r="P38" s="3"/>
      <c r="Q38" s="3"/>
      <c r="R38" s="3"/>
      <c r="S38" s="3"/>
      <c r="T38" s="3">
        <v>1302.8699999999999</v>
      </c>
      <c r="U38" s="3">
        <v>2117.0167000000001</v>
      </c>
      <c r="V38" s="3">
        <v>1543.3570999999999</v>
      </c>
      <c r="W38" s="3">
        <v>1315.2032999999999</v>
      </c>
      <c r="X38" s="3"/>
      <c r="Y38" s="3">
        <f t="shared" si="5"/>
        <v>814.14670000000024</v>
      </c>
      <c r="Z38" s="3">
        <f t="shared" si="6"/>
        <v>-228.15380000000005</v>
      </c>
      <c r="AA38" s="3">
        <f t="shared" si="7"/>
        <v>292.9964500000001</v>
      </c>
      <c r="AB38" s="3"/>
      <c r="AC38" s="3"/>
      <c r="AD38" s="3">
        <f t="shared" si="13"/>
        <v>711.85719000000017</v>
      </c>
      <c r="AE38" s="3">
        <f t="shared" si="14"/>
        <v>-518.11206200000015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x14ac:dyDescent="0.2">
      <c r="A39" s="3" t="s">
        <v>76</v>
      </c>
      <c r="B39" s="3"/>
      <c r="C39" s="3">
        <v>675.27750000000003</v>
      </c>
      <c r="D39" s="3">
        <v>529.09</v>
      </c>
      <c r="E39" s="3">
        <v>719.37400000000002</v>
      </c>
      <c r="F39" s="3">
        <v>867.41499999999996</v>
      </c>
      <c r="G39" s="3"/>
      <c r="H39" s="3">
        <f t="shared" si="0"/>
        <v>-146.1875</v>
      </c>
      <c r="I39" s="3">
        <f t="shared" si="1"/>
        <v>148.04099999999994</v>
      </c>
      <c r="J39" s="3">
        <f t="shared" si="10"/>
        <v>0.92674999999996999</v>
      </c>
      <c r="K39" s="3"/>
      <c r="L39" s="3"/>
      <c r="M39" s="3">
        <f t="shared" si="11"/>
        <v>-35.347270833333297</v>
      </c>
      <c r="N39" s="3">
        <f t="shared" si="12"/>
        <v>361.34634583333332</v>
      </c>
      <c r="O39" s="3"/>
      <c r="P39" s="3"/>
      <c r="Q39" s="3"/>
      <c r="R39" s="3"/>
      <c r="S39" s="3"/>
      <c r="T39" s="3">
        <v>686.72860000000003</v>
      </c>
      <c r="U39" s="3">
        <v>865.76829999999995</v>
      </c>
      <c r="V39" s="3">
        <v>961.1771</v>
      </c>
      <c r="W39" s="3">
        <v>727.45669999999996</v>
      </c>
      <c r="X39" s="3"/>
      <c r="Y39" s="3">
        <f t="shared" si="5"/>
        <v>179.03969999999993</v>
      </c>
      <c r="Z39" s="3">
        <f t="shared" si="6"/>
        <v>-233.72040000000004</v>
      </c>
      <c r="AA39" s="3">
        <f t="shared" si="7"/>
        <v>-27.340350000000058</v>
      </c>
      <c r="AB39" s="3"/>
      <c r="AC39" s="3"/>
      <c r="AD39" s="3">
        <f t="shared" si="13"/>
        <v>397.08699000000001</v>
      </c>
      <c r="AE39" s="3">
        <f t="shared" si="14"/>
        <v>-203.34186199999999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2">
      <c r="A40" s="3" t="s">
        <v>77</v>
      </c>
      <c r="B40" s="3"/>
      <c r="C40" s="3">
        <v>720.36</v>
      </c>
      <c r="D40" s="3">
        <v>1241.4100000000001</v>
      </c>
      <c r="E40" s="3">
        <v>1094.0899999999999</v>
      </c>
      <c r="F40" s="3">
        <v>1654.8167000000001</v>
      </c>
      <c r="G40" s="3"/>
      <c r="H40" s="3">
        <f t="shared" si="0"/>
        <v>521.05000000000007</v>
      </c>
      <c r="I40" s="3">
        <f t="shared" si="1"/>
        <v>560.72670000000016</v>
      </c>
      <c r="J40" s="3">
        <f t="shared" si="10"/>
        <v>540.88835000000017</v>
      </c>
      <c r="K40" s="3"/>
      <c r="L40" s="3"/>
      <c r="M40" s="3">
        <f t="shared" si="11"/>
        <v>91.928629166666568</v>
      </c>
      <c r="N40" s="3">
        <f t="shared" si="12"/>
        <v>234.07044583333334</v>
      </c>
      <c r="O40" s="3"/>
      <c r="P40" s="3"/>
      <c r="Q40" s="3"/>
      <c r="R40" s="3"/>
      <c r="S40" s="3"/>
      <c r="T40" s="3">
        <v>896.61289999999997</v>
      </c>
      <c r="U40" s="3">
        <v>991.505</v>
      </c>
      <c r="V40" s="3">
        <v>1510.5143</v>
      </c>
      <c r="W40" s="3">
        <v>1213.55</v>
      </c>
      <c r="X40" s="3"/>
      <c r="Y40" s="3">
        <f t="shared" si="5"/>
        <v>94.892100000000028</v>
      </c>
      <c r="Z40" s="3">
        <f t="shared" si="6"/>
        <v>-296.96430000000009</v>
      </c>
      <c r="AA40" s="3">
        <f t="shared" si="7"/>
        <v>-101.03610000000003</v>
      </c>
      <c r="AB40" s="3"/>
      <c r="AC40" s="3"/>
      <c r="AD40" s="3">
        <f t="shared" si="13"/>
        <v>386.63514000000009</v>
      </c>
      <c r="AE40" s="3">
        <f t="shared" si="14"/>
        <v>-192.89001200000007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x14ac:dyDescent="0.2">
      <c r="A41" s="3" t="s">
        <v>78</v>
      </c>
      <c r="B41" s="3"/>
      <c r="C41" s="3">
        <v>922.43</v>
      </c>
      <c r="D41" s="3">
        <v>883.03</v>
      </c>
      <c r="E41" s="3">
        <v>989.54200000000003</v>
      </c>
      <c r="F41" s="3">
        <v>814.90830000000005</v>
      </c>
      <c r="G41" s="3"/>
      <c r="H41" s="3">
        <f t="shared" si="0"/>
        <v>-39.399999999999977</v>
      </c>
      <c r="I41" s="3">
        <f t="shared" si="1"/>
        <v>-174.63369999999998</v>
      </c>
      <c r="J41" s="3">
        <f t="shared" si="10"/>
        <v>-107.01684999999998</v>
      </c>
      <c r="K41" s="3"/>
      <c r="L41" s="3"/>
      <c r="M41" s="3">
        <f t="shared" si="11"/>
        <v>179.38382916666666</v>
      </c>
      <c r="N41" s="3">
        <f t="shared" si="12"/>
        <v>146.61524583333335</v>
      </c>
      <c r="O41" s="3"/>
      <c r="P41" s="3"/>
      <c r="Q41" s="3"/>
      <c r="R41" s="3"/>
      <c r="S41" s="3"/>
      <c r="T41" s="3">
        <v>711.76139999999998</v>
      </c>
      <c r="U41" s="3">
        <v>959.31330000000003</v>
      </c>
      <c r="V41" s="3">
        <v>1112.0514000000001</v>
      </c>
      <c r="W41" s="3">
        <v>995.31</v>
      </c>
      <c r="X41" s="3"/>
      <c r="Y41" s="3">
        <f t="shared" si="5"/>
        <v>247.55190000000005</v>
      </c>
      <c r="Z41" s="3">
        <f t="shared" si="6"/>
        <v>-116.74140000000011</v>
      </c>
      <c r="AA41" s="3">
        <f t="shared" si="7"/>
        <v>65.405249999999967</v>
      </c>
      <c r="AB41" s="3"/>
      <c r="AC41" s="3"/>
      <c r="AD41" s="3">
        <f t="shared" si="13"/>
        <v>372.85359000000005</v>
      </c>
      <c r="AE41" s="3">
        <f t="shared" si="14"/>
        <v>-179.10846200000009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x14ac:dyDescent="0.2">
      <c r="A42" s="3" t="s">
        <v>79</v>
      </c>
      <c r="B42" s="3"/>
      <c r="C42" s="3">
        <v>704.49</v>
      </c>
      <c r="D42" s="3">
        <v>924.33</v>
      </c>
      <c r="E42" s="3">
        <v>2042.9332999999999</v>
      </c>
      <c r="F42" s="3">
        <v>1329.0474999999999</v>
      </c>
      <c r="G42" s="3"/>
      <c r="H42" s="3">
        <f t="shared" si="0"/>
        <v>219.84000000000003</v>
      </c>
      <c r="I42" s="3">
        <f t="shared" si="1"/>
        <v>-713.88580000000002</v>
      </c>
      <c r="J42" s="3">
        <f t="shared" si="10"/>
        <v>-247.02289999999999</v>
      </c>
      <c r="K42" s="3"/>
      <c r="L42" s="3"/>
      <c r="M42" s="3">
        <f t="shared" si="11"/>
        <v>578.62987916666668</v>
      </c>
      <c r="N42" s="3">
        <f t="shared" si="12"/>
        <v>-252.63080416666668</v>
      </c>
      <c r="O42" s="3"/>
      <c r="P42" s="3"/>
      <c r="Q42" s="3"/>
      <c r="R42" s="3"/>
      <c r="S42" s="3"/>
      <c r="T42" s="3">
        <v>631.96799999999996</v>
      </c>
      <c r="U42" s="3">
        <v>1161.1500000000001</v>
      </c>
      <c r="V42" s="3">
        <v>1405.11</v>
      </c>
      <c r="W42" s="3">
        <v>1207.4459999999999</v>
      </c>
      <c r="X42" s="3"/>
      <c r="Y42" s="3">
        <f t="shared" si="5"/>
        <v>529.18200000000013</v>
      </c>
      <c r="Z42" s="3">
        <f t="shared" si="6"/>
        <v>-197.66399999999999</v>
      </c>
      <c r="AA42" s="3">
        <f t="shared" si="7"/>
        <v>165.75900000000007</v>
      </c>
      <c r="AB42" s="3"/>
      <c r="AC42" s="3"/>
      <c r="AD42" s="3">
        <f t="shared" si="13"/>
        <v>554.12994000000003</v>
      </c>
      <c r="AE42" s="3">
        <f t="shared" si="14"/>
        <v>-360.38481200000007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x14ac:dyDescent="0.2">
      <c r="A43" s="3" t="s">
        <v>80</v>
      </c>
      <c r="B43" s="3"/>
      <c r="C43" s="3">
        <v>764.07749999999999</v>
      </c>
      <c r="D43" s="3">
        <v>989.7</v>
      </c>
      <c r="E43" s="3">
        <v>991.2867</v>
      </c>
      <c r="F43" s="3">
        <v>1083.3779999999999</v>
      </c>
      <c r="G43" s="3"/>
      <c r="H43" s="3">
        <f t="shared" si="0"/>
        <v>225.62250000000006</v>
      </c>
      <c r="I43" s="3">
        <f t="shared" si="1"/>
        <v>92.091299999999933</v>
      </c>
      <c r="J43" s="3">
        <f t="shared" si="10"/>
        <v>158.8569</v>
      </c>
      <c r="K43" s="3"/>
      <c r="L43" s="3"/>
      <c r="M43" s="3">
        <f t="shared" si="11"/>
        <v>178.53257916666672</v>
      </c>
      <c r="N43" s="3">
        <f t="shared" si="12"/>
        <v>147.46649583333328</v>
      </c>
      <c r="O43" s="3"/>
      <c r="P43" s="3"/>
      <c r="Q43" s="3"/>
      <c r="R43" s="3"/>
      <c r="S43" s="3"/>
      <c r="T43" s="3">
        <v>888.50139999999999</v>
      </c>
      <c r="U43" s="3">
        <v>989.22429999999997</v>
      </c>
      <c r="V43" s="3">
        <v>1070.1116999999999</v>
      </c>
      <c r="W43" s="3">
        <v>1144.93</v>
      </c>
      <c r="X43" s="3"/>
      <c r="Y43" s="3">
        <f t="shared" si="5"/>
        <v>100.72289999999998</v>
      </c>
      <c r="Z43" s="3">
        <f t="shared" si="6"/>
        <v>74.818300000000136</v>
      </c>
      <c r="AA43" s="3">
        <f t="shared" si="7"/>
        <v>87.770600000000059</v>
      </c>
      <c r="AB43" s="3"/>
      <c r="AC43" s="3"/>
      <c r="AD43" s="3">
        <f t="shared" si="13"/>
        <v>203.65923999999993</v>
      </c>
      <c r="AE43" s="3">
        <f t="shared" si="14"/>
        <v>-9.9141119999999283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x14ac:dyDescent="0.2">
      <c r="A44" s="3" t="s">
        <v>81</v>
      </c>
      <c r="B44" s="3"/>
      <c r="C44" s="3">
        <v>1499.03</v>
      </c>
      <c r="D44" s="3">
        <v>810.51</v>
      </c>
      <c r="E44" s="3">
        <v>772.14</v>
      </c>
      <c r="F44" s="3">
        <v>749.18330000000003</v>
      </c>
      <c r="G44" s="3"/>
      <c r="H44" s="3">
        <f t="shared" si="0"/>
        <v>-688.52</v>
      </c>
      <c r="I44" s="3">
        <f t="shared" si="1"/>
        <v>-22.956699999999955</v>
      </c>
      <c r="J44" s="3">
        <f t="shared" si="10"/>
        <v>-355.73834999999997</v>
      </c>
      <c r="K44" s="3"/>
      <c r="L44" s="3"/>
      <c r="M44" s="3">
        <f t="shared" si="11"/>
        <v>-221.01467083333335</v>
      </c>
      <c r="N44" s="3">
        <f t="shared" si="12"/>
        <v>547.01374583333336</v>
      </c>
      <c r="O44" s="3"/>
      <c r="P44" s="3"/>
      <c r="Q44" s="3"/>
      <c r="R44" s="3"/>
      <c r="S44" s="3"/>
      <c r="T44" s="3">
        <v>1073.3219999999999</v>
      </c>
      <c r="U44" s="3">
        <v>864.0557</v>
      </c>
      <c r="V44" s="3">
        <v>735.88800000000003</v>
      </c>
      <c r="W44" s="3">
        <v>781.11</v>
      </c>
      <c r="X44" s="3"/>
      <c r="Y44" s="3">
        <f t="shared" si="5"/>
        <v>-209.26629999999989</v>
      </c>
      <c r="Z44" s="3">
        <f t="shared" si="6"/>
        <v>45.22199999999998</v>
      </c>
      <c r="AA44" s="3">
        <f t="shared" si="7"/>
        <v>-82.022149999999954</v>
      </c>
      <c r="AB44" s="3"/>
      <c r="AC44" s="3"/>
      <c r="AD44" s="3">
        <f t="shared" si="13"/>
        <v>63.462790000000069</v>
      </c>
      <c r="AE44" s="3">
        <f t="shared" si="14"/>
        <v>130.28233799999992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x14ac:dyDescent="0.2">
      <c r="A45" s="3" t="s">
        <v>82</v>
      </c>
      <c r="B45" s="3"/>
      <c r="C45" s="3">
        <v>837.97249999999997</v>
      </c>
      <c r="D45" s="3">
        <v>1049.0833</v>
      </c>
      <c r="E45" s="13"/>
      <c r="F45" s="3">
        <v>1710.1732999999999</v>
      </c>
      <c r="G45" s="3"/>
      <c r="H45" s="3">
        <f t="shared" si="0"/>
        <v>211.11080000000004</v>
      </c>
      <c r="I45" s="13"/>
      <c r="J45" s="3">
        <f t="shared" si="10"/>
        <v>211.11080000000004</v>
      </c>
      <c r="K45" s="3"/>
      <c r="L45" s="3"/>
      <c r="M45" s="3">
        <f t="shared" si="11"/>
        <v>111.76697916666667</v>
      </c>
      <c r="N45" s="13"/>
      <c r="O45" s="3"/>
      <c r="P45" s="3"/>
      <c r="Q45" s="3"/>
      <c r="R45" s="3"/>
      <c r="S45" s="3"/>
      <c r="T45" s="3">
        <v>1201.972</v>
      </c>
      <c r="U45" s="3">
        <v>1265.23</v>
      </c>
      <c r="V45" s="3">
        <v>1444.9</v>
      </c>
      <c r="W45" s="3">
        <v>1422.2</v>
      </c>
      <c r="X45" s="3"/>
      <c r="Y45" s="3">
        <f t="shared" si="5"/>
        <v>63.258000000000038</v>
      </c>
      <c r="Z45" s="3">
        <f t="shared" si="6"/>
        <v>-22.700000000000045</v>
      </c>
      <c r="AA45" s="3">
        <f t="shared" si="7"/>
        <v>20.278999999999996</v>
      </c>
      <c r="AB45" s="3"/>
      <c r="AC45" s="3"/>
      <c r="AD45" s="3">
        <f t="shared" si="13"/>
        <v>233.68594000000004</v>
      </c>
      <c r="AE45" s="3">
        <f t="shared" si="14"/>
        <v>-39.940812000000044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x14ac:dyDescent="0.2">
      <c r="A46" s="3" t="s">
        <v>83</v>
      </c>
      <c r="B46" s="3"/>
      <c r="C46" s="3">
        <v>1845.175</v>
      </c>
      <c r="D46" s="9"/>
      <c r="E46" s="3">
        <v>1419.9</v>
      </c>
      <c r="F46" s="3">
        <v>1335.3</v>
      </c>
      <c r="G46" s="3"/>
      <c r="H46" s="13"/>
      <c r="I46" s="3">
        <f t="shared" ref="I46:I71" si="15">F46-E46</f>
        <v>-84.600000000000136</v>
      </c>
      <c r="J46" s="3">
        <f t="shared" si="10"/>
        <v>-84.600000000000136</v>
      </c>
      <c r="K46" s="3"/>
      <c r="L46" s="3"/>
      <c r="M46" s="13"/>
      <c r="N46" s="3">
        <f t="shared" si="12"/>
        <v>214.23209583333335</v>
      </c>
      <c r="O46" s="3"/>
      <c r="P46" s="3"/>
      <c r="Q46" s="3"/>
      <c r="R46" s="3"/>
      <c r="S46" s="3"/>
      <c r="T46" s="3">
        <v>1463.2</v>
      </c>
      <c r="U46" s="3">
        <v>1942.4</v>
      </c>
      <c r="V46" s="3">
        <v>1317.675</v>
      </c>
      <c r="W46" s="3">
        <v>1980.85</v>
      </c>
      <c r="X46" s="3"/>
      <c r="Y46" s="3">
        <f t="shared" si="5"/>
        <v>479.20000000000005</v>
      </c>
      <c r="Z46" s="3">
        <f t="shared" ref="Z46:Z72" si="16">W46-V46</f>
        <v>663.17499999999995</v>
      </c>
      <c r="AA46" s="3">
        <f t="shared" si="7"/>
        <v>571.1875</v>
      </c>
      <c r="AB46" s="3"/>
      <c r="AC46" s="3"/>
      <c r="AD46" s="3">
        <f t="shared" si="13"/>
        <v>98.719440000000048</v>
      </c>
      <c r="AE46" s="3">
        <f t="shared" si="14"/>
        <v>95.025687999999946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x14ac:dyDescent="0.2">
      <c r="A47" s="3" t="s">
        <v>84</v>
      </c>
      <c r="B47" s="3"/>
      <c r="C47" s="3">
        <v>1001.1925</v>
      </c>
      <c r="D47" s="3">
        <v>948.2</v>
      </c>
      <c r="E47" s="3">
        <v>1056.982</v>
      </c>
      <c r="F47" s="3">
        <v>1381.6167</v>
      </c>
      <c r="G47" s="3"/>
      <c r="H47" s="3">
        <f t="shared" ref="H47:H77" si="17">D47-C47</f>
        <v>-52.99249999999995</v>
      </c>
      <c r="I47" s="3">
        <f t="shared" si="15"/>
        <v>324.63470000000007</v>
      </c>
      <c r="J47" s="3">
        <f t="shared" si="10"/>
        <v>135.82110000000006</v>
      </c>
      <c r="K47" s="3"/>
      <c r="L47" s="3"/>
      <c r="M47" s="3">
        <f t="shared" si="11"/>
        <v>-77.046620833333336</v>
      </c>
      <c r="N47" s="3">
        <f t="shared" si="12"/>
        <v>403.04569583333335</v>
      </c>
      <c r="O47" s="3"/>
      <c r="P47" s="3"/>
      <c r="Q47" s="3"/>
      <c r="R47" s="3"/>
      <c r="S47" s="3"/>
      <c r="T47" s="3">
        <v>744.6</v>
      </c>
      <c r="U47" s="3">
        <v>1314.2233000000001</v>
      </c>
      <c r="V47" s="3">
        <v>1038.1333</v>
      </c>
      <c r="W47" s="3">
        <v>877.57</v>
      </c>
      <c r="X47" s="3"/>
      <c r="Y47" s="3">
        <f t="shared" ref="Y47:Y77" si="18">U47-T47</f>
        <v>569.62330000000009</v>
      </c>
      <c r="Z47" s="3">
        <f t="shared" si="16"/>
        <v>-160.56329999999991</v>
      </c>
      <c r="AA47" s="3">
        <f t="shared" si="7"/>
        <v>204.53000000000009</v>
      </c>
      <c r="AB47" s="3"/>
      <c r="AC47" s="3"/>
      <c r="AD47" s="3">
        <f t="shared" si="13"/>
        <v>555.80024000000003</v>
      </c>
      <c r="AE47" s="3">
        <f t="shared" si="14"/>
        <v>-362.05511200000001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x14ac:dyDescent="0.2">
      <c r="A48" s="3" t="s">
        <v>85</v>
      </c>
      <c r="B48" s="3"/>
      <c r="C48" s="3">
        <v>844.47670000000005</v>
      </c>
      <c r="D48" s="3">
        <v>757.06</v>
      </c>
      <c r="E48" s="3">
        <v>1525.808</v>
      </c>
      <c r="F48" s="3">
        <v>1637.7</v>
      </c>
      <c r="G48" s="3"/>
      <c r="H48" s="3">
        <f t="shared" si="17"/>
        <v>-87.416700000000105</v>
      </c>
      <c r="I48" s="3">
        <f t="shared" si="15"/>
        <v>111.89200000000005</v>
      </c>
      <c r="J48" s="3">
        <f t="shared" si="10"/>
        <v>12.237649999999974</v>
      </c>
      <c r="K48" s="3"/>
      <c r="L48" s="3"/>
      <c r="M48" s="3">
        <f t="shared" si="11"/>
        <v>12.112629166666594</v>
      </c>
      <c r="N48" s="3">
        <f t="shared" si="12"/>
        <v>313.88644583333343</v>
      </c>
      <c r="O48" s="3"/>
      <c r="P48" s="3"/>
      <c r="Q48" s="3"/>
      <c r="R48" s="3"/>
      <c r="S48" s="3"/>
      <c r="T48" s="3">
        <v>961.46569999999997</v>
      </c>
      <c r="U48" s="3">
        <v>902.73569999999995</v>
      </c>
      <c r="V48" s="3">
        <v>1561.174</v>
      </c>
      <c r="W48" s="3">
        <v>1356.345</v>
      </c>
      <c r="X48" s="3"/>
      <c r="Y48" s="3">
        <f t="shared" si="18"/>
        <v>-58.730000000000018</v>
      </c>
      <c r="Z48" s="3">
        <f t="shared" si="16"/>
        <v>-204.82899999999995</v>
      </c>
      <c r="AA48" s="3">
        <f t="shared" si="7"/>
        <v>-131.77949999999998</v>
      </c>
      <c r="AB48" s="3"/>
      <c r="AC48" s="3"/>
      <c r="AD48" s="3">
        <f t="shared" si="13"/>
        <v>263.75644</v>
      </c>
      <c r="AE48" s="3">
        <f t="shared" si="14"/>
        <v>-70.011311999999975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x14ac:dyDescent="0.2">
      <c r="A49" s="3" t="s">
        <v>86</v>
      </c>
      <c r="B49" s="3"/>
      <c r="C49" s="3">
        <v>1270.31</v>
      </c>
      <c r="D49" s="3">
        <v>1057.21</v>
      </c>
      <c r="E49" s="3">
        <v>1344.0367000000001</v>
      </c>
      <c r="F49" s="3">
        <v>953.72329999999999</v>
      </c>
      <c r="G49" s="3"/>
      <c r="H49" s="3">
        <f t="shared" si="17"/>
        <v>-213.09999999999991</v>
      </c>
      <c r="I49" s="3">
        <f t="shared" si="15"/>
        <v>-390.31340000000012</v>
      </c>
      <c r="J49" s="3">
        <f t="shared" si="10"/>
        <v>-301.70670000000001</v>
      </c>
      <c r="K49" s="3"/>
      <c r="L49" s="3"/>
      <c r="M49" s="3">
        <f t="shared" si="11"/>
        <v>200.37367916666676</v>
      </c>
      <c r="N49" s="3">
        <f t="shared" si="12"/>
        <v>125.62539583333324</v>
      </c>
      <c r="O49" s="3"/>
      <c r="P49" s="3"/>
      <c r="Q49" s="3"/>
      <c r="R49" s="3"/>
      <c r="S49" s="3"/>
      <c r="T49" s="3">
        <v>806.79</v>
      </c>
      <c r="U49" s="3">
        <v>1127.7249999999999</v>
      </c>
      <c r="V49" s="3">
        <v>1228.2449999999999</v>
      </c>
      <c r="W49" s="3">
        <v>1288.55</v>
      </c>
      <c r="X49" s="3"/>
      <c r="Y49" s="3">
        <f t="shared" si="18"/>
        <v>320.93499999999995</v>
      </c>
      <c r="Z49" s="3">
        <f t="shared" si="16"/>
        <v>60.305000000000064</v>
      </c>
      <c r="AA49" s="3">
        <f t="shared" si="7"/>
        <v>190.62</v>
      </c>
      <c r="AB49" s="3"/>
      <c r="AC49" s="3"/>
      <c r="AD49" s="3">
        <f t="shared" si="13"/>
        <v>321.02193999999997</v>
      </c>
      <c r="AE49" s="3">
        <f t="shared" si="14"/>
        <v>-127.27681199999995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x14ac:dyDescent="0.2">
      <c r="A50" s="3" t="s">
        <v>87</v>
      </c>
      <c r="B50" s="3"/>
      <c r="C50" s="3">
        <v>1267.6125</v>
      </c>
      <c r="D50" s="3">
        <v>2333.1</v>
      </c>
      <c r="E50" s="3">
        <v>747.03</v>
      </c>
      <c r="F50" s="3">
        <v>1005.5125</v>
      </c>
      <c r="G50" s="3"/>
      <c r="H50" s="3">
        <f t="shared" si="17"/>
        <v>1065.4875</v>
      </c>
      <c r="I50" s="3">
        <f t="shared" si="15"/>
        <v>258.48250000000007</v>
      </c>
      <c r="J50" s="3">
        <f t="shared" si="10"/>
        <v>661.98500000000001</v>
      </c>
      <c r="K50" s="3"/>
      <c r="L50" s="3"/>
      <c r="M50" s="3">
        <f t="shared" si="11"/>
        <v>515.26947916666666</v>
      </c>
      <c r="N50" s="3">
        <f t="shared" si="12"/>
        <v>-189.27040416666659</v>
      </c>
      <c r="O50" s="3"/>
      <c r="P50" s="3"/>
      <c r="Q50" s="3"/>
      <c r="R50" s="3"/>
      <c r="S50" s="3"/>
      <c r="T50" s="3">
        <v>967.90139999999997</v>
      </c>
      <c r="U50" s="3">
        <v>877.01</v>
      </c>
      <c r="V50" s="3">
        <v>894.88670000000002</v>
      </c>
      <c r="W50" s="3">
        <v>1294.212</v>
      </c>
      <c r="X50" s="3"/>
      <c r="Y50" s="3">
        <f t="shared" si="18"/>
        <v>-90.891399999999976</v>
      </c>
      <c r="Z50" s="3">
        <f t="shared" si="16"/>
        <v>399.32529999999997</v>
      </c>
      <c r="AA50" s="3">
        <f t="shared" si="7"/>
        <v>154.21695</v>
      </c>
      <c r="AB50" s="3"/>
      <c r="AC50" s="3"/>
      <c r="AD50" s="3">
        <f t="shared" si="13"/>
        <v>-54.40140999999997</v>
      </c>
      <c r="AE50" s="3">
        <f t="shared" si="14"/>
        <v>248.14653799999996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x14ac:dyDescent="0.2">
      <c r="A51" s="3" t="s">
        <v>88</v>
      </c>
      <c r="B51" s="3"/>
      <c r="C51" s="3">
        <v>867.86500000000001</v>
      </c>
      <c r="D51" s="3">
        <v>1194.6675</v>
      </c>
      <c r="E51" s="3">
        <v>813.2</v>
      </c>
      <c r="F51" s="3">
        <v>2051.0632999999998</v>
      </c>
      <c r="G51" s="3"/>
      <c r="H51" s="3">
        <f t="shared" si="17"/>
        <v>326.80250000000001</v>
      </c>
      <c r="I51" s="3">
        <f t="shared" si="15"/>
        <v>1237.8632999999998</v>
      </c>
      <c r="J51" s="3">
        <f t="shared" si="10"/>
        <v>782.33289999999988</v>
      </c>
      <c r="K51" s="3"/>
      <c r="L51" s="3"/>
      <c r="M51" s="3">
        <f t="shared" si="11"/>
        <v>-343.76342083333321</v>
      </c>
      <c r="N51" s="3">
        <f t="shared" si="12"/>
        <v>669.76249583333322</v>
      </c>
      <c r="O51" s="3"/>
      <c r="P51" s="3"/>
      <c r="S51" s="3"/>
      <c r="T51" s="3">
        <v>796.58</v>
      </c>
      <c r="U51" s="3">
        <v>824.16290000000004</v>
      </c>
      <c r="V51" s="3">
        <v>1163.222</v>
      </c>
      <c r="W51" s="3">
        <v>1079.5533</v>
      </c>
      <c r="X51" s="3"/>
      <c r="Y51" s="3">
        <f t="shared" si="18"/>
        <v>27.582899999999995</v>
      </c>
      <c r="Z51" s="3">
        <f t="shared" si="16"/>
        <v>-83.668699999999944</v>
      </c>
      <c r="AA51" s="3">
        <f t="shared" si="7"/>
        <v>-28.042899999999975</v>
      </c>
      <c r="AB51" s="3"/>
      <c r="AC51" s="3"/>
      <c r="AD51" s="3">
        <f t="shared" si="13"/>
        <v>246.33273999999997</v>
      </c>
      <c r="AE51" s="3">
        <f t="shared" si="14"/>
        <v>-52.587611999999972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s="18" customFormat="1" x14ac:dyDescent="0.2">
      <c r="A52" s="18" t="s">
        <v>89</v>
      </c>
      <c r="C52" s="18">
        <v>640.02499999999998</v>
      </c>
      <c r="D52" s="18">
        <v>656.05499999999995</v>
      </c>
      <c r="E52" s="18">
        <v>638.54600000000005</v>
      </c>
      <c r="F52" s="18">
        <v>763.35</v>
      </c>
      <c r="H52" s="18">
        <f t="shared" si="17"/>
        <v>16.029999999999973</v>
      </c>
      <c r="I52" s="18">
        <f t="shared" si="15"/>
        <v>124.80399999999997</v>
      </c>
      <c r="J52" s="18">
        <f>AVERAGE(H52:I52)</f>
        <v>70.416999999999973</v>
      </c>
      <c r="K52" s="18">
        <f>AVERAGE(H52:H77)</f>
        <v>-3.8108307692307664</v>
      </c>
      <c r="L52" s="18">
        <f>AVERAGE(I52:I77)</f>
        <v>96.648731999999981</v>
      </c>
      <c r="M52" s="18">
        <f>H52-J52+K$52</f>
        <v>-58.197830769230769</v>
      </c>
      <c r="N52" s="18">
        <f>I52-J52+L$52</f>
        <v>151.035732</v>
      </c>
      <c r="O52" s="18">
        <f>1.96*STDEV(M52:M77)/SQRT(26)</f>
        <v>71.557917516056719</v>
      </c>
      <c r="P52" s="18">
        <f>1.96*STDEV(N52:N77)/SQRT(25)</f>
        <v>74.349606092330987</v>
      </c>
      <c r="Q52" s="18">
        <f>1.96*STDEV(H52:H77)/SQRT(25)</f>
        <v>85.1526213634464</v>
      </c>
      <c r="R52" s="18">
        <f>1.96*STDEV(I52:I77)/SQRT(24)</f>
        <v>84.516028475445154</v>
      </c>
      <c r="T52" s="18">
        <v>800.71140000000003</v>
      </c>
      <c r="U52" s="18">
        <v>824.37170000000003</v>
      </c>
      <c r="V52" s="18">
        <v>974.19290000000001</v>
      </c>
      <c r="W52" s="18">
        <v>677.2133</v>
      </c>
      <c r="Y52" s="18">
        <f t="shared" si="18"/>
        <v>23.660300000000007</v>
      </c>
      <c r="Z52" s="18">
        <f t="shared" si="16"/>
        <v>-296.9796</v>
      </c>
      <c r="AA52" s="18">
        <f t="shared" si="7"/>
        <v>-136.65965</v>
      </c>
      <c r="AB52" s="18">
        <f>AVERAGE(Y52:Y77)</f>
        <v>78.331011538461539</v>
      </c>
      <c r="AC52" s="18">
        <f>AVERAGE(Z52:Z77)</f>
        <v>-13.693046153846154</v>
      </c>
      <c r="AD52" s="18">
        <f>Y52-AA52+AB$52</f>
        <v>238.65096153846156</v>
      </c>
      <c r="AE52" s="18">
        <f>Z52-AA52+AC$52</f>
        <v>-174.01299615384616</v>
      </c>
      <c r="AF52" s="18">
        <f>1.96*STDEV(AD52:AD77)/SQRT(26)</f>
        <v>47.76856844714596</v>
      </c>
      <c r="AG52" s="18">
        <f>1.96*STDEV(AE52:AE77)/SQRT(26)</f>
        <v>47.768568447145945</v>
      </c>
      <c r="AH52" s="18">
        <f>1.96*STDEV(Y52:Y77)/SQRT(25)</f>
        <v>58.815669337065358</v>
      </c>
      <c r="AI52" s="18">
        <f>1.96*STDEV(Z52:Z77)/SQRT(24)</f>
        <v>90.122554007819232</v>
      </c>
    </row>
    <row r="53" spans="1:45" x14ac:dyDescent="0.2">
      <c r="A53" s="3" t="s">
        <v>90</v>
      </c>
      <c r="B53" s="3"/>
      <c r="C53" s="3">
        <v>558.51499999999999</v>
      </c>
      <c r="D53" s="3">
        <v>595.58500000000004</v>
      </c>
      <c r="E53" s="3">
        <v>654.29</v>
      </c>
      <c r="F53" s="3">
        <v>974.96169999999995</v>
      </c>
      <c r="G53" s="3"/>
      <c r="H53" s="3">
        <f t="shared" si="17"/>
        <v>37.07000000000005</v>
      </c>
      <c r="I53" s="3">
        <f t="shared" si="15"/>
        <v>320.67169999999999</v>
      </c>
      <c r="J53" s="3">
        <f t="shared" ref="J53:J77" si="19">AVERAGE(H53:I53)</f>
        <v>178.87085000000002</v>
      </c>
      <c r="K53" s="3"/>
      <c r="L53" s="3"/>
      <c r="M53" s="3">
        <f t="shared" ref="M53:M77" si="20">H53-J53+K$52</f>
        <v>-145.61168076923073</v>
      </c>
      <c r="N53" s="3">
        <f t="shared" ref="N53:N77" si="21">I53-J53+L$52</f>
        <v>238.44958199999996</v>
      </c>
      <c r="O53" s="3"/>
      <c r="P53" s="3"/>
      <c r="Q53" s="3"/>
      <c r="R53" s="3"/>
      <c r="S53" s="3"/>
      <c r="T53" s="3">
        <v>618.93290000000002</v>
      </c>
      <c r="U53" s="3">
        <v>675.06330000000003</v>
      </c>
      <c r="V53" s="3">
        <v>859.27290000000005</v>
      </c>
      <c r="W53" s="3">
        <v>802.20330000000001</v>
      </c>
      <c r="X53" s="3"/>
      <c r="Y53" s="3">
        <f t="shared" si="18"/>
        <v>56.130400000000009</v>
      </c>
      <c r="Z53" s="3">
        <f t="shared" si="16"/>
        <v>-57.069600000000037</v>
      </c>
      <c r="AA53" s="3">
        <f t="shared" si="7"/>
        <v>-0.46960000000001401</v>
      </c>
      <c r="AB53" s="3"/>
      <c r="AC53" s="3"/>
      <c r="AD53" s="3">
        <f t="shared" ref="AD53:AD77" si="22">Y53-AA53+AB$52</f>
        <v>134.93101153846158</v>
      </c>
      <c r="AE53" s="3">
        <f t="shared" ref="AE53:AE77" si="23">Z53-AA53+AC$52</f>
        <v>-70.293046153846177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x14ac:dyDescent="0.2">
      <c r="A54" s="3" t="s">
        <v>91</v>
      </c>
      <c r="B54" s="3"/>
      <c r="C54" s="3">
        <v>1485.655</v>
      </c>
      <c r="D54" s="3">
        <v>1099.25</v>
      </c>
      <c r="E54" s="3">
        <v>1375.36</v>
      </c>
      <c r="F54" s="3">
        <v>1943.6333</v>
      </c>
      <c r="G54" s="3"/>
      <c r="H54" s="3">
        <f t="shared" si="17"/>
        <v>-386.40499999999997</v>
      </c>
      <c r="I54" s="3">
        <f t="shared" si="15"/>
        <v>568.27330000000006</v>
      </c>
      <c r="J54" s="3">
        <f t="shared" si="19"/>
        <v>90.934150000000045</v>
      </c>
      <c r="K54" s="3"/>
      <c r="L54" s="3"/>
      <c r="M54" s="3">
        <f t="shared" si="20"/>
        <v>-481.14998076923081</v>
      </c>
      <c r="N54" s="3">
        <f t="shared" si="21"/>
        <v>573.98788200000001</v>
      </c>
      <c r="O54" s="3"/>
      <c r="P54" s="3"/>
      <c r="Q54" s="3"/>
      <c r="R54" s="3"/>
      <c r="S54" s="3"/>
      <c r="T54" s="3">
        <v>1012.0871</v>
      </c>
      <c r="U54" s="3">
        <v>1166.4100000000001</v>
      </c>
      <c r="V54" s="3">
        <v>1151.2914000000001</v>
      </c>
      <c r="W54" s="3">
        <v>784.87</v>
      </c>
      <c r="X54" s="3"/>
      <c r="Y54" s="3">
        <f t="shared" si="18"/>
        <v>154.32290000000012</v>
      </c>
      <c r="Z54" s="3">
        <f t="shared" si="16"/>
        <v>-366.42140000000006</v>
      </c>
      <c r="AA54" s="3">
        <f t="shared" si="7"/>
        <v>-106.04924999999997</v>
      </c>
      <c r="AB54" s="3"/>
      <c r="AC54" s="3"/>
      <c r="AD54" s="3">
        <f t="shared" si="22"/>
        <v>338.70316153846164</v>
      </c>
      <c r="AE54" s="3">
        <f t="shared" si="23"/>
        <v>-274.06519615384627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x14ac:dyDescent="0.2">
      <c r="A55" s="3" t="s">
        <v>92</v>
      </c>
      <c r="B55" s="3"/>
      <c r="C55" s="3">
        <v>778.62</v>
      </c>
      <c r="D55" s="3">
        <v>754.90499999999997</v>
      </c>
      <c r="E55" s="3">
        <v>933.452</v>
      </c>
      <c r="F55" s="3">
        <v>1154.1500000000001</v>
      </c>
      <c r="G55" s="3"/>
      <c r="H55" s="3">
        <f t="shared" si="17"/>
        <v>-23.715000000000032</v>
      </c>
      <c r="I55" s="3">
        <f t="shared" si="15"/>
        <v>220.69800000000009</v>
      </c>
      <c r="J55" s="3">
        <f t="shared" si="19"/>
        <v>98.49150000000003</v>
      </c>
      <c r="K55" s="3"/>
      <c r="L55" s="3"/>
      <c r="M55" s="3">
        <f t="shared" si="20"/>
        <v>-126.01733076923082</v>
      </c>
      <c r="N55" s="3">
        <f t="shared" si="21"/>
        <v>218.85523200000006</v>
      </c>
      <c r="O55" s="3"/>
      <c r="P55" s="3"/>
      <c r="Q55" s="3"/>
      <c r="R55" s="3"/>
      <c r="S55" s="3"/>
      <c r="T55" s="3">
        <v>762.40859999999998</v>
      </c>
      <c r="U55" s="3">
        <v>886.64499999999998</v>
      </c>
      <c r="V55" s="3">
        <v>1051.5443</v>
      </c>
      <c r="W55" s="3">
        <v>1135.3067000000001</v>
      </c>
      <c r="X55" s="3"/>
      <c r="Y55" s="3">
        <f t="shared" si="18"/>
        <v>124.2364</v>
      </c>
      <c r="Z55" s="3">
        <f t="shared" si="16"/>
        <v>83.762400000000071</v>
      </c>
      <c r="AA55" s="3">
        <f t="shared" si="7"/>
        <v>103.99940000000004</v>
      </c>
      <c r="AB55" s="3"/>
      <c r="AC55" s="3"/>
      <c r="AD55" s="3">
        <f t="shared" si="22"/>
        <v>98.568011538461505</v>
      </c>
      <c r="AE55" s="3">
        <f t="shared" si="23"/>
        <v>-33.930046153846121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x14ac:dyDescent="0.2">
      <c r="A56" s="3" t="s">
        <v>93</v>
      </c>
      <c r="B56" s="3"/>
      <c r="C56" s="3">
        <v>1368.35</v>
      </c>
      <c r="D56" s="3">
        <v>668.18499999999995</v>
      </c>
      <c r="E56" s="3">
        <v>946.77800000000002</v>
      </c>
      <c r="F56" s="3">
        <v>1315.2733000000001</v>
      </c>
      <c r="G56" s="3"/>
      <c r="H56" s="3">
        <f t="shared" si="17"/>
        <v>-700.16499999999996</v>
      </c>
      <c r="I56" s="3">
        <f t="shared" si="15"/>
        <v>368.49530000000004</v>
      </c>
      <c r="J56" s="3">
        <f t="shared" si="19"/>
        <v>-165.83484999999996</v>
      </c>
      <c r="K56" s="3"/>
      <c r="L56" s="3"/>
      <c r="M56" s="3">
        <f t="shared" si="20"/>
        <v>-538.14098076923074</v>
      </c>
      <c r="N56" s="3">
        <f t="shared" si="21"/>
        <v>630.978882</v>
      </c>
      <c r="O56" s="3"/>
      <c r="P56" s="3"/>
      <c r="Q56" s="3"/>
      <c r="R56" s="3"/>
      <c r="S56" s="3"/>
      <c r="T56" s="3">
        <v>843.33</v>
      </c>
      <c r="U56" s="3">
        <v>784.37829999999997</v>
      </c>
      <c r="V56" s="3">
        <v>882.03710000000001</v>
      </c>
      <c r="W56" s="3">
        <v>605.89329999999995</v>
      </c>
      <c r="X56" s="3"/>
      <c r="Y56" s="3">
        <f t="shared" si="18"/>
        <v>-58.951700000000073</v>
      </c>
      <c r="Z56" s="3">
        <f t="shared" si="16"/>
        <v>-276.14380000000006</v>
      </c>
      <c r="AA56" s="3">
        <f t="shared" si="7"/>
        <v>-167.54775000000006</v>
      </c>
      <c r="AB56" s="3"/>
      <c r="AC56" s="3"/>
      <c r="AD56" s="3">
        <f t="shared" si="22"/>
        <v>186.92706153846154</v>
      </c>
      <c r="AE56" s="3">
        <f t="shared" si="23"/>
        <v>-122.28909615384615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x14ac:dyDescent="0.2">
      <c r="A57" s="3" t="s">
        <v>94</v>
      </c>
      <c r="B57" s="3"/>
      <c r="C57" s="3">
        <v>635.74749999999995</v>
      </c>
      <c r="D57" s="3">
        <v>814.48500000000001</v>
      </c>
      <c r="E57" s="3">
        <v>827.61199999999997</v>
      </c>
      <c r="F57" s="3">
        <v>828.55</v>
      </c>
      <c r="G57" s="3"/>
      <c r="H57" s="3">
        <f t="shared" si="17"/>
        <v>178.73750000000007</v>
      </c>
      <c r="I57" s="3">
        <f t="shared" si="15"/>
        <v>0.93799999999998818</v>
      </c>
      <c r="J57" s="3">
        <f t="shared" si="19"/>
        <v>89.837750000000028</v>
      </c>
      <c r="K57" s="3"/>
      <c r="L57" s="3"/>
      <c r="M57" s="3">
        <f t="shared" si="20"/>
        <v>85.088919230769278</v>
      </c>
      <c r="N57" s="3">
        <f t="shared" si="21"/>
        <v>7.7489819999999412</v>
      </c>
      <c r="O57" s="3"/>
      <c r="P57" s="3"/>
      <c r="Q57" s="3"/>
      <c r="R57" s="3"/>
      <c r="S57" s="3"/>
      <c r="T57" s="3">
        <v>922.7971</v>
      </c>
      <c r="U57" s="3">
        <v>915.44500000000005</v>
      </c>
      <c r="V57" s="3">
        <v>1003.0571</v>
      </c>
      <c r="W57" s="3">
        <v>938.92330000000004</v>
      </c>
      <c r="X57" s="3"/>
      <c r="Y57" s="3">
        <f t="shared" si="18"/>
        <v>-7.3520999999999503</v>
      </c>
      <c r="Z57" s="3">
        <f t="shared" si="16"/>
        <v>-64.133799999999951</v>
      </c>
      <c r="AA57" s="3">
        <f t="shared" si="7"/>
        <v>-35.742949999999951</v>
      </c>
      <c r="AB57" s="3"/>
      <c r="AC57" s="3"/>
      <c r="AD57" s="3">
        <f t="shared" si="22"/>
        <v>106.72186153846154</v>
      </c>
      <c r="AE57" s="3">
        <f t="shared" si="23"/>
        <v>-42.083896153846155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x14ac:dyDescent="0.2">
      <c r="A58" s="3" t="s">
        <v>95</v>
      </c>
      <c r="B58" s="3"/>
      <c r="C58" s="3">
        <v>491.54750000000001</v>
      </c>
      <c r="D58" s="3">
        <v>586.90499999999997</v>
      </c>
      <c r="E58" s="3">
        <v>919.76</v>
      </c>
      <c r="F58" s="3">
        <v>685.41499999999996</v>
      </c>
      <c r="G58" s="3"/>
      <c r="H58" s="3">
        <f t="shared" si="17"/>
        <v>95.357499999999959</v>
      </c>
      <c r="I58" s="3">
        <f t="shared" si="15"/>
        <v>-234.34500000000003</v>
      </c>
      <c r="J58" s="3">
        <f t="shared" si="19"/>
        <v>-69.493750000000034</v>
      </c>
      <c r="K58" s="3"/>
      <c r="L58" s="3"/>
      <c r="M58" s="3">
        <f t="shared" si="20"/>
        <v>161.04041923076923</v>
      </c>
      <c r="N58" s="3">
        <f t="shared" si="21"/>
        <v>-68.202518000000012</v>
      </c>
      <c r="O58" s="3"/>
      <c r="P58" s="3"/>
      <c r="Q58" s="3"/>
      <c r="R58" s="3"/>
      <c r="S58" s="3"/>
      <c r="T58" s="3">
        <v>447.69709999999998</v>
      </c>
      <c r="U58" s="3">
        <v>510.48329999999999</v>
      </c>
      <c r="V58" s="3">
        <v>547.71140000000003</v>
      </c>
      <c r="W58" s="3">
        <v>497.92</v>
      </c>
      <c r="X58" s="3"/>
      <c r="Y58" s="3">
        <f t="shared" si="18"/>
        <v>62.786200000000008</v>
      </c>
      <c r="Z58" s="3">
        <f t="shared" si="16"/>
        <v>-49.79140000000001</v>
      </c>
      <c r="AA58" s="3">
        <f t="shared" si="7"/>
        <v>6.497399999999999</v>
      </c>
      <c r="AB58" s="3"/>
      <c r="AC58" s="3"/>
      <c r="AD58" s="3">
        <f t="shared" si="22"/>
        <v>134.61981153846153</v>
      </c>
      <c r="AE58" s="3">
        <f t="shared" si="23"/>
        <v>-69.981846153846163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x14ac:dyDescent="0.2">
      <c r="A59" s="3" t="s">
        <v>96</v>
      </c>
      <c r="B59" s="3"/>
      <c r="C59" s="3">
        <v>1055.1724999999999</v>
      </c>
      <c r="D59" s="3">
        <v>1012.1849999999999</v>
      </c>
      <c r="E59" s="3">
        <v>889.70399999999995</v>
      </c>
      <c r="F59" s="3">
        <v>1353.6617000000001</v>
      </c>
      <c r="G59" s="3"/>
      <c r="H59" s="3">
        <f t="shared" si="17"/>
        <v>-42.987499999999955</v>
      </c>
      <c r="I59" s="3">
        <f t="shared" si="15"/>
        <v>463.95770000000016</v>
      </c>
      <c r="J59" s="3">
        <f t="shared" si="19"/>
        <v>210.4851000000001</v>
      </c>
      <c r="K59" s="3"/>
      <c r="L59" s="3"/>
      <c r="M59" s="3">
        <f t="shared" si="20"/>
        <v>-257.28343076923085</v>
      </c>
      <c r="N59" s="3">
        <f t="shared" si="21"/>
        <v>350.12133200000005</v>
      </c>
      <c r="O59" s="3"/>
      <c r="P59" s="3"/>
      <c r="Q59" s="3"/>
      <c r="R59" s="3"/>
      <c r="S59" s="3"/>
      <c r="T59" s="3">
        <v>887.10709999999995</v>
      </c>
      <c r="U59" s="3">
        <v>1401.4016999999999</v>
      </c>
      <c r="V59" s="3">
        <v>1110.9885999999999</v>
      </c>
      <c r="W59" s="3">
        <v>1276.2067</v>
      </c>
      <c r="X59" s="3"/>
      <c r="Y59" s="3">
        <f t="shared" si="18"/>
        <v>514.29459999999995</v>
      </c>
      <c r="Z59" s="3">
        <f t="shared" si="16"/>
        <v>165.21810000000005</v>
      </c>
      <c r="AA59" s="3">
        <f t="shared" si="7"/>
        <v>339.75635</v>
      </c>
      <c r="AB59" s="3"/>
      <c r="AC59" s="3"/>
      <c r="AD59" s="3">
        <f t="shared" si="22"/>
        <v>252.8692615384615</v>
      </c>
      <c r="AE59" s="3">
        <f t="shared" si="23"/>
        <v>-188.2312961538461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x14ac:dyDescent="0.2">
      <c r="A60" s="3" t="s">
        <v>97</v>
      </c>
      <c r="B60" s="3"/>
      <c r="C60" s="3">
        <v>512.51</v>
      </c>
      <c r="D60" s="3">
        <v>647.82000000000005</v>
      </c>
      <c r="E60" s="3">
        <v>972.06</v>
      </c>
      <c r="F60" s="3">
        <v>755.75670000000002</v>
      </c>
      <c r="G60" s="3"/>
      <c r="H60" s="3">
        <f t="shared" si="17"/>
        <v>135.31000000000006</v>
      </c>
      <c r="I60" s="3">
        <f t="shared" si="15"/>
        <v>-216.30329999999992</v>
      </c>
      <c r="J60" s="3">
        <f t="shared" si="19"/>
        <v>-40.496649999999931</v>
      </c>
      <c r="K60" s="3"/>
      <c r="L60" s="3"/>
      <c r="M60" s="3">
        <f t="shared" si="20"/>
        <v>171.99581923076923</v>
      </c>
      <c r="N60" s="3">
        <f t="shared" si="21"/>
        <v>-79.157918000000009</v>
      </c>
      <c r="O60" s="3"/>
      <c r="P60" s="3"/>
      <c r="Q60" s="3"/>
      <c r="R60" s="3"/>
      <c r="S60" s="3"/>
      <c r="T60" s="3">
        <v>536.44000000000005</v>
      </c>
      <c r="U60" s="3">
        <v>679.68709999999999</v>
      </c>
      <c r="V60" s="3">
        <v>910.14329999999995</v>
      </c>
      <c r="W60" s="3">
        <v>814.68499999999995</v>
      </c>
      <c r="X60" s="3"/>
      <c r="Y60" s="3">
        <f t="shared" si="18"/>
        <v>143.24709999999993</v>
      </c>
      <c r="Z60" s="3">
        <f t="shared" si="16"/>
        <v>-95.458300000000008</v>
      </c>
      <c r="AA60" s="3">
        <f t="shared" si="7"/>
        <v>23.894399999999962</v>
      </c>
      <c r="AB60" s="3"/>
      <c r="AC60" s="3"/>
      <c r="AD60" s="3">
        <f t="shared" si="22"/>
        <v>197.68371153846152</v>
      </c>
      <c r="AE60" s="3">
        <f t="shared" si="23"/>
        <v>-133.04574615384612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x14ac:dyDescent="0.2">
      <c r="A61" s="3" t="s">
        <v>98</v>
      </c>
      <c r="B61" s="3"/>
      <c r="C61" s="3">
        <v>479.79250000000002</v>
      </c>
      <c r="D61" s="3">
        <v>656.1</v>
      </c>
      <c r="E61" s="3">
        <v>1058.2660000000001</v>
      </c>
      <c r="F61" s="3">
        <v>912.02329999999995</v>
      </c>
      <c r="G61" s="3"/>
      <c r="H61" s="3">
        <f t="shared" si="17"/>
        <v>176.3075</v>
      </c>
      <c r="I61" s="3">
        <f t="shared" si="15"/>
        <v>-146.24270000000013</v>
      </c>
      <c r="J61" s="3">
        <f t="shared" si="19"/>
        <v>15.032399999999939</v>
      </c>
      <c r="K61" s="3"/>
      <c r="L61" s="3"/>
      <c r="M61" s="3">
        <f t="shared" si="20"/>
        <v>157.4642692307693</v>
      </c>
      <c r="N61" s="3">
        <f t="shared" si="21"/>
        <v>-64.626368000000085</v>
      </c>
      <c r="O61" s="3"/>
      <c r="P61" s="3"/>
      <c r="Q61" s="3"/>
      <c r="R61" s="3"/>
      <c r="S61" s="3"/>
      <c r="T61" s="3">
        <v>495.45</v>
      </c>
      <c r="U61" s="3">
        <v>591.15</v>
      </c>
      <c r="V61" s="3">
        <v>641.16859999999997</v>
      </c>
      <c r="W61" s="3">
        <v>720.71</v>
      </c>
      <c r="X61" s="3"/>
      <c r="Y61" s="3">
        <f t="shared" si="18"/>
        <v>95.699999999999989</v>
      </c>
      <c r="Z61" s="3">
        <f t="shared" si="16"/>
        <v>79.541400000000067</v>
      </c>
      <c r="AA61" s="3">
        <f t="shared" si="7"/>
        <v>87.620700000000028</v>
      </c>
      <c r="AB61" s="3"/>
      <c r="AC61" s="3"/>
      <c r="AD61" s="3">
        <f t="shared" si="22"/>
        <v>86.410311538461499</v>
      </c>
      <c r="AE61" s="3">
        <f t="shared" si="23"/>
        <v>-21.772346153846115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x14ac:dyDescent="0.2">
      <c r="A62" s="3" t="s">
        <v>99</v>
      </c>
      <c r="B62" s="3"/>
      <c r="C62" s="3">
        <v>527.92250000000001</v>
      </c>
      <c r="D62" s="3">
        <v>472.07</v>
      </c>
      <c r="E62" s="3">
        <v>494.26</v>
      </c>
      <c r="F62" s="3">
        <v>531.26</v>
      </c>
      <c r="G62" s="3"/>
      <c r="H62" s="3">
        <f t="shared" si="17"/>
        <v>-55.85250000000002</v>
      </c>
      <c r="I62" s="3">
        <f t="shared" si="15"/>
        <v>37</v>
      </c>
      <c r="J62" s="3">
        <f t="shared" si="19"/>
        <v>-9.4262500000000102</v>
      </c>
      <c r="K62" s="3"/>
      <c r="L62" s="3"/>
      <c r="M62" s="3">
        <f t="shared" si="20"/>
        <v>-50.237080769230779</v>
      </c>
      <c r="N62" s="3">
        <f t="shared" si="21"/>
        <v>143.07498199999998</v>
      </c>
      <c r="O62" s="3"/>
      <c r="P62" s="3"/>
      <c r="Q62" s="3"/>
      <c r="R62" s="3"/>
      <c r="S62" s="3"/>
      <c r="T62" s="3">
        <v>465.15</v>
      </c>
      <c r="U62" s="3">
        <v>474.43329999999997</v>
      </c>
      <c r="V62" s="3">
        <v>517.16859999999997</v>
      </c>
      <c r="W62" s="3">
        <v>579.70330000000001</v>
      </c>
      <c r="X62" s="3"/>
      <c r="Y62" s="3">
        <f t="shared" si="18"/>
        <v>9.283299999999997</v>
      </c>
      <c r="Z62" s="3">
        <f t="shared" si="16"/>
        <v>62.534700000000043</v>
      </c>
      <c r="AA62" s="3">
        <f t="shared" si="7"/>
        <v>35.90900000000002</v>
      </c>
      <c r="AB62" s="3"/>
      <c r="AC62" s="3"/>
      <c r="AD62" s="3">
        <f t="shared" si="22"/>
        <v>51.705311538461515</v>
      </c>
      <c r="AE62" s="3">
        <f t="shared" si="23"/>
        <v>12.932653846153869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x14ac:dyDescent="0.2">
      <c r="A63" s="3" t="s">
        <v>100</v>
      </c>
      <c r="B63" s="3"/>
      <c r="C63" s="3">
        <v>1177.5433</v>
      </c>
      <c r="D63" s="3">
        <v>990.27</v>
      </c>
      <c r="E63" s="3">
        <v>1081.1600000000001</v>
      </c>
      <c r="F63" s="3">
        <v>1130.7283</v>
      </c>
      <c r="G63" s="3"/>
      <c r="H63" s="3">
        <f t="shared" si="17"/>
        <v>-187.27330000000006</v>
      </c>
      <c r="I63" s="3">
        <f t="shared" si="15"/>
        <v>49.568299999999908</v>
      </c>
      <c r="J63" s="3">
        <f t="shared" si="19"/>
        <v>-68.852500000000077</v>
      </c>
      <c r="K63" s="3"/>
      <c r="L63" s="3"/>
      <c r="M63" s="3">
        <f t="shared" si="20"/>
        <v>-122.23163076923075</v>
      </c>
      <c r="N63" s="3">
        <f t="shared" si="21"/>
        <v>215.06953199999998</v>
      </c>
      <c r="O63" s="3"/>
      <c r="P63" s="3"/>
      <c r="Q63" s="3"/>
      <c r="R63" s="3"/>
      <c r="S63" s="3"/>
      <c r="T63" s="3">
        <v>1725.7</v>
      </c>
      <c r="U63" s="3">
        <v>1814.8</v>
      </c>
      <c r="V63" s="3">
        <v>1455.0733</v>
      </c>
      <c r="W63" s="3">
        <v>1912.6333</v>
      </c>
      <c r="X63" s="3"/>
      <c r="Y63" s="3">
        <f t="shared" si="18"/>
        <v>89.099999999999909</v>
      </c>
      <c r="Z63" s="3">
        <f t="shared" si="16"/>
        <v>457.55999999999995</v>
      </c>
      <c r="AA63" s="3">
        <f t="shared" si="7"/>
        <v>273.32999999999993</v>
      </c>
      <c r="AB63" s="3"/>
      <c r="AC63" s="3"/>
      <c r="AD63" s="3">
        <f t="shared" si="22"/>
        <v>-105.89898846153848</v>
      </c>
      <c r="AE63" s="3">
        <f t="shared" si="23"/>
        <v>170.53695384615386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x14ac:dyDescent="0.2">
      <c r="A64" s="3" t="s">
        <v>101</v>
      </c>
      <c r="B64" s="3"/>
      <c r="C64" s="3">
        <v>794.64499999999998</v>
      </c>
      <c r="D64" s="3">
        <v>886.17499999999995</v>
      </c>
      <c r="E64" s="3">
        <v>935.25</v>
      </c>
      <c r="F64" s="3">
        <v>1100.0667000000001</v>
      </c>
      <c r="G64" s="3"/>
      <c r="H64" s="3">
        <f t="shared" si="17"/>
        <v>91.529999999999973</v>
      </c>
      <c r="I64" s="3">
        <f t="shared" si="15"/>
        <v>164.81670000000008</v>
      </c>
      <c r="J64" s="3">
        <f t="shared" si="19"/>
        <v>128.17335000000003</v>
      </c>
      <c r="K64" s="3"/>
      <c r="L64" s="3"/>
      <c r="M64" s="3">
        <f t="shared" si="20"/>
        <v>-40.454180769230824</v>
      </c>
      <c r="N64" s="3">
        <f t="shared" si="21"/>
        <v>133.29208200000005</v>
      </c>
      <c r="O64" s="3"/>
      <c r="P64" s="3"/>
      <c r="Q64" s="3"/>
      <c r="R64" s="3"/>
      <c r="S64" s="3"/>
      <c r="T64" s="3">
        <v>729.2414</v>
      </c>
      <c r="U64" s="3">
        <v>744.83330000000001</v>
      </c>
      <c r="V64" s="3">
        <v>880.8614</v>
      </c>
      <c r="W64" s="3">
        <v>773.53330000000005</v>
      </c>
      <c r="X64" s="3"/>
      <c r="Y64" s="3">
        <f t="shared" si="18"/>
        <v>15.59190000000001</v>
      </c>
      <c r="Z64" s="3">
        <f t="shared" si="16"/>
        <v>-107.32809999999995</v>
      </c>
      <c r="AA64" s="3">
        <f t="shared" si="7"/>
        <v>-45.86809999999997</v>
      </c>
      <c r="AB64" s="3"/>
      <c r="AC64" s="3"/>
      <c r="AD64" s="3">
        <f t="shared" si="22"/>
        <v>139.79101153846153</v>
      </c>
      <c r="AE64" s="3">
        <f t="shared" si="23"/>
        <v>-75.153046153846134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x14ac:dyDescent="0.2">
      <c r="A65" s="3" t="s">
        <v>102</v>
      </c>
      <c r="B65" s="3"/>
      <c r="C65" s="3">
        <v>649.42250000000001</v>
      </c>
      <c r="D65" s="3">
        <v>569.58500000000004</v>
      </c>
      <c r="E65" s="3">
        <v>612.01</v>
      </c>
      <c r="F65" s="3">
        <v>712.57830000000001</v>
      </c>
      <c r="G65" s="3"/>
      <c r="H65" s="3">
        <f t="shared" si="17"/>
        <v>-79.837499999999977</v>
      </c>
      <c r="I65" s="3">
        <f t="shared" si="15"/>
        <v>100.56830000000002</v>
      </c>
      <c r="J65" s="3">
        <f t="shared" si="19"/>
        <v>10.365400000000022</v>
      </c>
      <c r="K65" s="3"/>
      <c r="L65" s="3"/>
      <c r="M65" s="3">
        <f t="shared" si="20"/>
        <v>-94.013730769230762</v>
      </c>
      <c r="N65" s="3">
        <f t="shared" si="21"/>
        <v>186.851632</v>
      </c>
      <c r="O65" s="3"/>
      <c r="P65" s="3"/>
      <c r="Q65" s="3"/>
      <c r="R65" s="3"/>
      <c r="S65" s="3"/>
      <c r="T65" s="3">
        <v>557.85140000000001</v>
      </c>
      <c r="U65" s="3">
        <v>689.77170000000001</v>
      </c>
      <c r="V65" s="3">
        <v>707.17859999999996</v>
      </c>
      <c r="W65" s="3">
        <v>656.29330000000004</v>
      </c>
      <c r="X65" s="3"/>
      <c r="Y65" s="3">
        <f t="shared" si="18"/>
        <v>131.9203</v>
      </c>
      <c r="Z65" s="3">
        <f t="shared" si="16"/>
        <v>-50.885299999999916</v>
      </c>
      <c r="AA65" s="3">
        <f t="shared" si="7"/>
        <v>40.517500000000041</v>
      </c>
      <c r="AB65" s="3"/>
      <c r="AC65" s="3"/>
      <c r="AD65" s="3">
        <f t="shared" si="22"/>
        <v>169.73381153846151</v>
      </c>
      <c r="AE65" s="3">
        <f t="shared" si="23"/>
        <v>-105.09584615384611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x14ac:dyDescent="0.2">
      <c r="A66" s="3" t="s">
        <v>103</v>
      </c>
      <c r="B66" s="3"/>
      <c r="C66" s="3">
        <v>647.13499999999999</v>
      </c>
      <c r="D66" s="3">
        <v>999.90499999999997</v>
      </c>
      <c r="E66" s="3">
        <v>689.62800000000004</v>
      </c>
      <c r="F66" s="3">
        <v>809.44500000000005</v>
      </c>
      <c r="G66" s="3"/>
      <c r="H66" s="3">
        <f t="shared" si="17"/>
        <v>352.77</v>
      </c>
      <c r="I66" s="3">
        <f t="shared" si="15"/>
        <v>119.81700000000001</v>
      </c>
      <c r="J66" s="3">
        <f t="shared" si="19"/>
        <v>236.29349999999999</v>
      </c>
      <c r="K66" s="3"/>
      <c r="L66" s="3"/>
      <c r="M66" s="3">
        <f t="shared" si="20"/>
        <v>112.66566923076923</v>
      </c>
      <c r="N66" s="3">
        <f t="shared" si="21"/>
        <v>-19.827768000000006</v>
      </c>
      <c r="O66" s="3"/>
      <c r="P66" s="3"/>
      <c r="Q66" s="3"/>
      <c r="R66" s="3"/>
      <c r="S66" s="3"/>
      <c r="T66" s="3">
        <v>575.95000000000005</v>
      </c>
      <c r="U66" s="3">
        <v>722.25329999999997</v>
      </c>
      <c r="V66" s="3">
        <v>726.57</v>
      </c>
      <c r="W66" s="3">
        <v>772.00329999999997</v>
      </c>
      <c r="X66" s="3"/>
      <c r="Y66" s="3">
        <f t="shared" si="18"/>
        <v>146.30329999999992</v>
      </c>
      <c r="Z66" s="3">
        <f t="shared" si="16"/>
        <v>45.433299999999917</v>
      </c>
      <c r="AA66" s="3">
        <f t="shared" si="7"/>
        <v>95.86829999999992</v>
      </c>
      <c r="AB66" s="3"/>
      <c r="AC66" s="3"/>
      <c r="AD66" s="3">
        <f t="shared" si="22"/>
        <v>128.76601153846156</v>
      </c>
      <c r="AE66" s="3">
        <f t="shared" si="23"/>
        <v>-64.128046153846157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x14ac:dyDescent="0.2">
      <c r="A67" s="3" t="s">
        <v>104</v>
      </c>
      <c r="B67" s="3"/>
      <c r="C67" s="3">
        <v>720.26750000000004</v>
      </c>
      <c r="D67" s="3">
        <v>916.86</v>
      </c>
      <c r="E67" s="3">
        <v>905.60199999999998</v>
      </c>
      <c r="F67" s="3">
        <v>1025.6216999999999</v>
      </c>
      <c r="G67" s="3"/>
      <c r="H67" s="3">
        <f t="shared" si="17"/>
        <v>196.59249999999997</v>
      </c>
      <c r="I67" s="3">
        <f t="shared" si="15"/>
        <v>120.01969999999994</v>
      </c>
      <c r="J67" s="3">
        <f t="shared" si="19"/>
        <v>158.30609999999996</v>
      </c>
      <c r="K67" s="3"/>
      <c r="L67" s="3"/>
      <c r="M67" s="3">
        <f t="shared" si="20"/>
        <v>34.475569230769246</v>
      </c>
      <c r="N67" s="3">
        <f t="shared" si="21"/>
        <v>58.362331999999967</v>
      </c>
      <c r="O67" s="3"/>
      <c r="P67" s="3"/>
      <c r="Q67" s="3"/>
      <c r="R67" s="3"/>
      <c r="S67" s="3"/>
      <c r="T67" s="3">
        <v>740.27139999999997</v>
      </c>
      <c r="U67" s="3">
        <v>1012.9633</v>
      </c>
      <c r="V67" s="3">
        <v>1036.2285999999999</v>
      </c>
      <c r="W67" s="3">
        <v>908.95669999999996</v>
      </c>
      <c r="X67" s="3"/>
      <c r="Y67" s="3">
        <f t="shared" si="18"/>
        <v>272.69190000000003</v>
      </c>
      <c r="Z67" s="3">
        <f t="shared" si="16"/>
        <v>-127.27189999999996</v>
      </c>
      <c r="AA67" s="3">
        <f t="shared" ref="AA67:AA77" si="24">AVERAGE(Y67:Z67)</f>
        <v>72.710000000000036</v>
      </c>
      <c r="AB67" s="3"/>
      <c r="AC67" s="3"/>
      <c r="AD67" s="3">
        <f t="shared" si="22"/>
        <v>278.31291153846155</v>
      </c>
      <c r="AE67" s="3">
        <f t="shared" si="23"/>
        <v>-213.67494615384615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x14ac:dyDescent="0.2">
      <c r="A68" s="3" t="s">
        <v>105</v>
      </c>
      <c r="B68" s="3"/>
      <c r="C68" s="3">
        <v>652.48249999999996</v>
      </c>
      <c r="D68" s="3">
        <v>613.09</v>
      </c>
      <c r="E68" s="3">
        <v>794.822</v>
      </c>
      <c r="F68" s="3">
        <v>883.10829999999999</v>
      </c>
      <c r="G68" s="3"/>
      <c r="H68" s="3">
        <f t="shared" si="17"/>
        <v>-39.392499999999927</v>
      </c>
      <c r="I68" s="3">
        <f t="shared" si="15"/>
        <v>88.286299999999983</v>
      </c>
      <c r="J68" s="3">
        <f t="shared" si="19"/>
        <v>24.446900000000028</v>
      </c>
      <c r="K68" s="3"/>
      <c r="L68" s="3"/>
      <c r="M68" s="3">
        <f t="shared" si="20"/>
        <v>-67.650230769230717</v>
      </c>
      <c r="N68" s="3">
        <f t="shared" si="21"/>
        <v>160.48813199999995</v>
      </c>
      <c r="O68" s="3"/>
      <c r="P68" s="3"/>
      <c r="Q68" s="3"/>
      <c r="R68" s="3"/>
      <c r="S68" s="3"/>
      <c r="T68" s="3">
        <v>498.58429999999998</v>
      </c>
      <c r="U68" s="3">
        <v>591.82000000000005</v>
      </c>
      <c r="V68" s="3">
        <v>588.40859999999998</v>
      </c>
      <c r="W68" s="3">
        <v>607.36</v>
      </c>
      <c r="X68" s="3"/>
      <c r="Y68" s="3">
        <f t="shared" si="18"/>
        <v>93.235700000000065</v>
      </c>
      <c r="Z68" s="3">
        <f t="shared" si="16"/>
        <v>18.951400000000035</v>
      </c>
      <c r="AA68" s="3">
        <f t="shared" si="24"/>
        <v>56.09355000000005</v>
      </c>
      <c r="AB68" s="3"/>
      <c r="AC68" s="3"/>
      <c r="AD68" s="3">
        <f t="shared" si="22"/>
        <v>115.47316153846155</v>
      </c>
      <c r="AE68" s="3">
        <f t="shared" si="23"/>
        <v>-50.835196153846169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x14ac:dyDescent="0.2">
      <c r="A69" s="3" t="s">
        <v>106</v>
      </c>
      <c r="B69" s="3"/>
      <c r="C69" s="3">
        <v>789.67250000000001</v>
      </c>
      <c r="D69" s="3">
        <v>747.3</v>
      </c>
      <c r="E69" s="3">
        <v>840.22199999999998</v>
      </c>
      <c r="F69" s="3">
        <v>806.79</v>
      </c>
      <c r="G69" s="3"/>
      <c r="H69" s="3">
        <f t="shared" si="17"/>
        <v>-42.372500000000059</v>
      </c>
      <c r="I69" s="3">
        <f t="shared" si="15"/>
        <v>-33.432000000000016</v>
      </c>
      <c r="J69" s="3">
        <f t="shared" si="19"/>
        <v>-37.902250000000038</v>
      </c>
      <c r="K69" s="3"/>
      <c r="L69" s="3"/>
      <c r="M69" s="3">
        <f t="shared" si="20"/>
        <v>-8.2810807692307868</v>
      </c>
      <c r="N69" s="3">
        <f t="shared" si="21"/>
        <v>101.118982</v>
      </c>
      <c r="O69" s="3"/>
      <c r="P69" s="3"/>
      <c r="Q69" s="3"/>
      <c r="R69" s="3"/>
      <c r="S69" s="3"/>
      <c r="T69" s="3">
        <v>883.39859999999999</v>
      </c>
      <c r="U69" s="3">
        <v>959.69830000000002</v>
      </c>
      <c r="V69" s="3">
        <v>988.72569999999996</v>
      </c>
      <c r="W69" s="3">
        <v>979.5</v>
      </c>
      <c r="X69" s="3"/>
      <c r="Y69" s="3">
        <f t="shared" si="18"/>
        <v>76.29970000000003</v>
      </c>
      <c r="Z69" s="3">
        <f t="shared" si="16"/>
        <v>-9.2256999999999607</v>
      </c>
      <c r="AA69" s="3">
        <f t="shared" si="24"/>
        <v>33.537000000000035</v>
      </c>
      <c r="AB69" s="3"/>
      <c r="AC69" s="3"/>
      <c r="AD69" s="3">
        <f t="shared" si="22"/>
        <v>121.09371153846153</v>
      </c>
      <c r="AE69" s="3">
        <f t="shared" si="23"/>
        <v>-56.45574615384615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x14ac:dyDescent="0.2">
      <c r="A70" s="3" t="s">
        <v>107</v>
      </c>
      <c r="B70" s="3"/>
      <c r="C70" s="3">
        <v>806.97500000000002</v>
      </c>
      <c r="D70" s="3">
        <v>682.4</v>
      </c>
      <c r="E70" s="3">
        <v>708.44200000000001</v>
      </c>
      <c r="F70" s="3">
        <v>966.26</v>
      </c>
      <c r="G70" s="3"/>
      <c r="H70" s="3">
        <f t="shared" si="17"/>
        <v>-124.57500000000005</v>
      </c>
      <c r="I70" s="3">
        <f t="shared" si="15"/>
        <v>257.81799999999998</v>
      </c>
      <c r="J70" s="3">
        <f t="shared" si="19"/>
        <v>66.621499999999969</v>
      </c>
      <c r="K70" s="3"/>
      <c r="L70" s="3"/>
      <c r="M70" s="3">
        <f t="shared" si="20"/>
        <v>-195.00733076923078</v>
      </c>
      <c r="N70" s="3">
        <f t="shared" si="21"/>
        <v>287.84523200000001</v>
      </c>
      <c r="O70" s="3"/>
      <c r="P70" s="3"/>
      <c r="Q70" s="3"/>
      <c r="R70" s="3"/>
      <c r="S70" s="3"/>
      <c r="T70" s="3">
        <v>925.0471</v>
      </c>
      <c r="U70" s="3">
        <v>772.66330000000005</v>
      </c>
      <c r="V70" s="3">
        <v>969.77290000000005</v>
      </c>
      <c r="W70" s="3">
        <v>704.91669999999999</v>
      </c>
      <c r="X70" s="3"/>
      <c r="Y70" s="3">
        <f t="shared" si="18"/>
        <v>-152.38379999999995</v>
      </c>
      <c r="Z70" s="3">
        <f t="shared" si="16"/>
        <v>-264.85620000000006</v>
      </c>
      <c r="AA70" s="3">
        <f t="shared" si="24"/>
        <v>-208.62</v>
      </c>
      <c r="AB70" s="3"/>
      <c r="AC70" s="3"/>
      <c r="AD70" s="3">
        <f t="shared" si="22"/>
        <v>134.56721153846161</v>
      </c>
      <c r="AE70" s="3">
        <f t="shared" si="23"/>
        <v>-69.929246153846208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x14ac:dyDescent="0.2">
      <c r="A71" s="3" t="s">
        <v>108</v>
      </c>
      <c r="B71" s="3"/>
      <c r="C71" s="3">
        <v>986.22</v>
      </c>
      <c r="D71" s="3">
        <v>791.64499999999998</v>
      </c>
      <c r="E71" s="3">
        <v>862.71</v>
      </c>
      <c r="F71" s="3">
        <v>988.44200000000001</v>
      </c>
      <c r="G71" s="3"/>
      <c r="H71" s="3">
        <f t="shared" si="17"/>
        <v>-194.57500000000005</v>
      </c>
      <c r="I71" s="3">
        <f t="shared" si="15"/>
        <v>125.73199999999997</v>
      </c>
      <c r="J71" s="3">
        <f t="shared" si="19"/>
        <v>-34.421500000000037</v>
      </c>
      <c r="K71" s="3"/>
      <c r="L71" s="3"/>
      <c r="M71" s="3">
        <f t="shared" si="20"/>
        <v>-163.96433076923077</v>
      </c>
      <c r="N71" s="3">
        <f t="shared" si="21"/>
        <v>256.802232</v>
      </c>
      <c r="O71" s="3"/>
      <c r="P71" s="3"/>
      <c r="Q71" s="3"/>
      <c r="R71" s="3"/>
      <c r="S71" s="3"/>
      <c r="T71" s="3">
        <v>749.86860000000001</v>
      </c>
      <c r="U71" s="3">
        <v>982.67830000000004</v>
      </c>
      <c r="V71" s="3">
        <v>785.41</v>
      </c>
      <c r="W71" s="3">
        <v>947.5367</v>
      </c>
      <c r="X71" s="3"/>
      <c r="Y71" s="3">
        <f t="shared" si="18"/>
        <v>232.80970000000002</v>
      </c>
      <c r="Z71" s="3">
        <f t="shared" si="16"/>
        <v>162.12670000000003</v>
      </c>
      <c r="AA71" s="3">
        <f t="shared" si="24"/>
        <v>197.46820000000002</v>
      </c>
      <c r="AB71" s="3"/>
      <c r="AC71" s="3"/>
      <c r="AD71" s="3">
        <f t="shared" si="22"/>
        <v>113.67251153846153</v>
      </c>
      <c r="AE71" s="3">
        <f t="shared" si="23"/>
        <v>-49.034546153846151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x14ac:dyDescent="0.2">
      <c r="A72" s="3" t="s">
        <v>109</v>
      </c>
      <c r="B72" s="3"/>
      <c r="C72" s="3">
        <v>777.1</v>
      </c>
      <c r="D72" s="3">
        <v>1067.3367000000001</v>
      </c>
      <c r="E72" s="9"/>
      <c r="F72" s="3">
        <v>767.08500000000004</v>
      </c>
      <c r="G72" s="3"/>
      <c r="H72" s="3">
        <f t="shared" si="17"/>
        <v>290.23670000000004</v>
      </c>
      <c r="I72" s="13"/>
      <c r="J72" s="3">
        <f t="shared" si="19"/>
        <v>290.23670000000004</v>
      </c>
      <c r="K72" s="3"/>
      <c r="L72" s="3"/>
      <c r="M72" s="3">
        <f t="shared" si="20"/>
        <v>-3.8108307692307664</v>
      </c>
      <c r="N72" s="19"/>
      <c r="O72" s="3"/>
      <c r="P72" s="3"/>
      <c r="Q72" s="3"/>
      <c r="R72" s="3"/>
      <c r="S72" s="3"/>
      <c r="T72" s="3">
        <v>1222.1133</v>
      </c>
      <c r="U72" s="3">
        <v>905.36569999999995</v>
      </c>
      <c r="V72" s="3">
        <v>940.72500000000002</v>
      </c>
      <c r="W72" s="3">
        <v>1237.0262</v>
      </c>
      <c r="X72" s="3"/>
      <c r="Y72" s="3">
        <f t="shared" si="18"/>
        <v>-316.74760000000003</v>
      </c>
      <c r="Z72" s="3">
        <f t="shared" si="16"/>
        <v>296.30119999999999</v>
      </c>
      <c r="AA72" s="3">
        <f t="shared" si="24"/>
        <v>-10.22320000000002</v>
      </c>
      <c r="AB72" s="3"/>
      <c r="AC72" s="3"/>
      <c r="AD72" s="3">
        <f t="shared" si="22"/>
        <v>-228.19338846153846</v>
      </c>
      <c r="AE72" s="3">
        <f t="shared" si="23"/>
        <v>292.83135384615389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x14ac:dyDescent="0.2">
      <c r="A73" s="3" t="s">
        <v>110</v>
      </c>
      <c r="B73" s="3"/>
      <c r="C73" s="3">
        <v>471.60250000000002</v>
      </c>
      <c r="D73" s="3">
        <v>438.86</v>
      </c>
      <c r="E73" s="3">
        <v>502.86799999999999</v>
      </c>
      <c r="F73" s="3">
        <v>614.97</v>
      </c>
      <c r="G73" s="3"/>
      <c r="H73" s="3">
        <f t="shared" si="17"/>
        <v>-32.742500000000007</v>
      </c>
      <c r="I73" s="3">
        <f>F73-E73</f>
        <v>112.10200000000003</v>
      </c>
      <c r="J73" s="3">
        <f t="shared" si="19"/>
        <v>39.679750000000013</v>
      </c>
      <c r="K73" s="3"/>
      <c r="L73" s="3"/>
      <c r="M73" s="3">
        <f t="shared" si="20"/>
        <v>-76.233080769230781</v>
      </c>
      <c r="N73" s="3">
        <f t="shared" si="21"/>
        <v>169.07098200000001</v>
      </c>
      <c r="O73" s="3"/>
      <c r="P73" s="3"/>
      <c r="Q73" s="3"/>
      <c r="R73" s="3"/>
      <c r="S73" s="3"/>
      <c r="T73" s="3">
        <v>421.85860000000002</v>
      </c>
      <c r="U73" s="3">
        <v>467.51670000000001</v>
      </c>
      <c r="V73" s="3">
        <v>526.34860000000003</v>
      </c>
      <c r="W73" s="3">
        <v>499.0333</v>
      </c>
      <c r="X73" s="3"/>
      <c r="Y73" s="3">
        <f t="shared" si="18"/>
        <v>45.65809999999999</v>
      </c>
      <c r="Z73" s="3">
        <f t="shared" ref="Z73:Z77" si="25">W73-V73</f>
        <v>-27.315300000000036</v>
      </c>
      <c r="AA73" s="3">
        <f t="shared" si="24"/>
        <v>9.1713999999999771</v>
      </c>
      <c r="AB73" s="3"/>
      <c r="AC73" s="3"/>
      <c r="AD73" s="3">
        <f t="shared" si="22"/>
        <v>114.81771153846155</v>
      </c>
      <c r="AE73" s="3">
        <f t="shared" si="23"/>
        <v>-50.179746153846168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x14ac:dyDescent="0.2">
      <c r="A74" s="3" t="s">
        <v>111</v>
      </c>
      <c r="B74" s="3"/>
      <c r="C74" s="3">
        <v>853.74</v>
      </c>
      <c r="D74" s="3">
        <v>733.78499999999997</v>
      </c>
      <c r="E74" s="3">
        <v>825.14400000000001</v>
      </c>
      <c r="F74" s="3">
        <v>1006.13</v>
      </c>
      <c r="G74" s="3"/>
      <c r="H74" s="3">
        <f t="shared" si="17"/>
        <v>-119.95500000000004</v>
      </c>
      <c r="I74" s="3">
        <f>F74-E74</f>
        <v>180.98599999999999</v>
      </c>
      <c r="J74" s="3">
        <f t="shared" si="19"/>
        <v>30.515499999999975</v>
      </c>
      <c r="K74" s="3"/>
      <c r="L74" s="3"/>
      <c r="M74" s="3">
        <f t="shared" si="20"/>
        <v>-154.28133076923078</v>
      </c>
      <c r="N74" s="3">
        <f t="shared" si="21"/>
        <v>247.11923200000001</v>
      </c>
      <c r="O74" s="3"/>
      <c r="P74" s="3"/>
      <c r="Q74" s="3"/>
      <c r="R74" s="3"/>
      <c r="S74" s="3"/>
      <c r="T74" s="3">
        <v>584.01430000000005</v>
      </c>
      <c r="U74" s="3">
        <v>770.59829999999999</v>
      </c>
      <c r="V74" s="3">
        <v>846.83500000000004</v>
      </c>
      <c r="W74" s="3">
        <v>1458.9332999999999</v>
      </c>
      <c r="X74" s="3"/>
      <c r="Y74" s="3">
        <f t="shared" si="18"/>
        <v>186.58399999999995</v>
      </c>
      <c r="Z74" s="3">
        <f t="shared" si="25"/>
        <v>612.09829999999988</v>
      </c>
      <c r="AA74" s="3">
        <f t="shared" si="24"/>
        <v>399.34114999999991</v>
      </c>
      <c r="AB74" s="3"/>
      <c r="AC74" s="3"/>
      <c r="AD74" s="3">
        <f t="shared" si="22"/>
        <v>-134.42613846153841</v>
      </c>
      <c r="AE74" s="3">
        <f t="shared" si="23"/>
        <v>199.06410384615381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x14ac:dyDescent="0.2">
      <c r="A75" s="3" t="s">
        <v>112</v>
      </c>
      <c r="B75" s="3"/>
      <c r="C75" s="3">
        <v>833.02250000000004</v>
      </c>
      <c r="D75" s="3">
        <v>848.36</v>
      </c>
      <c r="E75" s="3">
        <v>954.86800000000005</v>
      </c>
      <c r="F75" s="3">
        <v>969.42</v>
      </c>
      <c r="G75" s="3"/>
      <c r="H75" s="3">
        <f t="shared" si="17"/>
        <v>15.337499999999977</v>
      </c>
      <c r="I75" s="3">
        <f>F75-E75</f>
        <v>14.551999999999907</v>
      </c>
      <c r="J75" s="3">
        <f t="shared" si="19"/>
        <v>14.944749999999942</v>
      </c>
      <c r="K75" s="3"/>
      <c r="L75" s="3"/>
      <c r="M75" s="3">
        <f t="shared" si="20"/>
        <v>-3.4180807692307313</v>
      </c>
      <c r="N75" s="3">
        <f t="shared" si="21"/>
        <v>96.255981999999946</v>
      </c>
      <c r="O75" s="3"/>
      <c r="P75" s="3"/>
      <c r="Q75" s="3"/>
      <c r="R75" s="3"/>
      <c r="S75" s="3"/>
      <c r="T75" s="3">
        <v>819.43</v>
      </c>
      <c r="U75" s="3">
        <v>726.8</v>
      </c>
      <c r="V75" s="3">
        <v>899.43430000000001</v>
      </c>
      <c r="W75" s="3">
        <v>756.65329999999994</v>
      </c>
      <c r="X75" s="3"/>
      <c r="Y75" s="3">
        <f t="shared" si="18"/>
        <v>-92.63</v>
      </c>
      <c r="Z75" s="3">
        <f t="shared" si="25"/>
        <v>-142.78100000000006</v>
      </c>
      <c r="AA75" s="3">
        <f t="shared" si="24"/>
        <v>-117.70550000000003</v>
      </c>
      <c r="AB75" s="3"/>
      <c r="AC75" s="3"/>
      <c r="AD75" s="3">
        <f t="shared" si="22"/>
        <v>103.40651153846157</v>
      </c>
      <c r="AE75" s="3">
        <f t="shared" si="23"/>
        <v>-38.768546153846188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x14ac:dyDescent="0.2">
      <c r="A76" s="3" t="s">
        <v>113</v>
      </c>
      <c r="B76" s="3"/>
      <c r="C76" s="3">
        <v>700.37249999999995</v>
      </c>
      <c r="D76" s="3">
        <v>790.46</v>
      </c>
      <c r="E76" s="3">
        <v>785.36400000000003</v>
      </c>
      <c r="F76" s="3">
        <v>757.44500000000005</v>
      </c>
      <c r="G76" s="3"/>
      <c r="H76" s="3">
        <f t="shared" si="17"/>
        <v>90.087500000000091</v>
      </c>
      <c r="I76" s="3">
        <f>F76-E76</f>
        <v>-27.918999999999983</v>
      </c>
      <c r="J76" s="3">
        <f t="shared" si="19"/>
        <v>31.084250000000054</v>
      </c>
      <c r="K76" s="3"/>
      <c r="L76" s="3"/>
      <c r="M76" s="3">
        <f t="shared" si="20"/>
        <v>55.192419230769268</v>
      </c>
      <c r="N76" s="3">
        <f t="shared" si="21"/>
        <v>37.645481999999944</v>
      </c>
      <c r="O76" s="3"/>
      <c r="P76" s="3"/>
      <c r="Q76" s="3"/>
      <c r="R76" s="3"/>
      <c r="S76" s="3"/>
      <c r="T76" s="3">
        <v>769.74</v>
      </c>
      <c r="U76" s="3">
        <v>878.08500000000004</v>
      </c>
      <c r="V76" s="3">
        <v>904.65859999999998</v>
      </c>
      <c r="W76" s="3">
        <v>763.66</v>
      </c>
      <c r="X76" s="3"/>
      <c r="Y76" s="3">
        <f t="shared" si="18"/>
        <v>108.34500000000003</v>
      </c>
      <c r="Z76" s="3">
        <f t="shared" si="25"/>
        <v>-140.99860000000001</v>
      </c>
      <c r="AA76" s="3">
        <f t="shared" si="24"/>
        <v>-16.326799999999992</v>
      </c>
      <c r="AB76" s="3"/>
      <c r="AC76" s="3"/>
      <c r="AD76" s="3">
        <f t="shared" si="22"/>
        <v>203.00281153846157</v>
      </c>
      <c r="AE76" s="3">
        <f t="shared" si="23"/>
        <v>-138.36484615384617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x14ac:dyDescent="0.2">
      <c r="A77" s="3" t="s">
        <v>114</v>
      </c>
      <c r="B77" s="3"/>
      <c r="C77" s="3">
        <v>843.76499999999999</v>
      </c>
      <c r="D77" s="3">
        <v>1099.165</v>
      </c>
      <c r="E77" s="3">
        <v>1207.674</v>
      </c>
      <c r="F77" s="3">
        <v>843.03</v>
      </c>
      <c r="G77" s="3"/>
      <c r="H77" s="3">
        <f t="shared" si="17"/>
        <v>255.39999999999998</v>
      </c>
      <c r="I77" s="3">
        <f>F77-E77</f>
        <v>-364.64400000000001</v>
      </c>
      <c r="J77" s="3">
        <f t="shared" si="19"/>
        <v>-54.622000000000014</v>
      </c>
      <c r="K77" s="3"/>
      <c r="L77" s="3"/>
      <c r="M77" s="3">
        <f t="shared" si="20"/>
        <v>306.2111692307692</v>
      </c>
      <c r="N77" s="3">
        <f t="shared" si="21"/>
        <v>-213.373268</v>
      </c>
      <c r="O77" s="3"/>
      <c r="P77" s="3"/>
      <c r="Q77" s="3"/>
      <c r="R77" s="3"/>
      <c r="S77" s="3"/>
      <c r="T77" s="3">
        <v>593.93430000000001</v>
      </c>
      <c r="U77" s="3">
        <v>676.40499999999997</v>
      </c>
      <c r="V77" s="3">
        <v>903.62</v>
      </c>
      <c r="W77" s="3">
        <v>640.73329999999999</v>
      </c>
      <c r="X77" s="3"/>
      <c r="Y77" s="3">
        <f t="shared" si="18"/>
        <v>82.470699999999965</v>
      </c>
      <c r="Z77" s="3">
        <f t="shared" si="25"/>
        <v>-262.88670000000002</v>
      </c>
      <c r="AA77" s="3">
        <f t="shared" si="24"/>
        <v>-90.208000000000027</v>
      </c>
      <c r="AB77" s="3"/>
      <c r="AC77" s="3"/>
      <c r="AD77" s="3">
        <f t="shared" si="22"/>
        <v>251.00971153846154</v>
      </c>
      <c r="AE77" s="3">
        <f t="shared" si="23"/>
        <v>-186.37174615384615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82" spans="2:36" x14ac:dyDescent="0.2">
      <c r="H82" t="s">
        <v>230</v>
      </c>
      <c r="I82" t="s">
        <v>231</v>
      </c>
      <c r="O82" t="s">
        <v>247</v>
      </c>
      <c r="P82" t="s">
        <v>248</v>
      </c>
      <c r="Q82" t="s">
        <v>232</v>
      </c>
      <c r="R82" t="s">
        <v>233</v>
      </c>
      <c r="Y82" t="s">
        <v>230</v>
      </c>
      <c r="Z82" t="s">
        <v>231</v>
      </c>
      <c r="AF82" t="s">
        <v>247</v>
      </c>
      <c r="AG82" t="s">
        <v>248</v>
      </c>
      <c r="AH82" t="s">
        <v>232</v>
      </c>
      <c r="AI82" t="s">
        <v>233</v>
      </c>
    </row>
    <row r="83" spans="2:36" x14ac:dyDescent="0.2">
      <c r="G83" t="s">
        <v>227</v>
      </c>
      <c r="H83">
        <f>AVERAGE(H2:H26)</f>
        <v>79.432904000000022</v>
      </c>
      <c r="I83">
        <f>AVERAGE(I2:I26)</f>
        <v>247.42915999999997</v>
      </c>
      <c r="O83">
        <f>O2</f>
        <v>177.85359599587952</v>
      </c>
      <c r="P83">
        <f>P2</f>
        <v>177.85359599587949</v>
      </c>
      <c r="Q83">
        <f>Q2</f>
        <v>244.87240010057639</v>
      </c>
      <c r="R83">
        <f>R2</f>
        <v>209.25003547656971</v>
      </c>
      <c r="X83" t="s">
        <v>227</v>
      </c>
      <c r="Y83">
        <f>AVERAGE(Y2:Y26)</f>
        <v>199.88472799999997</v>
      </c>
      <c r="Z83">
        <f>AVERAGE(Z2:Z26)</f>
        <v>17.838076000000004</v>
      </c>
      <c r="AF83">
        <f>AF2</f>
        <v>85.875224626210837</v>
      </c>
      <c r="AG83">
        <f>AG2</f>
        <v>85.875224626210795</v>
      </c>
      <c r="AH83">
        <f>AH2</f>
        <v>122.07402678394128</v>
      </c>
      <c r="AI83">
        <f>AI2</f>
        <v>129.49977273192656</v>
      </c>
    </row>
    <row r="84" spans="2:36" x14ac:dyDescent="0.2">
      <c r="G84" t="s">
        <v>228</v>
      </c>
      <c r="H84">
        <f>AVERAGE(H27:H51)</f>
        <v>111.76697916666667</v>
      </c>
      <c r="I84">
        <f>AVERAGE(I27:I51)</f>
        <v>214.23209583333335</v>
      </c>
      <c r="O84">
        <f>O27</f>
        <v>100.4982040979985</v>
      </c>
      <c r="P84">
        <f>P27</f>
        <v>100.49820409799845</v>
      </c>
      <c r="Q84">
        <f>Q27</f>
        <v>156.82713951656217</v>
      </c>
      <c r="R84">
        <f>R27</f>
        <v>164.89367387889803</v>
      </c>
      <c r="X84" t="s">
        <v>228</v>
      </c>
      <c r="Y84">
        <f>AVERAGE(Y27:Y51)</f>
        <v>190.70694</v>
      </c>
      <c r="Z84">
        <f>AVERAGE(Z27:Z51)</f>
        <v>3.0381879999999954</v>
      </c>
      <c r="AF84">
        <f>AF27</f>
        <v>67.790067157944335</v>
      </c>
      <c r="AG84">
        <f>AG27</f>
        <v>67.790067157944335</v>
      </c>
      <c r="AH84">
        <f>AH27</f>
        <v>89.287516409153724</v>
      </c>
      <c r="AI84">
        <f>AI27</f>
        <v>101.55748553904057</v>
      </c>
    </row>
    <row r="85" spans="2:36" x14ac:dyDescent="0.2">
      <c r="G85" t="s">
        <v>229</v>
      </c>
      <c r="H85">
        <f>AVERAGE(H52:H77)</f>
        <v>-3.8108307692307664</v>
      </c>
      <c r="I85">
        <f>AVERAGE(I52:I77)</f>
        <v>96.648731999999981</v>
      </c>
      <c r="O85">
        <f>O52</f>
        <v>71.557917516056719</v>
      </c>
      <c r="P85">
        <f>P52</f>
        <v>74.349606092330987</v>
      </c>
      <c r="Q85">
        <f>Q52</f>
        <v>85.1526213634464</v>
      </c>
      <c r="R85">
        <f>R52</f>
        <v>84.516028475445154</v>
      </c>
      <c r="X85" t="s">
        <v>229</v>
      </c>
      <c r="Y85">
        <f>AVERAGE(Y52:Y77)</f>
        <v>78.331011538461539</v>
      </c>
      <c r="Z85">
        <f>AVERAGE(Z52:Z77)</f>
        <v>-13.693046153846154</v>
      </c>
      <c r="AF85">
        <f>AF52</f>
        <v>47.76856844714596</v>
      </c>
      <c r="AG85">
        <f>AG52</f>
        <v>47.768568447145945</v>
      </c>
      <c r="AH85">
        <f>AH52</f>
        <v>58.815669337065358</v>
      </c>
      <c r="AI85">
        <f>AI52</f>
        <v>90.122554007819232</v>
      </c>
    </row>
    <row r="89" spans="2:36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opLeftCell="A61" workbookViewId="0">
      <selection activeCell="H2" sqref="H2"/>
    </sheetView>
  </sheetViews>
  <sheetFormatPr baseColWidth="10" defaultRowHeight="16" x14ac:dyDescent="0.2"/>
  <sheetData>
    <row r="1" spans="1:40" x14ac:dyDescent="0.2">
      <c r="A1" s="3"/>
      <c r="B1" s="3"/>
      <c r="C1" s="3" t="s">
        <v>177</v>
      </c>
      <c r="D1" s="3" t="s">
        <v>179</v>
      </c>
      <c r="E1" s="3" t="s">
        <v>184</v>
      </c>
      <c r="F1" s="3" t="s">
        <v>186</v>
      </c>
      <c r="G1" s="3" t="s">
        <v>164</v>
      </c>
      <c r="H1" s="3" t="str">
        <f>C1</f>
        <v>Pure V2V</v>
      </c>
      <c r="I1" s="3" t="str">
        <f t="shared" ref="I1:K1" si="0">D1</f>
        <v>Pure A2V</v>
      </c>
      <c r="J1" s="3" t="str">
        <f t="shared" si="0"/>
        <v>Pure A2A</v>
      </c>
      <c r="K1" s="3" t="str">
        <f t="shared" si="0"/>
        <v>Pure V2A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V1" s="3"/>
      <c r="W1" s="3"/>
      <c r="X1" s="3" t="s">
        <v>210</v>
      </c>
      <c r="Y1" s="3" t="s">
        <v>180</v>
      </c>
      <c r="Z1" s="3" t="s">
        <v>211</v>
      </c>
      <c r="AA1" s="3" t="s">
        <v>212</v>
      </c>
      <c r="AB1" s="3" t="s">
        <v>164</v>
      </c>
      <c r="AC1" s="3" t="str">
        <f>X1</f>
        <v>mix V2V</v>
      </c>
      <c r="AD1" s="3" t="str">
        <f t="shared" ref="AD1" si="1">Y1</f>
        <v>Mix A2V</v>
      </c>
      <c r="AE1" s="3" t="str">
        <f t="shared" ref="AE1" si="2">Z1</f>
        <v>mix A2A</v>
      </c>
      <c r="AF1" s="3" t="str">
        <f t="shared" ref="AF1" si="3">AA1</f>
        <v>mix V2A</v>
      </c>
      <c r="AG1" s="3" t="s">
        <v>156</v>
      </c>
      <c r="AH1" s="3" t="s">
        <v>157</v>
      </c>
      <c r="AI1" s="3" t="s">
        <v>165</v>
      </c>
      <c r="AJ1" s="3" t="s">
        <v>166</v>
      </c>
      <c r="AK1" s="3" t="s">
        <v>158</v>
      </c>
      <c r="AL1" s="3" t="s">
        <v>159</v>
      </c>
      <c r="AM1" s="3" t="s">
        <v>167</v>
      </c>
      <c r="AN1" s="3" t="s">
        <v>168</v>
      </c>
    </row>
    <row r="2" spans="1:40" x14ac:dyDescent="0.2">
      <c r="A2" s="3" t="s">
        <v>38</v>
      </c>
      <c r="B2" s="3" t="s">
        <v>173</v>
      </c>
      <c r="C2" s="3">
        <v>1621.7333000000001</v>
      </c>
      <c r="D2" s="3">
        <v>883.96</v>
      </c>
      <c r="E2" s="3">
        <v>1083.99</v>
      </c>
      <c r="F2" s="3">
        <v>2377.5</v>
      </c>
      <c r="G2" s="3">
        <f>AVERAGE(C2:F2)</f>
        <v>1491.7958249999999</v>
      </c>
      <c r="H2" s="3">
        <f>AVERAGE(C2:C77)</f>
        <v>1099.6396355263159</v>
      </c>
      <c r="I2" s="3">
        <f t="shared" ref="I2:K2" si="4">AVERAGE(D2:D77)</f>
        <v>1150.6211440000002</v>
      </c>
      <c r="J2" s="3">
        <f t="shared" si="4"/>
        <v>1147.5800189189185</v>
      </c>
      <c r="K2" s="3">
        <f t="shared" si="4"/>
        <v>1330.8118065789474</v>
      </c>
      <c r="L2" s="3">
        <f t="shared" ref="L2:L26" si="5">C2-$G2+H$2</f>
        <v>1229.5771105263161</v>
      </c>
      <c r="M2" s="3">
        <f t="shared" ref="M2:M26" si="6">D2-$G2+I$2</f>
        <v>542.7853190000003</v>
      </c>
      <c r="N2" s="3">
        <f t="shared" ref="N2:O17" si="7">E2-$G2+J$2</f>
        <v>739.77419391891863</v>
      </c>
      <c r="O2" s="3">
        <f t="shared" si="7"/>
        <v>2216.5159815789475</v>
      </c>
      <c r="P2" s="3">
        <f>1.96*STDEV(L2:L77)/SQRT(77)</f>
        <v>62.113493107481993</v>
      </c>
      <c r="Q2" s="3">
        <f>1.96*STDEV(M2:M77)/SQRT(76)</f>
        <v>61.785121460392574</v>
      </c>
      <c r="R2" s="3">
        <f>1.96*STDEV(N2:N77)/SQRT(75)</f>
        <v>55.831946710367298</v>
      </c>
      <c r="S2" s="3">
        <f t="shared" ref="S2" si="8">1.96*STDEV(O2:O77)/SQRT(77)</f>
        <v>62.675913128235514</v>
      </c>
      <c r="V2" s="3" t="s">
        <v>38</v>
      </c>
      <c r="W2" s="3" t="s">
        <v>176</v>
      </c>
      <c r="X2" s="3">
        <v>1459.1832999999999</v>
      </c>
      <c r="Y2" s="3">
        <v>1570.9332999999999</v>
      </c>
      <c r="Z2" s="3">
        <v>1589.62</v>
      </c>
      <c r="AA2" s="3">
        <v>1905.2333000000001</v>
      </c>
      <c r="AB2" s="3">
        <f>AVERAGE(X2:AA2)</f>
        <v>1631.242475</v>
      </c>
      <c r="AC2" s="3">
        <f>AVERAGE(X2:X77)</f>
        <v>988.62316710526318</v>
      </c>
      <c r="AD2" s="3">
        <f t="shared" ref="AD2" si="9">AVERAGE(Y2:Y77)</f>
        <v>1143.9047197368425</v>
      </c>
      <c r="AE2" s="3">
        <f t="shared" ref="AE2" si="10">AVERAGE(Z2:Z77)</f>
        <v>1266.127594736842</v>
      </c>
      <c r="AF2" s="3">
        <f t="shared" ref="AF2" si="11">AVERAGE(AA2:AA77)</f>
        <v>1268.3103236842105</v>
      </c>
      <c r="AG2" s="3">
        <f>X2-$AB2+AC$2</f>
        <v>816.56399210526308</v>
      </c>
      <c r="AH2" s="3">
        <f t="shared" ref="AH2:AJ2" si="12">Y2-$AB2+AD$2</f>
        <v>1083.5955447368424</v>
      </c>
      <c r="AI2" s="3">
        <f t="shared" si="12"/>
        <v>1224.5051197368418</v>
      </c>
      <c r="AJ2" s="3">
        <f t="shared" si="12"/>
        <v>1542.3011486842106</v>
      </c>
      <c r="AK2" s="3">
        <f>1.96*STDEV(AG2:AG77)/SQRT(77)</f>
        <v>34.807811309974859</v>
      </c>
      <c r="AL2" s="3">
        <f t="shared" ref="AL2:AN2" si="13">1.96*STDEV(AH2:AH77)/SQRT(77)</f>
        <v>39.78212797583118</v>
      </c>
      <c r="AM2" s="3">
        <f t="shared" si="13"/>
        <v>35.683502554767216</v>
      </c>
      <c r="AN2" s="3">
        <f t="shared" si="13"/>
        <v>43.537202408397668</v>
      </c>
    </row>
    <row r="3" spans="1:40" x14ac:dyDescent="0.2">
      <c r="A3" s="3" t="s">
        <v>39</v>
      </c>
      <c r="B3" s="3"/>
      <c r="C3" s="3">
        <v>2616.15</v>
      </c>
      <c r="D3" s="3">
        <v>1793.85</v>
      </c>
      <c r="E3" s="3">
        <v>2039.02</v>
      </c>
      <c r="F3" s="3">
        <v>2594.62</v>
      </c>
      <c r="G3" s="3">
        <f t="shared" ref="G3:G66" si="14">AVERAGE(C3:F3)</f>
        <v>2260.91</v>
      </c>
      <c r="H3" s="3"/>
      <c r="I3" s="3"/>
      <c r="J3" s="3"/>
      <c r="K3" s="3"/>
      <c r="L3" s="3">
        <f t="shared" si="5"/>
        <v>1454.8796355263162</v>
      </c>
      <c r="M3" s="3">
        <f t="shared" si="6"/>
        <v>683.56114400000024</v>
      </c>
      <c r="N3" s="3">
        <f t="shared" si="7"/>
        <v>925.69001891891867</v>
      </c>
      <c r="O3" s="3">
        <f t="shared" si="7"/>
        <v>1664.5218065789475</v>
      </c>
      <c r="P3" s="3"/>
      <c r="Q3" s="3"/>
      <c r="R3" s="3"/>
      <c r="S3" s="3"/>
      <c r="V3" s="3" t="s">
        <v>39</v>
      </c>
      <c r="W3" s="3"/>
      <c r="X3" s="3">
        <v>1811.45</v>
      </c>
      <c r="Y3" s="3">
        <v>1953.22</v>
      </c>
      <c r="Z3" s="3">
        <v>2440.8166999999999</v>
      </c>
      <c r="AA3" s="3">
        <v>1939.7</v>
      </c>
      <c r="AB3" s="3">
        <f t="shared" ref="AB3:AB66" si="15">AVERAGE(X3:AA3)</f>
        <v>2036.2966749999998</v>
      </c>
      <c r="AC3" s="3"/>
      <c r="AD3" s="3"/>
      <c r="AE3" s="3"/>
      <c r="AF3" s="3"/>
      <c r="AG3" s="3">
        <f t="shared" ref="AG3:AG66" si="16">X3-$AB3+AC$2</f>
        <v>763.7764921052634</v>
      </c>
      <c r="AH3" s="3">
        <f t="shared" ref="AH3:AH66" si="17">Y3-$AB3+AD$2</f>
        <v>1060.8280447368427</v>
      </c>
      <c r="AI3" s="3">
        <f t="shared" ref="AI3:AI66" si="18">Z3-$AB3+AE$2</f>
        <v>1670.647619736842</v>
      </c>
      <c r="AJ3" s="3">
        <f t="shared" ref="AJ3:AJ66" si="19">AA3-$AB3+AF$2</f>
        <v>1171.7136486842107</v>
      </c>
      <c r="AK3" s="3"/>
      <c r="AL3" s="3"/>
      <c r="AM3" s="3"/>
      <c r="AN3" s="3"/>
    </row>
    <row r="4" spans="1:40" x14ac:dyDescent="0.2">
      <c r="A4" s="3" t="s">
        <v>40</v>
      </c>
      <c r="B4" s="3"/>
      <c r="C4" s="3">
        <v>944.61</v>
      </c>
      <c r="D4" s="3">
        <v>1818.75</v>
      </c>
      <c r="E4" s="3">
        <v>790.84</v>
      </c>
      <c r="F4" s="3">
        <v>1052.4032999999999</v>
      </c>
      <c r="G4" s="3">
        <f t="shared" si="14"/>
        <v>1151.6508250000002</v>
      </c>
      <c r="H4" s="3"/>
      <c r="I4" s="3"/>
      <c r="J4" s="3"/>
      <c r="K4" s="3"/>
      <c r="L4" s="3">
        <f t="shared" si="5"/>
        <v>892.59881052631579</v>
      </c>
      <c r="M4" s="3">
        <f t="shared" si="6"/>
        <v>1817.720319</v>
      </c>
      <c r="N4" s="3">
        <f t="shared" si="7"/>
        <v>786.7691939189184</v>
      </c>
      <c r="O4" s="3">
        <f t="shared" si="7"/>
        <v>1231.5642815789472</v>
      </c>
      <c r="P4" s="3"/>
      <c r="Q4" s="3"/>
      <c r="R4" s="3"/>
      <c r="S4" s="3"/>
      <c r="V4" s="3" t="s">
        <v>40</v>
      </c>
      <c r="W4" s="3"/>
      <c r="X4" s="3">
        <v>715.54859999999996</v>
      </c>
      <c r="Y4" s="3">
        <v>1003.325</v>
      </c>
      <c r="Z4" s="3">
        <v>999.99289999999996</v>
      </c>
      <c r="AA4" s="3">
        <v>981.18669999999997</v>
      </c>
      <c r="AB4" s="3">
        <f t="shared" si="15"/>
        <v>925.01330000000007</v>
      </c>
      <c r="AC4" s="3"/>
      <c r="AD4" s="3"/>
      <c r="AE4" s="3"/>
      <c r="AF4" s="3"/>
      <c r="AG4" s="3">
        <f t="shared" si="16"/>
        <v>779.15846710526307</v>
      </c>
      <c r="AH4" s="3">
        <f t="shared" si="17"/>
        <v>1222.2164197368425</v>
      </c>
      <c r="AI4" s="3">
        <f t="shared" si="18"/>
        <v>1341.1071947368418</v>
      </c>
      <c r="AJ4" s="3">
        <f t="shared" si="19"/>
        <v>1324.4837236842104</v>
      </c>
      <c r="AK4" s="3"/>
      <c r="AL4" s="3"/>
      <c r="AM4" s="3"/>
      <c r="AN4" s="3"/>
    </row>
    <row r="5" spans="1:40" x14ac:dyDescent="0.2">
      <c r="A5" s="3" t="s">
        <v>42</v>
      </c>
      <c r="B5" s="3"/>
      <c r="C5" s="3">
        <v>873.74</v>
      </c>
      <c r="D5" s="3">
        <v>1383.8</v>
      </c>
      <c r="E5" s="3">
        <v>1471.9359999999999</v>
      </c>
      <c r="F5" s="3">
        <v>887.1567</v>
      </c>
      <c r="G5" s="3">
        <f t="shared" si="14"/>
        <v>1154.158175</v>
      </c>
      <c r="H5" s="3"/>
      <c r="I5" s="3"/>
      <c r="J5" s="3"/>
      <c r="K5" s="3"/>
      <c r="L5" s="3">
        <f t="shared" si="5"/>
        <v>819.22146052631592</v>
      </c>
      <c r="M5" s="3">
        <f t="shared" si="6"/>
        <v>1380.2629690000001</v>
      </c>
      <c r="N5" s="3">
        <f t="shared" si="7"/>
        <v>1465.3578439189184</v>
      </c>
      <c r="O5" s="3">
        <f t="shared" si="7"/>
        <v>1063.8103315789474</v>
      </c>
      <c r="P5" s="3"/>
      <c r="Q5" s="3"/>
      <c r="R5" s="3"/>
      <c r="S5" s="3"/>
      <c r="V5" s="3" t="s">
        <v>42</v>
      </c>
      <c r="W5" s="3"/>
      <c r="X5" s="3">
        <v>939.34429999999998</v>
      </c>
      <c r="Y5" s="3">
        <v>1057.8729000000001</v>
      </c>
      <c r="Z5" s="3">
        <v>1627.98</v>
      </c>
      <c r="AA5" s="3">
        <v>2151.8000000000002</v>
      </c>
      <c r="AB5" s="3">
        <f t="shared" si="15"/>
        <v>1444.2492999999999</v>
      </c>
      <c r="AC5" s="3"/>
      <c r="AD5" s="3"/>
      <c r="AE5" s="3"/>
      <c r="AF5" s="3"/>
      <c r="AG5" s="3">
        <f t="shared" si="16"/>
        <v>483.71816710526321</v>
      </c>
      <c r="AH5" s="3">
        <f t="shared" si="17"/>
        <v>757.5283197368426</v>
      </c>
      <c r="AI5" s="3">
        <f t="shared" si="18"/>
        <v>1449.858294736842</v>
      </c>
      <c r="AJ5" s="3">
        <f t="shared" si="19"/>
        <v>1975.8610236842107</v>
      </c>
      <c r="AK5" s="3"/>
      <c r="AL5" s="3"/>
      <c r="AM5" s="3"/>
      <c r="AN5" s="3"/>
    </row>
    <row r="6" spans="1:40" x14ac:dyDescent="0.2">
      <c r="A6" s="3" t="s">
        <v>43</v>
      </c>
      <c r="B6" s="3"/>
      <c r="C6" s="3">
        <v>1056.5775000000001</v>
      </c>
      <c r="D6" s="3">
        <v>1416.8</v>
      </c>
      <c r="E6" s="3">
        <v>1209.634</v>
      </c>
      <c r="F6" s="3">
        <v>1491.7166999999999</v>
      </c>
      <c r="G6" s="3">
        <f t="shared" si="14"/>
        <v>1293.6820499999999</v>
      </c>
      <c r="H6" s="3"/>
      <c r="I6" s="3"/>
      <c r="J6" s="3"/>
      <c r="K6" s="3"/>
      <c r="L6" s="3">
        <f t="shared" si="5"/>
        <v>862.53508552631615</v>
      </c>
      <c r="M6" s="3">
        <f t="shared" si="6"/>
        <v>1273.7390940000003</v>
      </c>
      <c r="N6" s="3">
        <f t="shared" si="7"/>
        <v>1063.5319689189187</v>
      </c>
      <c r="O6" s="3">
        <f t="shared" si="7"/>
        <v>1528.8464565789475</v>
      </c>
      <c r="P6" s="3"/>
      <c r="Q6" s="3"/>
      <c r="R6" s="3"/>
      <c r="S6" s="3"/>
      <c r="V6" s="3" t="s">
        <v>43</v>
      </c>
      <c r="W6" s="3"/>
      <c r="X6" s="3">
        <v>753.06799999999998</v>
      </c>
      <c r="Y6" s="3">
        <v>1041.49</v>
      </c>
      <c r="Z6" s="3">
        <v>1377.4317000000001</v>
      </c>
      <c r="AA6" s="3">
        <v>1165.7</v>
      </c>
      <c r="AB6" s="3">
        <f t="shared" si="15"/>
        <v>1084.422425</v>
      </c>
      <c r="AC6" s="3"/>
      <c r="AD6" s="3"/>
      <c r="AE6" s="3"/>
      <c r="AF6" s="3"/>
      <c r="AG6" s="3">
        <f t="shared" si="16"/>
        <v>657.26874210526319</v>
      </c>
      <c r="AH6" s="3">
        <f t="shared" si="17"/>
        <v>1100.9722947368425</v>
      </c>
      <c r="AI6" s="3">
        <f t="shared" si="18"/>
        <v>1559.1368697368421</v>
      </c>
      <c r="AJ6" s="3">
        <f t="shared" si="19"/>
        <v>1349.5878986842106</v>
      </c>
      <c r="AK6" s="3"/>
      <c r="AL6" s="3"/>
      <c r="AM6" s="3"/>
      <c r="AN6" s="3"/>
    </row>
    <row r="7" spans="1:40" x14ac:dyDescent="0.2">
      <c r="A7" s="3" t="s">
        <v>44</v>
      </c>
      <c r="B7" s="3"/>
      <c r="C7" s="3">
        <v>1353.625</v>
      </c>
      <c r="D7" s="3">
        <v>1556.1</v>
      </c>
      <c r="E7" s="3">
        <v>1454.58</v>
      </c>
      <c r="F7" s="3">
        <v>1445.2333000000001</v>
      </c>
      <c r="G7" s="3">
        <f t="shared" si="14"/>
        <v>1452.384575</v>
      </c>
      <c r="H7" s="3"/>
      <c r="I7" s="3"/>
      <c r="J7" s="3"/>
      <c r="K7" s="3"/>
      <c r="L7" s="3">
        <f t="shared" si="5"/>
        <v>1000.8800605263159</v>
      </c>
      <c r="M7" s="3">
        <f t="shared" si="6"/>
        <v>1254.3365690000001</v>
      </c>
      <c r="N7" s="3">
        <f t="shared" si="7"/>
        <v>1149.7754439189184</v>
      </c>
      <c r="O7" s="3">
        <f t="shared" si="7"/>
        <v>1323.6605315789475</v>
      </c>
      <c r="P7" s="3"/>
      <c r="Q7" s="3"/>
      <c r="R7" s="3"/>
      <c r="S7" s="3"/>
      <c r="V7" s="3" t="s">
        <v>44</v>
      </c>
      <c r="W7" s="3"/>
      <c r="X7" s="3">
        <v>1509.1713999999999</v>
      </c>
      <c r="Y7" s="3">
        <v>1400.8167000000001</v>
      </c>
      <c r="Z7" s="3">
        <v>1678.16</v>
      </c>
      <c r="AA7" s="3">
        <v>1361.2</v>
      </c>
      <c r="AB7" s="3">
        <f t="shared" si="15"/>
        <v>1487.337025</v>
      </c>
      <c r="AC7" s="3"/>
      <c r="AD7" s="3"/>
      <c r="AE7" s="3"/>
      <c r="AF7" s="3"/>
      <c r="AG7" s="3">
        <f t="shared" si="16"/>
        <v>1010.4575421052631</v>
      </c>
      <c r="AH7" s="3">
        <f t="shared" si="17"/>
        <v>1057.3843947368425</v>
      </c>
      <c r="AI7" s="3">
        <f t="shared" si="18"/>
        <v>1456.950569736842</v>
      </c>
      <c r="AJ7" s="3">
        <f t="shared" si="19"/>
        <v>1142.1732986842105</v>
      </c>
      <c r="AK7" s="3"/>
      <c r="AL7" s="3"/>
      <c r="AM7" s="3"/>
      <c r="AN7" s="3"/>
    </row>
    <row r="8" spans="1:40" x14ac:dyDescent="0.2">
      <c r="A8" s="3" t="s">
        <v>45</v>
      </c>
      <c r="B8" s="3"/>
      <c r="C8" s="3">
        <v>2769.3</v>
      </c>
      <c r="D8" s="3">
        <v>2888.8</v>
      </c>
      <c r="E8" s="3">
        <v>1859.2</v>
      </c>
      <c r="F8" s="3">
        <v>1791.7</v>
      </c>
      <c r="G8" s="3">
        <f t="shared" si="14"/>
        <v>2327.25</v>
      </c>
      <c r="H8" s="3"/>
      <c r="I8" s="3"/>
      <c r="J8" s="3"/>
      <c r="K8" s="3"/>
      <c r="L8" s="3">
        <f t="shared" si="5"/>
        <v>1541.6896355263161</v>
      </c>
      <c r="M8" s="3">
        <f t="shared" si="6"/>
        <v>1712.1711440000004</v>
      </c>
      <c r="N8" s="3">
        <f t="shared" si="7"/>
        <v>679.53001891891859</v>
      </c>
      <c r="O8" s="3">
        <f t="shared" si="7"/>
        <v>795.26180657894747</v>
      </c>
      <c r="P8" s="3"/>
      <c r="Q8" s="3"/>
      <c r="R8" s="3"/>
      <c r="S8" s="3"/>
      <c r="V8" s="3" t="s">
        <v>45</v>
      </c>
      <c r="W8" s="3"/>
      <c r="X8" s="3">
        <v>1304.2971</v>
      </c>
      <c r="Y8" s="3">
        <v>2269.54</v>
      </c>
      <c r="Z8" s="3">
        <v>1811.46</v>
      </c>
      <c r="AA8" s="3">
        <v>2421.3332999999998</v>
      </c>
      <c r="AB8" s="3">
        <f t="shared" si="15"/>
        <v>1951.6576</v>
      </c>
      <c r="AC8" s="3"/>
      <c r="AD8" s="3"/>
      <c r="AE8" s="3"/>
      <c r="AF8" s="3"/>
      <c r="AG8" s="3">
        <f t="shared" si="16"/>
        <v>341.26266710526318</v>
      </c>
      <c r="AH8" s="3">
        <f t="shared" si="17"/>
        <v>1461.7871197368424</v>
      </c>
      <c r="AI8" s="3">
        <f t="shared" si="18"/>
        <v>1125.929994736842</v>
      </c>
      <c r="AJ8" s="3">
        <f t="shared" si="19"/>
        <v>1737.9860236842103</v>
      </c>
      <c r="AK8" s="3"/>
      <c r="AL8" s="3"/>
      <c r="AM8" s="3"/>
      <c r="AN8" s="3"/>
    </row>
    <row r="9" spans="1:40" x14ac:dyDescent="0.2">
      <c r="A9" s="3" t="s">
        <v>46</v>
      </c>
      <c r="B9" s="3"/>
      <c r="C9" s="3">
        <v>1744.9749999999999</v>
      </c>
      <c r="D9" s="3">
        <v>1842.95</v>
      </c>
      <c r="E9" s="3">
        <v>1018.73</v>
      </c>
      <c r="F9" s="3">
        <v>2706.75</v>
      </c>
      <c r="G9" s="3">
        <f t="shared" si="14"/>
        <v>1828.3512500000002</v>
      </c>
      <c r="H9" s="3"/>
      <c r="I9" s="3"/>
      <c r="J9" s="3"/>
      <c r="K9" s="3"/>
      <c r="L9" s="3">
        <f t="shared" si="5"/>
        <v>1016.2633855263157</v>
      </c>
      <c r="M9" s="3">
        <f t="shared" si="6"/>
        <v>1165.2198940000001</v>
      </c>
      <c r="N9" s="3">
        <f t="shared" si="7"/>
        <v>337.95876891891839</v>
      </c>
      <c r="O9" s="3">
        <f t="shared" si="7"/>
        <v>2209.210556578947</v>
      </c>
      <c r="P9" s="3"/>
      <c r="Q9" s="3"/>
      <c r="R9" s="3"/>
      <c r="S9" s="3"/>
      <c r="V9" s="3" t="s">
        <v>46</v>
      </c>
      <c r="W9" s="3"/>
      <c r="X9" s="3">
        <v>1277.76</v>
      </c>
      <c r="Y9" s="3">
        <v>1636.828</v>
      </c>
      <c r="Z9" s="3">
        <v>1478.6</v>
      </c>
      <c r="AA9" s="3">
        <v>1800.25</v>
      </c>
      <c r="AB9" s="3">
        <f t="shared" si="15"/>
        <v>1548.3595</v>
      </c>
      <c r="AC9" s="3"/>
      <c r="AD9" s="3"/>
      <c r="AE9" s="3"/>
      <c r="AF9" s="3"/>
      <c r="AG9" s="3">
        <f t="shared" si="16"/>
        <v>718.02366710526314</v>
      </c>
      <c r="AH9" s="3">
        <f t="shared" si="17"/>
        <v>1232.3732197368424</v>
      </c>
      <c r="AI9" s="3">
        <f t="shared" si="18"/>
        <v>1196.3680947368418</v>
      </c>
      <c r="AJ9" s="3">
        <f t="shared" si="19"/>
        <v>1520.2008236842105</v>
      </c>
      <c r="AK9" s="3"/>
      <c r="AL9" s="3"/>
      <c r="AM9" s="3"/>
      <c r="AN9" s="3"/>
    </row>
    <row r="10" spans="1:40" x14ac:dyDescent="0.2">
      <c r="A10" s="3" t="s">
        <v>47</v>
      </c>
      <c r="B10" s="3"/>
      <c r="C10" s="3">
        <v>2668.9</v>
      </c>
      <c r="D10" s="3">
        <v>1437.4</v>
      </c>
      <c r="E10" s="3">
        <v>1309.758</v>
      </c>
      <c r="F10" s="3">
        <v>1298.0782999999999</v>
      </c>
      <c r="G10" s="3">
        <f t="shared" si="14"/>
        <v>1678.534075</v>
      </c>
      <c r="H10" s="3"/>
      <c r="I10" s="3"/>
      <c r="J10" s="3"/>
      <c r="K10" s="3"/>
      <c r="L10" s="3">
        <f t="shared" si="5"/>
        <v>2090.005560526316</v>
      </c>
      <c r="M10" s="3">
        <f t="shared" si="6"/>
        <v>909.48706900000025</v>
      </c>
      <c r="N10" s="3">
        <f t="shared" si="7"/>
        <v>778.80394391891855</v>
      </c>
      <c r="O10" s="3">
        <f t="shared" si="7"/>
        <v>950.3560315789473</v>
      </c>
      <c r="P10" s="3"/>
      <c r="Q10" s="3"/>
      <c r="R10" s="3"/>
      <c r="S10" s="3"/>
      <c r="V10" s="3" t="s">
        <v>47</v>
      </c>
      <c r="W10" s="3"/>
      <c r="X10" s="3">
        <v>1056.4242999999999</v>
      </c>
      <c r="Y10" s="3">
        <v>1279.81</v>
      </c>
      <c r="Z10" s="3">
        <v>1417.3143</v>
      </c>
      <c r="AA10" s="3">
        <v>1530.5667000000001</v>
      </c>
      <c r="AB10" s="3">
        <f t="shared" si="15"/>
        <v>1321.0288250000001</v>
      </c>
      <c r="AC10" s="3"/>
      <c r="AD10" s="3"/>
      <c r="AE10" s="3"/>
      <c r="AF10" s="3"/>
      <c r="AG10" s="3">
        <f t="shared" si="16"/>
        <v>724.01864210526298</v>
      </c>
      <c r="AH10" s="3">
        <f t="shared" si="17"/>
        <v>1102.6858947368423</v>
      </c>
      <c r="AI10" s="3">
        <f t="shared" si="18"/>
        <v>1362.4130697368419</v>
      </c>
      <c r="AJ10" s="3">
        <f t="shared" si="19"/>
        <v>1477.8481986842105</v>
      </c>
      <c r="AK10" s="3"/>
      <c r="AL10" s="3"/>
      <c r="AM10" s="3"/>
      <c r="AN10" s="3"/>
    </row>
    <row r="11" spans="1:40" x14ac:dyDescent="0.2">
      <c r="A11" s="3" t="s">
        <v>48</v>
      </c>
      <c r="B11" s="3"/>
      <c r="C11" s="3">
        <v>1358.1333</v>
      </c>
      <c r="D11" s="3">
        <v>1238.8499999999999</v>
      </c>
      <c r="E11" s="3">
        <v>1265.712</v>
      </c>
      <c r="F11" s="3">
        <v>1673.4833000000001</v>
      </c>
      <c r="G11" s="3">
        <f t="shared" si="14"/>
        <v>1384.04465</v>
      </c>
      <c r="H11" s="3"/>
      <c r="I11" s="3"/>
      <c r="J11" s="3"/>
      <c r="K11" s="3"/>
      <c r="L11" s="3">
        <f t="shared" si="5"/>
        <v>1073.7282855263159</v>
      </c>
      <c r="M11" s="3">
        <f t="shared" si="6"/>
        <v>1005.426494</v>
      </c>
      <c r="N11" s="3">
        <f t="shared" si="7"/>
        <v>1029.2473689189185</v>
      </c>
      <c r="O11" s="3">
        <f t="shared" si="7"/>
        <v>1620.2504565789475</v>
      </c>
      <c r="P11" s="3"/>
      <c r="Q11" s="3"/>
      <c r="R11" s="3"/>
      <c r="S11" s="3"/>
      <c r="V11" s="3" t="s">
        <v>48</v>
      </c>
      <c r="W11" s="3"/>
      <c r="X11" s="3">
        <v>762.6114</v>
      </c>
      <c r="Y11" s="3">
        <v>940.79169999999999</v>
      </c>
      <c r="Z11" s="3">
        <v>1334.8483000000001</v>
      </c>
      <c r="AA11" s="3">
        <v>1360.9</v>
      </c>
      <c r="AB11" s="3">
        <f t="shared" si="15"/>
        <v>1099.7878500000002</v>
      </c>
      <c r="AC11" s="3"/>
      <c r="AD11" s="3"/>
      <c r="AE11" s="3"/>
      <c r="AF11" s="3"/>
      <c r="AG11" s="3">
        <f t="shared" si="16"/>
        <v>651.44671710526302</v>
      </c>
      <c r="AH11" s="3">
        <f t="shared" si="17"/>
        <v>984.90856973684231</v>
      </c>
      <c r="AI11" s="3">
        <f t="shared" si="18"/>
        <v>1501.1880447368419</v>
      </c>
      <c r="AJ11" s="3">
        <f t="shared" si="19"/>
        <v>1529.4224736842104</v>
      </c>
      <c r="AK11" s="3"/>
      <c r="AL11" s="3"/>
      <c r="AM11" s="3"/>
      <c r="AN11" s="3"/>
    </row>
    <row r="12" spans="1:40" x14ac:dyDescent="0.2">
      <c r="A12" s="3" t="s">
        <v>49</v>
      </c>
      <c r="B12" s="3"/>
      <c r="C12" s="3">
        <v>1118.1375</v>
      </c>
      <c r="D12" s="3">
        <v>978.92499999999995</v>
      </c>
      <c r="E12" s="3">
        <v>1791.32</v>
      </c>
      <c r="F12" s="3">
        <v>1573.98</v>
      </c>
      <c r="G12" s="3">
        <f t="shared" si="14"/>
        <v>1365.5906249999998</v>
      </c>
      <c r="H12" s="3"/>
      <c r="I12" s="3"/>
      <c r="J12" s="3"/>
      <c r="K12" s="3"/>
      <c r="L12" s="3">
        <f t="shared" si="5"/>
        <v>852.18651052631617</v>
      </c>
      <c r="M12" s="3">
        <f t="shared" si="6"/>
        <v>763.95551900000032</v>
      </c>
      <c r="N12" s="3">
        <f t="shared" si="7"/>
        <v>1573.3093939189187</v>
      </c>
      <c r="O12" s="3">
        <f t="shared" si="7"/>
        <v>1539.2011815789476</v>
      </c>
      <c r="P12" s="3"/>
      <c r="Q12" s="3"/>
      <c r="R12" s="3"/>
      <c r="S12" s="3"/>
      <c r="V12" s="3" t="s">
        <v>49</v>
      </c>
      <c r="W12" s="3"/>
      <c r="X12" s="3">
        <v>1342.5482999999999</v>
      </c>
      <c r="Y12" s="3">
        <v>1465.84</v>
      </c>
      <c r="Z12" s="3">
        <v>1664.2</v>
      </c>
      <c r="AA12" s="3">
        <v>1465.0450000000001</v>
      </c>
      <c r="AB12" s="3">
        <f t="shared" si="15"/>
        <v>1484.4083249999999</v>
      </c>
      <c r="AC12" s="3"/>
      <c r="AD12" s="3"/>
      <c r="AE12" s="3"/>
      <c r="AF12" s="3"/>
      <c r="AG12" s="3">
        <f t="shared" si="16"/>
        <v>846.76314210526323</v>
      </c>
      <c r="AH12" s="3">
        <f t="shared" si="17"/>
        <v>1125.3363947368425</v>
      </c>
      <c r="AI12" s="3">
        <f t="shared" si="18"/>
        <v>1445.9192697368421</v>
      </c>
      <c r="AJ12" s="3">
        <f t="shared" si="19"/>
        <v>1248.9469986842107</v>
      </c>
      <c r="AK12" s="3"/>
      <c r="AL12" s="3"/>
      <c r="AM12" s="3"/>
      <c r="AN12" s="3"/>
    </row>
    <row r="13" spans="1:40" x14ac:dyDescent="0.2">
      <c r="A13" s="3" t="s">
        <v>50</v>
      </c>
      <c r="B13" s="3"/>
      <c r="C13" s="3">
        <v>1370.7249999999999</v>
      </c>
      <c r="D13" s="3">
        <v>1372.3</v>
      </c>
      <c r="E13" s="3">
        <v>2119.48</v>
      </c>
      <c r="F13" s="3">
        <v>1552.3625</v>
      </c>
      <c r="G13" s="3">
        <f t="shared" si="14"/>
        <v>1603.7168749999998</v>
      </c>
      <c r="H13" s="3"/>
      <c r="I13" s="3"/>
      <c r="J13" s="3"/>
      <c r="K13" s="3"/>
      <c r="L13" s="3">
        <f t="shared" si="5"/>
        <v>866.64776052631601</v>
      </c>
      <c r="M13" s="3">
        <f t="shared" si="6"/>
        <v>919.20426900000029</v>
      </c>
      <c r="N13" s="3">
        <f t="shared" si="7"/>
        <v>1663.3431439189187</v>
      </c>
      <c r="O13" s="3">
        <f t="shared" si="7"/>
        <v>1279.4574315789475</v>
      </c>
      <c r="P13" s="3"/>
      <c r="Q13" s="3"/>
      <c r="R13" s="3"/>
      <c r="S13" s="3"/>
      <c r="V13" s="3" t="s">
        <v>50</v>
      </c>
      <c r="W13" s="3"/>
      <c r="X13" s="3">
        <v>1348.7860000000001</v>
      </c>
      <c r="Y13" s="3">
        <v>1791.8</v>
      </c>
      <c r="Z13" s="3">
        <v>1943.45</v>
      </c>
      <c r="AA13" s="3">
        <v>2276.6333</v>
      </c>
      <c r="AB13" s="3">
        <f t="shared" si="15"/>
        <v>1840.1673249999999</v>
      </c>
      <c r="AC13" s="3"/>
      <c r="AD13" s="3"/>
      <c r="AE13" s="3"/>
      <c r="AF13" s="3"/>
      <c r="AG13" s="3">
        <f t="shared" si="16"/>
        <v>497.24184210526334</v>
      </c>
      <c r="AH13" s="3">
        <f t="shared" si="17"/>
        <v>1095.5373947368425</v>
      </c>
      <c r="AI13" s="3">
        <f t="shared" si="18"/>
        <v>1369.4102697368421</v>
      </c>
      <c r="AJ13" s="3">
        <f t="shared" si="19"/>
        <v>1704.7762986842106</v>
      </c>
      <c r="AK13" s="3"/>
      <c r="AL13" s="3"/>
      <c r="AM13" s="3"/>
      <c r="AN13" s="3"/>
    </row>
    <row r="14" spans="1:40" x14ac:dyDescent="0.2">
      <c r="A14" s="3" t="s">
        <v>51</v>
      </c>
      <c r="B14" s="3"/>
      <c r="C14" s="3">
        <v>817.94830000000002</v>
      </c>
      <c r="D14" s="3">
        <v>892.35</v>
      </c>
      <c r="E14" s="3">
        <v>1112.82</v>
      </c>
      <c r="F14" s="3">
        <v>1831.9666999999999</v>
      </c>
      <c r="G14" s="3">
        <f t="shared" si="14"/>
        <v>1163.77125</v>
      </c>
      <c r="H14" s="3"/>
      <c r="I14" s="3"/>
      <c r="J14" s="3"/>
      <c r="K14" s="3"/>
      <c r="L14" s="3">
        <f t="shared" si="5"/>
        <v>753.81668552631595</v>
      </c>
      <c r="M14" s="3">
        <f t="shared" si="6"/>
        <v>879.1998940000002</v>
      </c>
      <c r="N14" s="3">
        <f t="shared" si="7"/>
        <v>1096.6287689189185</v>
      </c>
      <c r="O14" s="3">
        <f t="shared" si="7"/>
        <v>1999.0072565789474</v>
      </c>
      <c r="P14" s="3"/>
      <c r="Q14" s="3"/>
      <c r="R14" s="3"/>
      <c r="S14" s="3"/>
      <c r="V14" s="3" t="s">
        <v>51</v>
      </c>
      <c r="W14" s="3"/>
      <c r="X14" s="3">
        <v>927.43330000000003</v>
      </c>
      <c r="Y14" s="3">
        <v>1442.8186000000001</v>
      </c>
      <c r="Z14" s="3">
        <v>1378.4833000000001</v>
      </c>
      <c r="AA14" s="3">
        <v>874.64</v>
      </c>
      <c r="AB14" s="3">
        <f t="shared" si="15"/>
        <v>1155.8438000000001</v>
      </c>
      <c r="AC14" s="3"/>
      <c r="AD14" s="3"/>
      <c r="AE14" s="3"/>
      <c r="AF14" s="3"/>
      <c r="AG14" s="3">
        <f t="shared" si="16"/>
        <v>760.21266710526311</v>
      </c>
      <c r="AH14" s="3">
        <f t="shared" si="17"/>
        <v>1430.8795197368424</v>
      </c>
      <c r="AI14" s="3">
        <f t="shared" si="18"/>
        <v>1488.767094736842</v>
      </c>
      <c r="AJ14" s="3">
        <f t="shared" si="19"/>
        <v>987.1065236842104</v>
      </c>
      <c r="AK14" s="3"/>
      <c r="AL14" s="3"/>
      <c r="AM14" s="3"/>
      <c r="AN14" s="3"/>
    </row>
    <row r="15" spans="1:40" x14ac:dyDescent="0.2">
      <c r="A15" s="3" t="s">
        <v>52</v>
      </c>
      <c r="B15" s="3"/>
      <c r="C15" s="3">
        <v>1254.4974999999999</v>
      </c>
      <c r="D15" s="3">
        <v>1382.4</v>
      </c>
      <c r="E15" s="3">
        <v>1285.95</v>
      </c>
      <c r="F15" s="3">
        <v>1520.8833</v>
      </c>
      <c r="G15" s="3">
        <f t="shared" si="14"/>
        <v>1360.9326999999998</v>
      </c>
      <c r="H15" s="3"/>
      <c r="I15" s="3"/>
      <c r="J15" s="3"/>
      <c r="K15" s="3"/>
      <c r="L15" s="3">
        <f t="shared" si="5"/>
        <v>993.20443552631605</v>
      </c>
      <c r="M15" s="3">
        <f t="shared" si="6"/>
        <v>1172.0884440000004</v>
      </c>
      <c r="N15" s="3">
        <f t="shared" si="7"/>
        <v>1072.5973189189187</v>
      </c>
      <c r="O15" s="3">
        <f t="shared" si="7"/>
        <v>1490.7624065789475</v>
      </c>
      <c r="P15" s="3"/>
      <c r="Q15" s="3"/>
      <c r="R15" s="3"/>
      <c r="S15" s="3"/>
      <c r="V15" s="3" t="s">
        <v>52</v>
      </c>
      <c r="W15" s="3"/>
      <c r="X15" s="3">
        <v>1955.5571</v>
      </c>
      <c r="Y15" s="3">
        <v>1682.52</v>
      </c>
      <c r="Z15" s="3">
        <v>2238.3833</v>
      </c>
      <c r="AA15" s="3">
        <v>1979.9666999999999</v>
      </c>
      <c r="AB15" s="3">
        <f t="shared" si="15"/>
        <v>1964.106775</v>
      </c>
      <c r="AC15" s="3"/>
      <c r="AD15" s="3"/>
      <c r="AE15" s="3"/>
      <c r="AF15" s="3"/>
      <c r="AG15" s="3">
        <f t="shared" si="16"/>
        <v>980.0734921052632</v>
      </c>
      <c r="AH15" s="3">
        <f t="shared" si="17"/>
        <v>862.31794473684249</v>
      </c>
      <c r="AI15" s="3">
        <f t="shared" si="18"/>
        <v>1540.4041197368419</v>
      </c>
      <c r="AJ15" s="3">
        <f t="shared" si="19"/>
        <v>1284.1702486842105</v>
      </c>
      <c r="AK15" s="3"/>
      <c r="AL15" s="3"/>
      <c r="AM15" s="3"/>
      <c r="AN15" s="3"/>
    </row>
    <row r="16" spans="1:40" x14ac:dyDescent="0.2">
      <c r="A16" s="3" t="s">
        <v>53</v>
      </c>
      <c r="B16" s="3"/>
      <c r="C16" s="3">
        <v>1964.325</v>
      </c>
      <c r="D16" s="3">
        <v>2234.5500000000002</v>
      </c>
      <c r="E16" s="3">
        <v>2017.68</v>
      </c>
      <c r="F16" s="3">
        <v>2482.7332999999999</v>
      </c>
      <c r="G16" s="3">
        <f t="shared" si="14"/>
        <v>2174.822075</v>
      </c>
      <c r="H16" s="3"/>
      <c r="I16" s="3"/>
      <c r="J16" s="3"/>
      <c r="K16" s="3"/>
      <c r="L16" s="3">
        <f t="shared" si="5"/>
        <v>889.14256052631595</v>
      </c>
      <c r="M16" s="3">
        <f t="shared" si="6"/>
        <v>1210.3490690000003</v>
      </c>
      <c r="N16" s="3">
        <f t="shared" si="7"/>
        <v>990.43794391891856</v>
      </c>
      <c r="O16" s="3">
        <f t="shared" si="7"/>
        <v>1638.7230315789473</v>
      </c>
      <c r="P16" s="3"/>
      <c r="Q16" s="3"/>
      <c r="R16" s="3"/>
      <c r="S16" s="3"/>
      <c r="V16" s="3" t="s">
        <v>53</v>
      </c>
      <c r="W16" s="3"/>
      <c r="X16" s="3">
        <v>2411.3000000000002</v>
      </c>
      <c r="Y16" s="3">
        <v>2438.2332999999999</v>
      </c>
      <c r="Z16" s="3">
        <v>2406.7332999999999</v>
      </c>
      <c r="AA16" s="3">
        <v>2225.2332999999999</v>
      </c>
      <c r="AB16" s="3">
        <f t="shared" si="15"/>
        <v>2370.3749749999997</v>
      </c>
      <c r="AC16" s="3"/>
      <c r="AD16" s="3"/>
      <c r="AE16" s="3"/>
      <c r="AF16" s="3"/>
      <c r="AG16" s="3">
        <f t="shared" si="16"/>
        <v>1029.5481921052638</v>
      </c>
      <c r="AH16" s="3">
        <f t="shared" si="17"/>
        <v>1211.7630447368426</v>
      </c>
      <c r="AI16" s="3">
        <f t="shared" si="18"/>
        <v>1302.4859197368421</v>
      </c>
      <c r="AJ16" s="3">
        <f t="shared" si="19"/>
        <v>1123.1686486842107</v>
      </c>
      <c r="AK16" s="3"/>
      <c r="AL16" s="3"/>
      <c r="AM16" s="3"/>
      <c r="AN16" s="3"/>
    </row>
    <row r="17" spans="1:40" x14ac:dyDescent="0.2">
      <c r="A17" s="3" t="s">
        <v>54</v>
      </c>
      <c r="B17" s="3"/>
      <c r="C17" s="3">
        <v>930.26670000000001</v>
      </c>
      <c r="D17" s="3">
        <v>1127.9000000000001</v>
      </c>
      <c r="E17" s="3">
        <v>1250.3599999999999</v>
      </c>
      <c r="F17" s="3">
        <v>1466.7666999999999</v>
      </c>
      <c r="G17" s="3">
        <f t="shared" si="14"/>
        <v>1193.8233500000001</v>
      </c>
      <c r="H17" s="3"/>
      <c r="I17" s="3"/>
      <c r="J17" s="3"/>
      <c r="K17" s="3"/>
      <c r="L17" s="3">
        <f t="shared" si="5"/>
        <v>836.08298552631584</v>
      </c>
      <c r="M17" s="3">
        <f t="shared" si="6"/>
        <v>1084.6977940000002</v>
      </c>
      <c r="N17" s="3">
        <f t="shared" si="7"/>
        <v>1204.1166689189183</v>
      </c>
      <c r="O17" s="3">
        <f t="shared" si="7"/>
        <v>1603.7551565789472</v>
      </c>
      <c r="P17" s="3"/>
      <c r="Q17" s="3"/>
      <c r="R17" s="3"/>
      <c r="S17" s="3"/>
      <c r="V17" s="3" t="s">
        <v>54</v>
      </c>
      <c r="W17" s="3"/>
      <c r="X17" s="3">
        <v>1362.3157000000001</v>
      </c>
      <c r="Y17" s="3">
        <v>1917.3386</v>
      </c>
      <c r="Z17" s="3">
        <v>1926.0667000000001</v>
      </c>
      <c r="AA17" s="3">
        <v>1543</v>
      </c>
      <c r="AB17" s="3">
        <f t="shared" si="15"/>
        <v>1687.1802500000001</v>
      </c>
      <c r="AC17" s="3"/>
      <c r="AD17" s="3"/>
      <c r="AE17" s="3"/>
      <c r="AF17" s="3"/>
      <c r="AG17" s="3">
        <f t="shared" si="16"/>
        <v>663.75861710526317</v>
      </c>
      <c r="AH17" s="3">
        <f t="shared" si="17"/>
        <v>1374.0630697368424</v>
      </c>
      <c r="AI17" s="3">
        <f t="shared" si="18"/>
        <v>1505.0140447368419</v>
      </c>
      <c r="AJ17" s="3">
        <f t="shared" si="19"/>
        <v>1124.1300736842104</v>
      </c>
      <c r="AK17" s="3"/>
      <c r="AL17" s="3"/>
      <c r="AM17" s="3"/>
      <c r="AN17" s="3"/>
    </row>
    <row r="18" spans="1:40" x14ac:dyDescent="0.2">
      <c r="A18" s="3" t="s">
        <v>55</v>
      </c>
      <c r="B18" s="3"/>
      <c r="C18" s="3">
        <v>948.36829999999998</v>
      </c>
      <c r="D18" s="3">
        <v>1201.7</v>
      </c>
      <c r="E18" s="3">
        <v>1080.06</v>
      </c>
      <c r="F18" s="3">
        <v>1476.78</v>
      </c>
      <c r="G18" s="3">
        <f t="shared" si="14"/>
        <v>1176.727075</v>
      </c>
      <c r="H18" s="3"/>
      <c r="I18" s="3"/>
      <c r="J18" s="3"/>
      <c r="K18" s="3"/>
      <c r="L18" s="3">
        <f t="shared" si="5"/>
        <v>871.28086052631591</v>
      </c>
      <c r="M18" s="3">
        <f t="shared" si="6"/>
        <v>1175.5940690000002</v>
      </c>
      <c r="N18" s="3">
        <f t="shared" ref="N18:N26" si="20">E18-$G18+J$2</f>
        <v>1050.9129439189185</v>
      </c>
      <c r="O18" s="3">
        <f t="shared" ref="O18:O26" si="21">F18-$G18+K$2</f>
        <v>1630.8647315789474</v>
      </c>
      <c r="P18" s="3"/>
      <c r="Q18" s="3"/>
      <c r="R18" s="3"/>
      <c r="S18" s="3"/>
      <c r="V18" s="3" t="s">
        <v>55</v>
      </c>
      <c r="W18" s="3"/>
      <c r="X18" s="3">
        <v>852.12860000000001</v>
      </c>
      <c r="Y18" s="3">
        <v>1039.1514</v>
      </c>
      <c r="Z18" s="3">
        <v>2031.1</v>
      </c>
      <c r="AA18" s="3">
        <v>1878.45</v>
      </c>
      <c r="AB18" s="3">
        <f t="shared" si="15"/>
        <v>1450.2075</v>
      </c>
      <c r="AC18" s="3"/>
      <c r="AD18" s="3"/>
      <c r="AE18" s="3"/>
      <c r="AF18" s="3"/>
      <c r="AG18" s="3">
        <f t="shared" si="16"/>
        <v>390.5442671052632</v>
      </c>
      <c r="AH18" s="3">
        <f t="shared" si="17"/>
        <v>732.84861973684247</v>
      </c>
      <c r="AI18" s="3">
        <f t="shared" si="18"/>
        <v>1847.0200947368419</v>
      </c>
      <c r="AJ18" s="3">
        <f t="shared" si="19"/>
        <v>1696.5528236842106</v>
      </c>
      <c r="AK18" s="3"/>
      <c r="AL18" s="3"/>
      <c r="AM18" s="3"/>
      <c r="AN18" s="3"/>
    </row>
    <row r="19" spans="1:40" x14ac:dyDescent="0.2">
      <c r="A19" s="3" t="s">
        <v>56</v>
      </c>
      <c r="B19" s="3"/>
      <c r="C19" s="3">
        <v>1463.075</v>
      </c>
      <c r="D19" s="3">
        <v>3346.6</v>
      </c>
      <c r="E19" s="3">
        <v>2810.35</v>
      </c>
      <c r="F19" s="3">
        <v>2524.1999999999998</v>
      </c>
      <c r="G19" s="3">
        <f t="shared" si="14"/>
        <v>2536.0562499999996</v>
      </c>
      <c r="H19" s="3"/>
      <c r="I19" s="3"/>
      <c r="J19" s="3"/>
      <c r="K19" s="3"/>
      <c r="L19" s="3">
        <f t="shared" si="5"/>
        <v>26.658385526316351</v>
      </c>
      <c r="M19" s="3">
        <f t="shared" si="6"/>
        <v>1961.1648940000005</v>
      </c>
      <c r="N19" s="3">
        <f t="shared" si="20"/>
        <v>1421.8737689189188</v>
      </c>
      <c r="O19" s="3">
        <f t="shared" si="21"/>
        <v>1318.9555565789476</v>
      </c>
      <c r="P19" s="3"/>
      <c r="Q19" s="3"/>
      <c r="R19" s="3"/>
      <c r="S19" s="3"/>
      <c r="V19" s="3" t="s">
        <v>56</v>
      </c>
      <c r="W19" s="3"/>
      <c r="X19" s="3">
        <v>1849.3</v>
      </c>
      <c r="Y19" s="3">
        <v>1432.35</v>
      </c>
      <c r="Z19" s="3">
        <v>2424.2714000000001</v>
      </c>
      <c r="AA19" s="3">
        <v>2667.3</v>
      </c>
      <c r="AB19" s="3">
        <f t="shared" si="15"/>
        <v>2093.3053499999996</v>
      </c>
      <c r="AC19" s="3"/>
      <c r="AD19" s="3"/>
      <c r="AE19" s="3"/>
      <c r="AF19" s="3"/>
      <c r="AG19" s="3">
        <f t="shared" si="16"/>
        <v>744.6178171052635</v>
      </c>
      <c r="AH19" s="3">
        <f t="shared" si="17"/>
        <v>482.94936973684275</v>
      </c>
      <c r="AI19" s="3">
        <f t="shared" si="18"/>
        <v>1597.0936447368424</v>
      </c>
      <c r="AJ19" s="3">
        <f t="shared" si="19"/>
        <v>1842.3049736842111</v>
      </c>
      <c r="AK19" s="3"/>
      <c r="AL19" s="3"/>
      <c r="AM19" s="3"/>
      <c r="AN19" s="3"/>
    </row>
    <row r="20" spans="1:40" x14ac:dyDescent="0.2">
      <c r="A20" s="3" t="s">
        <v>57</v>
      </c>
      <c r="B20" s="3"/>
      <c r="C20" s="3">
        <v>1553.0250000000001</v>
      </c>
      <c r="D20" s="3">
        <v>2667.9</v>
      </c>
      <c r="E20" s="3">
        <v>2332.3667</v>
      </c>
      <c r="F20" s="3">
        <v>2458</v>
      </c>
      <c r="G20" s="3">
        <f t="shared" si="14"/>
        <v>2252.8229249999999</v>
      </c>
      <c r="H20" s="3"/>
      <c r="I20" s="3"/>
      <c r="J20" s="3"/>
      <c r="K20" s="3"/>
      <c r="L20" s="3">
        <f t="shared" si="5"/>
        <v>399.84171052631609</v>
      </c>
      <c r="M20" s="3">
        <f t="shared" si="6"/>
        <v>1565.6982190000003</v>
      </c>
      <c r="N20" s="3">
        <f t="shared" si="20"/>
        <v>1227.1237939189186</v>
      </c>
      <c r="O20" s="3">
        <f t="shared" si="21"/>
        <v>1535.9888815789475</v>
      </c>
      <c r="P20" s="3"/>
      <c r="Q20" s="3"/>
      <c r="R20" s="3"/>
      <c r="S20" s="3"/>
      <c r="V20" s="3" t="s">
        <v>57</v>
      </c>
      <c r="W20" s="3"/>
      <c r="X20" s="3">
        <v>1135.9485999999999</v>
      </c>
      <c r="Y20" s="3">
        <v>1243.0528999999999</v>
      </c>
      <c r="Z20" s="3">
        <v>1647.8714</v>
      </c>
      <c r="AA20" s="3">
        <v>1603.93</v>
      </c>
      <c r="AB20" s="3">
        <f t="shared" si="15"/>
        <v>1407.7007249999999</v>
      </c>
      <c r="AC20" s="3"/>
      <c r="AD20" s="3"/>
      <c r="AE20" s="3"/>
      <c r="AF20" s="3"/>
      <c r="AG20" s="3">
        <f t="shared" si="16"/>
        <v>716.8710421052632</v>
      </c>
      <c r="AH20" s="3">
        <f t="shared" si="17"/>
        <v>979.25689473684247</v>
      </c>
      <c r="AI20" s="3">
        <f t="shared" si="18"/>
        <v>1506.298269736842</v>
      </c>
      <c r="AJ20" s="3">
        <f t="shared" si="19"/>
        <v>1464.5395986842107</v>
      </c>
      <c r="AK20" s="3"/>
      <c r="AL20" s="3"/>
      <c r="AM20" s="3"/>
      <c r="AN20" s="3"/>
    </row>
    <row r="21" spans="1:40" x14ac:dyDescent="0.2">
      <c r="A21" s="3" t="s">
        <v>58</v>
      </c>
      <c r="B21" s="3"/>
      <c r="C21" s="3">
        <v>1788.9</v>
      </c>
      <c r="D21" s="3">
        <v>1171.3</v>
      </c>
      <c r="E21" s="3">
        <v>1489.8333</v>
      </c>
      <c r="F21" s="3">
        <v>1422.2132999999999</v>
      </c>
      <c r="G21" s="3">
        <f t="shared" si="14"/>
        <v>1468.0616500000001</v>
      </c>
      <c r="H21" s="3"/>
      <c r="I21" s="3"/>
      <c r="J21" s="3"/>
      <c r="K21" s="3"/>
      <c r="L21" s="3">
        <f t="shared" si="5"/>
        <v>1420.4779855263159</v>
      </c>
      <c r="M21" s="3">
        <f t="shared" si="6"/>
        <v>853.85949400000004</v>
      </c>
      <c r="N21" s="3">
        <f t="shared" si="20"/>
        <v>1169.3516689189184</v>
      </c>
      <c r="O21" s="3">
        <f t="shared" si="21"/>
        <v>1284.9634565789472</v>
      </c>
      <c r="P21" s="3"/>
      <c r="Q21" s="3"/>
      <c r="R21" s="3"/>
      <c r="S21" s="3"/>
      <c r="V21" s="3" t="s">
        <v>58</v>
      </c>
      <c r="W21" s="3"/>
      <c r="X21" s="3">
        <v>1360.4</v>
      </c>
      <c r="Y21" s="3">
        <v>1194.145</v>
      </c>
      <c r="Z21" s="3">
        <v>1298.5574999999999</v>
      </c>
      <c r="AA21" s="3">
        <v>1954.1</v>
      </c>
      <c r="AB21" s="3">
        <f t="shared" si="15"/>
        <v>1451.8006249999999</v>
      </c>
      <c r="AC21" s="3"/>
      <c r="AD21" s="3"/>
      <c r="AE21" s="3"/>
      <c r="AF21" s="3"/>
      <c r="AG21" s="3">
        <f t="shared" si="16"/>
        <v>897.22254210526341</v>
      </c>
      <c r="AH21" s="3">
        <f t="shared" si="17"/>
        <v>886.24909473684261</v>
      </c>
      <c r="AI21" s="3">
        <f t="shared" si="18"/>
        <v>1112.884469736842</v>
      </c>
      <c r="AJ21" s="3">
        <f t="shared" si="19"/>
        <v>1770.6096986842106</v>
      </c>
      <c r="AK21" s="3"/>
      <c r="AL21" s="3"/>
      <c r="AM21" s="3"/>
      <c r="AN21" s="3"/>
    </row>
    <row r="22" spans="1:40" x14ac:dyDescent="0.2">
      <c r="A22" s="3" t="s">
        <v>59</v>
      </c>
      <c r="B22" s="3"/>
      <c r="C22" s="3">
        <v>2215.1</v>
      </c>
      <c r="D22" s="3">
        <v>2232.1333</v>
      </c>
      <c r="E22" s="3">
        <v>1676.8667</v>
      </c>
      <c r="F22" s="3">
        <v>1286.5</v>
      </c>
      <c r="G22" s="3">
        <f t="shared" si="14"/>
        <v>1852.65</v>
      </c>
      <c r="H22" s="3"/>
      <c r="I22" s="3"/>
      <c r="J22" s="3"/>
      <c r="K22" s="3"/>
      <c r="L22" s="3">
        <f t="shared" si="5"/>
        <v>1462.0896355263158</v>
      </c>
      <c r="M22" s="3">
        <f t="shared" si="6"/>
        <v>1530.1044440000001</v>
      </c>
      <c r="N22" s="3">
        <f t="shared" si="20"/>
        <v>971.79671891891849</v>
      </c>
      <c r="O22" s="3">
        <f t="shared" si="21"/>
        <v>764.66180657894733</v>
      </c>
      <c r="P22" s="3"/>
      <c r="Q22" s="3"/>
      <c r="R22" s="3"/>
      <c r="S22" s="3"/>
      <c r="V22" s="3" t="s">
        <v>59</v>
      </c>
      <c r="W22" s="3"/>
      <c r="X22" s="3">
        <v>1252.95</v>
      </c>
      <c r="Y22" s="3">
        <v>1766.7</v>
      </c>
      <c r="Z22" s="3">
        <v>1488.9</v>
      </c>
      <c r="AA22" s="3">
        <v>1683.75</v>
      </c>
      <c r="AB22" s="3">
        <f t="shared" si="15"/>
        <v>1548.075</v>
      </c>
      <c r="AC22" s="3"/>
      <c r="AD22" s="3"/>
      <c r="AE22" s="3"/>
      <c r="AF22" s="3"/>
      <c r="AG22" s="3">
        <f t="shared" si="16"/>
        <v>693.49816710526318</v>
      </c>
      <c r="AH22" s="3">
        <f t="shared" si="17"/>
        <v>1362.5297197368425</v>
      </c>
      <c r="AI22" s="3">
        <f t="shared" si="18"/>
        <v>1206.952594736842</v>
      </c>
      <c r="AJ22" s="3">
        <f t="shared" si="19"/>
        <v>1403.9853236842105</v>
      </c>
      <c r="AK22" s="3"/>
      <c r="AL22" s="3"/>
      <c r="AM22" s="3"/>
      <c r="AN22" s="3"/>
    </row>
    <row r="23" spans="1:40" x14ac:dyDescent="0.2">
      <c r="A23" s="3" t="s">
        <v>60</v>
      </c>
      <c r="B23" s="3"/>
      <c r="C23" s="3">
        <v>1615.3</v>
      </c>
      <c r="D23" s="3">
        <v>1492.6</v>
      </c>
      <c r="E23" s="3">
        <v>1355.3</v>
      </c>
      <c r="F23" s="3">
        <v>2193.5</v>
      </c>
      <c r="G23" s="3">
        <f t="shared" si="14"/>
        <v>1664.175</v>
      </c>
      <c r="H23" s="3"/>
      <c r="I23" s="3"/>
      <c r="J23" s="3"/>
      <c r="K23" s="3"/>
      <c r="L23" s="3">
        <f t="shared" si="5"/>
        <v>1050.7646355263159</v>
      </c>
      <c r="M23" s="3">
        <f t="shared" si="6"/>
        <v>979.04614400000014</v>
      </c>
      <c r="N23" s="3">
        <f t="shared" si="20"/>
        <v>838.70501891891854</v>
      </c>
      <c r="O23" s="3">
        <f t="shared" si="21"/>
        <v>1860.1368065789475</v>
      </c>
      <c r="P23" s="3"/>
      <c r="Q23" s="3"/>
      <c r="R23" s="3"/>
      <c r="S23" s="3"/>
      <c r="V23" s="3" t="s">
        <v>60</v>
      </c>
      <c r="W23" s="3"/>
      <c r="X23" s="3">
        <v>1537.25</v>
      </c>
      <c r="Y23" s="3">
        <v>1457.825</v>
      </c>
      <c r="Z23" s="3">
        <v>1618.4617000000001</v>
      </c>
      <c r="AA23" s="3">
        <v>1859.22</v>
      </c>
      <c r="AB23" s="3">
        <f t="shared" si="15"/>
        <v>1618.189175</v>
      </c>
      <c r="AC23" s="3"/>
      <c r="AD23" s="3"/>
      <c r="AE23" s="3"/>
      <c r="AF23" s="3"/>
      <c r="AG23" s="3">
        <f t="shared" si="16"/>
        <v>907.6839921052632</v>
      </c>
      <c r="AH23" s="3">
        <f t="shared" si="17"/>
        <v>983.54054473684255</v>
      </c>
      <c r="AI23" s="3">
        <f t="shared" si="18"/>
        <v>1266.400119736842</v>
      </c>
      <c r="AJ23" s="3">
        <f t="shared" si="19"/>
        <v>1509.3411486842106</v>
      </c>
      <c r="AK23" s="3"/>
      <c r="AL23" s="3"/>
      <c r="AM23" s="3"/>
      <c r="AN23" s="3"/>
    </row>
    <row r="24" spans="1:40" x14ac:dyDescent="0.2">
      <c r="A24" s="3" t="s">
        <v>61</v>
      </c>
      <c r="B24" s="3"/>
      <c r="C24" s="3">
        <v>1737.8633</v>
      </c>
      <c r="D24" s="3">
        <v>1697.9</v>
      </c>
      <c r="E24" s="3">
        <v>1069.7</v>
      </c>
      <c r="F24" s="3">
        <v>1680.8</v>
      </c>
      <c r="G24" s="3">
        <f t="shared" si="14"/>
        <v>1546.5658250000001</v>
      </c>
      <c r="H24" s="3"/>
      <c r="I24" s="3"/>
      <c r="J24" s="3"/>
      <c r="K24" s="3"/>
      <c r="L24" s="3">
        <f t="shared" si="5"/>
        <v>1290.9371105263158</v>
      </c>
      <c r="M24" s="3">
        <f t="shared" si="6"/>
        <v>1301.9553190000001</v>
      </c>
      <c r="N24" s="3">
        <f t="shared" si="20"/>
        <v>670.71419391891845</v>
      </c>
      <c r="O24" s="3">
        <f t="shared" si="21"/>
        <v>1465.0459815789472</v>
      </c>
      <c r="P24" s="3"/>
      <c r="Q24" s="3"/>
      <c r="R24" s="3"/>
      <c r="S24" s="3"/>
      <c r="V24" s="3" t="s">
        <v>61</v>
      </c>
      <c r="W24" s="3"/>
      <c r="X24" s="3">
        <v>981.0471</v>
      </c>
      <c r="Y24" s="3">
        <v>1735.8883000000001</v>
      </c>
      <c r="Z24" s="3">
        <v>1385.43</v>
      </c>
      <c r="AA24" s="3">
        <v>1398.9939999999999</v>
      </c>
      <c r="AB24" s="3">
        <f t="shared" si="15"/>
        <v>1375.3398500000001</v>
      </c>
      <c r="AC24" s="3"/>
      <c r="AD24" s="3"/>
      <c r="AE24" s="3"/>
      <c r="AF24" s="3"/>
      <c r="AG24" s="3">
        <f t="shared" si="16"/>
        <v>594.33041710526311</v>
      </c>
      <c r="AH24" s="3">
        <f t="shared" si="17"/>
        <v>1504.4531697368425</v>
      </c>
      <c r="AI24" s="3">
        <f t="shared" si="18"/>
        <v>1276.217744736842</v>
      </c>
      <c r="AJ24" s="3">
        <f t="shared" si="19"/>
        <v>1291.9644736842104</v>
      </c>
      <c r="AK24" s="3"/>
      <c r="AL24" s="3"/>
      <c r="AM24" s="3"/>
      <c r="AN24" s="3"/>
    </row>
    <row r="25" spans="1:40" x14ac:dyDescent="0.2">
      <c r="A25" s="3" t="s">
        <v>62</v>
      </c>
      <c r="B25" s="3"/>
      <c r="C25" s="3">
        <v>1549.4</v>
      </c>
      <c r="D25" s="3">
        <v>1633.68</v>
      </c>
      <c r="E25" s="3">
        <v>1218.4949999999999</v>
      </c>
      <c r="F25" s="3">
        <v>1630.8333</v>
      </c>
      <c r="G25" s="3">
        <f t="shared" si="14"/>
        <v>1508.102075</v>
      </c>
      <c r="H25" s="3"/>
      <c r="I25" s="3"/>
      <c r="J25" s="3"/>
      <c r="K25" s="3"/>
      <c r="L25" s="3">
        <f t="shared" si="5"/>
        <v>1140.937560526316</v>
      </c>
      <c r="M25" s="3">
        <f t="shared" si="6"/>
        <v>1276.1990690000002</v>
      </c>
      <c r="N25" s="3">
        <f t="shared" si="20"/>
        <v>857.97294391891842</v>
      </c>
      <c r="O25" s="3">
        <f t="shared" si="21"/>
        <v>1453.5430315789474</v>
      </c>
      <c r="P25" s="3"/>
      <c r="Q25" s="3"/>
      <c r="R25" s="3"/>
      <c r="S25" s="3"/>
      <c r="V25" s="3" t="s">
        <v>62</v>
      </c>
      <c r="W25" s="3"/>
      <c r="X25" s="3">
        <v>1159.7940000000001</v>
      </c>
      <c r="Y25" s="3">
        <v>1256.6114</v>
      </c>
      <c r="Z25" s="3">
        <v>1537.2750000000001</v>
      </c>
      <c r="AA25" s="3">
        <v>1215.2766999999999</v>
      </c>
      <c r="AB25" s="3">
        <f t="shared" si="15"/>
        <v>1292.2392749999999</v>
      </c>
      <c r="AC25" s="3"/>
      <c r="AD25" s="3"/>
      <c r="AE25" s="3"/>
      <c r="AF25" s="3"/>
      <c r="AG25" s="3">
        <f t="shared" si="16"/>
        <v>856.17789210526337</v>
      </c>
      <c r="AH25" s="3">
        <f t="shared" si="17"/>
        <v>1108.2768447368426</v>
      </c>
      <c r="AI25" s="3">
        <f t="shared" si="18"/>
        <v>1511.1633197368421</v>
      </c>
      <c r="AJ25" s="3">
        <f t="shared" si="19"/>
        <v>1191.3477486842105</v>
      </c>
      <c r="AK25" s="3"/>
      <c r="AL25" s="3"/>
      <c r="AM25" s="3"/>
      <c r="AN25" s="3"/>
    </row>
    <row r="26" spans="1:40" x14ac:dyDescent="0.2">
      <c r="A26" s="3" t="s">
        <v>63</v>
      </c>
      <c r="B26" s="3"/>
      <c r="C26" s="3">
        <v>1623.4</v>
      </c>
      <c r="D26" s="3">
        <v>1250.4000000000001</v>
      </c>
      <c r="E26" s="3">
        <v>1711.85</v>
      </c>
      <c r="F26" s="3">
        <v>1591.4</v>
      </c>
      <c r="G26" s="3">
        <f t="shared" si="14"/>
        <v>1544.2624999999998</v>
      </c>
      <c r="H26" s="3"/>
      <c r="I26" s="3"/>
      <c r="J26" s="3"/>
      <c r="K26" s="3"/>
      <c r="L26" s="3">
        <f t="shared" si="5"/>
        <v>1178.7771355263162</v>
      </c>
      <c r="M26" s="3">
        <f t="shared" si="6"/>
        <v>856.75864400000046</v>
      </c>
      <c r="N26" s="3">
        <f t="shared" si="20"/>
        <v>1315.1675189189186</v>
      </c>
      <c r="O26" s="3">
        <f t="shared" si="21"/>
        <v>1377.9493065789477</v>
      </c>
      <c r="P26" s="3"/>
      <c r="Q26" s="3"/>
      <c r="R26" s="3"/>
      <c r="S26" s="3"/>
      <c r="V26" s="3" t="s">
        <v>63</v>
      </c>
      <c r="W26" s="3"/>
      <c r="X26" s="3">
        <v>1072.5025000000001</v>
      </c>
      <c r="Y26" s="3">
        <v>1116.3357000000001</v>
      </c>
      <c r="Z26" s="3">
        <v>1439.0328999999999</v>
      </c>
      <c r="AA26" s="3">
        <v>1386.9833000000001</v>
      </c>
      <c r="AB26" s="3">
        <f t="shared" si="15"/>
        <v>1253.7136</v>
      </c>
      <c r="AC26" s="3"/>
      <c r="AD26" s="3"/>
      <c r="AE26" s="3"/>
      <c r="AF26" s="3"/>
      <c r="AG26" s="3">
        <f t="shared" si="16"/>
        <v>807.41206710526319</v>
      </c>
      <c r="AH26" s="3">
        <f t="shared" si="17"/>
        <v>1006.5268197368425</v>
      </c>
      <c r="AI26" s="3">
        <f t="shared" si="18"/>
        <v>1451.4468947368418</v>
      </c>
      <c r="AJ26" s="3">
        <f t="shared" si="19"/>
        <v>1401.5800236842106</v>
      </c>
      <c r="AK26" s="3"/>
      <c r="AL26" s="3"/>
      <c r="AM26" s="3"/>
      <c r="AN26" s="3"/>
    </row>
    <row r="27" spans="1:40" s="3" customFormat="1" x14ac:dyDescent="0.2">
      <c r="A27" s="3" t="s">
        <v>64</v>
      </c>
      <c r="C27" s="3">
        <v>1152.0533</v>
      </c>
      <c r="D27" s="3">
        <v>957.4</v>
      </c>
      <c r="E27" s="3">
        <v>1268.675</v>
      </c>
      <c r="F27" s="3">
        <v>1748.0333000000001</v>
      </c>
      <c r="G27" s="3">
        <f t="shared" si="14"/>
        <v>1281.5404000000001</v>
      </c>
      <c r="L27" s="3">
        <f t="shared" ref="L27:L77" si="22">C27-$G27+H$2</f>
        <v>970.15253552631589</v>
      </c>
      <c r="M27" s="3">
        <f t="shared" ref="M27:M77" si="23">D27-$G27+I$2</f>
        <v>826.48074400000007</v>
      </c>
      <c r="N27" s="3">
        <f t="shared" ref="N27:N77" si="24">E27-$G27+J$2</f>
        <v>1134.7146189189184</v>
      </c>
      <c r="O27" s="3">
        <f t="shared" ref="O27:O77" si="25">F27-$G27+K$2</f>
        <v>1797.3047065789474</v>
      </c>
      <c r="V27" s="3" t="s">
        <v>64</v>
      </c>
      <c r="X27" s="3">
        <v>1312.6486</v>
      </c>
      <c r="Y27" s="3">
        <v>1480.4371000000001</v>
      </c>
      <c r="Z27" s="3">
        <v>1729.3</v>
      </c>
      <c r="AA27" s="3">
        <v>1540.6949999999999</v>
      </c>
      <c r="AB27" s="3">
        <f t="shared" si="15"/>
        <v>1515.7701749999999</v>
      </c>
      <c r="AG27" s="3">
        <f t="shared" si="16"/>
        <v>785.50159210526328</v>
      </c>
      <c r="AH27" s="3">
        <f t="shared" si="17"/>
        <v>1108.5716447368427</v>
      </c>
      <c r="AI27" s="3">
        <f t="shared" si="18"/>
        <v>1479.657419736842</v>
      </c>
      <c r="AJ27" s="3">
        <f t="shared" si="19"/>
        <v>1293.2351486842106</v>
      </c>
    </row>
    <row r="28" spans="1:40" x14ac:dyDescent="0.2">
      <c r="A28" s="3" t="s">
        <v>65</v>
      </c>
      <c r="B28" s="3"/>
      <c r="C28" s="3">
        <v>612.49749999999995</v>
      </c>
      <c r="D28" s="3">
        <v>876.11</v>
      </c>
      <c r="E28" s="3">
        <v>647.976</v>
      </c>
      <c r="F28" s="3">
        <v>1005.2</v>
      </c>
      <c r="G28" s="3">
        <f t="shared" si="14"/>
        <v>785.44587500000011</v>
      </c>
      <c r="H28" s="3"/>
      <c r="I28" s="3"/>
      <c r="J28" s="3"/>
      <c r="K28" s="3"/>
      <c r="L28" s="3">
        <f t="shared" si="22"/>
        <v>926.69126052631577</v>
      </c>
      <c r="M28" s="3">
        <f t="shared" si="23"/>
        <v>1241.285269</v>
      </c>
      <c r="N28" s="3">
        <f t="shared" si="24"/>
        <v>1010.1101439189184</v>
      </c>
      <c r="O28" s="3">
        <f t="shared" si="25"/>
        <v>1550.5659315789474</v>
      </c>
      <c r="P28" s="3"/>
      <c r="Q28" s="3"/>
      <c r="R28" s="3"/>
      <c r="S28" s="3"/>
      <c r="V28" s="3" t="s">
        <v>65</v>
      </c>
      <c r="W28" s="3"/>
      <c r="X28" s="3">
        <v>568.09289999999999</v>
      </c>
      <c r="Y28" s="3">
        <v>806.18</v>
      </c>
      <c r="Z28" s="3">
        <v>703.51289999999995</v>
      </c>
      <c r="AA28" s="3">
        <v>790.9633</v>
      </c>
      <c r="AB28" s="3">
        <f t="shared" si="15"/>
        <v>717.18727499999989</v>
      </c>
      <c r="AC28" s="3"/>
      <c r="AD28" s="3"/>
      <c r="AE28" s="3"/>
      <c r="AF28" s="3"/>
      <c r="AG28" s="3">
        <f t="shared" si="16"/>
        <v>839.52879210526328</v>
      </c>
      <c r="AH28" s="3">
        <f t="shared" si="17"/>
        <v>1232.8974447368425</v>
      </c>
      <c r="AI28" s="3">
        <f t="shared" si="18"/>
        <v>1252.4532197368421</v>
      </c>
      <c r="AJ28" s="3">
        <f t="shared" si="19"/>
        <v>1342.0863486842106</v>
      </c>
      <c r="AK28" s="3"/>
      <c r="AL28" s="3"/>
      <c r="AM28" s="3"/>
      <c r="AN28" s="3"/>
    </row>
    <row r="29" spans="1:40" x14ac:dyDescent="0.2">
      <c r="A29" s="3" t="s">
        <v>66</v>
      </c>
      <c r="B29" s="3"/>
      <c r="C29" s="3">
        <v>796.66</v>
      </c>
      <c r="D29" s="3">
        <v>868.65</v>
      </c>
      <c r="E29" s="3">
        <v>888.274</v>
      </c>
      <c r="F29" s="3">
        <v>1742.155</v>
      </c>
      <c r="G29" s="3">
        <f t="shared" si="14"/>
        <v>1073.9347499999999</v>
      </c>
      <c r="H29" s="3"/>
      <c r="I29" s="3"/>
      <c r="J29" s="3"/>
      <c r="K29" s="3"/>
      <c r="L29" s="3">
        <f t="shared" si="22"/>
        <v>822.36488552631602</v>
      </c>
      <c r="M29" s="3">
        <f t="shared" si="23"/>
        <v>945.33639400000027</v>
      </c>
      <c r="N29" s="3">
        <f t="shared" si="24"/>
        <v>961.91926891891865</v>
      </c>
      <c r="O29" s="3">
        <f t="shared" si="25"/>
        <v>1999.0320565789475</v>
      </c>
      <c r="P29" s="3"/>
      <c r="Q29" s="3"/>
      <c r="R29" s="3"/>
      <c r="S29" s="3"/>
      <c r="V29" s="3" t="s">
        <v>66</v>
      </c>
      <c r="W29" s="3"/>
      <c r="X29" s="3">
        <v>930.07709999999997</v>
      </c>
      <c r="Y29" s="3">
        <v>1006.75</v>
      </c>
      <c r="Z29" s="3">
        <v>1164.48</v>
      </c>
      <c r="AA29" s="3">
        <v>1292.2333000000001</v>
      </c>
      <c r="AB29" s="3">
        <f t="shared" si="15"/>
        <v>1098.3851</v>
      </c>
      <c r="AC29" s="3"/>
      <c r="AD29" s="3"/>
      <c r="AE29" s="3"/>
      <c r="AF29" s="3"/>
      <c r="AG29" s="3">
        <f t="shared" si="16"/>
        <v>820.31516710526319</v>
      </c>
      <c r="AH29" s="3">
        <f t="shared" si="17"/>
        <v>1052.2696197368425</v>
      </c>
      <c r="AI29" s="3">
        <f t="shared" si="18"/>
        <v>1332.222494736842</v>
      </c>
      <c r="AJ29" s="3">
        <f t="shared" si="19"/>
        <v>1462.1585236842106</v>
      </c>
      <c r="AK29" s="3"/>
      <c r="AL29" s="3"/>
      <c r="AM29" s="3"/>
      <c r="AN29" s="3"/>
    </row>
    <row r="30" spans="1:40" x14ac:dyDescent="0.2">
      <c r="A30" s="3" t="s">
        <v>67</v>
      </c>
      <c r="B30" s="3"/>
      <c r="C30" s="3">
        <v>974.47749999999996</v>
      </c>
      <c r="D30" s="3">
        <v>1068.3499999999999</v>
      </c>
      <c r="E30" s="3">
        <v>1405.8219999999999</v>
      </c>
      <c r="F30" s="3">
        <v>1010.75</v>
      </c>
      <c r="G30" s="3">
        <f t="shared" si="14"/>
        <v>1114.8498749999999</v>
      </c>
      <c r="H30" s="3"/>
      <c r="I30" s="3"/>
      <c r="J30" s="3"/>
      <c r="K30" s="3"/>
      <c r="L30" s="3">
        <f t="shared" si="22"/>
        <v>959.26726052631602</v>
      </c>
      <c r="M30" s="3">
        <f t="shared" si="23"/>
        <v>1104.1212690000002</v>
      </c>
      <c r="N30" s="3">
        <f t="shared" si="24"/>
        <v>1438.5521439189185</v>
      </c>
      <c r="O30" s="3">
        <f t="shared" si="25"/>
        <v>1226.7119315789475</v>
      </c>
      <c r="P30" s="3"/>
      <c r="Q30" s="3"/>
      <c r="R30" s="3"/>
      <c r="S30" s="3"/>
      <c r="V30" s="3" t="s">
        <v>67</v>
      </c>
      <c r="W30" s="3"/>
      <c r="X30" s="3">
        <v>932.30859999999996</v>
      </c>
      <c r="Y30" s="3">
        <v>999.08500000000004</v>
      </c>
      <c r="Z30" s="3">
        <v>1383.8957</v>
      </c>
      <c r="AA30" s="3">
        <v>1422.6167</v>
      </c>
      <c r="AB30" s="3">
        <f t="shared" si="15"/>
        <v>1184.4765</v>
      </c>
      <c r="AC30" s="3"/>
      <c r="AD30" s="3"/>
      <c r="AE30" s="3"/>
      <c r="AF30" s="3"/>
      <c r="AG30" s="3">
        <f t="shared" si="16"/>
        <v>736.45526710526315</v>
      </c>
      <c r="AH30" s="3">
        <f t="shared" si="17"/>
        <v>958.51321973684253</v>
      </c>
      <c r="AI30" s="3">
        <f t="shared" si="18"/>
        <v>1465.546794736842</v>
      </c>
      <c r="AJ30" s="3">
        <f t="shared" si="19"/>
        <v>1506.4505236842106</v>
      </c>
      <c r="AK30" s="3"/>
      <c r="AL30" s="3"/>
      <c r="AM30" s="3"/>
      <c r="AN30" s="3"/>
    </row>
    <row r="31" spans="1:40" x14ac:dyDescent="0.2">
      <c r="A31" s="3" t="s">
        <v>68</v>
      </c>
      <c r="B31" s="3"/>
      <c r="C31" s="3">
        <v>818.70830000000001</v>
      </c>
      <c r="D31" s="3">
        <v>1716.4</v>
      </c>
      <c r="E31" s="3">
        <v>1315.9425000000001</v>
      </c>
      <c r="F31" s="3">
        <v>1671.0066999999999</v>
      </c>
      <c r="G31" s="3">
        <f t="shared" si="14"/>
        <v>1380.514375</v>
      </c>
      <c r="H31" s="3"/>
      <c r="I31" s="3"/>
      <c r="J31" s="3"/>
      <c r="K31" s="3"/>
      <c r="L31" s="3">
        <f t="shared" si="22"/>
        <v>537.83356052631598</v>
      </c>
      <c r="M31" s="3">
        <f t="shared" si="23"/>
        <v>1486.5067690000003</v>
      </c>
      <c r="N31" s="3">
        <f t="shared" si="24"/>
        <v>1083.0081439189187</v>
      </c>
      <c r="O31" s="3">
        <f t="shared" si="25"/>
        <v>1621.3041315789474</v>
      </c>
      <c r="P31" s="3"/>
      <c r="Q31" s="3"/>
      <c r="R31" s="3"/>
      <c r="S31" s="3"/>
      <c r="V31" s="3" t="s">
        <v>68</v>
      </c>
      <c r="W31" s="3"/>
      <c r="X31" s="3">
        <v>1038.8343</v>
      </c>
      <c r="Y31" s="3">
        <v>1176.3157000000001</v>
      </c>
      <c r="Z31" s="3">
        <v>1176.7733000000001</v>
      </c>
      <c r="AA31" s="3">
        <v>1442.75</v>
      </c>
      <c r="AB31" s="3">
        <f t="shared" si="15"/>
        <v>1208.6683250000001</v>
      </c>
      <c r="AC31" s="3"/>
      <c r="AD31" s="3"/>
      <c r="AE31" s="3"/>
      <c r="AF31" s="3"/>
      <c r="AG31" s="3">
        <f t="shared" si="16"/>
        <v>818.78914210526307</v>
      </c>
      <c r="AH31" s="3">
        <f t="shared" si="17"/>
        <v>1111.5520947368425</v>
      </c>
      <c r="AI31" s="3">
        <f t="shared" si="18"/>
        <v>1234.2325697368419</v>
      </c>
      <c r="AJ31" s="3">
        <f t="shared" si="19"/>
        <v>1502.3919986842104</v>
      </c>
      <c r="AK31" s="3"/>
      <c r="AL31" s="3"/>
      <c r="AM31" s="3"/>
      <c r="AN31" s="3"/>
    </row>
    <row r="32" spans="1:40" x14ac:dyDescent="0.2">
      <c r="A32" s="3" t="s">
        <v>69</v>
      </c>
      <c r="B32" s="3"/>
      <c r="C32" s="3">
        <v>708.59</v>
      </c>
      <c r="D32" s="3">
        <v>742.89499999999998</v>
      </c>
      <c r="E32" s="3">
        <v>758.77</v>
      </c>
      <c r="F32" s="3">
        <v>1012.5183</v>
      </c>
      <c r="G32" s="3">
        <f t="shared" si="14"/>
        <v>805.69332499999996</v>
      </c>
      <c r="H32" s="3"/>
      <c r="I32" s="3"/>
      <c r="J32" s="3"/>
      <c r="K32" s="3"/>
      <c r="L32" s="3">
        <f t="shared" si="22"/>
        <v>1002.536310526316</v>
      </c>
      <c r="M32" s="3">
        <f t="shared" si="23"/>
        <v>1087.8228190000002</v>
      </c>
      <c r="N32" s="3">
        <f t="shared" si="24"/>
        <v>1100.6566939189186</v>
      </c>
      <c r="O32" s="3">
        <f t="shared" si="25"/>
        <v>1537.6367815789474</v>
      </c>
      <c r="P32" s="3"/>
      <c r="Q32" s="3"/>
      <c r="R32" s="3"/>
      <c r="S32" s="3"/>
      <c r="V32" s="3" t="s">
        <v>69</v>
      </c>
      <c r="W32" s="3"/>
      <c r="X32" s="3">
        <v>670.69709999999998</v>
      </c>
      <c r="Y32" s="3">
        <v>894.26</v>
      </c>
      <c r="Z32" s="3">
        <v>1159.3643</v>
      </c>
      <c r="AA32" s="3">
        <v>1058.2666999999999</v>
      </c>
      <c r="AB32" s="3">
        <f t="shared" si="15"/>
        <v>945.64702499999999</v>
      </c>
      <c r="AC32" s="3"/>
      <c r="AD32" s="3"/>
      <c r="AE32" s="3"/>
      <c r="AF32" s="3"/>
      <c r="AG32" s="3">
        <f t="shared" si="16"/>
        <v>713.67324210526317</v>
      </c>
      <c r="AH32" s="3">
        <f t="shared" si="17"/>
        <v>1092.5176947368425</v>
      </c>
      <c r="AI32" s="3">
        <f t="shared" si="18"/>
        <v>1479.8448697368419</v>
      </c>
      <c r="AJ32" s="3">
        <f t="shared" si="19"/>
        <v>1380.9299986842104</v>
      </c>
      <c r="AK32" s="3"/>
      <c r="AL32" s="3"/>
      <c r="AM32" s="3"/>
      <c r="AN32" s="3"/>
    </row>
    <row r="33" spans="1:40" x14ac:dyDescent="0.2">
      <c r="A33" s="3" t="s">
        <v>70</v>
      </c>
      <c r="B33" s="3"/>
      <c r="C33" s="3">
        <v>900.79250000000002</v>
      </c>
      <c r="D33" s="3">
        <v>650.14499999999998</v>
      </c>
      <c r="E33" s="3">
        <v>676.96249999999998</v>
      </c>
      <c r="F33" s="3">
        <v>1205.4666999999999</v>
      </c>
      <c r="G33" s="3">
        <f t="shared" si="14"/>
        <v>858.34167500000001</v>
      </c>
      <c r="H33" s="3"/>
      <c r="I33" s="3"/>
      <c r="J33" s="3"/>
      <c r="K33" s="3"/>
      <c r="L33" s="3">
        <f t="shared" si="22"/>
        <v>1142.0904605263158</v>
      </c>
      <c r="M33" s="3">
        <f t="shared" si="23"/>
        <v>942.42446900000016</v>
      </c>
      <c r="N33" s="3">
        <f t="shared" si="24"/>
        <v>966.20084391891851</v>
      </c>
      <c r="O33" s="3">
        <f t="shared" si="25"/>
        <v>1677.9368315789475</v>
      </c>
      <c r="P33" s="3"/>
      <c r="Q33" s="3"/>
      <c r="R33" s="3"/>
      <c r="S33" s="3"/>
      <c r="V33" s="3" t="s">
        <v>70</v>
      </c>
      <c r="W33" s="3"/>
      <c r="X33" s="3">
        <v>759.72140000000002</v>
      </c>
      <c r="Y33" s="3">
        <v>1042.6583000000001</v>
      </c>
      <c r="Z33" s="3">
        <v>824.91</v>
      </c>
      <c r="AA33" s="3">
        <v>1287.3633</v>
      </c>
      <c r="AB33" s="3">
        <f t="shared" si="15"/>
        <v>978.66324999999995</v>
      </c>
      <c r="AC33" s="3"/>
      <c r="AD33" s="3"/>
      <c r="AE33" s="3"/>
      <c r="AF33" s="3"/>
      <c r="AG33" s="3">
        <f t="shared" si="16"/>
        <v>769.68131710526325</v>
      </c>
      <c r="AH33" s="3">
        <f t="shared" si="17"/>
        <v>1207.8997697368427</v>
      </c>
      <c r="AI33" s="3">
        <f t="shared" si="18"/>
        <v>1112.374344736842</v>
      </c>
      <c r="AJ33" s="3">
        <f t="shared" si="19"/>
        <v>1577.0103736842107</v>
      </c>
      <c r="AK33" s="3"/>
      <c r="AL33" s="3"/>
      <c r="AM33" s="3"/>
      <c r="AN33" s="3"/>
    </row>
    <row r="34" spans="1:40" x14ac:dyDescent="0.2">
      <c r="A34" s="3" t="s">
        <v>71</v>
      </c>
      <c r="B34" s="3"/>
      <c r="C34" s="3">
        <v>975.29750000000001</v>
      </c>
      <c r="D34" s="3">
        <v>1555.65</v>
      </c>
      <c r="E34" s="3">
        <v>844.92499999999995</v>
      </c>
      <c r="F34" s="3">
        <v>1244.21</v>
      </c>
      <c r="G34" s="3">
        <f t="shared" si="14"/>
        <v>1155.0206250000001</v>
      </c>
      <c r="H34" s="3"/>
      <c r="I34" s="3"/>
      <c r="J34" s="3"/>
      <c r="K34" s="3"/>
      <c r="L34" s="3">
        <f t="shared" si="22"/>
        <v>919.91651052631585</v>
      </c>
      <c r="M34" s="3">
        <f t="shared" si="23"/>
        <v>1551.2505190000002</v>
      </c>
      <c r="N34" s="3">
        <f t="shared" si="24"/>
        <v>837.48439391891839</v>
      </c>
      <c r="O34" s="3">
        <f t="shared" si="25"/>
        <v>1420.0011815789474</v>
      </c>
      <c r="P34" s="3"/>
      <c r="Q34" s="3"/>
      <c r="R34" s="3"/>
      <c r="S34" s="3"/>
      <c r="V34" s="3" t="s">
        <v>71</v>
      </c>
      <c r="W34" s="3"/>
      <c r="X34" s="3">
        <v>817.6386</v>
      </c>
      <c r="Y34" s="3">
        <v>912.38170000000002</v>
      </c>
      <c r="Z34" s="3">
        <v>1297.172</v>
      </c>
      <c r="AA34" s="3">
        <v>1395.4666999999999</v>
      </c>
      <c r="AB34" s="3">
        <f t="shared" si="15"/>
        <v>1105.6647499999999</v>
      </c>
      <c r="AC34" s="3"/>
      <c r="AD34" s="3"/>
      <c r="AE34" s="3"/>
      <c r="AF34" s="3"/>
      <c r="AG34" s="3">
        <f t="shared" si="16"/>
        <v>700.59701710526326</v>
      </c>
      <c r="AH34" s="3">
        <f t="shared" si="17"/>
        <v>950.62166973684259</v>
      </c>
      <c r="AI34" s="3">
        <f t="shared" si="18"/>
        <v>1457.6348447368421</v>
      </c>
      <c r="AJ34" s="3">
        <f t="shared" si="19"/>
        <v>1558.1122736842105</v>
      </c>
      <c r="AK34" s="3"/>
      <c r="AL34" s="3"/>
      <c r="AM34" s="3"/>
      <c r="AN34" s="3"/>
    </row>
    <row r="35" spans="1:40" x14ac:dyDescent="0.2">
      <c r="A35" s="3" t="s">
        <v>72</v>
      </c>
      <c r="B35" s="3"/>
      <c r="C35" s="3">
        <v>694.68499999999995</v>
      </c>
      <c r="D35" s="3">
        <v>791.03</v>
      </c>
      <c r="E35" s="3">
        <v>868.64800000000002</v>
      </c>
      <c r="F35" s="3">
        <v>887.70500000000004</v>
      </c>
      <c r="G35" s="3">
        <f t="shared" si="14"/>
        <v>810.51699999999994</v>
      </c>
      <c r="H35" s="3"/>
      <c r="I35" s="3"/>
      <c r="J35" s="3"/>
      <c r="K35" s="3"/>
      <c r="L35" s="3">
        <f t="shared" si="22"/>
        <v>983.80763552631595</v>
      </c>
      <c r="M35" s="3">
        <f t="shared" si="23"/>
        <v>1131.1341440000001</v>
      </c>
      <c r="N35" s="3">
        <f t="shared" si="24"/>
        <v>1205.7110189189186</v>
      </c>
      <c r="O35" s="3">
        <f t="shared" si="25"/>
        <v>1407.9998065789475</v>
      </c>
      <c r="P35" s="3"/>
      <c r="Q35" s="3"/>
      <c r="R35" s="3"/>
      <c r="S35" s="3"/>
      <c r="V35" s="3" t="s">
        <v>72</v>
      </c>
      <c r="W35" s="3"/>
      <c r="X35" s="3">
        <v>803.70830000000001</v>
      </c>
      <c r="Y35" s="3">
        <v>843.99170000000004</v>
      </c>
      <c r="Z35" s="3">
        <v>1337.1729</v>
      </c>
      <c r="AA35" s="3">
        <v>893.97670000000005</v>
      </c>
      <c r="AB35" s="3">
        <f t="shared" si="15"/>
        <v>969.71240000000012</v>
      </c>
      <c r="AC35" s="3"/>
      <c r="AD35" s="3"/>
      <c r="AE35" s="3"/>
      <c r="AF35" s="3"/>
      <c r="AG35" s="3">
        <f t="shared" si="16"/>
        <v>822.61906710526307</v>
      </c>
      <c r="AH35" s="3">
        <f t="shared" si="17"/>
        <v>1018.1840197368424</v>
      </c>
      <c r="AI35" s="3">
        <f t="shared" si="18"/>
        <v>1633.5880947368419</v>
      </c>
      <c r="AJ35" s="3">
        <f t="shared" si="19"/>
        <v>1192.5746236842106</v>
      </c>
      <c r="AK35" s="3"/>
      <c r="AL35" s="3"/>
      <c r="AM35" s="3"/>
      <c r="AN35" s="3"/>
    </row>
    <row r="36" spans="1:40" x14ac:dyDescent="0.2">
      <c r="A36" s="3" t="s">
        <v>73</v>
      </c>
      <c r="B36" s="3"/>
      <c r="C36" s="3">
        <v>993.40250000000003</v>
      </c>
      <c r="D36" s="3">
        <v>1096</v>
      </c>
      <c r="E36" s="3">
        <v>1422.84</v>
      </c>
      <c r="F36" s="3">
        <v>1964.8</v>
      </c>
      <c r="G36" s="3">
        <f t="shared" si="14"/>
        <v>1369.2606250000001</v>
      </c>
      <c r="H36" s="3"/>
      <c r="I36" s="3"/>
      <c r="J36" s="3"/>
      <c r="K36" s="3"/>
      <c r="L36" s="3">
        <f t="shared" si="22"/>
        <v>723.78151052631586</v>
      </c>
      <c r="M36" s="3">
        <f t="shared" si="23"/>
        <v>877.36051900000007</v>
      </c>
      <c r="N36" s="3">
        <f t="shared" si="24"/>
        <v>1201.1593939189183</v>
      </c>
      <c r="O36" s="3">
        <f t="shared" si="25"/>
        <v>1926.3511815789473</v>
      </c>
      <c r="P36" s="3"/>
      <c r="Q36" s="3"/>
      <c r="R36" s="3"/>
      <c r="S36" s="3"/>
      <c r="V36" s="3" t="s">
        <v>73</v>
      </c>
      <c r="W36" s="3"/>
      <c r="X36" s="3">
        <v>1146.8429000000001</v>
      </c>
      <c r="Y36" s="3">
        <v>1395.7760000000001</v>
      </c>
      <c r="Z36" s="3">
        <v>1853.92</v>
      </c>
      <c r="AA36" s="3">
        <v>1709.5667000000001</v>
      </c>
      <c r="AB36" s="3">
        <f t="shared" si="15"/>
        <v>1526.5264000000002</v>
      </c>
      <c r="AC36" s="3"/>
      <c r="AD36" s="3"/>
      <c r="AE36" s="3"/>
      <c r="AF36" s="3"/>
      <c r="AG36" s="3">
        <f t="shared" si="16"/>
        <v>608.93966710526308</v>
      </c>
      <c r="AH36" s="3">
        <f t="shared" si="17"/>
        <v>1013.1543197368424</v>
      </c>
      <c r="AI36" s="3">
        <f t="shared" si="18"/>
        <v>1593.5211947368418</v>
      </c>
      <c r="AJ36" s="3">
        <f t="shared" si="19"/>
        <v>1451.3506236842104</v>
      </c>
      <c r="AK36" s="3"/>
      <c r="AL36" s="3"/>
      <c r="AM36" s="3"/>
      <c r="AN36" s="3"/>
    </row>
    <row r="37" spans="1:40" x14ac:dyDescent="0.2">
      <c r="A37" s="3" t="s">
        <v>74</v>
      </c>
      <c r="B37" s="3"/>
      <c r="C37" s="3">
        <v>1167.8050000000001</v>
      </c>
      <c r="D37" s="3">
        <v>664.06</v>
      </c>
      <c r="E37" s="3">
        <v>952.85</v>
      </c>
      <c r="F37" s="3">
        <v>1148.3167000000001</v>
      </c>
      <c r="G37" s="3">
        <f t="shared" si="14"/>
        <v>983.25792500000011</v>
      </c>
      <c r="H37" s="3"/>
      <c r="I37" s="3"/>
      <c r="J37" s="3"/>
      <c r="K37" s="3"/>
      <c r="L37" s="3">
        <f t="shared" si="22"/>
        <v>1284.1867105263159</v>
      </c>
      <c r="M37" s="3">
        <f t="shared" si="23"/>
        <v>831.42321900000002</v>
      </c>
      <c r="N37" s="3">
        <f t="shared" si="24"/>
        <v>1117.1720939189186</v>
      </c>
      <c r="O37" s="3">
        <f t="shared" si="25"/>
        <v>1495.8705815789474</v>
      </c>
      <c r="P37" s="3"/>
      <c r="Q37" s="3"/>
      <c r="R37" s="3"/>
      <c r="S37" s="3"/>
      <c r="V37" s="3" t="s">
        <v>74</v>
      </c>
      <c r="W37" s="3"/>
      <c r="X37" s="3">
        <v>1293.2833000000001</v>
      </c>
      <c r="Y37" s="3">
        <v>1416.4443000000001</v>
      </c>
      <c r="Z37" s="3">
        <v>1615.8833</v>
      </c>
      <c r="AA37" s="3">
        <v>1790.6</v>
      </c>
      <c r="AB37" s="3">
        <f t="shared" si="15"/>
        <v>1529.052725</v>
      </c>
      <c r="AC37" s="3"/>
      <c r="AD37" s="3"/>
      <c r="AE37" s="3"/>
      <c r="AF37" s="3"/>
      <c r="AG37" s="3">
        <f t="shared" si="16"/>
        <v>752.85374210526322</v>
      </c>
      <c r="AH37" s="3">
        <f t="shared" si="17"/>
        <v>1031.2962947368426</v>
      </c>
      <c r="AI37" s="3">
        <f t="shared" si="18"/>
        <v>1352.9581697368419</v>
      </c>
      <c r="AJ37" s="3">
        <f t="shared" si="19"/>
        <v>1529.8575986842104</v>
      </c>
      <c r="AK37" s="3"/>
      <c r="AL37" s="3"/>
      <c r="AM37" s="3"/>
      <c r="AN37" s="3"/>
    </row>
    <row r="38" spans="1:40" x14ac:dyDescent="0.2">
      <c r="A38" s="3" t="s">
        <v>75</v>
      </c>
      <c r="B38" s="3"/>
      <c r="C38" s="3">
        <v>1361.4749999999999</v>
      </c>
      <c r="D38" s="3">
        <v>1509.865</v>
      </c>
      <c r="E38" s="3">
        <v>1111.23</v>
      </c>
      <c r="F38" s="3">
        <v>1316.9817</v>
      </c>
      <c r="G38" s="3">
        <f t="shared" si="14"/>
        <v>1324.887925</v>
      </c>
      <c r="H38" s="3"/>
      <c r="I38" s="3"/>
      <c r="J38" s="3"/>
      <c r="K38" s="3"/>
      <c r="L38" s="3">
        <f t="shared" si="22"/>
        <v>1136.2267105263159</v>
      </c>
      <c r="M38" s="3">
        <f t="shared" si="23"/>
        <v>1335.5982190000002</v>
      </c>
      <c r="N38" s="3">
        <f t="shared" si="24"/>
        <v>933.92209391891856</v>
      </c>
      <c r="O38" s="3">
        <f t="shared" si="25"/>
        <v>1322.9055815789475</v>
      </c>
      <c r="P38" s="3"/>
      <c r="Q38" s="3"/>
      <c r="R38" s="3"/>
      <c r="S38" s="3"/>
      <c r="V38" s="3" t="s">
        <v>75</v>
      </c>
      <c r="W38" s="3"/>
      <c r="X38" s="3">
        <v>1302.8699999999999</v>
      </c>
      <c r="Y38" s="3">
        <v>2117.0167000000001</v>
      </c>
      <c r="Z38" s="3">
        <v>1543.3570999999999</v>
      </c>
      <c r="AA38" s="3">
        <v>1315.2032999999999</v>
      </c>
      <c r="AB38" s="3">
        <f t="shared" si="15"/>
        <v>1569.6117750000001</v>
      </c>
      <c r="AC38" s="3"/>
      <c r="AD38" s="3"/>
      <c r="AE38" s="3"/>
      <c r="AF38" s="3"/>
      <c r="AG38" s="3">
        <f t="shared" si="16"/>
        <v>721.88139210526299</v>
      </c>
      <c r="AH38" s="3">
        <f t="shared" si="17"/>
        <v>1691.3096447368425</v>
      </c>
      <c r="AI38" s="3">
        <f t="shared" si="18"/>
        <v>1239.8729197368418</v>
      </c>
      <c r="AJ38" s="3">
        <f t="shared" si="19"/>
        <v>1013.9018486842103</v>
      </c>
      <c r="AK38" s="3"/>
      <c r="AL38" s="3"/>
      <c r="AM38" s="3"/>
      <c r="AN38" s="3"/>
    </row>
    <row r="39" spans="1:40" x14ac:dyDescent="0.2">
      <c r="A39" s="3" t="s">
        <v>76</v>
      </c>
      <c r="B39" s="3"/>
      <c r="C39" s="3">
        <v>675.27750000000003</v>
      </c>
      <c r="D39" s="3">
        <v>529.09</v>
      </c>
      <c r="E39" s="3">
        <v>719.37400000000002</v>
      </c>
      <c r="F39" s="3">
        <v>867.41499999999996</v>
      </c>
      <c r="G39" s="3">
        <f t="shared" si="14"/>
        <v>697.78912500000001</v>
      </c>
      <c r="H39" s="3"/>
      <c r="I39" s="3"/>
      <c r="J39" s="3"/>
      <c r="K39" s="3"/>
      <c r="L39" s="3">
        <f t="shared" si="22"/>
        <v>1077.1280105263158</v>
      </c>
      <c r="M39" s="3">
        <f t="shared" si="23"/>
        <v>981.9220190000002</v>
      </c>
      <c r="N39" s="3">
        <f t="shared" si="24"/>
        <v>1169.1648939189186</v>
      </c>
      <c r="O39" s="3">
        <f t="shared" si="25"/>
        <v>1500.4376815789474</v>
      </c>
      <c r="P39" s="3"/>
      <c r="Q39" s="3"/>
      <c r="R39" s="3"/>
      <c r="S39" s="3"/>
      <c r="V39" s="3" t="s">
        <v>76</v>
      </c>
      <c r="W39" s="3"/>
      <c r="X39" s="3">
        <v>686.72860000000003</v>
      </c>
      <c r="Y39" s="3">
        <v>865.76829999999995</v>
      </c>
      <c r="Z39" s="3">
        <v>961.1771</v>
      </c>
      <c r="AA39" s="3">
        <v>727.45669999999996</v>
      </c>
      <c r="AB39" s="3">
        <f t="shared" si="15"/>
        <v>810.28267499999993</v>
      </c>
      <c r="AC39" s="3"/>
      <c r="AD39" s="3"/>
      <c r="AE39" s="3"/>
      <c r="AF39" s="3"/>
      <c r="AG39" s="3">
        <f t="shared" si="16"/>
        <v>865.06909210526328</v>
      </c>
      <c r="AH39" s="3">
        <f t="shared" si="17"/>
        <v>1199.3903447368425</v>
      </c>
      <c r="AI39" s="3">
        <f t="shared" si="18"/>
        <v>1417.0220197368421</v>
      </c>
      <c r="AJ39" s="3">
        <f t="shared" si="19"/>
        <v>1185.4843486842105</v>
      </c>
      <c r="AK39" s="3"/>
      <c r="AL39" s="3"/>
      <c r="AM39" s="3"/>
      <c r="AN39" s="3"/>
    </row>
    <row r="40" spans="1:40" x14ac:dyDescent="0.2">
      <c r="A40" s="3" t="s">
        <v>77</v>
      </c>
      <c r="B40" s="3"/>
      <c r="C40" s="3">
        <v>720.36</v>
      </c>
      <c r="D40" s="3">
        <v>1241.4100000000001</v>
      </c>
      <c r="E40" s="3">
        <v>1094.0899999999999</v>
      </c>
      <c r="F40" s="3">
        <v>1654.8167000000001</v>
      </c>
      <c r="G40" s="3">
        <f t="shared" si="14"/>
        <v>1177.669175</v>
      </c>
      <c r="H40" s="3"/>
      <c r="I40" s="3"/>
      <c r="J40" s="3"/>
      <c r="K40" s="3"/>
      <c r="L40" s="3">
        <f t="shared" si="22"/>
        <v>642.33046052631596</v>
      </c>
      <c r="M40" s="3">
        <f t="shared" si="23"/>
        <v>1214.3619690000003</v>
      </c>
      <c r="N40" s="3">
        <f t="shared" si="24"/>
        <v>1064.0008439189185</v>
      </c>
      <c r="O40" s="3">
        <f t="shared" si="25"/>
        <v>1807.9593315789475</v>
      </c>
      <c r="P40" s="3"/>
      <c r="Q40" s="3"/>
      <c r="R40" s="3"/>
      <c r="S40" s="3"/>
      <c r="V40" s="3" t="s">
        <v>77</v>
      </c>
      <c r="W40" s="3"/>
      <c r="X40" s="3">
        <v>896.61289999999997</v>
      </c>
      <c r="Y40" s="3">
        <v>991.505</v>
      </c>
      <c r="Z40" s="3">
        <v>1510.5143</v>
      </c>
      <c r="AA40" s="3">
        <v>1213.55</v>
      </c>
      <c r="AB40" s="3">
        <f t="shared" si="15"/>
        <v>1153.04555</v>
      </c>
      <c r="AC40" s="3"/>
      <c r="AD40" s="3"/>
      <c r="AE40" s="3"/>
      <c r="AF40" s="3"/>
      <c r="AG40" s="3">
        <f t="shared" si="16"/>
        <v>732.1905171052631</v>
      </c>
      <c r="AH40" s="3">
        <f t="shared" si="17"/>
        <v>982.36416973684243</v>
      </c>
      <c r="AI40" s="3">
        <f t="shared" si="18"/>
        <v>1623.596344736842</v>
      </c>
      <c r="AJ40" s="3">
        <f t="shared" si="19"/>
        <v>1328.8147736842104</v>
      </c>
      <c r="AK40" s="3"/>
      <c r="AL40" s="3"/>
      <c r="AM40" s="3"/>
      <c r="AN40" s="3"/>
    </row>
    <row r="41" spans="1:40" x14ac:dyDescent="0.2">
      <c r="A41" s="3" t="s">
        <v>78</v>
      </c>
      <c r="B41" s="3"/>
      <c r="C41" s="3">
        <v>922.43</v>
      </c>
      <c r="D41" s="3">
        <v>883.03</v>
      </c>
      <c r="E41" s="3">
        <v>989.54200000000003</v>
      </c>
      <c r="F41" s="3">
        <v>814.90830000000005</v>
      </c>
      <c r="G41" s="3">
        <f t="shared" si="14"/>
        <v>902.477575</v>
      </c>
      <c r="H41" s="3"/>
      <c r="I41" s="3"/>
      <c r="J41" s="3"/>
      <c r="K41" s="3"/>
      <c r="L41" s="3">
        <f t="shared" si="22"/>
        <v>1119.5920605263159</v>
      </c>
      <c r="M41" s="3">
        <f t="shared" si="23"/>
        <v>1131.173569</v>
      </c>
      <c r="N41" s="3">
        <f t="shared" si="24"/>
        <v>1234.6444439189186</v>
      </c>
      <c r="O41" s="3">
        <f t="shared" si="25"/>
        <v>1243.2425315789474</v>
      </c>
      <c r="P41" s="3"/>
      <c r="Q41" s="3"/>
      <c r="R41" s="3"/>
      <c r="S41" s="3"/>
      <c r="V41" s="3" t="s">
        <v>78</v>
      </c>
      <c r="W41" s="3"/>
      <c r="X41" s="3">
        <v>711.76139999999998</v>
      </c>
      <c r="Y41" s="3">
        <v>959.31330000000003</v>
      </c>
      <c r="Z41" s="3">
        <v>1112.0514000000001</v>
      </c>
      <c r="AA41" s="3">
        <v>995.31</v>
      </c>
      <c r="AB41" s="3">
        <f t="shared" si="15"/>
        <v>944.60902500000009</v>
      </c>
      <c r="AC41" s="3"/>
      <c r="AD41" s="3"/>
      <c r="AE41" s="3"/>
      <c r="AF41" s="3"/>
      <c r="AG41" s="3">
        <f t="shared" si="16"/>
        <v>755.77554210526307</v>
      </c>
      <c r="AH41" s="3">
        <f t="shared" si="17"/>
        <v>1158.6089947368423</v>
      </c>
      <c r="AI41" s="3">
        <f t="shared" si="18"/>
        <v>1433.5699697368418</v>
      </c>
      <c r="AJ41" s="3">
        <f t="shared" si="19"/>
        <v>1319.0112986842105</v>
      </c>
      <c r="AK41" s="3"/>
      <c r="AL41" s="3"/>
      <c r="AM41" s="3"/>
      <c r="AN41" s="3"/>
    </row>
    <row r="42" spans="1:40" x14ac:dyDescent="0.2">
      <c r="A42" s="3" t="s">
        <v>79</v>
      </c>
      <c r="B42" s="3"/>
      <c r="C42" s="3">
        <v>704.49</v>
      </c>
      <c r="D42" s="3">
        <v>924.33</v>
      </c>
      <c r="E42" s="3">
        <v>2042.9332999999999</v>
      </c>
      <c r="F42" s="3">
        <v>1329.0474999999999</v>
      </c>
      <c r="G42" s="3">
        <f t="shared" si="14"/>
        <v>1250.2002</v>
      </c>
      <c r="H42" s="3"/>
      <c r="I42" s="3"/>
      <c r="J42" s="3"/>
      <c r="K42" s="3"/>
      <c r="L42" s="3">
        <f t="shared" si="22"/>
        <v>553.92943552631596</v>
      </c>
      <c r="M42" s="3">
        <f t="shared" si="23"/>
        <v>824.75094400000023</v>
      </c>
      <c r="N42" s="3">
        <f t="shared" si="24"/>
        <v>1940.3131189189185</v>
      </c>
      <c r="O42" s="3">
        <f t="shared" si="25"/>
        <v>1409.6591065789473</v>
      </c>
      <c r="P42" s="3"/>
      <c r="Q42" s="3"/>
      <c r="R42" s="3"/>
      <c r="S42" s="3"/>
      <c r="V42" s="3" t="s">
        <v>79</v>
      </c>
      <c r="W42" s="3"/>
      <c r="X42" s="3">
        <v>631.96799999999996</v>
      </c>
      <c r="Y42" s="3">
        <v>1161.1500000000001</v>
      </c>
      <c r="Z42" s="3">
        <v>1405.11</v>
      </c>
      <c r="AA42" s="3">
        <v>1207.4459999999999</v>
      </c>
      <c r="AB42" s="3">
        <f t="shared" si="15"/>
        <v>1101.4185</v>
      </c>
      <c r="AC42" s="3"/>
      <c r="AD42" s="3"/>
      <c r="AE42" s="3"/>
      <c r="AF42" s="3"/>
      <c r="AG42" s="3">
        <f t="shared" si="16"/>
        <v>519.17266710526314</v>
      </c>
      <c r="AH42" s="3">
        <f t="shared" si="17"/>
        <v>1203.6362197368426</v>
      </c>
      <c r="AI42" s="3">
        <f t="shared" si="18"/>
        <v>1569.8190947368419</v>
      </c>
      <c r="AJ42" s="3">
        <f t="shared" si="19"/>
        <v>1374.3378236842104</v>
      </c>
      <c r="AK42" s="3"/>
      <c r="AL42" s="3"/>
      <c r="AM42" s="3"/>
      <c r="AN42" s="3"/>
    </row>
    <row r="43" spans="1:40" x14ac:dyDescent="0.2">
      <c r="A43" s="3" t="s">
        <v>80</v>
      </c>
      <c r="B43" s="3"/>
      <c r="C43" s="3">
        <v>764.07749999999999</v>
      </c>
      <c r="D43" s="3">
        <v>989.7</v>
      </c>
      <c r="E43" s="3">
        <v>991.2867</v>
      </c>
      <c r="F43" s="3">
        <v>1083.3779999999999</v>
      </c>
      <c r="G43" s="3">
        <f t="shared" si="14"/>
        <v>957.1105500000001</v>
      </c>
      <c r="H43" s="3"/>
      <c r="I43" s="3"/>
      <c r="J43" s="3"/>
      <c r="K43" s="3"/>
      <c r="L43" s="3">
        <f t="shared" si="22"/>
        <v>906.60658552631583</v>
      </c>
      <c r="M43" s="3">
        <f t="shared" si="23"/>
        <v>1183.2105940000001</v>
      </c>
      <c r="N43" s="3">
        <f t="shared" si="24"/>
        <v>1181.7561689189183</v>
      </c>
      <c r="O43" s="3">
        <f t="shared" si="25"/>
        <v>1457.0792565789473</v>
      </c>
      <c r="P43" s="3"/>
      <c r="Q43" s="3"/>
      <c r="R43" s="3"/>
      <c r="S43" s="3"/>
      <c r="V43" s="3" t="s">
        <v>80</v>
      </c>
      <c r="W43" s="3"/>
      <c r="X43" s="3">
        <v>888.50139999999999</v>
      </c>
      <c r="Y43" s="3">
        <v>989.22429999999997</v>
      </c>
      <c r="Z43" s="3">
        <v>1070.1116999999999</v>
      </c>
      <c r="AA43" s="3">
        <v>1144.93</v>
      </c>
      <c r="AB43" s="3">
        <f t="shared" si="15"/>
        <v>1023.1918499999999</v>
      </c>
      <c r="AC43" s="3"/>
      <c r="AD43" s="3"/>
      <c r="AE43" s="3"/>
      <c r="AF43" s="3"/>
      <c r="AG43" s="3">
        <f t="shared" si="16"/>
        <v>853.93271710526324</v>
      </c>
      <c r="AH43" s="3">
        <f t="shared" si="17"/>
        <v>1109.9371697368424</v>
      </c>
      <c r="AI43" s="3">
        <f t="shared" si="18"/>
        <v>1313.047444736842</v>
      </c>
      <c r="AJ43" s="3">
        <f t="shared" si="19"/>
        <v>1390.0484736842106</v>
      </c>
      <c r="AK43" s="3"/>
      <c r="AL43" s="3"/>
      <c r="AM43" s="3"/>
      <c r="AN43" s="3"/>
    </row>
    <row r="44" spans="1:40" x14ac:dyDescent="0.2">
      <c r="A44" s="3" t="s">
        <v>81</v>
      </c>
      <c r="B44" s="3"/>
      <c r="C44" s="3">
        <v>1499.03</v>
      </c>
      <c r="D44" s="3">
        <v>810.51</v>
      </c>
      <c r="E44" s="3">
        <v>772.14</v>
      </c>
      <c r="F44" s="3">
        <v>749.18330000000003</v>
      </c>
      <c r="G44" s="3">
        <f t="shared" si="14"/>
        <v>957.715825</v>
      </c>
      <c r="H44" s="3"/>
      <c r="I44" s="3"/>
      <c r="J44" s="3"/>
      <c r="K44" s="3"/>
      <c r="L44" s="3">
        <f t="shared" si="22"/>
        <v>1640.9538105263159</v>
      </c>
      <c r="M44" s="3">
        <f t="shared" si="23"/>
        <v>1003.4153190000002</v>
      </c>
      <c r="N44" s="3">
        <f t="shared" si="24"/>
        <v>962.00419391891853</v>
      </c>
      <c r="O44" s="3">
        <f t="shared" si="25"/>
        <v>1122.2792815789476</v>
      </c>
      <c r="P44" s="3"/>
      <c r="Q44" s="3"/>
      <c r="R44" s="3"/>
      <c r="S44" s="3"/>
      <c r="V44" s="3" t="s">
        <v>81</v>
      </c>
      <c r="W44" s="3"/>
      <c r="X44" s="3">
        <v>1073.3219999999999</v>
      </c>
      <c r="Y44" s="3">
        <v>864.0557</v>
      </c>
      <c r="Z44" s="3">
        <v>735.88800000000003</v>
      </c>
      <c r="AA44" s="3">
        <v>781.11</v>
      </c>
      <c r="AB44" s="3">
        <f t="shared" si="15"/>
        <v>863.59392500000001</v>
      </c>
      <c r="AC44" s="3"/>
      <c r="AD44" s="3"/>
      <c r="AE44" s="3"/>
      <c r="AF44" s="3"/>
      <c r="AG44" s="3">
        <f t="shared" si="16"/>
        <v>1198.3512421052631</v>
      </c>
      <c r="AH44" s="3">
        <f t="shared" si="17"/>
        <v>1144.3664947368425</v>
      </c>
      <c r="AI44" s="3">
        <f t="shared" si="18"/>
        <v>1138.421669736842</v>
      </c>
      <c r="AJ44" s="3">
        <f t="shared" si="19"/>
        <v>1185.8263986842105</v>
      </c>
      <c r="AK44" s="3"/>
      <c r="AL44" s="3"/>
      <c r="AM44" s="3"/>
      <c r="AN44" s="3"/>
    </row>
    <row r="45" spans="1:40" x14ac:dyDescent="0.2">
      <c r="A45" s="3" t="s">
        <v>82</v>
      </c>
      <c r="B45" s="3"/>
      <c r="C45" s="3">
        <v>837.97249999999997</v>
      </c>
      <c r="D45" s="3">
        <v>1049.0833</v>
      </c>
      <c r="E45" s="13"/>
      <c r="F45" s="3">
        <v>1710.1732999999999</v>
      </c>
      <c r="G45" s="3">
        <f t="shared" si="14"/>
        <v>1199.0763666666667</v>
      </c>
      <c r="H45" s="3"/>
      <c r="I45" s="3"/>
      <c r="J45" s="3"/>
      <c r="K45" s="3"/>
      <c r="L45" s="3">
        <f t="shared" si="22"/>
        <v>738.53576885964924</v>
      </c>
      <c r="M45" s="3">
        <f t="shared" si="23"/>
        <v>1000.6280773333335</v>
      </c>
      <c r="N45" s="13"/>
      <c r="O45" s="3">
        <f t="shared" si="25"/>
        <v>1841.9087399122807</v>
      </c>
      <c r="P45" s="3"/>
      <c r="Q45" s="3"/>
      <c r="R45" s="3"/>
      <c r="S45" s="3"/>
      <c r="V45" s="3" t="s">
        <v>82</v>
      </c>
      <c r="W45" s="3"/>
      <c r="X45" s="3">
        <v>1201.972</v>
      </c>
      <c r="Y45" s="3">
        <v>1265.23</v>
      </c>
      <c r="Z45" s="3">
        <v>1444.9</v>
      </c>
      <c r="AA45" s="3">
        <v>1422.2</v>
      </c>
      <c r="AB45" s="3">
        <f t="shared" si="15"/>
        <v>1333.5755000000001</v>
      </c>
      <c r="AC45" s="3"/>
      <c r="AD45" s="3"/>
      <c r="AE45" s="3"/>
      <c r="AF45" s="3"/>
      <c r="AG45" s="3">
        <f t="shared" si="16"/>
        <v>857.01966710526301</v>
      </c>
      <c r="AH45" s="3">
        <f t="shared" si="17"/>
        <v>1075.5592197368424</v>
      </c>
      <c r="AI45" s="3">
        <f t="shared" si="18"/>
        <v>1377.4520947368419</v>
      </c>
      <c r="AJ45" s="3">
        <f t="shared" si="19"/>
        <v>1356.9348236842104</v>
      </c>
      <c r="AK45" s="3"/>
      <c r="AL45" s="3"/>
      <c r="AM45" s="3"/>
      <c r="AN45" s="3"/>
    </row>
    <row r="46" spans="1:40" x14ac:dyDescent="0.2">
      <c r="A46" s="3" t="s">
        <v>83</v>
      </c>
      <c r="B46" s="3"/>
      <c r="C46" s="3">
        <v>1845.175</v>
      </c>
      <c r="D46" s="9"/>
      <c r="E46" s="3">
        <v>1419.9</v>
      </c>
      <c r="F46" s="3">
        <v>1335.3</v>
      </c>
      <c r="G46" s="3">
        <f t="shared" si="14"/>
        <v>1533.4583333333333</v>
      </c>
      <c r="H46" s="3"/>
      <c r="I46" s="3"/>
      <c r="J46" s="3"/>
      <c r="K46" s="3"/>
      <c r="L46" s="3">
        <f t="shared" si="22"/>
        <v>1411.3563021929826</v>
      </c>
      <c r="M46" s="13"/>
      <c r="N46" s="3">
        <f t="shared" si="24"/>
        <v>1034.0216855855854</v>
      </c>
      <c r="O46" s="3">
        <f t="shared" si="25"/>
        <v>1132.6534732456141</v>
      </c>
      <c r="P46" s="3"/>
      <c r="Q46" s="3"/>
      <c r="R46" s="3"/>
      <c r="S46" s="3"/>
      <c r="V46" s="3" t="s">
        <v>83</v>
      </c>
      <c r="W46" s="3"/>
      <c r="X46" s="3">
        <v>1463.2</v>
      </c>
      <c r="Y46" s="3">
        <v>1942.4</v>
      </c>
      <c r="Z46" s="3">
        <v>1317.675</v>
      </c>
      <c r="AA46" s="3">
        <v>1980.85</v>
      </c>
      <c r="AB46" s="3">
        <f t="shared" si="15"/>
        <v>1676.03125</v>
      </c>
      <c r="AC46" s="3"/>
      <c r="AD46" s="3"/>
      <c r="AE46" s="3"/>
      <c r="AF46" s="3"/>
      <c r="AG46" s="3">
        <f t="shared" si="16"/>
        <v>775.79191710526322</v>
      </c>
      <c r="AH46" s="3">
        <f t="shared" si="17"/>
        <v>1410.2734697368426</v>
      </c>
      <c r="AI46" s="3">
        <f t="shared" si="18"/>
        <v>907.77134473684191</v>
      </c>
      <c r="AJ46" s="3">
        <f t="shared" si="19"/>
        <v>1573.1290736842104</v>
      </c>
      <c r="AK46" s="3"/>
      <c r="AL46" s="3"/>
      <c r="AM46" s="3"/>
      <c r="AN46" s="3"/>
    </row>
    <row r="47" spans="1:40" x14ac:dyDescent="0.2">
      <c r="A47" s="3" t="s">
        <v>84</v>
      </c>
      <c r="B47" s="3"/>
      <c r="C47" s="3">
        <v>1001.1925</v>
      </c>
      <c r="D47" s="3">
        <v>948.2</v>
      </c>
      <c r="E47" s="3">
        <v>1056.982</v>
      </c>
      <c r="F47" s="3">
        <v>1381.6167</v>
      </c>
      <c r="G47" s="3">
        <f t="shared" si="14"/>
        <v>1096.9978000000001</v>
      </c>
      <c r="H47" s="3"/>
      <c r="I47" s="3"/>
      <c r="J47" s="3"/>
      <c r="K47" s="3"/>
      <c r="L47" s="3">
        <f t="shared" si="22"/>
        <v>1003.8343355263158</v>
      </c>
      <c r="M47" s="3">
        <f t="shared" si="23"/>
        <v>1001.8233440000001</v>
      </c>
      <c r="N47" s="3">
        <f t="shared" si="24"/>
        <v>1107.5642189189184</v>
      </c>
      <c r="O47" s="3">
        <f t="shared" si="25"/>
        <v>1615.4307065789474</v>
      </c>
      <c r="P47" s="3"/>
      <c r="Q47" s="3"/>
      <c r="R47" s="3"/>
      <c r="S47" s="3"/>
      <c r="V47" s="3" t="s">
        <v>84</v>
      </c>
      <c r="W47" s="3"/>
      <c r="X47" s="3">
        <v>744.6</v>
      </c>
      <c r="Y47" s="3">
        <v>1314.2233000000001</v>
      </c>
      <c r="Z47" s="3">
        <v>1038.1333</v>
      </c>
      <c r="AA47" s="3">
        <v>877.57</v>
      </c>
      <c r="AB47" s="3">
        <f t="shared" si="15"/>
        <v>993.63165000000004</v>
      </c>
      <c r="AC47" s="3"/>
      <c r="AD47" s="3"/>
      <c r="AE47" s="3"/>
      <c r="AF47" s="3"/>
      <c r="AG47" s="3">
        <f t="shared" si="16"/>
        <v>739.59151710526316</v>
      </c>
      <c r="AH47" s="3">
        <f t="shared" si="17"/>
        <v>1464.4963697368426</v>
      </c>
      <c r="AI47" s="3">
        <f t="shared" si="18"/>
        <v>1310.6292447368419</v>
      </c>
      <c r="AJ47" s="3">
        <f t="shared" si="19"/>
        <v>1152.2486736842106</v>
      </c>
      <c r="AK47" s="3"/>
      <c r="AL47" s="3"/>
      <c r="AM47" s="3"/>
      <c r="AN47" s="3"/>
    </row>
    <row r="48" spans="1:40" x14ac:dyDescent="0.2">
      <c r="A48" s="3" t="s">
        <v>85</v>
      </c>
      <c r="B48" s="3"/>
      <c r="C48" s="3">
        <v>844.47670000000005</v>
      </c>
      <c r="D48" s="3">
        <v>757.06</v>
      </c>
      <c r="E48" s="3">
        <v>1525.808</v>
      </c>
      <c r="F48" s="3">
        <v>1637.7</v>
      </c>
      <c r="G48" s="3">
        <f t="shared" si="14"/>
        <v>1191.2611750000001</v>
      </c>
      <c r="H48" s="3"/>
      <c r="I48" s="3"/>
      <c r="J48" s="3"/>
      <c r="K48" s="3"/>
      <c r="L48" s="3">
        <f t="shared" si="22"/>
        <v>752.8551605263159</v>
      </c>
      <c r="M48" s="3">
        <f t="shared" si="23"/>
        <v>716.41996900000004</v>
      </c>
      <c r="N48" s="3">
        <f t="shared" si="24"/>
        <v>1482.1268439189184</v>
      </c>
      <c r="O48" s="3">
        <f t="shared" si="25"/>
        <v>1777.2506315789474</v>
      </c>
      <c r="P48" s="3"/>
      <c r="Q48" s="3"/>
      <c r="R48" s="3"/>
      <c r="S48" s="3"/>
      <c r="V48" s="3" t="s">
        <v>85</v>
      </c>
      <c r="W48" s="3"/>
      <c r="X48" s="3">
        <v>961.46569999999997</v>
      </c>
      <c r="Y48" s="3">
        <v>902.73569999999995</v>
      </c>
      <c r="Z48" s="3">
        <v>1561.174</v>
      </c>
      <c r="AA48" s="3">
        <v>1356.345</v>
      </c>
      <c r="AB48" s="3">
        <f t="shared" si="15"/>
        <v>1195.4301</v>
      </c>
      <c r="AC48" s="3"/>
      <c r="AD48" s="3"/>
      <c r="AE48" s="3"/>
      <c r="AF48" s="3"/>
      <c r="AG48" s="3">
        <f t="shared" si="16"/>
        <v>754.65876710526311</v>
      </c>
      <c r="AH48" s="3">
        <f t="shared" si="17"/>
        <v>851.21031973684239</v>
      </c>
      <c r="AI48" s="3">
        <f t="shared" si="18"/>
        <v>1631.8714947368419</v>
      </c>
      <c r="AJ48" s="3">
        <f t="shared" si="19"/>
        <v>1429.2252236842105</v>
      </c>
      <c r="AK48" s="3"/>
      <c r="AL48" s="3"/>
      <c r="AM48" s="3"/>
      <c r="AN48" s="3"/>
    </row>
    <row r="49" spans="1:40" x14ac:dyDescent="0.2">
      <c r="A49" s="3" t="s">
        <v>86</v>
      </c>
      <c r="B49" s="3"/>
      <c r="C49" s="3">
        <v>1270.31</v>
      </c>
      <c r="D49" s="3">
        <v>1057.21</v>
      </c>
      <c r="E49" s="3">
        <v>1344.0367000000001</v>
      </c>
      <c r="F49" s="3">
        <v>953.72329999999999</v>
      </c>
      <c r="G49" s="3">
        <f t="shared" si="14"/>
        <v>1156.32</v>
      </c>
      <c r="H49" s="3"/>
      <c r="I49" s="3"/>
      <c r="J49" s="3"/>
      <c r="K49" s="3"/>
      <c r="L49" s="3">
        <f t="shared" si="22"/>
        <v>1213.629635526316</v>
      </c>
      <c r="M49" s="3">
        <f t="shared" si="23"/>
        <v>1051.5111440000003</v>
      </c>
      <c r="N49" s="3">
        <f t="shared" si="24"/>
        <v>1335.2967189189187</v>
      </c>
      <c r="O49" s="3">
        <f t="shared" si="25"/>
        <v>1128.2151065789476</v>
      </c>
      <c r="P49" s="3"/>
      <c r="Q49" s="3"/>
      <c r="R49" s="3"/>
      <c r="S49" s="3"/>
      <c r="V49" s="3" t="s">
        <v>86</v>
      </c>
      <c r="W49" s="3"/>
      <c r="X49" s="3">
        <v>806.79</v>
      </c>
      <c r="Y49" s="3">
        <v>1127.7249999999999</v>
      </c>
      <c r="Z49" s="3">
        <v>1228.2449999999999</v>
      </c>
      <c r="AA49" s="3">
        <v>1288.55</v>
      </c>
      <c r="AB49" s="3">
        <f t="shared" si="15"/>
        <v>1112.8274999999999</v>
      </c>
      <c r="AC49" s="3"/>
      <c r="AD49" s="3"/>
      <c r="AE49" s="3"/>
      <c r="AF49" s="3"/>
      <c r="AG49" s="3">
        <f t="shared" si="16"/>
        <v>682.58566710526327</v>
      </c>
      <c r="AH49" s="3">
        <f t="shared" si="17"/>
        <v>1158.8022197368425</v>
      </c>
      <c r="AI49" s="3">
        <f t="shared" si="18"/>
        <v>1381.545094736842</v>
      </c>
      <c r="AJ49" s="3">
        <f t="shared" si="19"/>
        <v>1444.0328236842106</v>
      </c>
      <c r="AK49" s="3"/>
      <c r="AL49" s="3"/>
      <c r="AM49" s="3"/>
      <c r="AN49" s="3"/>
    </row>
    <row r="50" spans="1:40" x14ac:dyDescent="0.2">
      <c r="A50" s="3" t="s">
        <v>87</v>
      </c>
      <c r="B50" s="3"/>
      <c r="C50" s="3">
        <v>1267.6125</v>
      </c>
      <c r="D50" s="3">
        <v>2333.1</v>
      </c>
      <c r="E50" s="3">
        <v>747.03</v>
      </c>
      <c r="F50" s="3">
        <v>1005.5125</v>
      </c>
      <c r="G50" s="3">
        <f t="shared" si="14"/>
        <v>1338.3137499999998</v>
      </c>
      <c r="H50" s="3"/>
      <c r="I50" s="3"/>
      <c r="J50" s="3"/>
      <c r="K50" s="3"/>
      <c r="L50" s="3">
        <f t="shared" si="22"/>
        <v>1028.9383855263161</v>
      </c>
      <c r="M50" s="3">
        <f t="shared" si="23"/>
        <v>2145.4073940000003</v>
      </c>
      <c r="N50" s="3">
        <f t="shared" si="24"/>
        <v>556.29626891891871</v>
      </c>
      <c r="O50" s="3">
        <f t="shared" si="25"/>
        <v>998.01055657894767</v>
      </c>
      <c r="P50" s="3"/>
      <c r="Q50" s="3"/>
      <c r="R50" s="3"/>
      <c r="S50" s="3"/>
      <c r="V50" s="3" t="s">
        <v>87</v>
      </c>
      <c r="W50" s="3"/>
      <c r="X50" s="3">
        <v>967.90139999999997</v>
      </c>
      <c r="Y50" s="3">
        <v>877.01</v>
      </c>
      <c r="Z50" s="3">
        <v>894.88670000000002</v>
      </c>
      <c r="AA50" s="3">
        <v>1294.212</v>
      </c>
      <c r="AB50" s="3">
        <f t="shared" si="15"/>
        <v>1008.502525</v>
      </c>
      <c r="AC50" s="3"/>
      <c r="AD50" s="3"/>
      <c r="AE50" s="3"/>
      <c r="AF50" s="3"/>
      <c r="AG50" s="3">
        <f t="shared" si="16"/>
        <v>948.02204210526315</v>
      </c>
      <c r="AH50" s="3">
        <f t="shared" si="17"/>
        <v>1012.4121947368425</v>
      </c>
      <c r="AI50" s="3">
        <f t="shared" si="18"/>
        <v>1152.5117697368419</v>
      </c>
      <c r="AJ50" s="3">
        <f t="shared" si="19"/>
        <v>1554.0197986842104</v>
      </c>
      <c r="AK50" s="3"/>
      <c r="AL50" s="3"/>
      <c r="AM50" s="3"/>
      <c r="AN50" s="3"/>
    </row>
    <row r="51" spans="1:40" x14ac:dyDescent="0.2">
      <c r="A51" s="3" t="s">
        <v>88</v>
      </c>
      <c r="B51" s="3"/>
      <c r="C51" s="3">
        <v>867.86500000000001</v>
      </c>
      <c r="D51" s="3">
        <v>1194.6675</v>
      </c>
      <c r="E51" s="3">
        <v>813.2</v>
      </c>
      <c r="F51" s="3">
        <v>2051.0632999999998</v>
      </c>
      <c r="G51" s="3">
        <f t="shared" si="14"/>
        <v>1231.69895</v>
      </c>
      <c r="H51" s="3"/>
      <c r="I51" s="3"/>
      <c r="J51" s="3"/>
      <c r="K51" s="3"/>
      <c r="L51" s="3">
        <f t="shared" si="22"/>
        <v>735.80568552631598</v>
      </c>
      <c r="M51" s="3">
        <f t="shared" si="23"/>
        <v>1113.5896940000002</v>
      </c>
      <c r="N51" s="3">
        <f t="shared" si="24"/>
        <v>729.08106891891862</v>
      </c>
      <c r="O51" s="3">
        <f t="shared" si="25"/>
        <v>2150.1761565789475</v>
      </c>
      <c r="P51" s="3"/>
      <c r="Q51" s="3"/>
      <c r="R51" s="3"/>
      <c r="S51" s="3"/>
      <c r="V51" s="3" t="s">
        <v>88</v>
      </c>
      <c r="W51" s="3"/>
      <c r="X51" s="3">
        <v>796.58</v>
      </c>
      <c r="Y51" s="3">
        <v>824.16290000000004</v>
      </c>
      <c r="Z51" s="3">
        <v>1163.222</v>
      </c>
      <c r="AA51" s="3">
        <v>1079.5533</v>
      </c>
      <c r="AB51" s="3">
        <f t="shared" si="15"/>
        <v>965.87954999999999</v>
      </c>
      <c r="AC51" s="3"/>
      <c r="AD51" s="3"/>
      <c r="AE51" s="3"/>
      <c r="AF51" s="3"/>
      <c r="AG51" s="3">
        <f t="shared" si="16"/>
        <v>819.32361710526322</v>
      </c>
      <c r="AH51" s="3">
        <f t="shared" si="17"/>
        <v>1002.1880697368425</v>
      </c>
      <c r="AI51" s="3">
        <f t="shared" si="18"/>
        <v>1463.4700447368418</v>
      </c>
      <c r="AJ51" s="3">
        <f t="shared" si="19"/>
        <v>1381.9840736842107</v>
      </c>
      <c r="AK51" s="3"/>
      <c r="AL51" s="3"/>
      <c r="AM51" s="3"/>
      <c r="AN51" s="3"/>
    </row>
    <row r="52" spans="1:40" s="3" customFormat="1" x14ac:dyDescent="0.2">
      <c r="A52" s="3" t="s">
        <v>89</v>
      </c>
      <c r="C52" s="3">
        <v>640.02499999999998</v>
      </c>
      <c r="D52" s="3">
        <v>656.05499999999995</v>
      </c>
      <c r="E52" s="3">
        <v>638.54600000000005</v>
      </c>
      <c r="F52" s="3">
        <v>763.35</v>
      </c>
      <c r="G52" s="3">
        <f t="shared" si="14"/>
        <v>674.49400000000003</v>
      </c>
      <c r="L52" s="3">
        <f t="shared" si="22"/>
        <v>1065.1706355263159</v>
      </c>
      <c r="M52" s="3">
        <f t="shared" si="23"/>
        <v>1132.1821440000001</v>
      </c>
      <c r="N52" s="3">
        <f t="shared" si="24"/>
        <v>1111.6320189189187</v>
      </c>
      <c r="O52" s="3">
        <f t="shared" si="25"/>
        <v>1419.6678065789474</v>
      </c>
      <c r="V52" s="3" t="s">
        <v>89</v>
      </c>
      <c r="X52" s="3">
        <v>800.71140000000003</v>
      </c>
      <c r="Y52" s="3">
        <v>824.37170000000003</v>
      </c>
      <c r="Z52" s="3">
        <v>974.19290000000001</v>
      </c>
      <c r="AA52" s="3">
        <v>677.2133</v>
      </c>
      <c r="AB52" s="3">
        <f t="shared" si="15"/>
        <v>819.12232499999993</v>
      </c>
      <c r="AG52" s="3">
        <f t="shared" si="16"/>
        <v>970.21224210526327</v>
      </c>
      <c r="AH52" s="3">
        <f t="shared" si="17"/>
        <v>1149.1540947368426</v>
      </c>
      <c r="AI52" s="3">
        <f t="shared" si="18"/>
        <v>1421.1981697368419</v>
      </c>
      <c r="AJ52" s="3">
        <f t="shared" si="19"/>
        <v>1126.4012986842106</v>
      </c>
    </row>
    <row r="53" spans="1:40" x14ac:dyDescent="0.2">
      <c r="A53" s="3" t="s">
        <v>90</v>
      </c>
      <c r="B53" s="3"/>
      <c r="C53" s="3">
        <v>558.51499999999999</v>
      </c>
      <c r="D53" s="3">
        <v>595.58500000000004</v>
      </c>
      <c r="E53" s="3">
        <v>654.29</v>
      </c>
      <c r="F53" s="3">
        <v>974.96169999999995</v>
      </c>
      <c r="G53" s="3">
        <f t="shared" si="14"/>
        <v>695.83792499999993</v>
      </c>
      <c r="H53" s="3"/>
      <c r="I53" s="3"/>
      <c r="J53" s="3"/>
      <c r="K53" s="3"/>
      <c r="L53" s="3">
        <f t="shared" si="22"/>
        <v>962.316710526316</v>
      </c>
      <c r="M53" s="3">
        <f t="shared" si="23"/>
        <v>1050.3682190000004</v>
      </c>
      <c r="N53" s="3">
        <f t="shared" si="24"/>
        <v>1106.0320939189187</v>
      </c>
      <c r="O53" s="3">
        <f t="shared" si="25"/>
        <v>1609.9355815789474</v>
      </c>
      <c r="P53" s="3"/>
      <c r="Q53" s="3"/>
      <c r="R53" s="3"/>
      <c r="S53" s="3"/>
      <c r="V53" s="3" t="s">
        <v>90</v>
      </c>
      <c r="W53" s="3"/>
      <c r="X53" s="3">
        <v>618.93290000000002</v>
      </c>
      <c r="Y53" s="3">
        <v>675.06330000000003</v>
      </c>
      <c r="Z53" s="3">
        <v>859.27290000000005</v>
      </c>
      <c r="AA53" s="3">
        <v>802.20330000000001</v>
      </c>
      <c r="AB53" s="3">
        <f t="shared" si="15"/>
        <v>738.86810000000003</v>
      </c>
      <c r="AC53" s="3"/>
      <c r="AD53" s="3"/>
      <c r="AE53" s="3"/>
      <c r="AF53" s="3"/>
      <c r="AG53" s="3">
        <f t="shared" si="16"/>
        <v>868.68796710526317</v>
      </c>
      <c r="AH53" s="3">
        <f t="shared" si="17"/>
        <v>1080.0999197368424</v>
      </c>
      <c r="AI53" s="3">
        <f t="shared" si="18"/>
        <v>1386.532394736842</v>
      </c>
      <c r="AJ53" s="3">
        <f t="shared" si="19"/>
        <v>1331.6455236842105</v>
      </c>
      <c r="AK53" s="3"/>
      <c r="AL53" s="3"/>
      <c r="AM53" s="3"/>
      <c r="AN53" s="3"/>
    </row>
    <row r="54" spans="1:40" x14ac:dyDescent="0.2">
      <c r="A54" s="3" t="s">
        <v>91</v>
      </c>
      <c r="B54" s="3"/>
      <c r="C54" s="3">
        <v>1485.655</v>
      </c>
      <c r="D54" s="3">
        <v>1099.25</v>
      </c>
      <c r="E54" s="3">
        <v>1375.36</v>
      </c>
      <c r="F54" s="3">
        <v>1943.6333</v>
      </c>
      <c r="G54" s="3">
        <f t="shared" si="14"/>
        <v>1475.9745749999997</v>
      </c>
      <c r="H54" s="3"/>
      <c r="I54" s="3"/>
      <c r="J54" s="3"/>
      <c r="K54" s="3"/>
      <c r="L54" s="3">
        <f t="shared" si="22"/>
        <v>1109.3200605263162</v>
      </c>
      <c r="M54" s="3">
        <f t="shared" si="23"/>
        <v>773.89656900000045</v>
      </c>
      <c r="N54" s="3">
        <f t="shared" si="24"/>
        <v>1046.9654439189187</v>
      </c>
      <c r="O54" s="3">
        <f t="shared" si="25"/>
        <v>1798.4705315789477</v>
      </c>
      <c r="P54" s="3"/>
      <c r="Q54" s="3"/>
      <c r="R54" s="3"/>
      <c r="S54" s="3"/>
      <c r="V54" s="3" t="s">
        <v>91</v>
      </c>
      <c r="W54" s="3"/>
      <c r="X54" s="3">
        <v>1012.0871</v>
      </c>
      <c r="Y54" s="3">
        <v>1166.4100000000001</v>
      </c>
      <c r="Z54" s="3">
        <v>1151.2914000000001</v>
      </c>
      <c r="AA54" s="3">
        <v>784.87</v>
      </c>
      <c r="AB54" s="3">
        <f t="shared" si="15"/>
        <v>1028.6646250000001</v>
      </c>
      <c r="AC54" s="3"/>
      <c r="AD54" s="3"/>
      <c r="AE54" s="3"/>
      <c r="AF54" s="3"/>
      <c r="AG54" s="3">
        <f t="shared" si="16"/>
        <v>972.04564210526303</v>
      </c>
      <c r="AH54" s="3">
        <f t="shared" si="17"/>
        <v>1281.6500947368424</v>
      </c>
      <c r="AI54" s="3">
        <f t="shared" si="18"/>
        <v>1388.7543697368419</v>
      </c>
      <c r="AJ54" s="3">
        <f t="shared" si="19"/>
        <v>1024.5156986842103</v>
      </c>
      <c r="AK54" s="3"/>
      <c r="AL54" s="3"/>
      <c r="AM54" s="3"/>
      <c r="AN54" s="3"/>
    </row>
    <row r="55" spans="1:40" x14ac:dyDescent="0.2">
      <c r="A55" s="3" t="s">
        <v>92</v>
      </c>
      <c r="B55" s="3"/>
      <c r="C55" s="3">
        <v>778.62</v>
      </c>
      <c r="D55" s="3">
        <v>754.90499999999997</v>
      </c>
      <c r="E55" s="3">
        <v>933.452</v>
      </c>
      <c r="F55" s="3">
        <v>1154.1500000000001</v>
      </c>
      <c r="G55" s="3">
        <f t="shared" si="14"/>
        <v>905.28174999999999</v>
      </c>
      <c r="H55" s="3"/>
      <c r="I55" s="3"/>
      <c r="J55" s="3"/>
      <c r="K55" s="3"/>
      <c r="L55" s="3">
        <f t="shared" si="22"/>
        <v>972.97788552631596</v>
      </c>
      <c r="M55" s="3">
        <f t="shared" si="23"/>
        <v>1000.2443940000002</v>
      </c>
      <c r="N55" s="3">
        <f t="shared" si="24"/>
        <v>1175.7502689189187</v>
      </c>
      <c r="O55" s="3">
        <f t="shared" si="25"/>
        <v>1579.6800565789476</v>
      </c>
      <c r="P55" s="3"/>
      <c r="Q55" s="3"/>
      <c r="R55" s="3"/>
      <c r="S55" s="3"/>
      <c r="V55" s="3" t="s">
        <v>92</v>
      </c>
      <c r="W55" s="3"/>
      <c r="X55" s="3">
        <v>762.40859999999998</v>
      </c>
      <c r="Y55" s="3">
        <v>886.64499999999998</v>
      </c>
      <c r="Z55" s="3">
        <v>1051.5443</v>
      </c>
      <c r="AA55" s="3">
        <v>1135.3067000000001</v>
      </c>
      <c r="AB55" s="3">
        <f t="shared" si="15"/>
        <v>958.97614999999996</v>
      </c>
      <c r="AC55" s="3"/>
      <c r="AD55" s="3"/>
      <c r="AE55" s="3"/>
      <c r="AF55" s="3"/>
      <c r="AG55" s="3">
        <f t="shared" si="16"/>
        <v>792.0556171052632</v>
      </c>
      <c r="AH55" s="3">
        <f t="shared" si="17"/>
        <v>1071.5735697368425</v>
      </c>
      <c r="AI55" s="3">
        <f t="shared" si="18"/>
        <v>1358.695744736842</v>
      </c>
      <c r="AJ55" s="3">
        <f t="shared" si="19"/>
        <v>1444.6408736842106</v>
      </c>
      <c r="AK55" s="3"/>
      <c r="AL55" s="3"/>
      <c r="AM55" s="3"/>
      <c r="AN55" s="3"/>
    </row>
    <row r="56" spans="1:40" x14ac:dyDescent="0.2">
      <c r="A56" s="3" t="s">
        <v>93</v>
      </c>
      <c r="B56" s="3"/>
      <c r="C56" s="3">
        <v>1368.35</v>
      </c>
      <c r="D56" s="3">
        <v>668.18499999999995</v>
      </c>
      <c r="E56" s="3">
        <v>946.77800000000002</v>
      </c>
      <c r="F56" s="3">
        <v>1315.2733000000001</v>
      </c>
      <c r="G56" s="3">
        <f t="shared" si="14"/>
        <v>1074.646575</v>
      </c>
      <c r="H56" s="3"/>
      <c r="I56" s="3"/>
      <c r="J56" s="3"/>
      <c r="K56" s="3"/>
      <c r="L56" s="3">
        <f t="shared" si="22"/>
        <v>1393.3430605263159</v>
      </c>
      <c r="M56" s="3">
        <f t="shared" si="23"/>
        <v>744.15956900000015</v>
      </c>
      <c r="N56" s="3">
        <f t="shared" si="24"/>
        <v>1019.7114439189186</v>
      </c>
      <c r="O56" s="3">
        <f t="shared" si="25"/>
        <v>1571.4385315789475</v>
      </c>
      <c r="P56" s="3"/>
      <c r="Q56" s="3"/>
      <c r="R56" s="3"/>
      <c r="S56" s="3"/>
      <c r="V56" s="3" t="s">
        <v>93</v>
      </c>
      <c r="W56" s="3"/>
      <c r="X56" s="3">
        <v>843.33</v>
      </c>
      <c r="Y56" s="3">
        <v>784.37829999999997</v>
      </c>
      <c r="Z56" s="3">
        <v>882.03710000000001</v>
      </c>
      <c r="AA56" s="3">
        <v>605.89329999999995</v>
      </c>
      <c r="AB56" s="3">
        <f t="shared" si="15"/>
        <v>778.90967499999988</v>
      </c>
      <c r="AC56" s="3"/>
      <c r="AD56" s="3"/>
      <c r="AE56" s="3"/>
      <c r="AF56" s="3"/>
      <c r="AG56" s="3">
        <f t="shared" si="16"/>
        <v>1053.0434921052633</v>
      </c>
      <c r="AH56" s="3">
        <f t="shared" si="17"/>
        <v>1149.3733447368427</v>
      </c>
      <c r="AI56" s="3">
        <f t="shared" si="18"/>
        <v>1369.2550197368421</v>
      </c>
      <c r="AJ56" s="3">
        <f t="shared" si="19"/>
        <v>1095.2939486842106</v>
      </c>
      <c r="AK56" s="3"/>
      <c r="AL56" s="3"/>
      <c r="AM56" s="3"/>
      <c r="AN56" s="3"/>
    </row>
    <row r="57" spans="1:40" x14ac:dyDescent="0.2">
      <c r="A57" s="3" t="s">
        <v>94</v>
      </c>
      <c r="B57" s="3"/>
      <c r="C57" s="3">
        <v>635.74749999999995</v>
      </c>
      <c r="D57" s="3">
        <v>814.48500000000001</v>
      </c>
      <c r="E57" s="3">
        <v>827.61199999999997</v>
      </c>
      <c r="F57" s="3">
        <v>828.55</v>
      </c>
      <c r="G57" s="3">
        <f t="shared" si="14"/>
        <v>776.59862500000008</v>
      </c>
      <c r="H57" s="3"/>
      <c r="I57" s="3"/>
      <c r="J57" s="3"/>
      <c r="K57" s="3"/>
      <c r="L57" s="3">
        <f t="shared" si="22"/>
        <v>958.7885105263158</v>
      </c>
      <c r="M57" s="3">
        <f t="shared" si="23"/>
        <v>1188.5075190000002</v>
      </c>
      <c r="N57" s="3">
        <f t="shared" si="24"/>
        <v>1198.5933939189185</v>
      </c>
      <c r="O57" s="3">
        <f t="shared" si="25"/>
        <v>1382.7631815789473</v>
      </c>
      <c r="P57" s="3"/>
      <c r="Q57" s="3"/>
      <c r="R57" s="3"/>
      <c r="S57" s="3"/>
      <c r="V57" s="3" t="s">
        <v>94</v>
      </c>
      <c r="W57" s="3"/>
      <c r="X57" s="3">
        <v>922.7971</v>
      </c>
      <c r="Y57" s="3">
        <v>915.44500000000005</v>
      </c>
      <c r="Z57" s="3">
        <v>1003.0571</v>
      </c>
      <c r="AA57" s="3">
        <v>938.92330000000004</v>
      </c>
      <c r="AB57" s="3">
        <f t="shared" si="15"/>
        <v>945.05562499999996</v>
      </c>
      <c r="AC57" s="3"/>
      <c r="AD57" s="3"/>
      <c r="AE57" s="3"/>
      <c r="AF57" s="3"/>
      <c r="AG57" s="3">
        <f t="shared" si="16"/>
        <v>966.36464210526321</v>
      </c>
      <c r="AH57" s="3">
        <f t="shared" si="17"/>
        <v>1114.2940947368425</v>
      </c>
      <c r="AI57" s="3">
        <f t="shared" si="18"/>
        <v>1324.129069736842</v>
      </c>
      <c r="AJ57" s="3">
        <f t="shared" si="19"/>
        <v>1262.1779986842107</v>
      </c>
      <c r="AK57" s="3"/>
      <c r="AL57" s="3"/>
      <c r="AM57" s="3"/>
      <c r="AN57" s="3"/>
    </row>
    <row r="58" spans="1:40" x14ac:dyDescent="0.2">
      <c r="A58" s="3" t="s">
        <v>95</v>
      </c>
      <c r="B58" s="3"/>
      <c r="C58" s="3">
        <v>491.54750000000001</v>
      </c>
      <c r="D58" s="3">
        <v>586.90499999999997</v>
      </c>
      <c r="E58" s="3">
        <v>919.76</v>
      </c>
      <c r="F58" s="3">
        <v>685.41499999999996</v>
      </c>
      <c r="G58" s="3">
        <f t="shared" si="14"/>
        <v>670.9068749999999</v>
      </c>
      <c r="H58" s="3"/>
      <c r="I58" s="3"/>
      <c r="J58" s="3"/>
      <c r="K58" s="3"/>
      <c r="L58" s="3">
        <f t="shared" si="22"/>
        <v>920.28026052631606</v>
      </c>
      <c r="M58" s="3">
        <f t="shared" si="23"/>
        <v>1066.6192690000003</v>
      </c>
      <c r="N58" s="3">
        <f t="shared" si="24"/>
        <v>1396.4331439189186</v>
      </c>
      <c r="O58" s="3">
        <f t="shared" si="25"/>
        <v>1345.3199315789475</v>
      </c>
      <c r="P58" s="3"/>
      <c r="Q58" s="3"/>
      <c r="R58" s="3"/>
      <c r="S58" s="3"/>
      <c r="V58" s="3" t="s">
        <v>95</v>
      </c>
      <c r="W58" s="3"/>
      <c r="X58" s="3">
        <v>447.69709999999998</v>
      </c>
      <c r="Y58" s="3">
        <v>510.48329999999999</v>
      </c>
      <c r="Z58" s="3">
        <v>547.71140000000003</v>
      </c>
      <c r="AA58" s="3">
        <v>497.92</v>
      </c>
      <c r="AB58" s="3">
        <f t="shared" si="15"/>
        <v>500.95294999999999</v>
      </c>
      <c r="AC58" s="3"/>
      <c r="AD58" s="3"/>
      <c r="AE58" s="3"/>
      <c r="AF58" s="3"/>
      <c r="AG58" s="3">
        <f t="shared" si="16"/>
        <v>935.36731710526317</v>
      </c>
      <c r="AH58" s="3">
        <f t="shared" si="17"/>
        <v>1153.4350697368425</v>
      </c>
      <c r="AI58" s="3">
        <f t="shared" si="18"/>
        <v>1312.886044736842</v>
      </c>
      <c r="AJ58" s="3">
        <f t="shared" si="19"/>
        <v>1265.2773736842105</v>
      </c>
      <c r="AK58" s="3"/>
      <c r="AL58" s="3"/>
      <c r="AM58" s="3"/>
      <c r="AN58" s="3"/>
    </row>
    <row r="59" spans="1:40" x14ac:dyDescent="0.2">
      <c r="A59" s="3" t="s">
        <v>96</v>
      </c>
      <c r="B59" s="3"/>
      <c r="C59" s="3">
        <v>1055.1724999999999</v>
      </c>
      <c r="D59" s="3">
        <v>1012.1849999999999</v>
      </c>
      <c r="E59" s="3">
        <v>889.70399999999995</v>
      </c>
      <c r="F59" s="3">
        <v>1353.6617000000001</v>
      </c>
      <c r="G59" s="3">
        <f t="shared" si="14"/>
        <v>1077.6808000000001</v>
      </c>
      <c r="H59" s="3"/>
      <c r="I59" s="3"/>
      <c r="J59" s="3"/>
      <c r="K59" s="3"/>
      <c r="L59" s="3">
        <f t="shared" si="22"/>
        <v>1077.1313355263158</v>
      </c>
      <c r="M59" s="3">
        <f t="shared" si="23"/>
        <v>1085.125344</v>
      </c>
      <c r="N59" s="3">
        <f t="shared" si="24"/>
        <v>959.6032189189184</v>
      </c>
      <c r="O59" s="3">
        <f t="shared" si="25"/>
        <v>1606.7927065789474</v>
      </c>
      <c r="P59" s="3"/>
      <c r="Q59" s="3"/>
      <c r="R59" s="3"/>
      <c r="S59" s="3"/>
      <c r="V59" s="3" t="s">
        <v>96</v>
      </c>
      <c r="W59" s="3"/>
      <c r="X59" s="3">
        <v>887.10709999999995</v>
      </c>
      <c r="Y59" s="3">
        <v>1401.4016999999999</v>
      </c>
      <c r="Z59" s="3">
        <v>1110.9885999999999</v>
      </c>
      <c r="AA59" s="3">
        <v>1276.2067</v>
      </c>
      <c r="AB59" s="3">
        <f t="shared" si="15"/>
        <v>1168.9260249999998</v>
      </c>
      <c r="AC59" s="3"/>
      <c r="AD59" s="3"/>
      <c r="AE59" s="3"/>
      <c r="AF59" s="3"/>
      <c r="AG59" s="3">
        <f t="shared" si="16"/>
        <v>706.80424210526337</v>
      </c>
      <c r="AH59" s="3">
        <f t="shared" si="17"/>
        <v>1376.3803947368426</v>
      </c>
      <c r="AI59" s="3">
        <f t="shared" si="18"/>
        <v>1208.1901697368421</v>
      </c>
      <c r="AJ59" s="3">
        <f t="shared" si="19"/>
        <v>1375.5909986842107</v>
      </c>
      <c r="AK59" s="3"/>
      <c r="AL59" s="3"/>
      <c r="AM59" s="3"/>
      <c r="AN59" s="3"/>
    </row>
    <row r="60" spans="1:40" x14ac:dyDescent="0.2">
      <c r="A60" s="3" t="s">
        <v>97</v>
      </c>
      <c r="B60" s="3"/>
      <c r="C60" s="3">
        <v>512.51</v>
      </c>
      <c r="D60" s="3">
        <v>647.82000000000005</v>
      </c>
      <c r="E60" s="3">
        <v>972.06</v>
      </c>
      <c r="F60" s="3">
        <v>755.75670000000002</v>
      </c>
      <c r="G60" s="3">
        <f t="shared" si="14"/>
        <v>722.03667499999995</v>
      </c>
      <c r="H60" s="3"/>
      <c r="I60" s="3"/>
      <c r="J60" s="3"/>
      <c r="K60" s="3"/>
      <c r="L60" s="3">
        <f t="shared" si="22"/>
        <v>890.11296052631599</v>
      </c>
      <c r="M60" s="3">
        <f t="shared" si="23"/>
        <v>1076.4044690000003</v>
      </c>
      <c r="N60" s="3">
        <f t="shared" si="24"/>
        <v>1397.6033439189187</v>
      </c>
      <c r="O60" s="3">
        <f t="shared" si="25"/>
        <v>1364.5318315789475</v>
      </c>
      <c r="P60" s="3"/>
      <c r="Q60" s="3"/>
      <c r="R60" s="3"/>
      <c r="S60" s="3"/>
      <c r="V60" s="3" t="s">
        <v>97</v>
      </c>
      <c r="W60" s="3"/>
      <c r="X60" s="3">
        <v>536.44000000000005</v>
      </c>
      <c r="Y60" s="3">
        <v>679.68709999999999</v>
      </c>
      <c r="Z60" s="3">
        <v>910.14329999999995</v>
      </c>
      <c r="AA60" s="3">
        <v>814.68499999999995</v>
      </c>
      <c r="AB60" s="3">
        <f t="shared" si="15"/>
        <v>735.23885000000007</v>
      </c>
      <c r="AC60" s="3"/>
      <c r="AD60" s="3"/>
      <c r="AE60" s="3"/>
      <c r="AF60" s="3"/>
      <c r="AG60" s="3">
        <f t="shared" si="16"/>
        <v>789.82431710526316</v>
      </c>
      <c r="AH60" s="3">
        <f t="shared" si="17"/>
        <v>1088.3529697368424</v>
      </c>
      <c r="AI60" s="3">
        <f t="shared" si="18"/>
        <v>1441.0320447368417</v>
      </c>
      <c r="AJ60" s="3">
        <f t="shared" si="19"/>
        <v>1347.7564736842105</v>
      </c>
      <c r="AK60" s="3"/>
      <c r="AL60" s="3"/>
      <c r="AM60" s="3"/>
      <c r="AN60" s="3"/>
    </row>
    <row r="61" spans="1:40" x14ac:dyDescent="0.2">
      <c r="A61" s="3" t="s">
        <v>98</v>
      </c>
      <c r="B61" s="3"/>
      <c r="C61" s="3">
        <v>479.79250000000002</v>
      </c>
      <c r="D61" s="3">
        <v>656.1</v>
      </c>
      <c r="E61" s="3">
        <v>1058.2660000000001</v>
      </c>
      <c r="F61" s="3">
        <v>912.02329999999995</v>
      </c>
      <c r="G61" s="3">
        <f t="shared" si="14"/>
        <v>776.54544999999996</v>
      </c>
      <c r="H61" s="3"/>
      <c r="I61" s="3"/>
      <c r="J61" s="3"/>
      <c r="K61" s="3"/>
      <c r="L61" s="3">
        <f t="shared" si="22"/>
        <v>802.886685526316</v>
      </c>
      <c r="M61" s="3">
        <f t="shared" si="23"/>
        <v>1030.1756940000002</v>
      </c>
      <c r="N61" s="3">
        <f t="shared" si="24"/>
        <v>1429.3005689189185</v>
      </c>
      <c r="O61" s="3">
        <f t="shared" si="25"/>
        <v>1466.2896565789474</v>
      </c>
      <c r="P61" s="3"/>
      <c r="Q61" s="3"/>
      <c r="R61" s="3"/>
      <c r="S61" s="3"/>
      <c r="V61" s="3" t="s">
        <v>98</v>
      </c>
      <c r="W61" s="3"/>
      <c r="X61" s="3">
        <v>495.45</v>
      </c>
      <c r="Y61" s="3">
        <v>591.15</v>
      </c>
      <c r="Z61" s="3">
        <v>641.16859999999997</v>
      </c>
      <c r="AA61" s="3">
        <v>720.71</v>
      </c>
      <c r="AB61" s="3">
        <f t="shared" si="15"/>
        <v>612.11964999999998</v>
      </c>
      <c r="AC61" s="3"/>
      <c r="AD61" s="3"/>
      <c r="AE61" s="3"/>
      <c r="AF61" s="3"/>
      <c r="AG61" s="3">
        <f t="shared" si="16"/>
        <v>871.95351710526324</v>
      </c>
      <c r="AH61" s="3">
        <f t="shared" si="17"/>
        <v>1122.9350697368425</v>
      </c>
      <c r="AI61" s="3">
        <f t="shared" si="18"/>
        <v>1295.1765447368421</v>
      </c>
      <c r="AJ61" s="3">
        <f t="shared" si="19"/>
        <v>1376.9006736842107</v>
      </c>
      <c r="AK61" s="3"/>
      <c r="AL61" s="3"/>
      <c r="AM61" s="3"/>
      <c r="AN61" s="3"/>
    </row>
    <row r="62" spans="1:40" x14ac:dyDescent="0.2">
      <c r="A62" s="3" t="s">
        <v>99</v>
      </c>
      <c r="B62" s="3"/>
      <c r="C62" s="3">
        <v>527.92250000000001</v>
      </c>
      <c r="D62" s="3">
        <v>472.07</v>
      </c>
      <c r="E62" s="3">
        <v>494.26</v>
      </c>
      <c r="F62" s="3">
        <v>531.26</v>
      </c>
      <c r="G62" s="3">
        <f t="shared" si="14"/>
        <v>506.37812500000001</v>
      </c>
      <c r="H62" s="3"/>
      <c r="I62" s="3"/>
      <c r="J62" s="3"/>
      <c r="K62" s="3"/>
      <c r="L62" s="3">
        <f t="shared" si="22"/>
        <v>1121.1840105263159</v>
      </c>
      <c r="M62" s="3">
        <f t="shared" si="23"/>
        <v>1116.3130190000002</v>
      </c>
      <c r="N62" s="3">
        <f t="shared" si="24"/>
        <v>1135.4618939189186</v>
      </c>
      <c r="O62" s="3">
        <f t="shared" si="25"/>
        <v>1355.6936815789475</v>
      </c>
      <c r="P62" s="3"/>
      <c r="Q62" s="3"/>
      <c r="R62" s="3"/>
      <c r="S62" s="3"/>
      <c r="V62" s="3" t="s">
        <v>99</v>
      </c>
      <c r="W62" s="3"/>
      <c r="X62" s="3">
        <v>465.15</v>
      </c>
      <c r="Y62" s="3">
        <v>474.43329999999997</v>
      </c>
      <c r="Z62" s="3">
        <v>517.16859999999997</v>
      </c>
      <c r="AA62" s="3">
        <v>579.70330000000001</v>
      </c>
      <c r="AB62" s="3">
        <f t="shared" si="15"/>
        <v>509.11379999999997</v>
      </c>
      <c r="AC62" s="3"/>
      <c r="AD62" s="3"/>
      <c r="AE62" s="3"/>
      <c r="AF62" s="3"/>
      <c r="AG62" s="3">
        <f t="shared" si="16"/>
        <v>944.65936710526319</v>
      </c>
      <c r="AH62" s="3">
        <f t="shared" si="17"/>
        <v>1109.2242197368425</v>
      </c>
      <c r="AI62" s="3">
        <f t="shared" si="18"/>
        <v>1274.1823947368421</v>
      </c>
      <c r="AJ62" s="3">
        <f t="shared" si="19"/>
        <v>1338.8998236842106</v>
      </c>
      <c r="AK62" s="3"/>
      <c r="AL62" s="3"/>
      <c r="AM62" s="3"/>
      <c r="AN62" s="3"/>
    </row>
    <row r="63" spans="1:40" x14ac:dyDescent="0.2">
      <c r="A63" s="3" t="s">
        <v>100</v>
      </c>
      <c r="B63" s="3"/>
      <c r="C63" s="3">
        <v>1177.5433</v>
      </c>
      <c r="D63" s="3">
        <v>990.27</v>
      </c>
      <c r="E63" s="3">
        <v>1081.1600000000001</v>
      </c>
      <c r="F63" s="3">
        <v>1130.7283</v>
      </c>
      <c r="G63" s="3">
        <f t="shared" si="14"/>
        <v>1094.9253999999999</v>
      </c>
      <c r="H63" s="3"/>
      <c r="I63" s="3"/>
      <c r="J63" s="3"/>
      <c r="K63" s="3"/>
      <c r="L63" s="3">
        <f t="shared" si="22"/>
        <v>1182.2575355263161</v>
      </c>
      <c r="M63" s="3">
        <f t="shared" si="23"/>
        <v>1045.9657440000003</v>
      </c>
      <c r="N63" s="3">
        <f t="shared" si="24"/>
        <v>1133.8146189189188</v>
      </c>
      <c r="O63" s="3">
        <f t="shared" si="25"/>
        <v>1366.6147065789476</v>
      </c>
      <c r="P63" s="3"/>
      <c r="Q63" s="3"/>
      <c r="R63" s="3"/>
      <c r="S63" s="3"/>
      <c r="V63" s="3" t="s">
        <v>100</v>
      </c>
      <c r="W63" s="3"/>
      <c r="X63" s="3">
        <v>1725.7</v>
      </c>
      <c r="Y63" s="3">
        <v>1814.8</v>
      </c>
      <c r="Z63" s="3">
        <v>1455.0733</v>
      </c>
      <c r="AA63" s="3">
        <v>1912.6333</v>
      </c>
      <c r="AB63" s="3">
        <f t="shared" si="15"/>
        <v>1727.0516499999999</v>
      </c>
      <c r="AC63" s="3"/>
      <c r="AD63" s="3"/>
      <c r="AE63" s="3"/>
      <c r="AF63" s="3"/>
      <c r="AG63" s="3">
        <f t="shared" si="16"/>
        <v>987.27151710526334</v>
      </c>
      <c r="AH63" s="3">
        <f t="shared" si="17"/>
        <v>1231.6530697368426</v>
      </c>
      <c r="AI63" s="3">
        <f t="shared" si="18"/>
        <v>994.14924473684209</v>
      </c>
      <c r="AJ63" s="3">
        <f t="shared" si="19"/>
        <v>1453.8919736842106</v>
      </c>
      <c r="AK63" s="3"/>
      <c r="AL63" s="3"/>
      <c r="AM63" s="3"/>
      <c r="AN63" s="3"/>
    </row>
    <row r="64" spans="1:40" x14ac:dyDescent="0.2">
      <c r="A64" s="3" t="s">
        <v>101</v>
      </c>
      <c r="B64" s="3"/>
      <c r="C64" s="3">
        <v>794.64499999999998</v>
      </c>
      <c r="D64" s="3">
        <v>886.17499999999995</v>
      </c>
      <c r="E64" s="3">
        <v>935.25</v>
      </c>
      <c r="F64" s="3">
        <v>1100.0667000000001</v>
      </c>
      <c r="G64" s="3">
        <f t="shared" si="14"/>
        <v>929.034175</v>
      </c>
      <c r="H64" s="3"/>
      <c r="I64" s="3"/>
      <c r="J64" s="3"/>
      <c r="K64" s="3"/>
      <c r="L64" s="3">
        <f t="shared" si="22"/>
        <v>965.25046052631592</v>
      </c>
      <c r="M64" s="3">
        <f t="shared" si="23"/>
        <v>1107.7619690000001</v>
      </c>
      <c r="N64" s="3">
        <f t="shared" si="24"/>
        <v>1153.7958439189185</v>
      </c>
      <c r="O64" s="3">
        <f t="shared" si="25"/>
        <v>1501.8443315789475</v>
      </c>
      <c r="P64" s="3"/>
      <c r="Q64" s="3"/>
      <c r="R64" s="3"/>
      <c r="S64" s="3"/>
      <c r="V64" s="3" t="s">
        <v>101</v>
      </c>
      <c r="W64" s="3"/>
      <c r="X64" s="3">
        <v>729.2414</v>
      </c>
      <c r="Y64" s="3">
        <v>744.83330000000001</v>
      </c>
      <c r="Z64" s="3">
        <v>880.8614</v>
      </c>
      <c r="AA64" s="3">
        <v>773.53330000000005</v>
      </c>
      <c r="AB64" s="3">
        <f t="shared" si="15"/>
        <v>782.11734999999999</v>
      </c>
      <c r="AC64" s="3"/>
      <c r="AD64" s="3"/>
      <c r="AE64" s="3"/>
      <c r="AF64" s="3"/>
      <c r="AG64" s="3">
        <f t="shared" si="16"/>
        <v>935.74721710526319</v>
      </c>
      <c r="AH64" s="3">
        <f t="shared" si="17"/>
        <v>1106.6206697368425</v>
      </c>
      <c r="AI64" s="3">
        <f t="shared" si="18"/>
        <v>1364.871644736842</v>
      </c>
      <c r="AJ64" s="3">
        <f t="shared" si="19"/>
        <v>1259.7262736842106</v>
      </c>
      <c r="AK64" s="3"/>
      <c r="AL64" s="3"/>
      <c r="AM64" s="3"/>
      <c r="AN64" s="3"/>
    </row>
    <row r="65" spans="1:40" x14ac:dyDescent="0.2">
      <c r="A65" s="3" t="s">
        <v>102</v>
      </c>
      <c r="B65" s="3"/>
      <c r="C65" s="3">
        <v>649.42250000000001</v>
      </c>
      <c r="D65" s="3">
        <v>569.58500000000004</v>
      </c>
      <c r="E65" s="3">
        <v>612.01</v>
      </c>
      <c r="F65" s="3">
        <v>712.57830000000001</v>
      </c>
      <c r="G65" s="3">
        <f t="shared" si="14"/>
        <v>635.89895000000001</v>
      </c>
      <c r="H65" s="3"/>
      <c r="I65" s="3"/>
      <c r="J65" s="3"/>
      <c r="K65" s="3"/>
      <c r="L65" s="3">
        <f t="shared" si="22"/>
        <v>1113.1631855263158</v>
      </c>
      <c r="M65" s="3">
        <f t="shared" si="23"/>
        <v>1084.3071940000002</v>
      </c>
      <c r="N65" s="3">
        <f t="shared" si="24"/>
        <v>1123.6910689189185</v>
      </c>
      <c r="O65" s="3">
        <f t="shared" si="25"/>
        <v>1407.4911565789475</v>
      </c>
      <c r="P65" s="3"/>
      <c r="Q65" s="3"/>
      <c r="R65" s="3"/>
      <c r="S65" s="3"/>
      <c r="V65" s="3" t="s">
        <v>102</v>
      </c>
      <c r="W65" s="3"/>
      <c r="X65" s="3">
        <v>557.85140000000001</v>
      </c>
      <c r="Y65" s="3">
        <v>689.77170000000001</v>
      </c>
      <c r="Z65" s="3">
        <v>707.17859999999996</v>
      </c>
      <c r="AA65" s="3">
        <v>656.29330000000004</v>
      </c>
      <c r="AB65" s="3">
        <f t="shared" si="15"/>
        <v>652.77375000000006</v>
      </c>
      <c r="AC65" s="3"/>
      <c r="AD65" s="3"/>
      <c r="AE65" s="3"/>
      <c r="AF65" s="3"/>
      <c r="AG65" s="3">
        <f t="shared" si="16"/>
        <v>893.70081710526313</v>
      </c>
      <c r="AH65" s="3">
        <f t="shared" si="17"/>
        <v>1180.9026697368424</v>
      </c>
      <c r="AI65" s="3">
        <f t="shared" si="18"/>
        <v>1320.5324447368419</v>
      </c>
      <c r="AJ65" s="3">
        <f t="shared" si="19"/>
        <v>1271.8298736842105</v>
      </c>
      <c r="AK65" s="3"/>
      <c r="AL65" s="3"/>
      <c r="AM65" s="3"/>
      <c r="AN65" s="3"/>
    </row>
    <row r="66" spans="1:40" x14ac:dyDescent="0.2">
      <c r="A66" s="3" t="s">
        <v>103</v>
      </c>
      <c r="B66" s="3"/>
      <c r="C66" s="3">
        <v>647.13499999999999</v>
      </c>
      <c r="D66" s="3">
        <v>999.90499999999997</v>
      </c>
      <c r="E66" s="3">
        <v>689.62800000000004</v>
      </c>
      <c r="F66" s="3">
        <v>809.44500000000005</v>
      </c>
      <c r="G66" s="3">
        <f t="shared" si="14"/>
        <v>786.52825000000007</v>
      </c>
      <c r="H66" s="3"/>
      <c r="I66" s="3"/>
      <c r="J66" s="3"/>
      <c r="K66" s="3"/>
      <c r="L66" s="3">
        <f t="shared" si="22"/>
        <v>960.24638552631586</v>
      </c>
      <c r="M66" s="3">
        <f t="shared" si="23"/>
        <v>1363.9978940000001</v>
      </c>
      <c r="N66" s="3">
        <f t="shared" si="24"/>
        <v>1050.6797689189184</v>
      </c>
      <c r="O66" s="3">
        <f t="shared" si="25"/>
        <v>1353.7285565789475</v>
      </c>
      <c r="P66" s="3"/>
      <c r="Q66" s="3"/>
      <c r="R66" s="3"/>
      <c r="S66" s="3"/>
      <c r="V66" s="3" t="s">
        <v>103</v>
      </c>
      <c r="W66" s="3"/>
      <c r="X66" s="3">
        <v>575.95000000000005</v>
      </c>
      <c r="Y66" s="3">
        <v>722.25329999999997</v>
      </c>
      <c r="Z66" s="3">
        <v>726.57</v>
      </c>
      <c r="AA66" s="3">
        <v>772.00329999999997</v>
      </c>
      <c r="AB66" s="3">
        <f t="shared" si="15"/>
        <v>699.19415000000004</v>
      </c>
      <c r="AC66" s="3"/>
      <c r="AD66" s="3"/>
      <c r="AE66" s="3"/>
      <c r="AF66" s="3"/>
      <c r="AG66" s="3">
        <f t="shared" si="16"/>
        <v>865.37901710526319</v>
      </c>
      <c r="AH66" s="3">
        <f t="shared" si="17"/>
        <v>1166.9638697368423</v>
      </c>
      <c r="AI66" s="3">
        <f t="shared" si="18"/>
        <v>1293.5034447368421</v>
      </c>
      <c r="AJ66" s="3">
        <f t="shared" si="19"/>
        <v>1341.1194736842103</v>
      </c>
      <c r="AK66" s="3"/>
      <c r="AL66" s="3"/>
      <c r="AM66" s="3"/>
      <c r="AN66" s="3"/>
    </row>
    <row r="67" spans="1:40" x14ac:dyDescent="0.2">
      <c r="A67" s="3" t="s">
        <v>104</v>
      </c>
      <c r="B67" s="3"/>
      <c r="C67" s="3">
        <v>720.26750000000004</v>
      </c>
      <c r="D67" s="3">
        <v>916.86</v>
      </c>
      <c r="E67" s="3">
        <v>905.60199999999998</v>
      </c>
      <c r="F67" s="3">
        <v>1025.6216999999999</v>
      </c>
      <c r="G67" s="3">
        <f t="shared" ref="G67:G77" si="26">AVERAGE(C67:F67)</f>
        <v>892.08780000000002</v>
      </c>
      <c r="H67" s="3"/>
      <c r="I67" s="3"/>
      <c r="J67" s="3"/>
      <c r="K67" s="3"/>
      <c r="L67" s="3">
        <f t="shared" si="22"/>
        <v>927.81933552631597</v>
      </c>
      <c r="M67" s="3">
        <f t="shared" si="23"/>
        <v>1175.3933440000001</v>
      </c>
      <c r="N67" s="3">
        <f t="shared" si="24"/>
        <v>1161.0942189189186</v>
      </c>
      <c r="O67" s="3">
        <f t="shared" si="25"/>
        <v>1464.3457065789473</v>
      </c>
      <c r="P67" s="3"/>
      <c r="Q67" s="3"/>
      <c r="R67" s="3"/>
      <c r="S67" s="3"/>
      <c r="V67" s="3" t="s">
        <v>104</v>
      </c>
      <c r="W67" s="3"/>
      <c r="X67" s="3">
        <v>740.27139999999997</v>
      </c>
      <c r="Y67" s="3">
        <v>1012.9633</v>
      </c>
      <c r="Z67" s="3">
        <v>1036.2285999999999</v>
      </c>
      <c r="AA67" s="3">
        <v>908.95669999999996</v>
      </c>
      <c r="AB67" s="3">
        <f t="shared" ref="AB67:AB77" si="27">AVERAGE(X67:AA67)</f>
        <v>924.60500000000002</v>
      </c>
      <c r="AC67" s="3"/>
      <c r="AD67" s="3"/>
      <c r="AE67" s="3"/>
      <c r="AF67" s="3"/>
      <c r="AG67" s="3">
        <f t="shared" ref="AG67:AG77" si="28">X67-$AB67+AC$2</f>
        <v>804.28956710526313</v>
      </c>
      <c r="AH67" s="3">
        <f t="shared" ref="AH67:AH77" si="29">Y67-$AB67+AD$2</f>
        <v>1232.2630197368426</v>
      </c>
      <c r="AI67" s="3">
        <f t="shared" ref="AI67:AI77" si="30">Z67-$AB67+AE$2</f>
        <v>1377.7511947368419</v>
      </c>
      <c r="AJ67" s="3">
        <f t="shared" ref="AJ67:AJ77" si="31">AA67-$AB67+AF$2</f>
        <v>1252.6620236842105</v>
      </c>
      <c r="AK67" s="3"/>
      <c r="AL67" s="3"/>
      <c r="AM67" s="3"/>
      <c r="AN67" s="3"/>
    </row>
    <row r="68" spans="1:40" x14ac:dyDescent="0.2">
      <c r="A68" s="3" t="s">
        <v>105</v>
      </c>
      <c r="B68" s="3"/>
      <c r="C68" s="3">
        <v>652.48249999999996</v>
      </c>
      <c r="D68" s="3">
        <v>613.09</v>
      </c>
      <c r="E68" s="3">
        <v>794.822</v>
      </c>
      <c r="F68" s="3">
        <v>883.10829999999999</v>
      </c>
      <c r="G68" s="3">
        <f t="shared" si="26"/>
        <v>735.87569999999994</v>
      </c>
      <c r="H68" s="3"/>
      <c r="I68" s="3"/>
      <c r="J68" s="3"/>
      <c r="K68" s="3"/>
      <c r="L68" s="3">
        <f t="shared" si="22"/>
        <v>1016.246435526316</v>
      </c>
      <c r="M68" s="3">
        <f t="shared" si="23"/>
        <v>1027.8354440000003</v>
      </c>
      <c r="N68" s="3">
        <f t="shared" si="24"/>
        <v>1206.5263189189186</v>
      </c>
      <c r="O68" s="3">
        <f t="shared" si="25"/>
        <v>1478.0444065789475</v>
      </c>
      <c r="P68" s="3"/>
      <c r="Q68" s="3"/>
      <c r="R68" s="3"/>
      <c r="S68" s="3"/>
      <c r="V68" s="3" t="s">
        <v>105</v>
      </c>
      <c r="W68" s="3"/>
      <c r="X68" s="3">
        <v>498.58429999999998</v>
      </c>
      <c r="Y68" s="3">
        <v>591.82000000000005</v>
      </c>
      <c r="Z68" s="3">
        <v>588.40859999999998</v>
      </c>
      <c r="AA68" s="3">
        <v>607.36</v>
      </c>
      <c r="AB68" s="3">
        <f t="shared" si="27"/>
        <v>571.54322500000001</v>
      </c>
      <c r="AC68" s="3"/>
      <c r="AD68" s="3"/>
      <c r="AE68" s="3"/>
      <c r="AF68" s="3"/>
      <c r="AG68" s="3">
        <f t="shared" si="28"/>
        <v>915.66424210526316</v>
      </c>
      <c r="AH68" s="3">
        <f t="shared" si="29"/>
        <v>1164.1814947368425</v>
      </c>
      <c r="AI68" s="3">
        <f t="shared" si="30"/>
        <v>1282.992969736842</v>
      </c>
      <c r="AJ68" s="3">
        <f t="shared" si="31"/>
        <v>1304.1270986842105</v>
      </c>
      <c r="AK68" s="3"/>
      <c r="AL68" s="3"/>
      <c r="AM68" s="3"/>
      <c r="AN68" s="3"/>
    </row>
    <row r="69" spans="1:40" x14ac:dyDescent="0.2">
      <c r="A69" s="3" t="s">
        <v>106</v>
      </c>
      <c r="B69" s="3"/>
      <c r="C69" s="3">
        <v>789.67250000000001</v>
      </c>
      <c r="D69" s="3">
        <v>747.3</v>
      </c>
      <c r="E69" s="3">
        <v>840.22199999999998</v>
      </c>
      <c r="F69" s="3">
        <v>806.79</v>
      </c>
      <c r="G69" s="3">
        <f t="shared" si="26"/>
        <v>795.99612499999989</v>
      </c>
      <c r="H69" s="3"/>
      <c r="I69" s="3"/>
      <c r="J69" s="3"/>
      <c r="K69" s="3"/>
      <c r="L69" s="3">
        <f t="shared" si="22"/>
        <v>1093.3160105263159</v>
      </c>
      <c r="M69" s="3">
        <f t="shared" si="23"/>
        <v>1101.9250190000002</v>
      </c>
      <c r="N69" s="3">
        <f t="shared" si="24"/>
        <v>1191.8058939189186</v>
      </c>
      <c r="O69" s="3">
        <f t="shared" si="25"/>
        <v>1341.6056815789475</v>
      </c>
      <c r="P69" s="3"/>
      <c r="Q69" s="3"/>
      <c r="R69" s="3"/>
      <c r="S69" s="3"/>
      <c r="V69" s="3" t="s">
        <v>106</v>
      </c>
      <c r="W69" s="3"/>
      <c r="X69" s="3">
        <v>883.39859999999999</v>
      </c>
      <c r="Y69" s="3">
        <v>959.69830000000002</v>
      </c>
      <c r="Z69" s="3">
        <v>988.72569999999996</v>
      </c>
      <c r="AA69" s="3">
        <v>979.5</v>
      </c>
      <c r="AB69" s="3">
        <f t="shared" si="27"/>
        <v>952.83064999999999</v>
      </c>
      <c r="AC69" s="3"/>
      <c r="AD69" s="3"/>
      <c r="AE69" s="3"/>
      <c r="AF69" s="3"/>
      <c r="AG69" s="3">
        <f t="shared" si="28"/>
        <v>919.19111710526317</v>
      </c>
      <c r="AH69" s="3">
        <f t="shared" si="29"/>
        <v>1150.7723697368424</v>
      </c>
      <c r="AI69" s="3">
        <f t="shared" si="30"/>
        <v>1302.0226447368418</v>
      </c>
      <c r="AJ69" s="3">
        <f t="shared" si="31"/>
        <v>1294.9796736842104</v>
      </c>
      <c r="AK69" s="3"/>
      <c r="AL69" s="3"/>
      <c r="AM69" s="3"/>
      <c r="AN69" s="3"/>
    </row>
    <row r="70" spans="1:40" x14ac:dyDescent="0.2">
      <c r="A70" s="3" t="s">
        <v>107</v>
      </c>
      <c r="B70" s="3"/>
      <c r="C70" s="3">
        <v>806.97500000000002</v>
      </c>
      <c r="D70" s="3">
        <v>682.4</v>
      </c>
      <c r="E70" s="3">
        <v>708.44200000000001</v>
      </c>
      <c r="F70" s="3">
        <v>966.26</v>
      </c>
      <c r="G70" s="3">
        <f t="shared" si="26"/>
        <v>791.01925000000006</v>
      </c>
      <c r="H70" s="3"/>
      <c r="I70" s="3"/>
      <c r="J70" s="3"/>
      <c r="K70" s="3"/>
      <c r="L70" s="3">
        <f t="shared" si="22"/>
        <v>1115.595385526316</v>
      </c>
      <c r="M70" s="3">
        <f t="shared" si="23"/>
        <v>1042.001894</v>
      </c>
      <c r="N70" s="3">
        <f t="shared" si="24"/>
        <v>1065.0027689189185</v>
      </c>
      <c r="O70" s="3">
        <f t="shared" si="25"/>
        <v>1506.0525565789474</v>
      </c>
      <c r="P70" s="3"/>
      <c r="Q70" s="3"/>
      <c r="R70" s="3"/>
      <c r="S70" s="3"/>
      <c r="V70" s="3" t="s">
        <v>107</v>
      </c>
      <c r="W70" s="3"/>
      <c r="X70" s="3">
        <v>925.0471</v>
      </c>
      <c r="Y70" s="3">
        <v>772.66330000000005</v>
      </c>
      <c r="Z70" s="3">
        <v>969.77290000000005</v>
      </c>
      <c r="AA70" s="3">
        <v>704.91669999999999</v>
      </c>
      <c r="AB70" s="3">
        <f t="shared" si="27"/>
        <v>843.09999999999991</v>
      </c>
      <c r="AC70" s="3"/>
      <c r="AD70" s="3"/>
      <c r="AE70" s="3"/>
      <c r="AF70" s="3"/>
      <c r="AG70" s="3">
        <f t="shared" si="28"/>
        <v>1070.5702671052632</v>
      </c>
      <c r="AH70" s="3">
        <f t="shared" si="29"/>
        <v>1073.4680197368425</v>
      </c>
      <c r="AI70" s="3">
        <f t="shared" si="30"/>
        <v>1392.8004947368422</v>
      </c>
      <c r="AJ70" s="3">
        <f t="shared" si="31"/>
        <v>1130.1270236842106</v>
      </c>
      <c r="AK70" s="3"/>
      <c r="AL70" s="3"/>
      <c r="AM70" s="3"/>
      <c r="AN70" s="3"/>
    </row>
    <row r="71" spans="1:40" x14ac:dyDescent="0.2">
      <c r="A71" s="3" t="s">
        <v>108</v>
      </c>
      <c r="B71" s="3"/>
      <c r="C71" s="3">
        <v>986.22</v>
      </c>
      <c r="D71" s="3">
        <v>791.64499999999998</v>
      </c>
      <c r="E71" s="3">
        <v>862.71</v>
      </c>
      <c r="F71" s="3">
        <v>988.44200000000001</v>
      </c>
      <c r="G71" s="3">
        <f t="shared" si="26"/>
        <v>907.25424999999996</v>
      </c>
      <c r="H71" s="3"/>
      <c r="I71" s="3"/>
      <c r="J71" s="3"/>
      <c r="K71" s="3"/>
      <c r="L71" s="3">
        <f t="shared" si="22"/>
        <v>1178.605385526316</v>
      </c>
      <c r="M71" s="3">
        <f t="shared" si="23"/>
        <v>1035.0118940000002</v>
      </c>
      <c r="N71" s="3">
        <f t="shared" si="24"/>
        <v>1103.0357689189186</v>
      </c>
      <c r="O71" s="3">
        <f t="shared" si="25"/>
        <v>1411.9995565789475</v>
      </c>
      <c r="P71" s="3"/>
      <c r="Q71" s="3"/>
      <c r="R71" s="3"/>
      <c r="S71" s="3"/>
      <c r="V71" s="3" t="s">
        <v>108</v>
      </c>
      <c r="W71" s="3"/>
      <c r="X71" s="3">
        <v>749.86860000000001</v>
      </c>
      <c r="Y71" s="3">
        <v>982.67830000000004</v>
      </c>
      <c r="Z71" s="3">
        <v>785.41</v>
      </c>
      <c r="AA71" s="3">
        <v>947.5367</v>
      </c>
      <c r="AB71" s="3">
        <f t="shared" si="27"/>
        <v>866.37340000000006</v>
      </c>
      <c r="AC71" s="3"/>
      <c r="AD71" s="3"/>
      <c r="AE71" s="3"/>
      <c r="AF71" s="3"/>
      <c r="AG71" s="3">
        <f t="shared" si="28"/>
        <v>872.11836710526313</v>
      </c>
      <c r="AH71" s="3">
        <f t="shared" si="29"/>
        <v>1260.2096197368423</v>
      </c>
      <c r="AI71" s="3">
        <f t="shared" si="30"/>
        <v>1185.1641947368419</v>
      </c>
      <c r="AJ71" s="3">
        <f t="shared" si="31"/>
        <v>1349.4736236842105</v>
      </c>
      <c r="AK71" s="3"/>
      <c r="AL71" s="3"/>
      <c r="AM71" s="3"/>
      <c r="AN71" s="3"/>
    </row>
    <row r="72" spans="1:40" x14ac:dyDescent="0.2">
      <c r="A72" s="3" t="s">
        <v>109</v>
      </c>
      <c r="B72" s="3"/>
      <c r="C72" s="3">
        <v>777.1</v>
      </c>
      <c r="D72" s="3">
        <v>1067.3367000000001</v>
      </c>
      <c r="E72" s="9"/>
      <c r="F72" s="3">
        <v>767.08500000000004</v>
      </c>
      <c r="G72" s="3">
        <f t="shared" si="26"/>
        <v>870.50723333333337</v>
      </c>
      <c r="H72" s="3"/>
      <c r="I72" s="3"/>
      <c r="J72" s="3"/>
      <c r="K72" s="3"/>
      <c r="L72" s="3">
        <f t="shared" si="22"/>
        <v>1006.2324021929826</v>
      </c>
      <c r="M72" s="3">
        <f t="shared" si="23"/>
        <v>1347.4506106666668</v>
      </c>
      <c r="N72" s="13"/>
      <c r="O72" s="3">
        <f t="shared" si="25"/>
        <v>1227.389573245614</v>
      </c>
      <c r="P72" s="3"/>
      <c r="Q72" s="3"/>
      <c r="R72" s="3"/>
      <c r="S72" s="3"/>
      <c r="V72" s="3" t="s">
        <v>109</v>
      </c>
      <c r="W72" s="3"/>
      <c r="X72" s="3">
        <v>1222.1133</v>
      </c>
      <c r="Y72" s="3">
        <v>905.36569999999995</v>
      </c>
      <c r="Z72" s="3">
        <v>940.72500000000002</v>
      </c>
      <c r="AA72" s="3">
        <v>1237.0262</v>
      </c>
      <c r="AB72" s="3">
        <f t="shared" si="27"/>
        <v>1076.30755</v>
      </c>
      <c r="AC72" s="3"/>
      <c r="AD72" s="3"/>
      <c r="AE72" s="3"/>
      <c r="AF72" s="3"/>
      <c r="AG72" s="3">
        <f t="shared" si="28"/>
        <v>1134.4289171052633</v>
      </c>
      <c r="AH72" s="3">
        <f t="shared" si="29"/>
        <v>972.96286973684244</v>
      </c>
      <c r="AI72" s="3">
        <f t="shared" si="30"/>
        <v>1130.5450447368421</v>
      </c>
      <c r="AJ72" s="3">
        <f t="shared" si="31"/>
        <v>1429.0289736842105</v>
      </c>
      <c r="AK72" s="3"/>
      <c r="AL72" s="3"/>
      <c r="AM72" s="3"/>
      <c r="AN72" s="3"/>
    </row>
    <row r="73" spans="1:40" x14ac:dyDescent="0.2">
      <c r="A73" s="3" t="s">
        <v>110</v>
      </c>
      <c r="B73" s="3"/>
      <c r="C73" s="3">
        <v>471.60250000000002</v>
      </c>
      <c r="D73" s="3">
        <v>438.86</v>
      </c>
      <c r="E73" s="3">
        <v>502.86799999999999</v>
      </c>
      <c r="F73" s="3">
        <v>614.97</v>
      </c>
      <c r="G73" s="3">
        <f t="shared" si="26"/>
        <v>507.07512500000001</v>
      </c>
      <c r="H73" s="3"/>
      <c r="I73" s="3"/>
      <c r="J73" s="3"/>
      <c r="K73" s="3"/>
      <c r="L73" s="3">
        <f t="shared" si="22"/>
        <v>1064.1670105263161</v>
      </c>
      <c r="M73" s="3">
        <f t="shared" si="23"/>
        <v>1082.4060190000002</v>
      </c>
      <c r="N73" s="3">
        <f t="shared" si="24"/>
        <v>1143.3728939189186</v>
      </c>
      <c r="O73" s="3">
        <f t="shared" si="25"/>
        <v>1438.7066815789474</v>
      </c>
      <c r="P73" s="3"/>
      <c r="Q73" s="3"/>
      <c r="R73" s="3"/>
      <c r="S73" s="3"/>
      <c r="V73" s="3" t="s">
        <v>110</v>
      </c>
      <c r="W73" s="3"/>
      <c r="X73" s="3">
        <v>421.85860000000002</v>
      </c>
      <c r="Y73" s="3">
        <v>467.51670000000001</v>
      </c>
      <c r="Z73" s="3">
        <v>526.34860000000003</v>
      </c>
      <c r="AA73" s="3">
        <v>499.0333</v>
      </c>
      <c r="AB73" s="3">
        <f t="shared" si="27"/>
        <v>478.6893</v>
      </c>
      <c r="AC73" s="3"/>
      <c r="AD73" s="3"/>
      <c r="AE73" s="3"/>
      <c r="AF73" s="3"/>
      <c r="AG73" s="3">
        <f t="shared" si="28"/>
        <v>931.7924671052632</v>
      </c>
      <c r="AH73" s="3">
        <f t="shared" si="29"/>
        <v>1132.7321197368424</v>
      </c>
      <c r="AI73" s="3">
        <f t="shared" si="30"/>
        <v>1313.786894736842</v>
      </c>
      <c r="AJ73" s="3">
        <f t="shared" si="31"/>
        <v>1288.6543236842106</v>
      </c>
      <c r="AK73" s="3"/>
      <c r="AL73" s="3"/>
      <c r="AM73" s="3"/>
      <c r="AN73" s="3"/>
    </row>
    <row r="74" spans="1:40" x14ac:dyDescent="0.2">
      <c r="A74" s="3" t="s">
        <v>111</v>
      </c>
      <c r="B74" s="3"/>
      <c r="C74" s="3">
        <v>853.74</v>
      </c>
      <c r="D74" s="3">
        <v>733.78499999999997</v>
      </c>
      <c r="E74" s="3">
        <v>825.14400000000001</v>
      </c>
      <c r="F74" s="3">
        <v>1006.13</v>
      </c>
      <c r="G74" s="3">
        <f t="shared" si="26"/>
        <v>854.69974999999999</v>
      </c>
      <c r="H74" s="3"/>
      <c r="I74" s="3"/>
      <c r="J74" s="3"/>
      <c r="K74" s="3"/>
      <c r="L74" s="3">
        <f t="shared" si="22"/>
        <v>1098.679885526316</v>
      </c>
      <c r="M74" s="3">
        <f t="shared" si="23"/>
        <v>1029.7063940000003</v>
      </c>
      <c r="N74" s="3">
        <f t="shared" si="24"/>
        <v>1118.0242689189186</v>
      </c>
      <c r="O74" s="3">
        <f t="shared" si="25"/>
        <v>1482.2420565789475</v>
      </c>
      <c r="P74" s="3"/>
      <c r="Q74" s="3"/>
      <c r="R74" s="3"/>
      <c r="S74" s="3"/>
      <c r="V74" s="3" t="s">
        <v>111</v>
      </c>
      <c r="W74" s="3"/>
      <c r="X74" s="3">
        <v>584.01430000000005</v>
      </c>
      <c r="Y74" s="3">
        <v>770.59829999999999</v>
      </c>
      <c r="Z74" s="3">
        <v>846.83500000000004</v>
      </c>
      <c r="AA74" s="3">
        <v>1458.9332999999999</v>
      </c>
      <c r="AB74" s="3">
        <f t="shared" si="27"/>
        <v>915.09522500000003</v>
      </c>
      <c r="AC74" s="3"/>
      <c r="AD74" s="3"/>
      <c r="AE74" s="3"/>
      <c r="AF74" s="3"/>
      <c r="AG74" s="3">
        <f t="shared" si="28"/>
        <v>657.5422421052632</v>
      </c>
      <c r="AH74" s="3">
        <f t="shared" si="29"/>
        <v>999.40779473684245</v>
      </c>
      <c r="AI74" s="3">
        <f t="shared" si="30"/>
        <v>1197.867369736842</v>
      </c>
      <c r="AJ74" s="3">
        <f t="shared" si="31"/>
        <v>1812.1483986842104</v>
      </c>
      <c r="AK74" s="3"/>
      <c r="AL74" s="3"/>
      <c r="AM74" s="3"/>
      <c r="AN74" s="3"/>
    </row>
    <row r="75" spans="1:40" x14ac:dyDescent="0.2">
      <c r="A75" s="3" t="s">
        <v>112</v>
      </c>
      <c r="B75" s="3"/>
      <c r="C75" s="3">
        <v>833.02250000000004</v>
      </c>
      <c r="D75" s="3">
        <v>848.36</v>
      </c>
      <c r="E75" s="3">
        <v>954.86800000000005</v>
      </c>
      <c r="F75" s="3">
        <v>969.42</v>
      </c>
      <c r="G75" s="3">
        <f t="shared" si="26"/>
        <v>901.41762500000004</v>
      </c>
      <c r="H75" s="3"/>
      <c r="I75" s="3"/>
      <c r="J75" s="3"/>
      <c r="K75" s="3"/>
      <c r="L75" s="3">
        <f t="shared" si="22"/>
        <v>1031.2445105263159</v>
      </c>
      <c r="M75" s="3">
        <f t="shared" si="23"/>
        <v>1097.5635190000003</v>
      </c>
      <c r="N75" s="3">
        <f t="shared" si="24"/>
        <v>1201.0303939189184</v>
      </c>
      <c r="O75" s="3">
        <f t="shared" si="25"/>
        <v>1398.8141815789472</v>
      </c>
      <c r="P75" s="3"/>
      <c r="Q75" s="3"/>
      <c r="R75" s="3"/>
      <c r="S75" s="3"/>
      <c r="V75" s="3" t="s">
        <v>112</v>
      </c>
      <c r="W75" s="3"/>
      <c r="X75" s="3">
        <v>819.43</v>
      </c>
      <c r="Y75" s="3">
        <v>726.8</v>
      </c>
      <c r="Z75" s="3">
        <v>899.43430000000001</v>
      </c>
      <c r="AA75" s="3">
        <v>756.65329999999994</v>
      </c>
      <c r="AB75" s="3">
        <f t="shared" si="27"/>
        <v>800.57939999999996</v>
      </c>
      <c r="AC75" s="3"/>
      <c r="AD75" s="3"/>
      <c r="AE75" s="3"/>
      <c r="AF75" s="3"/>
      <c r="AG75" s="3">
        <f t="shared" si="28"/>
        <v>1007.4737671052632</v>
      </c>
      <c r="AH75" s="3">
        <f t="shared" si="29"/>
        <v>1070.1253197368424</v>
      </c>
      <c r="AI75" s="3">
        <f t="shared" si="30"/>
        <v>1364.982494736842</v>
      </c>
      <c r="AJ75" s="3">
        <f t="shared" si="31"/>
        <v>1224.3842236842106</v>
      </c>
      <c r="AK75" s="3"/>
      <c r="AL75" s="3"/>
      <c r="AM75" s="3"/>
      <c r="AN75" s="3"/>
    </row>
    <row r="76" spans="1:40" x14ac:dyDescent="0.2">
      <c r="A76" s="3" t="s">
        <v>113</v>
      </c>
      <c r="B76" s="3"/>
      <c r="C76" s="3">
        <v>700.37249999999995</v>
      </c>
      <c r="D76" s="3">
        <v>790.46</v>
      </c>
      <c r="E76" s="3">
        <v>785.36400000000003</v>
      </c>
      <c r="F76" s="3">
        <v>757.44500000000005</v>
      </c>
      <c r="G76" s="3">
        <f t="shared" si="26"/>
        <v>758.41037500000004</v>
      </c>
      <c r="H76" s="3"/>
      <c r="I76" s="3"/>
      <c r="J76" s="3"/>
      <c r="K76" s="3"/>
      <c r="L76" s="3">
        <f t="shared" si="22"/>
        <v>1041.601760526316</v>
      </c>
      <c r="M76" s="3">
        <f t="shared" si="23"/>
        <v>1182.6707690000003</v>
      </c>
      <c r="N76" s="3">
        <f t="shared" si="24"/>
        <v>1174.5336439189186</v>
      </c>
      <c r="O76" s="3">
        <f t="shared" si="25"/>
        <v>1329.8464315789474</v>
      </c>
      <c r="P76" s="3"/>
      <c r="Q76" s="3"/>
      <c r="R76" s="3"/>
      <c r="S76" s="3"/>
      <c r="V76" s="3" t="s">
        <v>113</v>
      </c>
      <c r="W76" s="3"/>
      <c r="X76" s="3">
        <v>769.74</v>
      </c>
      <c r="Y76" s="3">
        <v>878.08500000000004</v>
      </c>
      <c r="Z76" s="3">
        <v>904.65859999999998</v>
      </c>
      <c r="AA76" s="3">
        <v>763.66</v>
      </c>
      <c r="AB76" s="3">
        <f t="shared" si="27"/>
        <v>829.03589999999997</v>
      </c>
      <c r="AC76" s="3"/>
      <c r="AD76" s="3"/>
      <c r="AE76" s="3"/>
      <c r="AF76" s="3"/>
      <c r="AG76" s="3">
        <f t="shared" si="28"/>
        <v>929.32726710526322</v>
      </c>
      <c r="AH76" s="3">
        <f t="shared" si="29"/>
        <v>1192.9538197368424</v>
      </c>
      <c r="AI76" s="3">
        <f t="shared" si="30"/>
        <v>1341.7502947368421</v>
      </c>
      <c r="AJ76" s="3">
        <f t="shared" si="31"/>
        <v>1202.9344236842105</v>
      </c>
      <c r="AK76" s="3"/>
      <c r="AL76" s="3"/>
      <c r="AM76" s="3"/>
      <c r="AN76" s="3"/>
    </row>
    <row r="77" spans="1:40" x14ac:dyDescent="0.2">
      <c r="A77" s="3" t="s">
        <v>114</v>
      </c>
      <c r="B77" s="3"/>
      <c r="C77" s="3">
        <v>843.76499999999999</v>
      </c>
      <c r="D77" s="3">
        <v>1099.165</v>
      </c>
      <c r="E77" s="3">
        <v>1207.674</v>
      </c>
      <c r="F77" s="3">
        <v>843.03</v>
      </c>
      <c r="G77" s="3">
        <f t="shared" si="26"/>
        <v>998.4085</v>
      </c>
      <c r="H77" s="3"/>
      <c r="I77" s="3"/>
      <c r="J77" s="3"/>
      <c r="K77" s="3"/>
      <c r="L77" s="3">
        <f t="shared" si="22"/>
        <v>944.99613552631592</v>
      </c>
      <c r="M77" s="3">
        <f t="shared" si="23"/>
        <v>1251.3776440000001</v>
      </c>
      <c r="N77" s="3">
        <f t="shared" si="24"/>
        <v>1356.8455189189185</v>
      </c>
      <c r="O77" s="3">
        <f t="shared" si="25"/>
        <v>1175.4333065789474</v>
      </c>
      <c r="P77" s="3"/>
      <c r="Q77" s="3"/>
      <c r="R77" s="3"/>
      <c r="S77" s="3"/>
      <c r="V77" s="3" t="s">
        <v>114</v>
      </c>
      <c r="W77" s="3"/>
      <c r="X77" s="3">
        <v>593.93430000000001</v>
      </c>
      <c r="Y77" s="3">
        <v>676.40499999999997</v>
      </c>
      <c r="Z77" s="3">
        <v>903.62</v>
      </c>
      <c r="AA77" s="3">
        <v>640.73329999999999</v>
      </c>
      <c r="AB77" s="3">
        <f t="shared" si="27"/>
        <v>703.67314999999996</v>
      </c>
      <c r="AC77" s="3"/>
      <c r="AD77" s="3"/>
      <c r="AE77" s="3"/>
      <c r="AF77" s="3"/>
      <c r="AG77" s="3">
        <f t="shared" si="28"/>
        <v>878.88431710526322</v>
      </c>
      <c r="AH77" s="3">
        <f t="shared" si="29"/>
        <v>1116.6365697368424</v>
      </c>
      <c r="AI77" s="3">
        <f t="shared" si="30"/>
        <v>1466.074444736842</v>
      </c>
      <c r="AJ77" s="3">
        <f t="shared" si="31"/>
        <v>1205.3704736842105</v>
      </c>
      <c r="AK77" s="3"/>
      <c r="AL77" s="3"/>
      <c r="AM77" s="3"/>
      <c r="AN77" s="3"/>
    </row>
    <row r="89" spans="2:31" x14ac:dyDescent="0.2">
      <c r="B89" s="3"/>
      <c r="C89" s="3" t="s">
        <v>177</v>
      </c>
      <c r="D89" s="3" t="s">
        <v>178</v>
      </c>
      <c r="E89" s="3" t="s">
        <v>179</v>
      </c>
      <c r="F89" s="3" t="s">
        <v>180</v>
      </c>
      <c r="G89" s="3" t="s">
        <v>158</v>
      </c>
      <c r="H89" s="3" t="s">
        <v>169</v>
      </c>
      <c r="I89" s="3" t="s">
        <v>167</v>
      </c>
      <c r="J89" s="3" t="s">
        <v>168</v>
      </c>
      <c r="W89" s="3"/>
      <c r="X89" s="3" t="s">
        <v>177</v>
      </c>
      <c r="Y89" s="3" t="s">
        <v>178</v>
      </c>
      <c r="Z89" s="3" t="s">
        <v>179</v>
      </c>
      <c r="AA89" s="3" t="s">
        <v>180</v>
      </c>
      <c r="AB89" s="3" t="s">
        <v>158</v>
      </c>
      <c r="AC89" s="3" t="s">
        <v>169</v>
      </c>
      <c r="AD89" s="3" t="s">
        <v>167</v>
      </c>
      <c r="AE89" s="3" t="s">
        <v>168</v>
      </c>
    </row>
    <row r="90" spans="2:31" x14ac:dyDescent="0.2">
      <c r="B90" s="3" t="s">
        <v>209</v>
      </c>
      <c r="C90" s="3">
        <f>AVERAGE(C2:C77)</f>
        <v>1099.6396355263159</v>
      </c>
      <c r="D90" s="3">
        <f t="shared" ref="D90:F90" si="32">AVERAGE(D2:D77)</f>
        <v>1150.6211440000002</v>
      </c>
      <c r="E90" s="3">
        <f t="shared" si="32"/>
        <v>1147.5800189189185</v>
      </c>
      <c r="F90" s="3">
        <f t="shared" si="32"/>
        <v>1330.8118065789474</v>
      </c>
      <c r="G90" s="3">
        <f>P2</f>
        <v>62.113493107481993</v>
      </c>
      <c r="H90" s="3">
        <f t="shared" ref="H90:J90" si="33">Q2</f>
        <v>61.785121460392574</v>
      </c>
      <c r="I90" s="3">
        <f t="shared" si="33"/>
        <v>55.831946710367298</v>
      </c>
      <c r="J90" s="3">
        <f t="shared" si="33"/>
        <v>62.675913128235514</v>
      </c>
      <c r="W90" s="3" t="s">
        <v>209</v>
      </c>
      <c r="X90" s="3">
        <f>AVERAGE(X2:X77)</f>
        <v>988.62316710526318</v>
      </c>
      <c r="Y90" s="3">
        <f t="shared" ref="Y90:AA90" si="34">AVERAGE(Y2:Y77)</f>
        <v>1143.9047197368425</v>
      </c>
      <c r="Z90" s="3">
        <f t="shared" si="34"/>
        <v>1266.127594736842</v>
      </c>
      <c r="AA90" s="3">
        <f t="shared" si="34"/>
        <v>1268.3103236842105</v>
      </c>
      <c r="AB90" s="3">
        <f>AK2</f>
        <v>34.807811309974859</v>
      </c>
      <c r="AC90" s="3">
        <f t="shared" ref="AC90" si="35">AL2</f>
        <v>39.78212797583118</v>
      </c>
      <c r="AD90" s="3">
        <f t="shared" ref="AD90" si="36">AM2</f>
        <v>35.683502554767216</v>
      </c>
      <c r="AE90" s="3">
        <f t="shared" ref="AE90" si="37">AN2</f>
        <v>43.537202408397668</v>
      </c>
    </row>
    <row r="91" spans="2:31" x14ac:dyDescent="0.2">
      <c r="B91" s="3"/>
      <c r="C91" s="3"/>
      <c r="D91" s="3"/>
      <c r="E91" s="3"/>
      <c r="F91" s="3"/>
      <c r="G91" s="3">
        <f t="shared" ref="G91:G92" si="38">P3</f>
        <v>0</v>
      </c>
      <c r="H91" s="3">
        <f t="shared" ref="H91:H92" si="39">Q3</f>
        <v>0</v>
      </c>
      <c r="I91" s="3">
        <f t="shared" ref="I91:I92" si="40">R3</f>
        <v>0</v>
      </c>
      <c r="J91" s="3">
        <f t="shared" ref="J91:J92" si="41">S3</f>
        <v>0</v>
      </c>
      <c r="W91" s="3"/>
      <c r="X91" s="3"/>
      <c r="Y91" s="3"/>
      <c r="Z91" s="3"/>
      <c r="AA91" s="3"/>
      <c r="AB91" s="3"/>
      <c r="AC91" s="3"/>
      <c r="AD91" s="3"/>
      <c r="AE91" s="3"/>
    </row>
    <row r="92" spans="2:31" x14ac:dyDescent="0.2">
      <c r="B92" s="3"/>
      <c r="C92" s="3"/>
      <c r="D92" s="3"/>
      <c r="E92" s="3"/>
      <c r="F92" s="3"/>
      <c r="G92" s="3">
        <f t="shared" si="38"/>
        <v>0</v>
      </c>
      <c r="H92" s="3">
        <f t="shared" si="39"/>
        <v>0</v>
      </c>
      <c r="I92" s="3">
        <f t="shared" si="40"/>
        <v>0</v>
      </c>
      <c r="J92" s="3">
        <f t="shared" si="41"/>
        <v>0</v>
      </c>
      <c r="W92" s="3"/>
      <c r="X92" s="3"/>
      <c r="Y92" s="3"/>
      <c r="Z92" s="3"/>
      <c r="AA92" s="3"/>
      <c r="AB92" s="3"/>
      <c r="AC92" s="3"/>
      <c r="AD92" s="3"/>
      <c r="AE92" s="3"/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opLeftCell="A56" workbookViewId="0">
      <selection activeCell="E95" sqref="E95"/>
    </sheetView>
  </sheetViews>
  <sheetFormatPr baseColWidth="10" defaultRowHeight="16" x14ac:dyDescent="0.2"/>
  <sheetData>
    <row r="1" spans="1:40" x14ac:dyDescent="0.2">
      <c r="A1" s="3"/>
      <c r="B1" s="3"/>
      <c r="C1" s="3" t="s">
        <v>177</v>
      </c>
      <c r="D1" s="3" t="s">
        <v>179</v>
      </c>
      <c r="E1" s="3" t="s">
        <v>184</v>
      </c>
      <c r="F1" s="3" t="s">
        <v>186</v>
      </c>
      <c r="G1" s="3" t="s">
        <v>164</v>
      </c>
      <c r="H1" s="3" t="str">
        <f>C1</f>
        <v>Pure V2V</v>
      </c>
      <c r="I1" s="3" t="str">
        <f t="shared" ref="I1:K1" si="0">D1</f>
        <v>Pure A2V</v>
      </c>
      <c r="J1" s="3" t="str">
        <f t="shared" si="0"/>
        <v>Pure A2A</v>
      </c>
      <c r="K1" s="3" t="str">
        <f t="shared" si="0"/>
        <v>Pure V2A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V1" s="3"/>
      <c r="W1" s="3"/>
      <c r="X1" s="3" t="s">
        <v>210</v>
      </c>
      <c r="Y1" s="3" t="s">
        <v>180</v>
      </c>
      <c r="Z1" s="3" t="s">
        <v>211</v>
      </c>
      <c r="AA1" s="3" t="s">
        <v>212</v>
      </c>
      <c r="AB1" s="3" t="s">
        <v>164</v>
      </c>
      <c r="AC1" s="3" t="str">
        <f>X1</f>
        <v>mix V2V</v>
      </c>
      <c r="AD1" s="3" t="str">
        <f t="shared" ref="AD1:AF1" si="1">Y1</f>
        <v>Mix A2V</v>
      </c>
      <c r="AE1" s="3" t="str">
        <f t="shared" si="1"/>
        <v>mix A2A</v>
      </c>
      <c r="AF1" s="3" t="str">
        <f t="shared" si="1"/>
        <v>mix V2A</v>
      </c>
      <c r="AG1" s="3" t="s">
        <v>156</v>
      </c>
      <c r="AH1" s="3" t="s">
        <v>157</v>
      </c>
      <c r="AI1" s="3" t="s">
        <v>165</v>
      </c>
      <c r="AJ1" s="3" t="s">
        <v>166</v>
      </c>
      <c r="AK1" s="3" t="s">
        <v>158</v>
      </c>
      <c r="AL1" s="3" t="s">
        <v>159</v>
      </c>
      <c r="AM1" s="3" t="s">
        <v>167</v>
      </c>
      <c r="AN1" s="3" t="s">
        <v>168</v>
      </c>
    </row>
    <row r="2" spans="1:40" x14ac:dyDescent="0.2">
      <c r="A2" s="3" t="s">
        <v>38</v>
      </c>
      <c r="B2" s="3" t="s">
        <v>173</v>
      </c>
      <c r="C2" s="3">
        <v>1621.7333000000001</v>
      </c>
      <c r="D2" s="3">
        <v>883.96</v>
      </c>
      <c r="E2" s="3">
        <v>1083.99</v>
      </c>
      <c r="F2" s="3">
        <v>2377.5</v>
      </c>
      <c r="G2" s="3">
        <f>AVERAGE(C2:F2)</f>
        <v>1491.7958249999999</v>
      </c>
      <c r="H2" s="3">
        <f>AVERAGE(C2:C77)</f>
        <v>1099.6396355263159</v>
      </c>
      <c r="I2" s="3">
        <f t="shared" ref="I2:K2" si="2">AVERAGE(D2:D77)</f>
        <v>1150.6211440000002</v>
      </c>
      <c r="J2" s="3">
        <f t="shared" si="2"/>
        <v>1147.5800189189185</v>
      </c>
      <c r="K2" s="3">
        <f t="shared" si="2"/>
        <v>1330.8118065789474</v>
      </c>
      <c r="L2" s="3">
        <f>C2-$G2+H$2</f>
        <v>1229.5771105263161</v>
      </c>
      <c r="M2" s="3">
        <f t="shared" ref="M2:O2" si="3">D2-$G2+I$2</f>
        <v>542.7853190000003</v>
      </c>
      <c r="N2" s="3">
        <f t="shared" si="3"/>
        <v>739.77419391891863</v>
      </c>
      <c r="O2" s="3">
        <f t="shared" si="3"/>
        <v>2216.5159815789475</v>
      </c>
      <c r="P2" s="3">
        <f>1.96*STDEV(L2:L77)/SQRT(76)</f>
        <v>62.520799065824299</v>
      </c>
      <c r="Q2" s="3">
        <f>1.96*STDEV(M2:M77)/SQRT(75)</f>
        <v>62.19565834520769</v>
      </c>
      <c r="R2" s="3">
        <f>1.96*STDEV(N2:N77)/SQRT(74)</f>
        <v>56.207923663574611</v>
      </c>
      <c r="S2" s="3">
        <f>1.96*STDEV(O2:O77)/SQRT(76)</f>
        <v>63.08690712623045</v>
      </c>
      <c r="V2" s="3" t="s">
        <v>38</v>
      </c>
      <c r="W2" s="3" t="s">
        <v>176</v>
      </c>
      <c r="X2" s="3">
        <v>1459.1832999999999</v>
      </c>
      <c r="Y2" s="3">
        <v>1570.9332999999999</v>
      </c>
      <c r="Z2" s="3">
        <v>1589.62</v>
      </c>
      <c r="AA2" s="3">
        <v>1905.2333000000001</v>
      </c>
      <c r="AB2" s="3">
        <f>AVERAGE(X2:AA2)</f>
        <v>1631.242475</v>
      </c>
      <c r="AC2" s="3">
        <f>AVERAGE(X2:X77)</f>
        <v>988.62316710526318</v>
      </c>
      <c r="AD2" s="3">
        <f t="shared" ref="AD2" si="4">AVERAGE(Y2:Y77)</f>
        <v>1143.9047197368425</v>
      </c>
      <c r="AE2" s="3">
        <f t="shared" ref="AE2" si="5">AVERAGE(Z2:Z77)</f>
        <v>1266.127594736842</v>
      </c>
      <c r="AF2" s="3">
        <f t="shared" ref="AF2" si="6">AVERAGE(AA2:AA77)</f>
        <v>1268.3103236842105</v>
      </c>
      <c r="AG2" s="3">
        <f>X2-$AB2+AC$2</f>
        <v>816.56399210526308</v>
      </c>
      <c r="AH2" s="3">
        <f t="shared" ref="AH2:AJ2" si="7">Y2-$AB2+AD$2</f>
        <v>1083.5955447368424</v>
      </c>
      <c r="AI2" s="3">
        <f t="shared" si="7"/>
        <v>1224.5051197368418</v>
      </c>
      <c r="AJ2" s="3">
        <f t="shared" si="7"/>
        <v>1542.3011486842106</v>
      </c>
      <c r="AK2" s="3">
        <f>1.96*STDEV(AG2:AG77)/SQRT(76)</f>
        <v>35.036061698644431</v>
      </c>
      <c r="AL2" s="3">
        <f t="shared" ref="AL2:AN2" si="8">1.96*STDEV(AH2:AH77)/SQRT(76)</f>
        <v>40.042997183944358</v>
      </c>
      <c r="AM2" s="3">
        <f t="shared" si="8"/>
        <v>35.917495242635049</v>
      </c>
      <c r="AN2" s="3">
        <f t="shared" si="8"/>
        <v>43.822695319250549</v>
      </c>
    </row>
    <row r="3" spans="1:40" x14ac:dyDescent="0.2">
      <c r="A3" s="3" t="s">
        <v>39</v>
      </c>
      <c r="B3" s="3"/>
      <c r="C3" s="3">
        <v>2616.15</v>
      </c>
      <c r="D3" s="3">
        <v>1793.85</v>
      </c>
      <c r="E3" s="3">
        <v>2039.02</v>
      </c>
      <c r="F3" s="3">
        <v>2594.62</v>
      </c>
      <c r="G3" s="3">
        <f t="shared" ref="G3:G66" si="9">AVERAGE(C3:F3)</f>
        <v>2260.91</v>
      </c>
      <c r="L3" s="3">
        <f t="shared" ref="L3:L66" si="10">C3-$G3+H$2</f>
        <v>1454.8796355263162</v>
      </c>
      <c r="M3" s="3">
        <f t="shared" ref="M3:M66" si="11">D3-$G3+I$2</f>
        <v>683.56114400000024</v>
      </c>
      <c r="N3" s="3">
        <f t="shared" ref="N3:N66" si="12">E3-$G3+J$2</f>
        <v>925.69001891891867</v>
      </c>
      <c r="O3" s="3">
        <f t="shared" ref="O3:O66" si="13">F3-$G3+K$2</f>
        <v>1664.5218065789475</v>
      </c>
      <c r="P3" s="3"/>
      <c r="Q3" s="3"/>
      <c r="R3" s="3"/>
      <c r="S3" s="3"/>
      <c r="V3" s="3" t="s">
        <v>39</v>
      </c>
      <c r="W3" s="3"/>
      <c r="X3" s="3">
        <v>1811.45</v>
      </c>
      <c r="Y3" s="3">
        <v>1953.22</v>
      </c>
      <c r="Z3" s="3">
        <v>2440.8166999999999</v>
      </c>
      <c r="AA3" s="3">
        <v>1939.7</v>
      </c>
      <c r="AB3" s="3">
        <f t="shared" ref="AB3:AB66" si="14">AVERAGE(X3:AA3)</f>
        <v>2036.2966749999998</v>
      </c>
      <c r="AC3" s="3"/>
      <c r="AD3" s="3"/>
      <c r="AE3" s="3"/>
      <c r="AF3" s="3"/>
      <c r="AG3" s="3">
        <f t="shared" ref="AG3:AG66" si="15">X3-$AB3+AC$2</f>
        <v>763.7764921052634</v>
      </c>
      <c r="AH3" s="3">
        <f t="shared" ref="AH3:AH66" si="16">Y3-$AB3+AD$2</f>
        <v>1060.8280447368427</v>
      </c>
      <c r="AI3" s="3">
        <f t="shared" ref="AI3:AI66" si="17">Z3-$AB3+AE$2</f>
        <v>1670.647619736842</v>
      </c>
      <c r="AJ3" s="3">
        <f t="shared" ref="AJ3:AJ66" si="18">AA3-$AB3+AF$2</f>
        <v>1171.7136486842107</v>
      </c>
      <c r="AK3" s="3"/>
      <c r="AL3" s="3"/>
      <c r="AM3" s="3"/>
      <c r="AN3" s="3"/>
    </row>
    <row r="4" spans="1:40" x14ac:dyDescent="0.2">
      <c r="A4" s="3" t="s">
        <v>40</v>
      </c>
      <c r="B4" s="3"/>
      <c r="C4" s="3">
        <v>944.61</v>
      </c>
      <c r="D4" s="3">
        <v>1818.75</v>
      </c>
      <c r="E4" s="3">
        <v>790.84</v>
      </c>
      <c r="F4" s="3">
        <v>1052.4032999999999</v>
      </c>
      <c r="G4" s="3">
        <f t="shared" si="9"/>
        <v>1151.6508250000002</v>
      </c>
      <c r="H4" s="3"/>
      <c r="I4" s="3"/>
      <c r="J4" s="3"/>
      <c r="K4" s="3"/>
      <c r="L4" s="3">
        <f t="shared" si="10"/>
        <v>892.59881052631579</v>
      </c>
      <c r="M4" s="3">
        <f t="shared" si="11"/>
        <v>1817.720319</v>
      </c>
      <c r="N4" s="3">
        <f t="shared" si="12"/>
        <v>786.7691939189184</v>
      </c>
      <c r="O4" s="3">
        <f t="shared" si="13"/>
        <v>1231.5642815789472</v>
      </c>
      <c r="P4" s="3"/>
      <c r="Q4" s="3"/>
      <c r="R4" s="3"/>
      <c r="S4" s="3"/>
      <c r="V4" s="3" t="s">
        <v>40</v>
      </c>
      <c r="W4" s="3"/>
      <c r="X4" s="3">
        <v>715.54859999999996</v>
      </c>
      <c r="Y4" s="3">
        <v>1003.325</v>
      </c>
      <c r="Z4" s="3">
        <v>999.99289999999996</v>
      </c>
      <c r="AA4" s="3">
        <v>981.18669999999997</v>
      </c>
      <c r="AB4" s="3">
        <f t="shared" si="14"/>
        <v>925.01330000000007</v>
      </c>
      <c r="AC4" s="3"/>
      <c r="AD4" s="3"/>
      <c r="AE4" s="3"/>
      <c r="AF4" s="3"/>
      <c r="AG4" s="3">
        <f t="shared" si="15"/>
        <v>779.15846710526307</v>
      </c>
      <c r="AH4" s="3">
        <f t="shared" si="16"/>
        <v>1222.2164197368425</v>
      </c>
      <c r="AI4" s="3">
        <f t="shared" si="17"/>
        <v>1341.1071947368418</v>
      </c>
      <c r="AJ4" s="3">
        <f t="shared" si="18"/>
        <v>1324.4837236842104</v>
      </c>
      <c r="AK4" s="3"/>
      <c r="AL4" s="3"/>
      <c r="AM4" s="3"/>
      <c r="AN4" s="3"/>
    </row>
    <row r="5" spans="1:40" x14ac:dyDescent="0.2">
      <c r="A5" s="3" t="s">
        <v>42</v>
      </c>
      <c r="B5" s="3"/>
      <c r="C5" s="3">
        <v>873.74</v>
      </c>
      <c r="D5" s="3">
        <v>1383.8</v>
      </c>
      <c r="E5" s="3">
        <v>1471.9359999999999</v>
      </c>
      <c r="F5" s="3">
        <v>887.1567</v>
      </c>
      <c r="G5" s="3">
        <f t="shared" si="9"/>
        <v>1154.158175</v>
      </c>
      <c r="H5" s="3">
        <f>1.96*STDEV(C2:C26)/SQRT(25)</f>
        <v>217.24050589764519</v>
      </c>
      <c r="I5" s="3">
        <f>1.96*STDEV(D2:D26)/SQRT(25)</f>
        <v>242.83945975972182</v>
      </c>
      <c r="J5" s="3">
        <f>1.96*STDEV(E2:E26)/SQRT(25)</f>
        <v>186.69156283268592</v>
      </c>
      <c r="K5" s="3">
        <f>1.96*STDEV(F2:F26)/SQRT(25)</f>
        <v>197.74187644406419</v>
      </c>
      <c r="L5" s="3">
        <f t="shared" si="10"/>
        <v>819.22146052631592</v>
      </c>
      <c r="M5" s="3">
        <f t="shared" si="11"/>
        <v>1380.2629690000001</v>
      </c>
      <c r="N5" s="3">
        <f t="shared" si="12"/>
        <v>1465.3578439189184</v>
      </c>
      <c r="O5" s="3">
        <f t="shared" si="13"/>
        <v>1063.8103315789474</v>
      </c>
      <c r="P5" s="3"/>
      <c r="Q5" s="3"/>
      <c r="R5" s="3"/>
      <c r="S5" s="3"/>
      <c r="V5" s="3" t="s">
        <v>42</v>
      </c>
      <c r="W5" s="3"/>
      <c r="X5" s="3">
        <v>939.34429999999998</v>
      </c>
      <c r="Y5" s="3">
        <v>1057.8729000000001</v>
      </c>
      <c r="Z5" s="3">
        <v>1627.98</v>
      </c>
      <c r="AA5" s="3">
        <v>2151.8000000000002</v>
      </c>
      <c r="AB5" s="3">
        <f t="shared" si="14"/>
        <v>1444.2492999999999</v>
      </c>
      <c r="AC5" s="3"/>
      <c r="AD5" s="3"/>
      <c r="AE5" s="3"/>
      <c r="AF5" s="3"/>
      <c r="AG5" s="3">
        <f t="shared" si="15"/>
        <v>483.71816710526321</v>
      </c>
      <c r="AH5" s="3">
        <f t="shared" si="16"/>
        <v>757.5283197368426</v>
      </c>
      <c r="AI5" s="3">
        <f t="shared" si="17"/>
        <v>1449.858294736842</v>
      </c>
      <c r="AJ5" s="3">
        <f t="shared" si="18"/>
        <v>1975.8610236842107</v>
      </c>
      <c r="AK5" s="3"/>
      <c r="AL5" s="3"/>
      <c r="AM5" s="3"/>
      <c r="AN5" s="3"/>
    </row>
    <row r="6" spans="1:40" x14ac:dyDescent="0.2">
      <c r="A6" s="3" t="s">
        <v>43</v>
      </c>
      <c r="B6" s="3"/>
      <c r="C6" s="3">
        <v>1056.5775000000001</v>
      </c>
      <c r="D6" s="3">
        <v>1416.8</v>
      </c>
      <c r="E6" s="3">
        <v>1209.634</v>
      </c>
      <c r="F6" s="3">
        <v>1491.7166999999999</v>
      </c>
      <c r="G6" s="3">
        <f t="shared" si="9"/>
        <v>1293.6820499999999</v>
      </c>
      <c r="H6" s="3"/>
      <c r="I6" s="3"/>
      <c r="J6" s="3"/>
      <c r="K6" s="3"/>
      <c r="L6" s="3">
        <f t="shared" si="10"/>
        <v>862.53508552631615</v>
      </c>
      <c r="M6" s="3">
        <f t="shared" si="11"/>
        <v>1273.7390940000003</v>
      </c>
      <c r="N6" s="3">
        <f t="shared" si="12"/>
        <v>1063.5319689189187</v>
      </c>
      <c r="O6" s="3">
        <f t="shared" si="13"/>
        <v>1528.8464565789475</v>
      </c>
      <c r="P6" s="3"/>
      <c r="Q6" s="3"/>
      <c r="R6" s="3"/>
      <c r="S6" s="3"/>
      <c r="V6" s="3" t="s">
        <v>43</v>
      </c>
      <c r="W6" s="3"/>
      <c r="X6" s="3">
        <v>753.06799999999998</v>
      </c>
      <c r="Y6" s="3">
        <v>1041.49</v>
      </c>
      <c r="Z6" s="3">
        <v>1377.4317000000001</v>
      </c>
      <c r="AA6" s="3">
        <v>1165.7</v>
      </c>
      <c r="AB6" s="3">
        <f t="shared" si="14"/>
        <v>1084.422425</v>
      </c>
      <c r="AC6" s="3"/>
      <c r="AD6" s="3"/>
      <c r="AE6" s="3"/>
      <c r="AF6" s="3"/>
      <c r="AG6" s="3">
        <f t="shared" si="15"/>
        <v>657.26874210526319</v>
      </c>
      <c r="AH6" s="3">
        <f t="shared" si="16"/>
        <v>1100.9722947368425</v>
      </c>
      <c r="AI6" s="3">
        <f t="shared" si="17"/>
        <v>1559.1368697368421</v>
      </c>
      <c r="AJ6" s="3">
        <f t="shared" si="18"/>
        <v>1349.5878986842106</v>
      </c>
      <c r="AK6" s="3"/>
      <c r="AL6" s="3"/>
      <c r="AM6" s="3"/>
      <c r="AN6" s="3"/>
    </row>
    <row r="7" spans="1:40" x14ac:dyDescent="0.2">
      <c r="A7" s="3" t="s">
        <v>44</v>
      </c>
      <c r="B7" s="3"/>
      <c r="C7" s="3">
        <v>1353.625</v>
      </c>
      <c r="D7" s="3">
        <v>1556.1</v>
      </c>
      <c r="E7" s="3">
        <v>1454.58</v>
      </c>
      <c r="F7" s="3">
        <v>1445.2333000000001</v>
      </c>
      <c r="G7" s="3">
        <f t="shared" si="9"/>
        <v>1452.384575</v>
      </c>
      <c r="H7" s="3"/>
      <c r="I7" s="3"/>
      <c r="J7" s="3"/>
      <c r="K7" s="3"/>
      <c r="L7" s="3">
        <f t="shared" si="10"/>
        <v>1000.8800605263159</v>
      </c>
      <c r="M7" s="3">
        <f t="shared" si="11"/>
        <v>1254.3365690000001</v>
      </c>
      <c r="N7" s="3">
        <f t="shared" si="12"/>
        <v>1149.7754439189184</v>
      </c>
      <c r="O7" s="3">
        <f t="shared" si="13"/>
        <v>1323.6605315789475</v>
      </c>
      <c r="P7" s="3"/>
      <c r="Q7" s="3"/>
      <c r="R7" s="3"/>
      <c r="S7" s="3"/>
      <c r="V7" s="3" t="s">
        <v>44</v>
      </c>
      <c r="W7" s="3"/>
      <c r="X7" s="3">
        <v>1509.1713999999999</v>
      </c>
      <c r="Y7" s="3">
        <v>1400.8167000000001</v>
      </c>
      <c r="Z7" s="3">
        <v>1678.16</v>
      </c>
      <c r="AA7" s="3">
        <v>1361.2</v>
      </c>
      <c r="AB7" s="3">
        <f t="shared" si="14"/>
        <v>1487.337025</v>
      </c>
      <c r="AC7" s="3"/>
      <c r="AD7" s="3"/>
      <c r="AE7" s="3"/>
      <c r="AF7" s="3"/>
      <c r="AG7" s="3">
        <f t="shared" si="15"/>
        <v>1010.4575421052631</v>
      </c>
      <c r="AH7" s="3">
        <f t="shared" si="16"/>
        <v>1057.3843947368425</v>
      </c>
      <c r="AI7" s="3">
        <f t="shared" si="17"/>
        <v>1456.950569736842</v>
      </c>
      <c r="AJ7" s="3">
        <f t="shared" si="18"/>
        <v>1142.1732986842105</v>
      </c>
      <c r="AK7" s="3"/>
      <c r="AL7" s="3"/>
      <c r="AM7" s="3"/>
      <c r="AN7" s="3"/>
    </row>
    <row r="8" spans="1:40" x14ac:dyDescent="0.2">
      <c r="A8" s="3" t="s">
        <v>45</v>
      </c>
      <c r="B8" s="3"/>
      <c r="C8" s="3">
        <v>2769.3</v>
      </c>
      <c r="D8" s="3">
        <v>2888.8</v>
      </c>
      <c r="E8" s="3">
        <v>1859.2</v>
      </c>
      <c r="F8" s="3">
        <v>1791.7</v>
      </c>
      <c r="G8" s="3">
        <f t="shared" si="9"/>
        <v>2327.25</v>
      </c>
      <c r="H8" s="3"/>
      <c r="I8" s="3"/>
      <c r="J8" s="3"/>
      <c r="K8" s="3"/>
      <c r="L8" s="3">
        <f t="shared" si="10"/>
        <v>1541.6896355263161</v>
      </c>
      <c r="M8" s="3">
        <f t="shared" si="11"/>
        <v>1712.1711440000004</v>
      </c>
      <c r="N8" s="3">
        <f t="shared" si="12"/>
        <v>679.53001891891859</v>
      </c>
      <c r="O8" s="3">
        <f t="shared" si="13"/>
        <v>795.26180657894747</v>
      </c>
      <c r="P8" s="3"/>
      <c r="Q8" s="3"/>
      <c r="R8" s="3"/>
      <c r="S8" s="3"/>
      <c r="V8" s="3" t="s">
        <v>45</v>
      </c>
      <c r="W8" s="3"/>
      <c r="X8" s="3">
        <v>1304.2971</v>
      </c>
      <c r="Y8" s="3">
        <v>2269.54</v>
      </c>
      <c r="Z8" s="3">
        <v>1811.46</v>
      </c>
      <c r="AA8" s="3">
        <v>2421.3332999999998</v>
      </c>
      <c r="AB8" s="3">
        <f t="shared" si="14"/>
        <v>1951.6576</v>
      </c>
      <c r="AC8" s="3"/>
      <c r="AD8" s="3"/>
      <c r="AE8" s="3"/>
      <c r="AF8" s="3"/>
      <c r="AG8" s="3">
        <f t="shared" si="15"/>
        <v>341.26266710526318</v>
      </c>
      <c r="AH8" s="3">
        <f t="shared" si="16"/>
        <v>1461.7871197368424</v>
      </c>
      <c r="AI8" s="3">
        <f t="shared" si="17"/>
        <v>1125.929994736842</v>
      </c>
      <c r="AJ8" s="3">
        <f t="shared" si="18"/>
        <v>1737.9860236842103</v>
      </c>
      <c r="AK8" s="3"/>
      <c r="AL8" s="3"/>
      <c r="AM8" s="3"/>
      <c r="AN8" s="3"/>
    </row>
    <row r="9" spans="1:40" x14ac:dyDescent="0.2">
      <c r="A9" s="3" t="s">
        <v>46</v>
      </c>
      <c r="B9" s="3"/>
      <c r="C9" s="3">
        <v>1744.9749999999999</v>
      </c>
      <c r="D9" s="3">
        <v>1842.95</v>
      </c>
      <c r="E9" s="3">
        <v>1018.73</v>
      </c>
      <c r="F9" s="3">
        <v>2706.75</v>
      </c>
      <c r="G9" s="3">
        <f t="shared" si="9"/>
        <v>1828.3512500000002</v>
      </c>
      <c r="H9" s="3"/>
      <c r="I9" s="3"/>
      <c r="J9" s="3"/>
      <c r="K9" s="3"/>
      <c r="L9" s="3">
        <f t="shared" si="10"/>
        <v>1016.2633855263157</v>
      </c>
      <c r="M9" s="3">
        <f t="shared" si="11"/>
        <v>1165.2198940000001</v>
      </c>
      <c r="N9" s="3">
        <f t="shared" si="12"/>
        <v>337.95876891891839</v>
      </c>
      <c r="O9" s="3">
        <f t="shared" si="13"/>
        <v>2209.210556578947</v>
      </c>
      <c r="P9" s="3"/>
      <c r="Q9" s="3"/>
      <c r="R9" s="3"/>
      <c r="S9" s="3"/>
      <c r="V9" s="3" t="s">
        <v>46</v>
      </c>
      <c r="W9" s="3"/>
      <c r="X9" s="3">
        <v>1277.76</v>
      </c>
      <c r="Y9" s="3">
        <v>1636.828</v>
      </c>
      <c r="Z9" s="3">
        <v>1478.6</v>
      </c>
      <c r="AA9" s="3">
        <v>1800.25</v>
      </c>
      <c r="AB9" s="3">
        <f t="shared" si="14"/>
        <v>1548.3595</v>
      </c>
      <c r="AC9" s="3"/>
      <c r="AD9" s="3"/>
      <c r="AE9" s="3"/>
      <c r="AF9" s="3"/>
      <c r="AG9" s="3">
        <f t="shared" si="15"/>
        <v>718.02366710526314</v>
      </c>
      <c r="AH9" s="3">
        <f t="shared" si="16"/>
        <v>1232.3732197368424</v>
      </c>
      <c r="AI9" s="3">
        <f t="shared" si="17"/>
        <v>1196.3680947368418</v>
      </c>
      <c r="AJ9" s="3">
        <f t="shared" si="18"/>
        <v>1520.2008236842105</v>
      </c>
      <c r="AK9" s="3"/>
      <c r="AL9" s="3"/>
      <c r="AM9" s="3"/>
      <c r="AN9" s="3"/>
    </row>
    <row r="10" spans="1:40" x14ac:dyDescent="0.2">
      <c r="A10" s="3" t="s">
        <v>47</v>
      </c>
      <c r="B10" s="3"/>
      <c r="C10" s="3">
        <v>2668.9</v>
      </c>
      <c r="D10" s="3">
        <v>1437.4</v>
      </c>
      <c r="E10" s="3">
        <v>1309.758</v>
      </c>
      <c r="F10" s="3">
        <v>1298.0782999999999</v>
      </c>
      <c r="G10" s="3">
        <f t="shared" si="9"/>
        <v>1678.534075</v>
      </c>
      <c r="H10" s="3"/>
      <c r="I10" s="3"/>
      <c r="J10" s="3"/>
      <c r="K10" s="3"/>
      <c r="L10" s="3">
        <f t="shared" si="10"/>
        <v>2090.005560526316</v>
      </c>
      <c r="M10" s="3">
        <f t="shared" si="11"/>
        <v>909.48706900000025</v>
      </c>
      <c r="N10" s="3">
        <f t="shared" si="12"/>
        <v>778.80394391891855</v>
      </c>
      <c r="O10" s="3">
        <f t="shared" si="13"/>
        <v>950.3560315789473</v>
      </c>
      <c r="P10" s="3"/>
      <c r="Q10" s="3"/>
      <c r="R10" s="3"/>
      <c r="S10" s="3"/>
      <c r="V10" s="3" t="s">
        <v>47</v>
      </c>
      <c r="W10" s="3"/>
      <c r="X10" s="3">
        <v>1056.4242999999999</v>
      </c>
      <c r="Y10" s="3">
        <v>1279.81</v>
      </c>
      <c r="Z10" s="3">
        <v>1417.3143</v>
      </c>
      <c r="AA10" s="3">
        <v>1530.5667000000001</v>
      </c>
      <c r="AB10" s="3">
        <f t="shared" si="14"/>
        <v>1321.0288250000001</v>
      </c>
      <c r="AC10" s="3"/>
      <c r="AD10" s="3"/>
      <c r="AE10" s="3"/>
      <c r="AF10" s="3"/>
      <c r="AG10" s="3">
        <f t="shared" si="15"/>
        <v>724.01864210526298</v>
      </c>
      <c r="AH10" s="3">
        <f t="shared" si="16"/>
        <v>1102.6858947368423</v>
      </c>
      <c r="AI10" s="3">
        <f t="shared" si="17"/>
        <v>1362.4130697368419</v>
      </c>
      <c r="AJ10" s="3">
        <f t="shared" si="18"/>
        <v>1477.8481986842105</v>
      </c>
      <c r="AK10" s="3"/>
      <c r="AL10" s="3"/>
      <c r="AM10" s="3"/>
      <c r="AN10" s="3"/>
    </row>
    <row r="11" spans="1:40" x14ac:dyDescent="0.2">
      <c r="A11" s="3" t="s">
        <v>48</v>
      </c>
      <c r="B11" s="3"/>
      <c r="C11" s="3">
        <v>1358.1333</v>
      </c>
      <c r="D11" s="3">
        <v>1238.8499999999999</v>
      </c>
      <c r="E11" s="3">
        <v>1265.712</v>
      </c>
      <c r="F11" s="3">
        <v>1673.4833000000001</v>
      </c>
      <c r="G11" s="3">
        <f t="shared" si="9"/>
        <v>1384.04465</v>
      </c>
      <c r="H11" s="3"/>
      <c r="I11" s="3"/>
      <c r="J11" s="3"/>
      <c r="K11" s="3"/>
      <c r="L11" s="3">
        <f t="shared" si="10"/>
        <v>1073.7282855263159</v>
      </c>
      <c r="M11" s="3">
        <f t="shared" si="11"/>
        <v>1005.426494</v>
      </c>
      <c r="N11" s="3">
        <f t="shared" si="12"/>
        <v>1029.2473689189185</v>
      </c>
      <c r="O11" s="3">
        <f t="shared" si="13"/>
        <v>1620.2504565789475</v>
      </c>
      <c r="P11" s="3"/>
      <c r="Q11" s="3"/>
      <c r="R11" s="3"/>
      <c r="S11" s="3"/>
      <c r="V11" s="3" t="s">
        <v>48</v>
      </c>
      <c r="W11" s="3"/>
      <c r="X11" s="3">
        <v>762.6114</v>
      </c>
      <c r="Y11" s="3">
        <v>940.79169999999999</v>
      </c>
      <c r="Z11" s="3">
        <v>1334.8483000000001</v>
      </c>
      <c r="AA11" s="3">
        <v>1360.9</v>
      </c>
      <c r="AB11" s="3">
        <f t="shared" si="14"/>
        <v>1099.7878500000002</v>
      </c>
      <c r="AC11" s="3"/>
      <c r="AD11" s="3"/>
      <c r="AE11" s="3"/>
      <c r="AF11" s="3"/>
      <c r="AG11" s="3">
        <f t="shared" si="15"/>
        <v>651.44671710526302</v>
      </c>
      <c r="AH11" s="3">
        <f t="shared" si="16"/>
        <v>984.90856973684231</v>
      </c>
      <c r="AI11" s="3">
        <f t="shared" si="17"/>
        <v>1501.1880447368419</v>
      </c>
      <c r="AJ11" s="3">
        <f t="shared" si="18"/>
        <v>1529.4224736842104</v>
      </c>
      <c r="AK11" s="3"/>
      <c r="AL11" s="3"/>
      <c r="AM11" s="3"/>
      <c r="AN11" s="3"/>
    </row>
    <row r="12" spans="1:40" x14ac:dyDescent="0.2">
      <c r="A12" s="3" t="s">
        <v>49</v>
      </c>
      <c r="B12" s="3"/>
      <c r="C12" s="3">
        <v>1118.1375</v>
      </c>
      <c r="D12" s="3">
        <v>978.92499999999995</v>
      </c>
      <c r="E12" s="3">
        <v>1791.32</v>
      </c>
      <c r="F12" s="3">
        <v>1573.98</v>
      </c>
      <c r="G12" s="3">
        <f t="shared" si="9"/>
        <v>1365.5906249999998</v>
      </c>
      <c r="H12" s="3"/>
      <c r="I12" s="3"/>
      <c r="J12" s="3"/>
      <c r="K12" s="3"/>
      <c r="L12" s="3">
        <f t="shared" si="10"/>
        <v>852.18651052631617</v>
      </c>
      <c r="M12" s="3">
        <f t="shared" si="11"/>
        <v>763.95551900000032</v>
      </c>
      <c r="N12" s="3">
        <f t="shared" si="12"/>
        <v>1573.3093939189187</v>
      </c>
      <c r="O12" s="3">
        <f t="shared" si="13"/>
        <v>1539.2011815789476</v>
      </c>
      <c r="P12" s="3"/>
      <c r="Q12" s="3"/>
      <c r="R12" s="3"/>
      <c r="S12" s="3"/>
      <c r="V12" s="3" t="s">
        <v>49</v>
      </c>
      <c r="W12" s="3"/>
      <c r="X12" s="3">
        <v>1342.5482999999999</v>
      </c>
      <c r="Y12" s="3">
        <v>1465.84</v>
      </c>
      <c r="Z12" s="3">
        <v>1664.2</v>
      </c>
      <c r="AA12" s="3">
        <v>1465.0450000000001</v>
      </c>
      <c r="AB12" s="3">
        <f t="shared" si="14"/>
        <v>1484.4083249999999</v>
      </c>
      <c r="AC12" s="3"/>
      <c r="AD12" s="3"/>
      <c r="AE12" s="3"/>
      <c r="AF12" s="3"/>
      <c r="AG12" s="3">
        <f t="shared" si="15"/>
        <v>846.76314210526323</v>
      </c>
      <c r="AH12" s="3">
        <f t="shared" si="16"/>
        <v>1125.3363947368425</v>
      </c>
      <c r="AI12" s="3">
        <f t="shared" si="17"/>
        <v>1445.9192697368421</v>
      </c>
      <c r="AJ12" s="3">
        <f t="shared" si="18"/>
        <v>1248.9469986842107</v>
      </c>
      <c r="AK12" s="3"/>
      <c r="AL12" s="3"/>
      <c r="AM12" s="3"/>
      <c r="AN12" s="3"/>
    </row>
    <row r="13" spans="1:40" x14ac:dyDescent="0.2">
      <c r="A13" s="3" t="s">
        <v>50</v>
      </c>
      <c r="B13" s="3"/>
      <c r="C13" s="3">
        <v>1370.7249999999999</v>
      </c>
      <c r="D13" s="3">
        <v>1372.3</v>
      </c>
      <c r="E13" s="3">
        <v>2119.48</v>
      </c>
      <c r="F13" s="3">
        <v>1552.3625</v>
      </c>
      <c r="G13" s="3">
        <f t="shared" si="9"/>
        <v>1603.7168749999998</v>
      </c>
      <c r="H13" s="3"/>
      <c r="I13" s="3"/>
      <c r="J13" s="3"/>
      <c r="K13" s="3"/>
      <c r="L13" s="3">
        <f t="shared" si="10"/>
        <v>866.64776052631601</v>
      </c>
      <c r="M13" s="3">
        <f t="shared" si="11"/>
        <v>919.20426900000029</v>
      </c>
      <c r="N13" s="3">
        <f t="shared" si="12"/>
        <v>1663.3431439189187</v>
      </c>
      <c r="O13" s="3">
        <f t="shared" si="13"/>
        <v>1279.4574315789475</v>
      </c>
      <c r="P13" s="3"/>
      <c r="Q13" s="3"/>
      <c r="R13" s="3"/>
      <c r="S13" s="3"/>
      <c r="V13" s="3" t="s">
        <v>50</v>
      </c>
      <c r="W13" s="3"/>
      <c r="X13" s="3">
        <v>1348.7860000000001</v>
      </c>
      <c r="Y13" s="3">
        <v>1791.8</v>
      </c>
      <c r="Z13" s="3">
        <v>1943.45</v>
      </c>
      <c r="AA13" s="3">
        <v>2276.6333</v>
      </c>
      <c r="AB13" s="3">
        <f t="shared" si="14"/>
        <v>1840.1673249999999</v>
      </c>
      <c r="AC13" s="3"/>
      <c r="AD13" s="3"/>
      <c r="AE13" s="3"/>
      <c r="AF13" s="3"/>
      <c r="AG13" s="3">
        <f t="shared" si="15"/>
        <v>497.24184210526334</v>
      </c>
      <c r="AH13" s="3">
        <f t="shared" si="16"/>
        <v>1095.5373947368425</v>
      </c>
      <c r="AI13" s="3">
        <f t="shared" si="17"/>
        <v>1369.4102697368421</v>
      </c>
      <c r="AJ13" s="3">
        <f t="shared" si="18"/>
        <v>1704.7762986842106</v>
      </c>
      <c r="AK13" s="3"/>
      <c r="AL13" s="3"/>
      <c r="AM13" s="3"/>
      <c r="AN13" s="3"/>
    </row>
    <row r="14" spans="1:40" x14ac:dyDescent="0.2">
      <c r="A14" s="3" t="s">
        <v>51</v>
      </c>
      <c r="B14" s="3"/>
      <c r="C14" s="3">
        <v>817.94830000000002</v>
      </c>
      <c r="D14" s="3">
        <v>892.35</v>
      </c>
      <c r="E14" s="3">
        <v>1112.82</v>
      </c>
      <c r="F14" s="3">
        <v>1831.9666999999999</v>
      </c>
      <c r="G14" s="3">
        <f t="shared" si="9"/>
        <v>1163.77125</v>
      </c>
      <c r="H14" s="3"/>
      <c r="I14" s="3"/>
      <c r="J14" s="3"/>
      <c r="K14" s="3"/>
      <c r="L14" s="3">
        <f t="shared" si="10"/>
        <v>753.81668552631595</v>
      </c>
      <c r="M14" s="3">
        <f t="shared" si="11"/>
        <v>879.1998940000002</v>
      </c>
      <c r="N14" s="3">
        <f t="shared" si="12"/>
        <v>1096.6287689189185</v>
      </c>
      <c r="O14" s="3">
        <f t="shared" si="13"/>
        <v>1999.0072565789474</v>
      </c>
      <c r="P14" s="3"/>
      <c r="Q14" s="3"/>
      <c r="R14" s="3"/>
      <c r="S14" s="3"/>
      <c r="V14" s="3" t="s">
        <v>51</v>
      </c>
      <c r="W14" s="3"/>
      <c r="X14" s="3">
        <v>927.43330000000003</v>
      </c>
      <c r="Y14" s="3">
        <v>1442.8186000000001</v>
      </c>
      <c r="Z14" s="3">
        <v>1378.4833000000001</v>
      </c>
      <c r="AA14" s="3">
        <v>874.64</v>
      </c>
      <c r="AB14" s="3">
        <f t="shared" si="14"/>
        <v>1155.8438000000001</v>
      </c>
      <c r="AC14" s="3"/>
      <c r="AD14" s="3"/>
      <c r="AE14" s="3"/>
      <c r="AF14" s="3"/>
      <c r="AG14" s="3">
        <f t="shared" si="15"/>
        <v>760.21266710526311</v>
      </c>
      <c r="AH14" s="3">
        <f t="shared" si="16"/>
        <v>1430.8795197368424</v>
      </c>
      <c r="AI14" s="3">
        <f t="shared" si="17"/>
        <v>1488.767094736842</v>
      </c>
      <c r="AJ14" s="3">
        <f t="shared" si="18"/>
        <v>987.1065236842104</v>
      </c>
      <c r="AK14" s="3"/>
      <c r="AL14" s="3"/>
      <c r="AM14" s="3"/>
      <c r="AN14" s="3"/>
    </row>
    <row r="15" spans="1:40" x14ac:dyDescent="0.2">
      <c r="A15" s="3" t="s">
        <v>52</v>
      </c>
      <c r="B15" s="3"/>
      <c r="C15" s="3">
        <v>1254.4974999999999</v>
      </c>
      <c r="D15" s="3">
        <v>1382.4</v>
      </c>
      <c r="E15" s="3">
        <v>1285.95</v>
      </c>
      <c r="F15" s="3">
        <v>1520.8833</v>
      </c>
      <c r="G15" s="3">
        <f t="shared" si="9"/>
        <v>1360.9326999999998</v>
      </c>
      <c r="H15" s="3"/>
      <c r="I15" s="3"/>
      <c r="J15" s="3"/>
      <c r="K15" s="3"/>
      <c r="L15" s="3">
        <f t="shared" si="10"/>
        <v>993.20443552631605</v>
      </c>
      <c r="M15" s="3">
        <f t="shared" si="11"/>
        <v>1172.0884440000004</v>
      </c>
      <c r="N15" s="3">
        <f t="shared" si="12"/>
        <v>1072.5973189189187</v>
      </c>
      <c r="O15" s="3">
        <f t="shared" si="13"/>
        <v>1490.7624065789475</v>
      </c>
      <c r="P15" s="3"/>
      <c r="Q15" s="3"/>
      <c r="R15" s="3"/>
      <c r="S15" s="3"/>
      <c r="V15" s="3" t="s">
        <v>52</v>
      </c>
      <c r="W15" s="3"/>
      <c r="X15" s="3">
        <v>1955.5571</v>
      </c>
      <c r="Y15" s="3">
        <v>1682.52</v>
      </c>
      <c r="Z15" s="3">
        <v>2238.3833</v>
      </c>
      <c r="AA15" s="3">
        <v>1979.9666999999999</v>
      </c>
      <c r="AB15" s="3">
        <f t="shared" si="14"/>
        <v>1964.106775</v>
      </c>
      <c r="AC15" s="3"/>
      <c r="AD15" s="3"/>
      <c r="AE15" s="3"/>
      <c r="AF15" s="3"/>
      <c r="AG15" s="3">
        <f t="shared" si="15"/>
        <v>980.0734921052632</v>
      </c>
      <c r="AH15" s="3">
        <f t="shared" si="16"/>
        <v>862.31794473684249</v>
      </c>
      <c r="AI15" s="3">
        <f t="shared" si="17"/>
        <v>1540.4041197368419</v>
      </c>
      <c r="AJ15" s="3">
        <f t="shared" si="18"/>
        <v>1284.1702486842105</v>
      </c>
      <c r="AK15" s="3"/>
      <c r="AL15" s="3"/>
      <c r="AM15" s="3"/>
      <c r="AN15" s="3"/>
    </row>
    <row r="16" spans="1:40" x14ac:dyDescent="0.2">
      <c r="A16" s="3" t="s">
        <v>53</v>
      </c>
      <c r="B16" s="3"/>
      <c r="C16" s="3">
        <v>1964.325</v>
      </c>
      <c r="D16" s="3">
        <v>2234.5500000000002</v>
      </c>
      <c r="E16" s="3">
        <v>2017.68</v>
      </c>
      <c r="F16" s="3">
        <v>2482.7332999999999</v>
      </c>
      <c r="G16" s="3">
        <f t="shared" si="9"/>
        <v>2174.822075</v>
      </c>
      <c r="H16" s="3"/>
      <c r="I16" s="3"/>
      <c r="J16" s="3"/>
      <c r="K16" s="3"/>
      <c r="L16" s="3">
        <f t="shared" si="10"/>
        <v>889.14256052631595</v>
      </c>
      <c r="M16" s="3">
        <f t="shared" si="11"/>
        <v>1210.3490690000003</v>
      </c>
      <c r="N16" s="3">
        <f t="shared" si="12"/>
        <v>990.43794391891856</v>
      </c>
      <c r="O16" s="3">
        <f t="shared" si="13"/>
        <v>1638.7230315789473</v>
      </c>
      <c r="P16" s="3"/>
      <c r="Q16" s="3"/>
      <c r="R16" s="3"/>
      <c r="S16" s="3"/>
      <c r="V16" s="3" t="s">
        <v>53</v>
      </c>
      <c r="W16" s="3"/>
      <c r="X16" s="3">
        <v>2411.3000000000002</v>
      </c>
      <c r="Y16" s="3">
        <v>2438.2332999999999</v>
      </c>
      <c r="Z16" s="3">
        <v>2406.7332999999999</v>
      </c>
      <c r="AA16" s="3">
        <v>2225.2332999999999</v>
      </c>
      <c r="AB16" s="3">
        <f t="shared" si="14"/>
        <v>2370.3749749999997</v>
      </c>
      <c r="AC16" s="3"/>
      <c r="AD16" s="3"/>
      <c r="AE16" s="3"/>
      <c r="AF16" s="3"/>
      <c r="AG16" s="3">
        <f t="shared" si="15"/>
        <v>1029.5481921052638</v>
      </c>
      <c r="AH16" s="3">
        <f t="shared" si="16"/>
        <v>1211.7630447368426</v>
      </c>
      <c r="AI16" s="3">
        <f t="shared" si="17"/>
        <v>1302.4859197368421</v>
      </c>
      <c r="AJ16" s="3">
        <f t="shared" si="18"/>
        <v>1123.1686486842107</v>
      </c>
      <c r="AK16" s="3"/>
      <c r="AL16" s="3"/>
      <c r="AM16" s="3"/>
      <c r="AN16" s="3"/>
    </row>
    <row r="17" spans="1:40" x14ac:dyDescent="0.2">
      <c r="A17" s="3" t="s">
        <v>54</v>
      </c>
      <c r="B17" s="3"/>
      <c r="C17" s="3">
        <v>930.26670000000001</v>
      </c>
      <c r="D17" s="3">
        <v>1127.9000000000001</v>
      </c>
      <c r="E17" s="3">
        <v>1250.3599999999999</v>
      </c>
      <c r="F17" s="3">
        <v>1466.7666999999999</v>
      </c>
      <c r="G17" s="3">
        <f t="shared" si="9"/>
        <v>1193.8233500000001</v>
      </c>
      <c r="H17" s="3"/>
      <c r="I17" s="3"/>
      <c r="J17" s="3"/>
      <c r="K17" s="3"/>
      <c r="L17" s="3">
        <f t="shared" si="10"/>
        <v>836.08298552631584</v>
      </c>
      <c r="M17" s="3">
        <f t="shared" si="11"/>
        <v>1084.6977940000002</v>
      </c>
      <c r="N17" s="3">
        <f t="shared" si="12"/>
        <v>1204.1166689189183</v>
      </c>
      <c r="O17" s="3">
        <f t="shared" si="13"/>
        <v>1603.7551565789472</v>
      </c>
      <c r="P17" s="3"/>
      <c r="Q17" s="3"/>
      <c r="R17" s="3"/>
      <c r="S17" s="3"/>
      <c r="V17" s="3" t="s">
        <v>54</v>
      </c>
      <c r="W17" s="3"/>
      <c r="X17" s="3">
        <v>1362.3157000000001</v>
      </c>
      <c r="Y17" s="3">
        <v>1917.3386</v>
      </c>
      <c r="Z17" s="3">
        <v>1926.0667000000001</v>
      </c>
      <c r="AA17" s="3">
        <v>1543</v>
      </c>
      <c r="AB17" s="3">
        <f t="shared" si="14"/>
        <v>1687.1802500000001</v>
      </c>
      <c r="AC17" s="3"/>
      <c r="AD17" s="3"/>
      <c r="AE17" s="3"/>
      <c r="AF17" s="3"/>
      <c r="AG17" s="3">
        <f t="shared" si="15"/>
        <v>663.75861710526317</v>
      </c>
      <c r="AH17" s="3">
        <f t="shared" si="16"/>
        <v>1374.0630697368424</v>
      </c>
      <c r="AI17" s="3">
        <f t="shared" si="17"/>
        <v>1505.0140447368419</v>
      </c>
      <c r="AJ17" s="3">
        <f t="shared" si="18"/>
        <v>1124.1300736842104</v>
      </c>
      <c r="AK17" s="3"/>
      <c r="AL17" s="3"/>
      <c r="AM17" s="3"/>
      <c r="AN17" s="3"/>
    </row>
    <row r="18" spans="1:40" x14ac:dyDescent="0.2">
      <c r="A18" s="3" t="s">
        <v>55</v>
      </c>
      <c r="B18" s="3"/>
      <c r="C18" s="3">
        <v>948.36829999999998</v>
      </c>
      <c r="D18" s="3">
        <v>1201.7</v>
      </c>
      <c r="E18" s="3">
        <v>1080.06</v>
      </c>
      <c r="F18" s="3">
        <v>1476.78</v>
      </c>
      <c r="G18" s="3">
        <f t="shared" si="9"/>
        <v>1176.727075</v>
      </c>
      <c r="H18" s="3"/>
      <c r="I18" s="3"/>
      <c r="J18" s="3"/>
      <c r="K18" s="3"/>
      <c r="L18" s="3">
        <f t="shared" si="10"/>
        <v>871.28086052631591</v>
      </c>
      <c r="M18" s="3">
        <f t="shared" si="11"/>
        <v>1175.5940690000002</v>
      </c>
      <c r="N18" s="3">
        <f t="shared" si="12"/>
        <v>1050.9129439189185</v>
      </c>
      <c r="O18" s="3">
        <f t="shared" si="13"/>
        <v>1630.8647315789474</v>
      </c>
      <c r="P18" s="3"/>
      <c r="Q18" s="3"/>
      <c r="R18" s="3"/>
      <c r="S18" s="3"/>
      <c r="V18" s="3" t="s">
        <v>55</v>
      </c>
      <c r="W18" s="3"/>
      <c r="X18" s="3">
        <v>852.12860000000001</v>
      </c>
      <c r="Y18" s="3">
        <v>1039.1514</v>
      </c>
      <c r="Z18" s="3">
        <v>2031.1</v>
      </c>
      <c r="AA18" s="3">
        <v>1878.45</v>
      </c>
      <c r="AB18" s="3">
        <f t="shared" si="14"/>
        <v>1450.2075</v>
      </c>
      <c r="AC18" s="3"/>
      <c r="AD18" s="3"/>
      <c r="AE18" s="3"/>
      <c r="AF18" s="3"/>
      <c r="AG18" s="3">
        <f t="shared" si="15"/>
        <v>390.5442671052632</v>
      </c>
      <c r="AH18" s="3">
        <f t="shared" si="16"/>
        <v>732.84861973684247</v>
      </c>
      <c r="AI18" s="3">
        <f t="shared" si="17"/>
        <v>1847.0200947368419</v>
      </c>
      <c r="AJ18" s="3">
        <f t="shared" si="18"/>
        <v>1696.5528236842106</v>
      </c>
      <c r="AK18" s="3"/>
      <c r="AL18" s="3"/>
      <c r="AM18" s="3"/>
      <c r="AN18" s="3"/>
    </row>
    <row r="19" spans="1:40" x14ac:dyDescent="0.2">
      <c r="A19" s="3" t="s">
        <v>56</v>
      </c>
      <c r="B19" s="3"/>
      <c r="C19" s="3">
        <v>1463.075</v>
      </c>
      <c r="D19" s="3">
        <v>3346.6</v>
      </c>
      <c r="E19" s="3">
        <v>2810.35</v>
      </c>
      <c r="F19" s="3">
        <v>2524.1999999999998</v>
      </c>
      <c r="G19" s="3">
        <f t="shared" si="9"/>
        <v>2536.0562499999996</v>
      </c>
      <c r="H19" s="3"/>
      <c r="I19" s="3"/>
      <c r="J19" s="3"/>
      <c r="K19" s="3"/>
      <c r="L19" s="3">
        <f t="shared" si="10"/>
        <v>26.658385526316351</v>
      </c>
      <c r="M19" s="3">
        <f t="shared" si="11"/>
        <v>1961.1648940000005</v>
      </c>
      <c r="N19" s="3">
        <f t="shared" si="12"/>
        <v>1421.8737689189188</v>
      </c>
      <c r="O19" s="3">
        <f t="shared" si="13"/>
        <v>1318.9555565789476</v>
      </c>
      <c r="P19" s="3"/>
      <c r="Q19" s="3"/>
      <c r="R19" s="3"/>
      <c r="S19" s="3"/>
      <c r="V19" s="3" t="s">
        <v>56</v>
      </c>
      <c r="W19" s="3"/>
      <c r="X19" s="3">
        <v>1849.3</v>
      </c>
      <c r="Y19" s="3">
        <v>1432.35</v>
      </c>
      <c r="Z19" s="3">
        <v>2424.2714000000001</v>
      </c>
      <c r="AA19" s="3">
        <v>2667.3</v>
      </c>
      <c r="AB19" s="3">
        <f t="shared" si="14"/>
        <v>2093.3053499999996</v>
      </c>
      <c r="AC19" s="3"/>
      <c r="AD19" s="3"/>
      <c r="AE19" s="3"/>
      <c r="AF19" s="3"/>
      <c r="AG19" s="3">
        <f t="shared" si="15"/>
        <v>744.6178171052635</v>
      </c>
      <c r="AH19" s="3">
        <f t="shared" si="16"/>
        <v>482.94936973684275</v>
      </c>
      <c r="AI19" s="3">
        <f t="shared" si="17"/>
        <v>1597.0936447368424</v>
      </c>
      <c r="AJ19" s="3">
        <f t="shared" si="18"/>
        <v>1842.3049736842111</v>
      </c>
      <c r="AK19" s="3"/>
      <c r="AL19" s="3"/>
      <c r="AM19" s="3"/>
      <c r="AN19" s="3"/>
    </row>
    <row r="20" spans="1:40" x14ac:dyDescent="0.2">
      <c r="A20" s="3" t="s">
        <v>57</v>
      </c>
      <c r="B20" s="3"/>
      <c r="C20" s="3">
        <v>1553.0250000000001</v>
      </c>
      <c r="D20" s="3">
        <v>2667.9</v>
      </c>
      <c r="E20" s="3">
        <v>2332.3667</v>
      </c>
      <c r="F20" s="3">
        <v>2458</v>
      </c>
      <c r="G20" s="3">
        <f t="shared" si="9"/>
        <v>2252.8229249999999</v>
      </c>
      <c r="H20" s="3"/>
      <c r="I20" s="3"/>
      <c r="J20" s="3"/>
      <c r="K20" s="3"/>
      <c r="L20" s="3">
        <f t="shared" si="10"/>
        <v>399.84171052631609</v>
      </c>
      <c r="M20" s="3">
        <f t="shared" si="11"/>
        <v>1565.6982190000003</v>
      </c>
      <c r="N20" s="3">
        <f t="shared" si="12"/>
        <v>1227.1237939189186</v>
      </c>
      <c r="O20" s="3">
        <f t="shared" si="13"/>
        <v>1535.9888815789475</v>
      </c>
      <c r="P20" s="3"/>
      <c r="Q20" s="3"/>
      <c r="R20" s="3"/>
      <c r="S20" s="3"/>
      <c r="V20" s="3" t="s">
        <v>57</v>
      </c>
      <c r="W20" s="3"/>
      <c r="X20" s="3">
        <v>1135.9485999999999</v>
      </c>
      <c r="Y20" s="3">
        <v>1243.0528999999999</v>
      </c>
      <c r="Z20" s="3">
        <v>1647.8714</v>
      </c>
      <c r="AA20" s="3">
        <v>1603.93</v>
      </c>
      <c r="AB20" s="3">
        <f t="shared" si="14"/>
        <v>1407.7007249999999</v>
      </c>
      <c r="AC20" s="3"/>
      <c r="AD20" s="3"/>
      <c r="AE20" s="3"/>
      <c r="AF20" s="3"/>
      <c r="AG20" s="3">
        <f t="shared" si="15"/>
        <v>716.8710421052632</v>
      </c>
      <c r="AH20" s="3">
        <f t="shared" si="16"/>
        <v>979.25689473684247</v>
      </c>
      <c r="AI20" s="3">
        <f t="shared" si="17"/>
        <v>1506.298269736842</v>
      </c>
      <c r="AJ20" s="3">
        <f t="shared" si="18"/>
        <v>1464.5395986842107</v>
      </c>
      <c r="AK20" s="3"/>
      <c r="AL20" s="3"/>
      <c r="AM20" s="3"/>
      <c r="AN20" s="3"/>
    </row>
    <row r="21" spans="1:40" x14ac:dyDescent="0.2">
      <c r="A21" s="3" t="s">
        <v>58</v>
      </c>
      <c r="B21" s="3"/>
      <c r="C21" s="3">
        <v>1788.9</v>
      </c>
      <c r="D21" s="3">
        <v>1171.3</v>
      </c>
      <c r="E21" s="3">
        <v>1489.8333</v>
      </c>
      <c r="F21" s="3">
        <v>1422.2132999999999</v>
      </c>
      <c r="G21" s="3">
        <f t="shared" si="9"/>
        <v>1468.0616500000001</v>
      </c>
      <c r="H21" s="3"/>
      <c r="I21" s="3"/>
      <c r="J21" s="3"/>
      <c r="K21" s="3"/>
      <c r="L21" s="3">
        <f t="shared" si="10"/>
        <v>1420.4779855263159</v>
      </c>
      <c r="M21" s="3">
        <f t="shared" si="11"/>
        <v>853.85949400000004</v>
      </c>
      <c r="N21" s="3">
        <f t="shared" si="12"/>
        <v>1169.3516689189184</v>
      </c>
      <c r="O21" s="3">
        <f t="shared" si="13"/>
        <v>1284.9634565789472</v>
      </c>
      <c r="P21" s="3"/>
      <c r="Q21" s="3"/>
      <c r="R21" s="3"/>
      <c r="S21" s="3"/>
      <c r="V21" s="3" t="s">
        <v>58</v>
      </c>
      <c r="W21" s="3"/>
      <c r="X21" s="3">
        <v>1360.4</v>
      </c>
      <c r="Y21" s="3">
        <v>1194.145</v>
      </c>
      <c r="Z21" s="3">
        <v>1298.5574999999999</v>
      </c>
      <c r="AA21" s="3">
        <v>1954.1</v>
      </c>
      <c r="AB21" s="3">
        <f t="shared" si="14"/>
        <v>1451.8006249999999</v>
      </c>
      <c r="AC21" s="3"/>
      <c r="AD21" s="3"/>
      <c r="AE21" s="3"/>
      <c r="AF21" s="3"/>
      <c r="AG21" s="3">
        <f t="shared" si="15"/>
        <v>897.22254210526341</v>
      </c>
      <c r="AH21" s="3">
        <f t="shared" si="16"/>
        <v>886.24909473684261</v>
      </c>
      <c r="AI21" s="3">
        <f t="shared" si="17"/>
        <v>1112.884469736842</v>
      </c>
      <c r="AJ21" s="3">
        <f t="shared" si="18"/>
        <v>1770.6096986842106</v>
      </c>
      <c r="AK21" s="3"/>
      <c r="AL21" s="3"/>
      <c r="AM21" s="3"/>
      <c r="AN21" s="3"/>
    </row>
    <row r="22" spans="1:40" x14ac:dyDescent="0.2">
      <c r="A22" s="3" t="s">
        <v>59</v>
      </c>
      <c r="B22" s="3"/>
      <c r="C22" s="3">
        <v>2215.1</v>
      </c>
      <c r="D22" s="3">
        <v>2232.1333</v>
      </c>
      <c r="E22" s="3">
        <v>1676.8667</v>
      </c>
      <c r="F22" s="3">
        <v>1286.5</v>
      </c>
      <c r="G22" s="3">
        <f t="shared" si="9"/>
        <v>1852.65</v>
      </c>
      <c r="H22" s="3"/>
      <c r="I22" s="3"/>
      <c r="J22" s="3"/>
      <c r="K22" s="3"/>
      <c r="L22" s="3">
        <f t="shared" si="10"/>
        <v>1462.0896355263158</v>
      </c>
      <c r="M22" s="3">
        <f t="shared" si="11"/>
        <v>1530.1044440000001</v>
      </c>
      <c r="N22" s="3">
        <f t="shared" si="12"/>
        <v>971.79671891891849</v>
      </c>
      <c r="O22" s="3">
        <f t="shared" si="13"/>
        <v>764.66180657894733</v>
      </c>
      <c r="P22" s="3"/>
      <c r="Q22" s="3"/>
      <c r="R22" s="3"/>
      <c r="S22" s="3"/>
      <c r="V22" s="3" t="s">
        <v>59</v>
      </c>
      <c r="W22" s="3"/>
      <c r="X22" s="3">
        <v>1252.95</v>
      </c>
      <c r="Y22" s="3">
        <v>1766.7</v>
      </c>
      <c r="Z22" s="3">
        <v>1488.9</v>
      </c>
      <c r="AA22" s="3">
        <v>1683.75</v>
      </c>
      <c r="AB22" s="3">
        <f t="shared" si="14"/>
        <v>1548.075</v>
      </c>
      <c r="AC22" s="3"/>
      <c r="AD22" s="3"/>
      <c r="AE22" s="3"/>
      <c r="AF22" s="3"/>
      <c r="AG22" s="3">
        <f t="shared" si="15"/>
        <v>693.49816710526318</v>
      </c>
      <c r="AH22" s="3">
        <f t="shared" si="16"/>
        <v>1362.5297197368425</v>
      </c>
      <c r="AI22" s="3">
        <f t="shared" si="17"/>
        <v>1206.952594736842</v>
      </c>
      <c r="AJ22" s="3">
        <f t="shared" si="18"/>
        <v>1403.9853236842105</v>
      </c>
      <c r="AK22" s="3"/>
      <c r="AL22" s="3"/>
      <c r="AM22" s="3"/>
      <c r="AN22" s="3"/>
    </row>
    <row r="23" spans="1:40" x14ac:dyDescent="0.2">
      <c r="A23" s="3" t="s">
        <v>60</v>
      </c>
      <c r="B23" s="3"/>
      <c r="C23" s="3">
        <v>1615.3</v>
      </c>
      <c r="D23" s="3">
        <v>1492.6</v>
      </c>
      <c r="E23" s="3">
        <v>1355.3</v>
      </c>
      <c r="F23" s="3">
        <v>2193.5</v>
      </c>
      <c r="G23" s="3">
        <f t="shared" si="9"/>
        <v>1664.175</v>
      </c>
      <c r="H23" s="3"/>
      <c r="I23" s="3"/>
      <c r="J23" s="3"/>
      <c r="K23" s="3"/>
      <c r="L23" s="3">
        <f t="shared" si="10"/>
        <v>1050.7646355263159</v>
      </c>
      <c r="M23" s="3">
        <f t="shared" si="11"/>
        <v>979.04614400000014</v>
      </c>
      <c r="N23" s="3">
        <f t="shared" si="12"/>
        <v>838.70501891891854</v>
      </c>
      <c r="O23" s="3">
        <f t="shared" si="13"/>
        <v>1860.1368065789475</v>
      </c>
      <c r="P23" s="3"/>
      <c r="Q23" s="3"/>
      <c r="R23" s="3"/>
      <c r="S23" s="3"/>
      <c r="V23" s="3" t="s">
        <v>60</v>
      </c>
      <c r="W23" s="3"/>
      <c r="X23" s="3">
        <v>1537.25</v>
      </c>
      <c r="Y23" s="3">
        <v>1457.825</v>
      </c>
      <c r="Z23" s="3">
        <v>1618.4617000000001</v>
      </c>
      <c r="AA23" s="3">
        <v>1859.22</v>
      </c>
      <c r="AB23" s="3">
        <f t="shared" si="14"/>
        <v>1618.189175</v>
      </c>
      <c r="AC23" s="3"/>
      <c r="AD23" s="3"/>
      <c r="AE23" s="3"/>
      <c r="AF23" s="3"/>
      <c r="AG23" s="3">
        <f t="shared" si="15"/>
        <v>907.6839921052632</v>
      </c>
      <c r="AH23" s="3">
        <f t="shared" si="16"/>
        <v>983.54054473684255</v>
      </c>
      <c r="AI23" s="3">
        <f t="shared" si="17"/>
        <v>1266.400119736842</v>
      </c>
      <c r="AJ23" s="3">
        <f t="shared" si="18"/>
        <v>1509.3411486842106</v>
      </c>
      <c r="AK23" s="3"/>
      <c r="AL23" s="3"/>
      <c r="AM23" s="3"/>
      <c r="AN23" s="3"/>
    </row>
    <row r="24" spans="1:40" x14ac:dyDescent="0.2">
      <c r="A24" s="3" t="s">
        <v>61</v>
      </c>
      <c r="B24" s="3"/>
      <c r="C24" s="3">
        <v>1737.8633</v>
      </c>
      <c r="D24" s="3">
        <v>1697.9</v>
      </c>
      <c r="E24" s="3">
        <v>1069.7</v>
      </c>
      <c r="F24" s="3">
        <v>1680.8</v>
      </c>
      <c r="G24" s="3">
        <f t="shared" si="9"/>
        <v>1546.5658250000001</v>
      </c>
      <c r="H24" s="3"/>
      <c r="I24" s="3"/>
      <c r="J24" s="3"/>
      <c r="K24" s="3"/>
      <c r="L24" s="3">
        <f t="shared" si="10"/>
        <v>1290.9371105263158</v>
      </c>
      <c r="M24" s="3">
        <f t="shared" si="11"/>
        <v>1301.9553190000001</v>
      </c>
      <c r="N24" s="3">
        <f t="shared" si="12"/>
        <v>670.71419391891845</v>
      </c>
      <c r="O24" s="3">
        <f t="shared" si="13"/>
        <v>1465.0459815789472</v>
      </c>
      <c r="P24" s="3"/>
      <c r="Q24" s="3"/>
      <c r="R24" s="3"/>
      <c r="S24" s="3"/>
      <c r="V24" s="3" t="s">
        <v>61</v>
      </c>
      <c r="W24" s="3"/>
      <c r="X24" s="3">
        <v>981.0471</v>
      </c>
      <c r="Y24" s="3">
        <v>1735.8883000000001</v>
      </c>
      <c r="Z24" s="3">
        <v>1385.43</v>
      </c>
      <c r="AA24" s="3">
        <v>1398.9939999999999</v>
      </c>
      <c r="AB24" s="3">
        <f t="shared" si="14"/>
        <v>1375.3398500000001</v>
      </c>
      <c r="AC24" s="3"/>
      <c r="AD24" s="3"/>
      <c r="AE24" s="3"/>
      <c r="AF24" s="3"/>
      <c r="AG24" s="3">
        <f t="shared" si="15"/>
        <v>594.33041710526311</v>
      </c>
      <c r="AH24" s="3">
        <f t="shared" si="16"/>
        <v>1504.4531697368425</v>
      </c>
      <c r="AI24" s="3">
        <f t="shared" si="17"/>
        <v>1276.217744736842</v>
      </c>
      <c r="AJ24" s="3">
        <f t="shared" si="18"/>
        <v>1291.9644736842104</v>
      </c>
      <c r="AK24" s="3"/>
      <c r="AL24" s="3"/>
      <c r="AM24" s="3"/>
      <c r="AN24" s="3"/>
    </row>
    <row r="25" spans="1:40" x14ac:dyDescent="0.2">
      <c r="A25" s="3" t="s">
        <v>62</v>
      </c>
      <c r="B25" s="3"/>
      <c r="C25" s="3">
        <v>1549.4</v>
      </c>
      <c r="D25" s="3">
        <v>1633.68</v>
      </c>
      <c r="E25" s="3">
        <v>1218.4949999999999</v>
      </c>
      <c r="F25" s="3">
        <v>1630.8333</v>
      </c>
      <c r="G25" s="3">
        <f t="shared" si="9"/>
        <v>1508.102075</v>
      </c>
      <c r="H25" s="3"/>
      <c r="I25" s="3"/>
      <c r="J25" s="3"/>
      <c r="K25" s="3"/>
      <c r="L25" s="3">
        <f t="shared" si="10"/>
        <v>1140.937560526316</v>
      </c>
      <c r="M25" s="3">
        <f t="shared" si="11"/>
        <v>1276.1990690000002</v>
      </c>
      <c r="N25" s="3">
        <f t="shared" si="12"/>
        <v>857.97294391891842</v>
      </c>
      <c r="O25" s="3">
        <f t="shared" si="13"/>
        <v>1453.5430315789474</v>
      </c>
      <c r="P25" s="3"/>
      <c r="Q25" s="3"/>
      <c r="R25" s="3"/>
      <c r="S25" s="3"/>
      <c r="V25" s="3" t="s">
        <v>62</v>
      </c>
      <c r="W25" s="3"/>
      <c r="X25" s="3">
        <v>1159.7940000000001</v>
      </c>
      <c r="Y25" s="3">
        <v>1256.6114</v>
      </c>
      <c r="Z25" s="3">
        <v>1537.2750000000001</v>
      </c>
      <c r="AA25" s="3">
        <v>1215.2766999999999</v>
      </c>
      <c r="AB25" s="3">
        <f t="shared" si="14"/>
        <v>1292.2392749999999</v>
      </c>
      <c r="AC25" s="3"/>
      <c r="AD25" s="3"/>
      <c r="AE25" s="3"/>
      <c r="AF25" s="3"/>
      <c r="AG25" s="3">
        <f t="shared" si="15"/>
        <v>856.17789210526337</v>
      </c>
      <c r="AH25" s="3">
        <f t="shared" si="16"/>
        <v>1108.2768447368426</v>
      </c>
      <c r="AI25" s="3">
        <f t="shared" si="17"/>
        <v>1511.1633197368421</v>
      </c>
      <c r="AJ25" s="3">
        <f t="shared" si="18"/>
        <v>1191.3477486842105</v>
      </c>
      <c r="AK25" s="3"/>
      <c r="AL25" s="3"/>
      <c r="AM25" s="3"/>
      <c r="AN25" s="3"/>
    </row>
    <row r="26" spans="1:40" x14ac:dyDescent="0.2">
      <c r="A26" s="3" t="s">
        <v>63</v>
      </c>
      <c r="B26" s="3"/>
      <c r="C26" s="3">
        <v>1623.4</v>
      </c>
      <c r="D26" s="3">
        <v>1250.4000000000001</v>
      </c>
      <c r="E26" s="3">
        <v>1711.85</v>
      </c>
      <c r="F26" s="3">
        <v>1591.4</v>
      </c>
      <c r="G26" s="3">
        <f t="shared" si="9"/>
        <v>1544.2624999999998</v>
      </c>
      <c r="H26" s="3"/>
      <c r="I26" s="3"/>
      <c r="J26" s="3"/>
      <c r="K26" s="3"/>
      <c r="L26" s="3">
        <f t="shared" si="10"/>
        <v>1178.7771355263162</v>
      </c>
      <c r="M26" s="3">
        <f t="shared" si="11"/>
        <v>856.75864400000046</v>
      </c>
      <c r="N26" s="3">
        <f t="shared" si="12"/>
        <v>1315.1675189189186</v>
      </c>
      <c r="O26" s="3">
        <f t="shared" si="13"/>
        <v>1377.9493065789477</v>
      </c>
      <c r="P26" s="3"/>
      <c r="Q26" s="3"/>
      <c r="R26" s="3"/>
      <c r="S26" s="3"/>
      <c r="V26" s="3" t="s">
        <v>63</v>
      </c>
      <c r="W26" s="3"/>
      <c r="X26" s="3">
        <v>1072.5025000000001</v>
      </c>
      <c r="Y26" s="3">
        <v>1116.3357000000001</v>
      </c>
      <c r="Z26" s="3">
        <v>1439.0328999999999</v>
      </c>
      <c r="AA26" s="3">
        <v>1386.9833000000001</v>
      </c>
      <c r="AB26" s="3">
        <f t="shared" si="14"/>
        <v>1253.7136</v>
      </c>
      <c r="AC26" s="3"/>
      <c r="AD26" s="3"/>
      <c r="AE26" s="3"/>
      <c r="AF26" s="3"/>
      <c r="AG26" s="3">
        <f t="shared" si="15"/>
        <v>807.41206710526319</v>
      </c>
      <c r="AH26" s="3">
        <f t="shared" si="16"/>
        <v>1006.5268197368425</v>
      </c>
      <c r="AI26" s="3">
        <f t="shared" si="17"/>
        <v>1451.4468947368418</v>
      </c>
      <c r="AJ26" s="3">
        <f t="shared" si="18"/>
        <v>1401.5800236842106</v>
      </c>
      <c r="AK26" s="3"/>
      <c r="AL26" s="3"/>
      <c r="AM26" s="3"/>
      <c r="AN26" s="3"/>
    </row>
    <row r="27" spans="1:40" s="18" customFormat="1" x14ac:dyDescent="0.2">
      <c r="A27" s="18" t="s">
        <v>64</v>
      </c>
      <c r="C27" s="18">
        <v>1152.0533</v>
      </c>
      <c r="D27" s="18">
        <v>957.4</v>
      </c>
      <c r="E27" s="18">
        <v>1268.675</v>
      </c>
      <c r="F27" s="18">
        <v>1748.0333000000001</v>
      </c>
      <c r="G27" s="18">
        <f t="shared" si="9"/>
        <v>1281.5404000000001</v>
      </c>
      <c r="H27" s="3">
        <f>1.96*STDEV(C27:C51)/SQRT(25)</f>
        <v>115.64118632112972</v>
      </c>
      <c r="I27" s="3">
        <f>1.96*STDEV(D27:D51)/SQRT(24)</f>
        <v>158.9808894742219</v>
      </c>
      <c r="J27" s="3">
        <f>1.96*STDEV(E27:E51)/SQRT(24)</f>
        <v>135.89393663366991</v>
      </c>
      <c r="K27" s="3">
        <f t="shared" ref="K27" si="19">1.96*STDEV(F27:F51)/SQRT(25)</f>
        <v>147.43005058209246</v>
      </c>
      <c r="L27" s="3">
        <f t="shared" si="10"/>
        <v>970.15253552631589</v>
      </c>
      <c r="M27" s="3">
        <f t="shared" si="11"/>
        <v>826.48074400000007</v>
      </c>
      <c r="N27" s="3">
        <f t="shared" si="12"/>
        <v>1134.7146189189184</v>
      </c>
      <c r="O27" s="3">
        <f t="shared" si="13"/>
        <v>1797.3047065789474</v>
      </c>
      <c r="P27" s="3"/>
      <c r="Q27" s="3"/>
      <c r="R27" s="3"/>
      <c r="S27" s="3"/>
      <c r="V27" s="18" t="s">
        <v>64</v>
      </c>
      <c r="X27" s="18">
        <v>1312.6486</v>
      </c>
      <c r="Y27" s="18">
        <v>1480.4371000000001</v>
      </c>
      <c r="Z27" s="18">
        <v>1729.3</v>
      </c>
      <c r="AA27" s="18">
        <v>1540.6949999999999</v>
      </c>
      <c r="AB27" s="18">
        <f t="shared" si="14"/>
        <v>1515.7701749999999</v>
      </c>
      <c r="AC27" s="3"/>
      <c r="AD27" s="3"/>
      <c r="AE27" s="3"/>
      <c r="AF27" s="3"/>
      <c r="AG27" s="3">
        <f t="shared" si="15"/>
        <v>785.50159210526328</v>
      </c>
      <c r="AH27" s="3">
        <f t="shared" si="16"/>
        <v>1108.5716447368427</v>
      </c>
      <c r="AI27" s="3">
        <f t="shared" si="17"/>
        <v>1479.657419736842</v>
      </c>
      <c r="AJ27" s="3">
        <f t="shared" si="18"/>
        <v>1293.2351486842106</v>
      </c>
      <c r="AK27" s="3"/>
      <c r="AL27" s="3"/>
      <c r="AM27" s="3"/>
      <c r="AN27" s="3"/>
    </row>
    <row r="28" spans="1:40" x14ac:dyDescent="0.2">
      <c r="A28" s="3" t="s">
        <v>65</v>
      </c>
      <c r="B28" s="3"/>
      <c r="C28" s="3">
        <v>612.49749999999995</v>
      </c>
      <c r="D28" s="3">
        <v>876.11</v>
      </c>
      <c r="E28" s="3">
        <v>647.976</v>
      </c>
      <c r="F28" s="3">
        <v>1005.2</v>
      </c>
      <c r="G28" s="3">
        <f t="shared" si="9"/>
        <v>785.44587500000011</v>
      </c>
      <c r="H28" s="3"/>
      <c r="I28" s="3"/>
      <c r="J28" s="3"/>
      <c r="K28" s="3"/>
      <c r="L28" s="3">
        <f t="shared" si="10"/>
        <v>926.69126052631577</v>
      </c>
      <c r="M28" s="3">
        <f t="shared" si="11"/>
        <v>1241.285269</v>
      </c>
      <c r="N28" s="3">
        <f t="shared" si="12"/>
        <v>1010.1101439189184</v>
      </c>
      <c r="O28" s="3">
        <f t="shared" si="13"/>
        <v>1550.5659315789474</v>
      </c>
      <c r="P28" s="3"/>
      <c r="Q28" s="3"/>
      <c r="R28" s="3"/>
      <c r="S28" s="3"/>
      <c r="V28" s="3" t="s">
        <v>65</v>
      </c>
      <c r="W28" s="3"/>
      <c r="X28" s="3">
        <v>568.09289999999999</v>
      </c>
      <c r="Y28" s="3">
        <v>806.18</v>
      </c>
      <c r="Z28" s="3">
        <v>703.51289999999995</v>
      </c>
      <c r="AA28" s="3">
        <v>790.9633</v>
      </c>
      <c r="AB28" s="3">
        <f t="shared" si="14"/>
        <v>717.18727499999989</v>
      </c>
      <c r="AC28" s="3"/>
      <c r="AD28" s="3"/>
      <c r="AE28" s="3"/>
      <c r="AF28" s="3"/>
      <c r="AG28" s="3">
        <f t="shared" si="15"/>
        <v>839.52879210526328</v>
      </c>
      <c r="AH28" s="3">
        <f t="shared" si="16"/>
        <v>1232.8974447368425</v>
      </c>
      <c r="AI28" s="3">
        <f t="shared" si="17"/>
        <v>1252.4532197368421</v>
      </c>
      <c r="AJ28" s="3">
        <f t="shared" si="18"/>
        <v>1342.0863486842106</v>
      </c>
      <c r="AK28" s="3"/>
      <c r="AL28" s="3"/>
      <c r="AM28" s="3"/>
      <c r="AN28" s="3"/>
    </row>
    <row r="29" spans="1:40" x14ac:dyDescent="0.2">
      <c r="A29" s="3" t="s">
        <v>66</v>
      </c>
      <c r="B29" s="3"/>
      <c r="C29" s="3">
        <v>796.66</v>
      </c>
      <c r="D29" s="3">
        <v>868.65</v>
      </c>
      <c r="E29" s="3">
        <v>888.274</v>
      </c>
      <c r="F29" s="3">
        <v>1742.155</v>
      </c>
      <c r="G29" s="3">
        <f t="shared" si="9"/>
        <v>1073.9347499999999</v>
      </c>
      <c r="H29" s="3"/>
      <c r="I29" s="3"/>
      <c r="J29" s="3"/>
      <c r="K29" s="3"/>
      <c r="L29" s="3">
        <f t="shared" si="10"/>
        <v>822.36488552631602</v>
      </c>
      <c r="M29" s="3">
        <f t="shared" si="11"/>
        <v>945.33639400000027</v>
      </c>
      <c r="N29" s="3">
        <f t="shared" si="12"/>
        <v>961.91926891891865</v>
      </c>
      <c r="O29" s="3">
        <f t="shared" si="13"/>
        <v>1999.0320565789475</v>
      </c>
      <c r="P29" s="3"/>
      <c r="Q29" s="3"/>
      <c r="R29" s="3"/>
      <c r="S29" s="3"/>
      <c r="V29" s="3" t="s">
        <v>66</v>
      </c>
      <c r="W29" s="3"/>
      <c r="X29" s="3">
        <v>930.07709999999997</v>
      </c>
      <c r="Y29" s="3">
        <v>1006.75</v>
      </c>
      <c r="Z29" s="3">
        <v>1164.48</v>
      </c>
      <c r="AA29" s="3">
        <v>1292.2333000000001</v>
      </c>
      <c r="AB29" s="3">
        <f t="shared" si="14"/>
        <v>1098.3851</v>
      </c>
      <c r="AC29" s="3"/>
      <c r="AD29" s="3"/>
      <c r="AE29" s="3"/>
      <c r="AF29" s="3"/>
      <c r="AG29" s="3">
        <f t="shared" si="15"/>
        <v>820.31516710526319</v>
      </c>
      <c r="AH29" s="3">
        <f t="shared" si="16"/>
        <v>1052.2696197368425</v>
      </c>
      <c r="AI29" s="3">
        <f t="shared" si="17"/>
        <v>1332.222494736842</v>
      </c>
      <c r="AJ29" s="3">
        <f t="shared" si="18"/>
        <v>1462.1585236842106</v>
      </c>
      <c r="AK29" s="3"/>
      <c r="AL29" s="3"/>
      <c r="AM29" s="3"/>
      <c r="AN29" s="3"/>
    </row>
    <row r="30" spans="1:40" x14ac:dyDescent="0.2">
      <c r="A30" s="3" t="s">
        <v>67</v>
      </c>
      <c r="B30" s="3"/>
      <c r="C30" s="3">
        <v>974.47749999999996</v>
      </c>
      <c r="D30" s="3">
        <v>1068.3499999999999</v>
      </c>
      <c r="E30" s="3">
        <v>1405.8219999999999</v>
      </c>
      <c r="F30" s="3">
        <v>1010.75</v>
      </c>
      <c r="G30" s="3">
        <f t="shared" si="9"/>
        <v>1114.8498749999999</v>
      </c>
      <c r="H30" s="3"/>
      <c r="I30" s="3"/>
      <c r="J30" s="3"/>
      <c r="K30" s="3"/>
      <c r="L30" s="3">
        <f t="shared" si="10"/>
        <v>959.26726052631602</v>
      </c>
      <c r="M30" s="3">
        <f t="shared" si="11"/>
        <v>1104.1212690000002</v>
      </c>
      <c r="N30" s="3">
        <f t="shared" si="12"/>
        <v>1438.5521439189185</v>
      </c>
      <c r="O30" s="3">
        <f t="shared" si="13"/>
        <v>1226.7119315789475</v>
      </c>
      <c r="P30" s="3"/>
      <c r="Q30" s="3"/>
      <c r="R30" s="3"/>
      <c r="S30" s="3"/>
      <c r="V30" s="3" t="s">
        <v>67</v>
      </c>
      <c r="W30" s="3"/>
      <c r="X30" s="3">
        <v>932.30859999999996</v>
      </c>
      <c r="Y30" s="3">
        <v>999.08500000000004</v>
      </c>
      <c r="Z30" s="3">
        <v>1383.8957</v>
      </c>
      <c r="AA30" s="3">
        <v>1422.6167</v>
      </c>
      <c r="AB30" s="3">
        <f t="shared" si="14"/>
        <v>1184.4765</v>
      </c>
      <c r="AC30" s="3"/>
      <c r="AD30" s="3"/>
      <c r="AE30" s="3"/>
      <c r="AF30" s="3"/>
      <c r="AG30" s="3">
        <f t="shared" si="15"/>
        <v>736.45526710526315</v>
      </c>
      <c r="AH30" s="3">
        <f t="shared" si="16"/>
        <v>958.51321973684253</v>
      </c>
      <c r="AI30" s="3">
        <f t="shared" si="17"/>
        <v>1465.546794736842</v>
      </c>
      <c r="AJ30" s="3">
        <f t="shared" si="18"/>
        <v>1506.4505236842106</v>
      </c>
      <c r="AK30" s="3"/>
      <c r="AL30" s="3"/>
      <c r="AM30" s="3"/>
      <c r="AN30" s="3"/>
    </row>
    <row r="31" spans="1:40" x14ac:dyDescent="0.2">
      <c r="A31" s="3" t="s">
        <v>68</v>
      </c>
      <c r="B31" s="3"/>
      <c r="C31" s="3">
        <v>818.70830000000001</v>
      </c>
      <c r="D31" s="3">
        <v>1716.4</v>
      </c>
      <c r="E31" s="3">
        <v>1315.9425000000001</v>
      </c>
      <c r="F31" s="3">
        <v>1671.0066999999999</v>
      </c>
      <c r="G31" s="3">
        <f t="shared" si="9"/>
        <v>1380.514375</v>
      </c>
      <c r="H31" s="3"/>
      <c r="I31" s="3"/>
      <c r="J31" s="3"/>
      <c r="K31" s="3"/>
      <c r="L31" s="3">
        <f t="shared" si="10"/>
        <v>537.83356052631598</v>
      </c>
      <c r="M31" s="3">
        <f t="shared" si="11"/>
        <v>1486.5067690000003</v>
      </c>
      <c r="N31" s="3">
        <f t="shared" si="12"/>
        <v>1083.0081439189187</v>
      </c>
      <c r="O31" s="3">
        <f t="shared" si="13"/>
        <v>1621.3041315789474</v>
      </c>
      <c r="P31" s="3"/>
      <c r="Q31" s="3"/>
      <c r="R31" s="3"/>
      <c r="S31" s="3"/>
      <c r="V31" s="3" t="s">
        <v>68</v>
      </c>
      <c r="W31" s="3"/>
      <c r="X31" s="3">
        <v>1038.8343</v>
      </c>
      <c r="Y31" s="3">
        <v>1176.3157000000001</v>
      </c>
      <c r="Z31" s="3">
        <v>1176.7733000000001</v>
      </c>
      <c r="AA31" s="3">
        <v>1442.75</v>
      </c>
      <c r="AB31" s="3">
        <f t="shared" si="14"/>
        <v>1208.6683250000001</v>
      </c>
      <c r="AC31" s="3"/>
      <c r="AD31" s="3"/>
      <c r="AE31" s="3"/>
      <c r="AF31" s="3"/>
      <c r="AG31" s="3">
        <f t="shared" si="15"/>
        <v>818.78914210526307</v>
      </c>
      <c r="AH31" s="3">
        <f t="shared" si="16"/>
        <v>1111.5520947368425</v>
      </c>
      <c r="AI31" s="3">
        <f t="shared" si="17"/>
        <v>1234.2325697368419</v>
      </c>
      <c r="AJ31" s="3">
        <f t="shared" si="18"/>
        <v>1502.3919986842104</v>
      </c>
      <c r="AK31" s="3"/>
      <c r="AL31" s="3"/>
      <c r="AM31" s="3"/>
      <c r="AN31" s="3"/>
    </row>
    <row r="32" spans="1:40" x14ac:dyDescent="0.2">
      <c r="A32" s="3" t="s">
        <v>69</v>
      </c>
      <c r="B32" s="3"/>
      <c r="C32" s="3">
        <v>708.59</v>
      </c>
      <c r="D32" s="3">
        <v>742.89499999999998</v>
      </c>
      <c r="E32" s="3">
        <v>758.77</v>
      </c>
      <c r="F32" s="3">
        <v>1012.5183</v>
      </c>
      <c r="G32" s="3">
        <f t="shared" si="9"/>
        <v>805.69332499999996</v>
      </c>
      <c r="H32" s="3"/>
      <c r="I32" s="3"/>
      <c r="J32" s="3"/>
      <c r="K32" s="3"/>
      <c r="L32" s="3">
        <f t="shared" si="10"/>
        <v>1002.536310526316</v>
      </c>
      <c r="M32" s="3">
        <f t="shared" si="11"/>
        <v>1087.8228190000002</v>
      </c>
      <c r="N32" s="3">
        <f t="shared" si="12"/>
        <v>1100.6566939189186</v>
      </c>
      <c r="O32" s="3">
        <f t="shared" si="13"/>
        <v>1537.6367815789474</v>
      </c>
      <c r="P32" s="3"/>
      <c r="Q32" s="3"/>
      <c r="R32" s="3"/>
      <c r="S32" s="3"/>
      <c r="V32" s="3" t="s">
        <v>69</v>
      </c>
      <c r="W32" s="3"/>
      <c r="X32" s="3">
        <v>670.69709999999998</v>
      </c>
      <c r="Y32" s="3">
        <v>894.26</v>
      </c>
      <c r="Z32" s="3">
        <v>1159.3643</v>
      </c>
      <c r="AA32" s="3">
        <v>1058.2666999999999</v>
      </c>
      <c r="AB32" s="3">
        <f t="shared" si="14"/>
        <v>945.64702499999999</v>
      </c>
      <c r="AC32" s="3"/>
      <c r="AD32" s="3"/>
      <c r="AE32" s="3"/>
      <c r="AF32" s="3"/>
      <c r="AG32" s="3">
        <f t="shared" si="15"/>
        <v>713.67324210526317</v>
      </c>
      <c r="AH32" s="3">
        <f t="shared" si="16"/>
        <v>1092.5176947368425</v>
      </c>
      <c r="AI32" s="3">
        <f t="shared" si="17"/>
        <v>1479.8448697368419</v>
      </c>
      <c r="AJ32" s="3">
        <f t="shared" si="18"/>
        <v>1380.9299986842104</v>
      </c>
      <c r="AK32" s="3"/>
      <c r="AL32" s="3"/>
      <c r="AM32" s="3"/>
      <c r="AN32" s="3"/>
    </row>
    <row r="33" spans="1:40" x14ac:dyDescent="0.2">
      <c r="A33" s="3" t="s">
        <v>70</v>
      </c>
      <c r="B33" s="3"/>
      <c r="C33" s="3">
        <v>900.79250000000002</v>
      </c>
      <c r="D33" s="3">
        <v>650.14499999999998</v>
      </c>
      <c r="E33" s="3">
        <v>676.96249999999998</v>
      </c>
      <c r="F33" s="3">
        <v>1205.4666999999999</v>
      </c>
      <c r="G33" s="3">
        <f t="shared" si="9"/>
        <v>858.34167500000001</v>
      </c>
      <c r="H33" s="3"/>
      <c r="I33" s="3"/>
      <c r="J33" s="3"/>
      <c r="K33" s="3"/>
      <c r="L33" s="3">
        <f t="shared" si="10"/>
        <v>1142.0904605263158</v>
      </c>
      <c r="M33" s="3">
        <f t="shared" si="11"/>
        <v>942.42446900000016</v>
      </c>
      <c r="N33" s="3">
        <f t="shared" si="12"/>
        <v>966.20084391891851</v>
      </c>
      <c r="O33" s="3">
        <f t="shared" si="13"/>
        <v>1677.9368315789475</v>
      </c>
      <c r="P33" s="3"/>
      <c r="Q33" s="3"/>
      <c r="R33" s="3"/>
      <c r="S33" s="3"/>
      <c r="V33" s="3" t="s">
        <v>70</v>
      </c>
      <c r="W33" s="3"/>
      <c r="X33" s="3">
        <v>759.72140000000002</v>
      </c>
      <c r="Y33" s="3">
        <v>1042.6583000000001</v>
      </c>
      <c r="Z33" s="3">
        <v>824.91</v>
      </c>
      <c r="AA33" s="3">
        <v>1287.3633</v>
      </c>
      <c r="AB33" s="3">
        <f t="shared" si="14"/>
        <v>978.66324999999995</v>
      </c>
      <c r="AC33" s="3"/>
      <c r="AD33" s="3"/>
      <c r="AE33" s="3"/>
      <c r="AF33" s="3"/>
      <c r="AG33" s="3">
        <f t="shared" si="15"/>
        <v>769.68131710526325</v>
      </c>
      <c r="AH33" s="3">
        <f t="shared" si="16"/>
        <v>1207.8997697368427</v>
      </c>
      <c r="AI33" s="3">
        <f t="shared" si="17"/>
        <v>1112.374344736842</v>
      </c>
      <c r="AJ33" s="3">
        <f t="shared" si="18"/>
        <v>1577.0103736842107</v>
      </c>
      <c r="AK33" s="3"/>
      <c r="AL33" s="3"/>
      <c r="AM33" s="3"/>
      <c r="AN33" s="3"/>
    </row>
    <row r="34" spans="1:40" x14ac:dyDescent="0.2">
      <c r="A34" s="3" t="s">
        <v>71</v>
      </c>
      <c r="B34" s="3"/>
      <c r="C34" s="3">
        <v>975.29750000000001</v>
      </c>
      <c r="D34" s="3">
        <v>1555.65</v>
      </c>
      <c r="E34" s="3">
        <v>844.92499999999995</v>
      </c>
      <c r="F34" s="3">
        <v>1244.21</v>
      </c>
      <c r="G34" s="3">
        <f t="shared" si="9"/>
        <v>1155.0206250000001</v>
      </c>
      <c r="H34" s="3"/>
      <c r="I34" s="3"/>
      <c r="J34" s="3"/>
      <c r="K34" s="3"/>
      <c r="L34" s="3">
        <f t="shared" si="10"/>
        <v>919.91651052631585</v>
      </c>
      <c r="M34" s="3">
        <f t="shared" si="11"/>
        <v>1551.2505190000002</v>
      </c>
      <c r="N34" s="3">
        <f t="shared" si="12"/>
        <v>837.48439391891839</v>
      </c>
      <c r="O34" s="3">
        <f t="shared" si="13"/>
        <v>1420.0011815789474</v>
      </c>
      <c r="P34" s="3"/>
      <c r="Q34" s="3"/>
      <c r="R34" s="3"/>
      <c r="S34" s="3"/>
      <c r="V34" s="3" t="s">
        <v>71</v>
      </c>
      <c r="W34" s="3"/>
      <c r="X34" s="3">
        <v>817.6386</v>
      </c>
      <c r="Y34" s="3">
        <v>912.38170000000002</v>
      </c>
      <c r="Z34" s="3">
        <v>1297.172</v>
      </c>
      <c r="AA34" s="3">
        <v>1395.4666999999999</v>
      </c>
      <c r="AB34" s="3">
        <f t="shared" si="14"/>
        <v>1105.6647499999999</v>
      </c>
      <c r="AC34" s="3"/>
      <c r="AD34" s="3"/>
      <c r="AE34" s="3"/>
      <c r="AF34" s="3"/>
      <c r="AG34" s="3">
        <f t="shared" si="15"/>
        <v>700.59701710526326</v>
      </c>
      <c r="AH34" s="3">
        <f t="shared" si="16"/>
        <v>950.62166973684259</v>
      </c>
      <c r="AI34" s="3">
        <f t="shared" si="17"/>
        <v>1457.6348447368421</v>
      </c>
      <c r="AJ34" s="3">
        <f t="shared" si="18"/>
        <v>1558.1122736842105</v>
      </c>
      <c r="AK34" s="3"/>
      <c r="AL34" s="3"/>
      <c r="AM34" s="3"/>
      <c r="AN34" s="3"/>
    </row>
    <row r="35" spans="1:40" x14ac:dyDescent="0.2">
      <c r="A35" s="3" t="s">
        <v>72</v>
      </c>
      <c r="B35" s="3"/>
      <c r="C35" s="3">
        <v>694.68499999999995</v>
      </c>
      <c r="D35" s="3">
        <v>791.03</v>
      </c>
      <c r="E35" s="3">
        <v>868.64800000000002</v>
      </c>
      <c r="F35" s="3">
        <v>887.70500000000004</v>
      </c>
      <c r="G35" s="3">
        <f t="shared" si="9"/>
        <v>810.51699999999994</v>
      </c>
      <c r="H35" s="3"/>
      <c r="I35" s="3"/>
      <c r="J35" s="3"/>
      <c r="K35" s="3"/>
      <c r="L35" s="3">
        <f t="shared" si="10"/>
        <v>983.80763552631595</v>
      </c>
      <c r="M35" s="3">
        <f t="shared" si="11"/>
        <v>1131.1341440000001</v>
      </c>
      <c r="N35" s="3">
        <f t="shared" si="12"/>
        <v>1205.7110189189186</v>
      </c>
      <c r="O35" s="3">
        <f t="shared" si="13"/>
        <v>1407.9998065789475</v>
      </c>
      <c r="P35" s="3"/>
      <c r="Q35" s="3"/>
      <c r="R35" s="3"/>
      <c r="S35" s="3"/>
      <c r="V35" s="3" t="s">
        <v>72</v>
      </c>
      <c r="W35" s="3"/>
      <c r="X35" s="3">
        <v>803.70830000000001</v>
      </c>
      <c r="Y35" s="3">
        <v>843.99170000000004</v>
      </c>
      <c r="Z35" s="3">
        <v>1337.1729</v>
      </c>
      <c r="AA35" s="3">
        <v>893.97670000000005</v>
      </c>
      <c r="AB35" s="3">
        <f t="shared" si="14"/>
        <v>969.71240000000012</v>
      </c>
      <c r="AC35" s="3"/>
      <c r="AD35" s="3"/>
      <c r="AE35" s="3"/>
      <c r="AF35" s="3"/>
      <c r="AG35" s="3">
        <f t="shared" si="15"/>
        <v>822.61906710526307</v>
      </c>
      <c r="AH35" s="3">
        <f t="shared" si="16"/>
        <v>1018.1840197368424</v>
      </c>
      <c r="AI35" s="3">
        <f t="shared" si="17"/>
        <v>1633.5880947368419</v>
      </c>
      <c r="AJ35" s="3">
        <f t="shared" si="18"/>
        <v>1192.5746236842106</v>
      </c>
      <c r="AK35" s="3"/>
      <c r="AL35" s="3"/>
      <c r="AM35" s="3"/>
      <c r="AN35" s="3"/>
    </row>
    <row r="36" spans="1:40" x14ac:dyDescent="0.2">
      <c r="A36" s="3" t="s">
        <v>73</v>
      </c>
      <c r="B36" s="3"/>
      <c r="C36" s="3">
        <v>993.40250000000003</v>
      </c>
      <c r="D36" s="3">
        <v>1096</v>
      </c>
      <c r="E36" s="3">
        <v>1422.84</v>
      </c>
      <c r="F36" s="3">
        <v>1964.8</v>
      </c>
      <c r="G36" s="3">
        <f t="shared" si="9"/>
        <v>1369.2606250000001</v>
      </c>
      <c r="H36" s="3"/>
      <c r="I36" s="3"/>
      <c r="J36" s="3"/>
      <c r="K36" s="3"/>
      <c r="L36" s="3">
        <f t="shared" si="10"/>
        <v>723.78151052631586</v>
      </c>
      <c r="M36" s="3">
        <f t="shared" si="11"/>
        <v>877.36051900000007</v>
      </c>
      <c r="N36" s="3">
        <f t="shared" si="12"/>
        <v>1201.1593939189183</v>
      </c>
      <c r="O36" s="3">
        <f t="shared" si="13"/>
        <v>1926.3511815789473</v>
      </c>
      <c r="P36" s="3"/>
      <c r="Q36" s="3"/>
      <c r="R36" s="3"/>
      <c r="S36" s="3"/>
      <c r="V36" s="3" t="s">
        <v>73</v>
      </c>
      <c r="W36" s="3"/>
      <c r="X36" s="3">
        <v>1146.8429000000001</v>
      </c>
      <c r="Y36" s="3">
        <v>1395.7760000000001</v>
      </c>
      <c r="Z36" s="3">
        <v>1853.92</v>
      </c>
      <c r="AA36" s="3">
        <v>1709.5667000000001</v>
      </c>
      <c r="AB36" s="3">
        <f t="shared" si="14"/>
        <v>1526.5264000000002</v>
      </c>
      <c r="AC36" s="3"/>
      <c r="AD36" s="3"/>
      <c r="AE36" s="3"/>
      <c r="AF36" s="3"/>
      <c r="AG36" s="3">
        <f t="shared" si="15"/>
        <v>608.93966710526308</v>
      </c>
      <c r="AH36" s="3">
        <f t="shared" si="16"/>
        <v>1013.1543197368424</v>
      </c>
      <c r="AI36" s="3">
        <f t="shared" si="17"/>
        <v>1593.5211947368418</v>
      </c>
      <c r="AJ36" s="3">
        <f t="shared" si="18"/>
        <v>1451.3506236842104</v>
      </c>
      <c r="AK36" s="3"/>
      <c r="AL36" s="3"/>
      <c r="AM36" s="3"/>
      <c r="AN36" s="3"/>
    </row>
    <row r="37" spans="1:40" x14ac:dyDescent="0.2">
      <c r="A37" s="3" t="s">
        <v>74</v>
      </c>
      <c r="B37" s="3"/>
      <c r="C37" s="3">
        <v>1167.8050000000001</v>
      </c>
      <c r="D37" s="3">
        <v>664.06</v>
      </c>
      <c r="E37" s="3">
        <v>952.85</v>
      </c>
      <c r="F37" s="3">
        <v>1148.3167000000001</v>
      </c>
      <c r="G37" s="3">
        <f t="shared" si="9"/>
        <v>983.25792500000011</v>
      </c>
      <c r="H37" s="3"/>
      <c r="I37" s="3"/>
      <c r="J37" s="3"/>
      <c r="K37" s="3"/>
      <c r="L37" s="3">
        <f t="shared" si="10"/>
        <v>1284.1867105263159</v>
      </c>
      <c r="M37" s="3">
        <f t="shared" si="11"/>
        <v>831.42321900000002</v>
      </c>
      <c r="N37" s="3">
        <f t="shared" si="12"/>
        <v>1117.1720939189186</v>
      </c>
      <c r="O37" s="3">
        <f t="shared" si="13"/>
        <v>1495.8705815789474</v>
      </c>
      <c r="P37" s="3"/>
      <c r="Q37" s="3"/>
      <c r="R37" s="3"/>
      <c r="S37" s="3"/>
      <c r="V37" s="3" t="s">
        <v>74</v>
      </c>
      <c r="W37" s="3"/>
      <c r="X37" s="3">
        <v>1293.2833000000001</v>
      </c>
      <c r="Y37" s="3">
        <v>1416.4443000000001</v>
      </c>
      <c r="Z37" s="3">
        <v>1615.8833</v>
      </c>
      <c r="AA37" s="3">
        <v>1790.6</v>
      </c>
      <c r="AB37" s="3">
        <f t="shared" si="14"/>
        <v>1529.052725</v>
      </c>
      <c r="AC37" s="3"/>
      <c r="AD37" s="3"/>
      <c r="AE37" s="3"/>
      <c r="AF37" s="3"/>
      <c r="AG37" s="3">
        <f t="shared" si="15"/>
        <v>752.85374210526322</v>
      </c>
      <c r="AH37" s="3">
        <f t="shared" si="16"/>
        <v>1031.2962947368426</v>
      </c>
      <c r="AI37" s="3">
        <f t="shared" si="17"/>
        <v>1352.9581697368419</v>
      </c>
      <c r="AJ37" s="3">
        <f t="shared" si="18"/>
        <v>1529.8575986842104</v>
      </c>
      <c r="AK37" s="3"/>
      <c r="AL37" s="3"/>
      <c r="AM37" s="3"/>
      <c r="AN37" s="3"/>
    </row>
    <row r="38" spans="1:40" x14ac:dyDescent="0.2">
      <c r="A38" s="3" t="s">
        <v>75</v>
      </c>
      <c r="B38" s="3"/>
      <c r="C38" s="3">
        <v>1361.4749999999999</v>
      </c>
      <c r="D38" s="3">
        <v>1509.865</v>
      </c>
      <c r="E38" s="3">
        <v>1111.23</v>
      </c>
      <c r="F38" s="3">
        <v>1316.9817</v>
      </c>
      <c r="G38" s="3">
        <f t="shared" si="9"/>
        <v>1324.887925</v>
      </c>
      <c r="H38" s="3"/>
      <c r="I38" s="3"/>
      <c r="J38" s="3"/>
      <c r="K38" s="3"/>
      <c r="L38" s="3">
        <f t="shared" si="10"/>
        <v>1136.2267105263159</v>
      </c>
      <c r="M38" s="3">
        <f t="shared" si="11"/>
        <v>1335.5982190000002</v>
      </c>
      <c r="N38" s="3">
        <f t="shared" si="12"/>
        <v>933.92209391891856</v>
      </c>
      <c r="O38" s="3">
        <f t="shared" si="13"/>
        <v>1322.9055815789475</v>
      </c>
      <c r="P38" s="3"/>
      <c r="Q38" s="3"/>
      <c r="R38" s="3"/>
      <c r="S38" s="3"/>
      <c r="V38" s="3" t="s">
        <v>75</v>
      </c>
      <c r="W38" s="3"/>
      <c r="X38" s="3">
        <v>1302.8699999999999</v>
      </c>
      <c r="Y38" s="3">
        <v>2117.0167000000001</v>
      </c>
      <c r="Z38" s="3">
        <v>1543.3570999999999</v>
      </c>
      <c r="AA38" s="3">
        <v>1315.2032999999999</v>
      </c>
      <c r="AB38" s="3">
        <f t="shared" si="14"/>
        <v>1569.6117750000001</v>
      </c>
      <c r="AC38" s="3"/>
      <c r="AD38" s="3"/>
      <c r="AE38" s="3"/>
      <c r="AF38" s="3"/>
      <c r="AG38" s="3">
        <f t="shared" si="15"/>
        <v>721.88139210526299</v>
      </c>
      <c r="AH38" s="3">
        <f t="shared" si="16"/>
        <v>1691.3096447368425</v>
      </c>
      <c r="AI38" s="3">
        <f t="shared" si="17"/>
        <v>1239.8729197368418</v>
      </c>
      <c r="AJ38" s="3">
        <f t="shared" si="18"/>
        <v>1013.9018486842103</v>
      </c>
      <c r="AK38" s="3"/>
      <c r="AL38" s="3"/>
      <c r="AM38" s="3"/>
      <c r="AN38" s="3"/>
    </row>
    <row r="39" spans="1:40" x14ac:dyDescent="0.2">
      <c r="A39" s="3" t="s">
        <v>76</v>
      </c>
      <c r="B39" s="3"/>
      <c r="C39" s="3">
        <v>675.27750000000003</v>
      </c>
      <c r="D39" s="3">
        <v>529.09</v>
      </c>
      <c r="E39" s="3">
        <v>719.37400000000002</v>
      </c>
      <c r="F39" s="3">
        <v>867.41499999999996</v>
      </c>
      <c r="G39" s="3">
        <f t="shared" si="9"/>
        <v>697.78912500000001</v>
      </c>
      <c r="H39" s="3"/>
      <c r="I39" s="3"/>
      <c r="J39" s="3"/>
      <c r="K39" s="3"/>
      <c r="L39" s="3">
        <f t="shared" si="10"/>
        <v>1077.1280105263158</v>
      </c>
      <c r="M39" s="3">
        <f t="shared" si="11"/>
        <v>981.9220190000002</v>
      </c>
      <c r="N39" s="3">
        <f t="shared" si="12"/>
        <v>1169.1648939189186</v>
      </c>
      <c r="O39" s="3">
        <f t="shared" si="13"/>
        <v>1500.4376815789474</v>
      </c>
      <c r="P39" s="3"/>
      <c r="Q39" s="3"/>
      <c r="R39" s="3"/>
      <c r="S39" s="3"/>
      <c r="V39" s="3" t="s">
        <v>76</v>
      </c>
      <c r="W39" s="3"/>
      <c r="X39" s="3">
        <v>686.72860000000003</v>
      </c>
      <c r="Y39" s="3">
        <v>865.76829999999995</v>
      </c>
      <c r="Z39" s="3">
        <v>961.1771</v>
      </c>
      <c r="AA39" s="3">
        <v>727.45669999999996</v>
      </c>
      <c r="AB39" s="3">
        <f t="shared" si="14"/>
        <v>810.28267499999993</v>
      </c>
      <c r="AC39" s="3"/>
      <c r="AD39" s="3"/>
      <c r="AE39" s="3"/>
      <c r="AF39" s="3"/>
      <c r="AG39" s="3">
        <f t="shared" si="15"/>
        <v>865.06909210526328</v>
      </c>
      <c r="AH39" s="3">
        <f t="shared" si="16"/>
        <v>1199.3903447368425</v>
      </c>
      <c r="AI39" s="3">
        <f t="shared" si="17"/>
        <v>1417.0220197368421</v>
      </c>
      <c r="AJ39" s="3">
        <f t="shared" si="18"/>
        <v>1185.4843486842105</v>
      </c>
      <c r="AK39" s="3"/>
      <c r="AL39" s="3"/>
      <c r="AM39" s="3"/>
      <c r="AN39" s="3"/>
    </row>
    <row r="40" spans="1:40" x14ac:dyDescent="0.2">
      <c r="A40" s="3" t="s">
        <v>77</v>
      </c>
      <c r="B40" s="3"/>
      <c r="C40" s="3">
        <v>720.36</v>
      </c>
      <c r="D40" s="3">
        <v>1241.4100000000001</v>
      </c>
      <c r="E40" s="3">
        <v>1094.0899999999999</v>
      </c>
      <c r="F40" s="3">
        <v>1654.8167000000001</v>
      </c>
      <c r="G40" s="3">
        <f t="shared" si="9"/>
        <v>1177.669175</v>
      </c>
      <c r="H40" s="3"/>
      <c r="I40" s="3"/>
      <c r="J40" s="3"/>
      <c r="K40" s="3"/>
      <c r="L40" s="3">
        <f t="shared" si="10"/>
        <v>642.33046052631596</v>
      </c>
      <c r="M40" s="3">
        <f t="shared" si="11"/>
        <v>1214.3619690000003</v>
      </c>
      <c r="N40" s="3">
        <f t="shared" si="12"/>
        <v>1064.0008439189185</v>
      </c>
      <c r="O40" s="3">
        <f t="shared" si="13"/>
        <v>1807.9593315789475</v>
      </c>
      <c r="P40" s="3"/>
      <c r="Q40" s="3"/>
      <c r="R40" s="3"/>
      <c r="S40" s="3"/>
      <c r="V40" s="3" t="s">
        <v>77</v>
      </c>
      <c r="W40" s="3"/>
      <c r="X40" s="3">
        <v>896.61289999999997</v>
      </c>
      <c r="Y40" s="3">
        <v>991.505</v>
      </c>
      <c r="Z40" s="3">
        <v>1510.5143</v>
      </c>
      <c r="AA40" s="3">
        <v>1213.55</v>
      </c>
      <c r="AB40" s="3">
        <f t="shared" si="14"/>
        <v>1153.04555</v>
      </c>
      <c r="AC40" s="3"/>
      <c r="AD40" s="3"/>
      <c r="AE40" s="3"/>
      <c r="AF40" s="3"/>
      <c r="AG40" s="3">
        <f t="shared" si="15"/>
        <v>732.1905171052631</v>
      </c>
      <c r="AH40" s="3">
        <f t="shared" si="16"/>
        <v>982.36416973684243</v>
      </c>
      <c r="AI40" s="3">
        <f t="shared" si="17"/>
        <v>1623.596344736842</v>
      </c>
      <c r="AJ40" s="3">
        <f t="shared" si="18"/>
        <v>1328.8147736842104</v>
      </c>
      <c r="AK40" s="3"/>
      <c r="AL40" s="3"/>
      <c r="AM40" s="3"/>
      <c r="AN40" s="3"/>
    </row>
    <row r="41" spans="1:40" x14ac:dyDescent="0.2">
      <c r="A41" s="3" t="s">
        <v>78</v>
      </c>
      <c r="B41" s="3"/>
      <c r="C41" s="3">
        <v>922.43</v>
      </c>
      <c r="D41" s="3">
        <v>883.03</v>
      </c>
      <c r="E41" s="3">
        <v>989.54200000000003</v>
      </c>
      <c r="F41" s="3">
        <v>814.90830000000005</v>
      </c>
      <c r="G41" s="3">
        <f t="shared" si="9"/>
        <v>902.477575</v>
      </c>
      <c r="H41" s="3"/>
      <c r="I41" s="3"/>
      <c r="J41" s="3"/>
      <c r="K41" s="3"/>
      <c r="L41" s="3">
        <f t="shared" si="10"/>
        <v>1119.5920605263159</v>
      </c>
      <c r="M41" s="3">
        <f t="shared" si="11"/>
        <v>1131.173569</v>
      </c>
      <c r="N41" s="3">
        <f t="shared" si="12"/>
        <v>1234.6444439189186</v>
      </c>
      <c r="O41" s="3">
        <f t="shared" si="13"/>
        <v>1243.2425315789474</v>
      </c>
      <c r="P41" s="3"/>
      <c r="Q41" s="3"/>
      <c r="R41" s="3"/>
      <c r="S41" s="3"/>
      <c r="V41" s="3" t="s">
        <v>78</v>
      </c>
      <c r="W41" s="3"/>
      <c r="X41" s="3">
        <v>711.76139999999998</v>
      </c>
      <c r="Y41" s="3">
        <v>959.31330000000003</v>
      </c>
      <c r="Z41" s="3">
        <v>1112.0514000000001</v>
      </c>
      <c r="AA41" s="3">
        <v>995.31</v>
      </c>
      <c r="AB41" s="3">
        <f t="shared" si="14"/>
        <v>944.60902500000009</v>
      </c>
      <c r="AC41" s="3"/>
      <c r="AD41" s="3"/>
      <c r="AE41" s="3"/>
      <c r="AF41" s="3"/>
      <c r="AG41" s="3">
        <f t="shared" si="15"/>
        <v>755.77554210526307</v>
      </c>
      <c r="AH41" s="3">
        <f t="shared" si="16"/>
        <v>1158.6089947368423</v>
      </c>
      <c r="AI41" s="3">
        <f t="shared" si="17"/>
        <v>1433.5699697368418</v>
      </c>
      <c r="AJ41" s="3">
        <f t="shared" si="18"/>
        <v>1319.0112986842105</v>
      </c>
      <c r="AK41" s="3"/>
      <c r="AL41" s="3"/>
      <c r="AM41" s="3"/>
      <c r="AN41" s="3"/>
    </row>
    <row r="42" spans="1:40" x14ac:dyDescent="0.2">
      <c r="A42" s="3" t="s">
        <v>79</v>
      </c>
      <c r="B42" s="3"/>
      <c r="C42" s="3">
        <v>704.49</v>
      </c>
      <c r="D42" s="3">
        <v>924.33</v>
      </c>
      <c r="E42" s="3">
        <v>2042.9332999999999</v>
      </c>
      <c r="F42" s="3">
        <v>1329.0474999999999</v>
      </c>
      <c r="G42" s="3">
        <f t="shared" si="9"/>
        <v>1250.2002</v>
      </c>
      <c r="H42" s="3"/>
      <c r="I42" s="3"/>
      <c r="J42" s="3"/>
      <c r="K42" s="3"/>
      <c r="L42" s="3">
        <f t="shared" si="10"/>
        <v>553.92943552631596</v>
      </c>
      <c r="M42" s="3">
        <f t="shared" si="11"/>
        <v>824.75094400000023</v>
      </c>
      <c r="N42" s="3">
        <f t="shared" si="12"/>
        <v>1940.3131189189185</v>
      </c>
      <c r="O42" s="3">
        <f t="shared" si="13"/>
        <v>1409.6591065789473</v>
      </c>
      <c r="P42" s="3"/>
      <c r="Q42" s="3"/>
      <c r="R42" s="3"/>
      <c r="S42" s="3"/>
      <c r="V42" s="3" t="s">
        <v>79</v>
      </c>
      <c r="W42" s="3"/>
      <c r="X42" s="3">
        <v>631.96799999999996</v>
      </c>
      <c r="Y42" s="3">
        <v>1161.1500000000001</v>
      </c>
      <c r="Z42" s="3">
        <v>1405.11</v>
      </c>
      <c r="AA42" s="3">
        <v>1207.4459999999999</v>
      </c>
      <c r="AB42" s="3">
        <f t="shared" si="14"/>
        <v>1101.4185</v>
      </c>
      <c r="AC42" s="3"/>
      <c r="AD42" s="3"/>
      <c r="AE42" s="3"/>
      <c r="AF42" s="3"/>
      <c r="AG42" s="3">
        <f t="shared" si="15"/>
        <v>519.17266710526314</v>
      </c>
      <c r="AH42" s="3">
        <f t="shared" si="16"/>
        <v>1203.6362197368426</v>
      </c>
      <c r="AI42" s="3">
        <f t="shared" si="17"/>
        <v>1569.8190947368419</v>
      </c>
      <c r="AJ42" s="3">
        <f t="shared" si="18"/>
        <v>1374.3378236842104</v>
      </c>
      <c r="AK42" s="3"/>
      <c r="AL42" s="3"/>
      <c r="AM42" s="3"/>
      <c r="AN42" s="3"/>
    </row>
    <row r="43" spans="1:40" x14ac:dyDescent="0.2">
      <c r="A43" s="3" t="s">
        <v>80</v>
      </c>
      <c r="B43" s="3"/>
      <c r="C43" s="3">
        <v>764.07749999999999</v>
      </c>
      <c r="D43" s="3">
        <v>989.7</v>
      </c>
      <c r="E43" s="3">
        <v>991.2867</v>
      </c>
      <c r="F43" s="3">
        <v>1083.3779999999999</v>
      </c>
      <c r="G43" s="3">
        <f t="shared" si="9"/>
        <v>957.1105500000001</v>
      </c>
      <c r="H43" s="3"/>
      <c r="I43" s="3"/>
      <c r="J43" s="3"/>
      <c r="K43" s="3"/>
      <c r="L43" s="3">
        <f t="shared" si="10"/>
        <v>906.60658552631583</v>
      </c>
      <c r="M43" s="3">
        <f t="shared" si="11"/>
        <v>1183.2105940000001</v>
      </c>
      <c r="N43" s="3">
        <f t="shared" si="12"/>
        <v>1181.7561689189183</v>
      </c>
      <c r="O43" s="3">
        <f t="shared" si="13"/>
        <v>1457.0792565789473</v>
      </c>
      <c r="P43" s="3"/>
      <c r="Q43" s="3"/>
      <c r="R43" s="3"/>
      <c r="S43" s="3"/>
      <c r="V43" s="3" t="s">
        <v>80</v>
      </c>
      <c r="W43" s="3"/>
      <c r="X43" s="3">
        <v>888.50139999999999</v>
      </c>
      <c r="Y43" s="3">
        <v>989.22429999999997</v>
      </c>
      <c r="Z43" s="3">
        <v>1070.1116999999999</v>
      </c>
      <c r="AA43" s="3">
        <v>1144.93</v>
      </c>
      <c r="AB43" s="3">
        <f t="shared" si="14"/>
        <v>1023.1918499999999</v>
      </c>
      <c r="AC43" s="3"/>
      <c r="AD43" s="3"/>
      <c r="AE43" s="3"/>
      <c r="AF43" s="3"/>
      <c r="AG43" s="3">
        <f t="shared" si="15"/>
        <v>853.93271710526324</v>
      </c>
      <c r="AH43" s="3">
        <f t="shared" si="16"/>
        <v>1109.9371697368424</v>
      </c>
      <c r="AI43" s="3">
        <f t="shared" si="17"/>
        <v>1313.047444736842</v>
      </c>
      <c r="AJ43" s="3">
        <f t="shared" si="18"/>
        <v>1390.0484736842106</v>
      </c>
      <c r="AK43" s="3"/>
      <c r="AL43" s="3"/>
      <c r="AM43" s="3"/>
      <c r="AN43" s="3"/>
    </row>
    <row r="44" spans="1:40" x14ac:dyDescent="0.2">
      <c r="A44" s="3" t="s">
        <v>81</v>
      </c>
      <c r="B44" s="3"/>
      <c r="C44" s="3">
        <v>1499.03</v>
      </c>
      <c r="D44" s="3">
        <v>810.51</v>
      </c>
      <c r="E44" s="3">
        <v>772.14</v>
      </c>
      <c r="F44" s="3">
        <v>749.18330000000003</v>
      </c>
      <c r="G44" s="3">
        <f t="shared" si="9"/>
        <v>957.715825</v>
      </c>
      <c r="H44" s="3"/>
      <c r="I44" s="3"/>
      <c r="J44" s="3"/>
      <c r="K44" s="3"/>
      <c r="L44" s="3">
        <f t="shared" si="10"/>
        <v>1640.9538105263159</v>
      </c>
      <c r="M44" s="3">
        <f t="shared" si="11"/>
        <v>1003.4153190000002</v>
      </c>
      <c r="N44" s="3">
        <f t="shared" si="12"/>
        <v>962.00419391891853</v>
      </c>
      <c r="O44" s="3">
        <f t="shared" si="13"/>
        <v>1122.2792815789476</v>
      </c>
      <c r="P44" s="3"/>
      <c r="Q44" s="3"/>
      <c r="R44" s="3"/>
      <c r="S44" s="3"/>
      <c r="V44" s="3" t="s">
        <v>81</v>
      </c>
      <c r="W44" s="3"/>
      <c r="X44" s="3">
        <v>1073.3219999999999</v>
      </c>
      <c r="Y44" s="3">
        <v>864.0557</v>
      </c>
      <c r="Z44" s="3">
        <v>735.88800000000003</v>
      </c>
      <c r="AA44" s="3">
        <v>781.11</v>
      </c>
      <c r="AB44" s="3">
        <f t="shared" si="14"/>
        <v>863.59392500000001</v>
      </c>
      <c r="AC44" s="3"/>
      <c r="AD44" s="3"/>
      <c r="AE44" s="3"/>
      <c r="AF44" s="3"/>
      <c r="AG44" s="3">
        <f t="shared" si="15"/>
        <v>1198.3512421052631</v>
      </c>
      <c r="AH44" s="3">
        <f t="shared" si="16"/>
        <v>1144.3664947368425</v>
      </c>
      <c r="AI44" s="3">
        <f t="shared" si="17"/>
        <v>1138.421669736842</v>
      </c>
      <c r="AJ44" s="3">
        <f t="shared" si="18"/>
        <v>1185.8263986842105</v>
      </c>
      <c r="AK44" s="3"/>
      <c r="AL44" s="3"/>
      <c r="AM44" s="3"/>
      <c r="AN44" s="3"/>
    </row>
    <row r="45" spans="1:40" x14ac:dyDescent="0.2">
      <c r="A45" s="3" t="s">
        <v>82</v>
      </c>
      <c r="B45" s="3"/>
      <c r="C45" s="3">
        <v>837.97249999999997</v>
      </c>
      <c r="D45" s="3">
        <v>1049.0833</v>
      </c>
      <c r="E45" s="13"/>
      <c r="F45" s="3">
        <v>1710.1732999999999</v>
      </c>
      <c r="G45" s="3">
        <f t="shared" si="9"/>
        <v>1199.0763666666667</v>
      </c>
      <c r="H45" s="3"/>
      <c r="I45" s="3"/>
      <c r="J45" s="3"/>
      <c r="K45" s="3"/>
      <c r="L45" s="3">
        <f t="shared" si="10"/>
        <v>738.53576885964924</v>
      </c>
      <c r="M45" s="3">
        <f t="shared" si="11"/>
        <v>1000.6280773333335</v>
      </c>
      <c r="N45" s="9"/>
      <c r="O45" s="3">
        <f t="shared" si="13"/>
        <v>1841.9087399122807</v>
      </c>
      <c r="P45" s="3"/>
      <c r="Q45" s="3"/>
      <c r="R45" s="3"/>
      <c r="S45" s="3"/>
      <c r="V45" s="3" t="s">
        <v>82</v>
      </c>
      <c r="W45" s="3"/>
      <c r="X45" s="3">
        <v>1201.972</v>
      </c>
      <c r="Y45" s="3">
        <v>1265.23</v>
      </c>
      <c r="Z45" s="3">
        <v>1444.9</v>
      </c>
      <c r="AA45" s="3">
        <v>1422.2</v>
      </c>
      <c r="AB45" s="3">
        <f t="shared" si="14"/>
        <v>1333.5755000000001</v>
      </c>
      <c r="AC45" s="3"/>
      <c r="AD45" s="3"/>
      <c r="AE45" s="3"/>
      <c r="AF45" s="3"/>
      <c r="AG45" s="3">
        <f t="shared" si="15"/>
        <v>857.01966710526301</v>
      </c>
      <c r="AH45" s="3">
        <f t="shared" si="16"/>
        <v>1075.5592197368424</v>
      </c>
      <c r="AI45" s="3">
        <f t="shared" si="17"/>
        <v>1377.4520947368419</v>
      </c>
      <c r="AJ45" s="3">
        <f t="shared" si="18"/>
        <v>1356.9348236842104</v>
      </c>
      <c r="AK45" s="3"/>
      <c r="AL45" s="3"/>
      <c r="AM45" s="3"/>
      <c r="AN45" s="3"/>
    </row>
    <row r="46" spans="1:40" x14ac:dyDescent="0.2">
      <c r="A46" s="3" t="s">
        <v>83</v>
      </c>
      <c r="B46" s="3"/>
      <c r="C46" s="3">
        <v>1845.175</v>
      </c>
      <c r="D46" s="9"/>
      <c r="E46" s="3">
        <v>1419.9</v>
      </c>
      <c r="F46" s="3">
        <v>1335.3</v>
      </c>
      <c r="G46" s="3">
        <f t="shared" si="9"/>
        <v>1533.4583333333333</v>
      </c>
      <c r="H46" s="3"/>
      <c r="I46" s="3"/>
      <c r="J46" s="3"/>
      <c r="K46" s="3"/>
      <c r="L46" s="3">
        <f t="shared" si="10"/>
        <v>1411.3563021929826</v>
      </c>
      <c r="M46" s="9"/>
      <c r="N46" s="3">
        <f t="shared" si="12"/>
        <v>1034.0216855855854</v>
      </c>
      <c r="O46" s="3">
        <f t="shared" si="13"/>
        <v>1132.6534732456141</v>
      </c>
      <c r="P46" s="3"/>
      <c r="Q46" s="3"/>
      <c r="R46" s="3"/>
      <c r="S46" s="3"/>
      <c r="V46" s="3" t="s">
        <v>83</v>
      </c>
      <c r="W46" s="3"/>
      <c r="X46" s="3">
        <v>1463.2</v>
      </c>
      <c r="Y46" s="3">
        <v>1942.4</v>
      </c>
      <c r="Z46" s="3">
        <v>1317.675</v>
      </c>
      <c r="AA46" s="3">
        <v>1980.85</v>
      </c>
      <c r="AB46" s="3">
        <f t="shared" si="14"/>
        <v>1676.03125</v>
      </c>
      <c r="AC46" s="3"/>
      <c r="AD46" s="3"/>
      <c r="AE46" s="3"/>
      <c r="AF46" s="3"/>
      <c r="AG46" s="3">
        <f t="shared" si="15"/>
        <v>775.79191710526322</v>
      </c>
      <c r="AH46" s="3">
        <f t="shared" si="16"/>
        <v>1410.2734697368426</v>
      </c>
      <c r="AI46" s="3">
        <f t="shared" si="17"/>
        <v>907.77134473684191</v>
      </c>
      <c r="AJ46" s="3">
        <f t="shared" si="18"/>
        <v>1573.1290736842104</v>
      </c>
      <c r="AK46" s="3"/>
      <c r="AL46" s="3"/>
      <c r="AM46" s="3"/>
      <c r="AN46" s="3"/>
    </row>
    <row r="47" spans="1:40" x14ac:dyDescent="0.2">
      <c r="A47" s="3" t="s">
        <v>84</v>
      </c>
      <c r="B47" s="3"/>
      <c r="C47" s="3">
        <v>1001.1925</v>
      </c>
      <c r="D47" s="3">
        <v>948.2</v>
      </c>
      <c r="E47" s="3">
        <v>1056.982</v>
      </c>
      <c r="F47" s="3">
        <v>1381.6167</v>
      </c>
      <c r="G47" s="3">
        <f t="shared" si="9"/>
        <v>1096.9978000000001</v>
      </c>
      <c r="H47" s="3"/>
      <c r="I47" s="3"/>
      <c r="J47" s="3"/>
      <c r="K47" s="3"/>
      <c r="L47" s="3">
        <f t="shared" si="10"/>
        <v>1003.8343355263158</v>
      </c>
      <c r="M47" s="3">
        <f t="shared" si="11"/>
        <v>1001.8233440000001</v>
      </c>
      <c r="N47" s="3">
        <f t="shared" si="12"/>
        <v>1107.5642189189184</v>
      </c>
      <c r="O47" s="3">
        <f t="shared" si="13"/>
        <v>1615.4307065789474</v>
      </c>
      <c r="P47" s="3"/>
      <c r="Q47" s="3"/>
      <c r="R47" s="3"/>
      <c r="S47" s="3"/>
      <c r="V47" s="3" t="s">
        <v>84</v>
      </c>
      <c r="W47" s="3"/>
      <c r="X47" s="3">
        <v>744.6</v>
      </c>
      <c r="Y47" s="3">
        <v>1314.2233000000001</v>
      </c>
      <c r="Z47" s="3">
        <v>1038.1333</v>
      </c>
      <c r="AA47" s="3">
        <v>877.57</v>
      </c>
      <c r="AB47" s="3">
        <f t="shared" si="14"/>
        <v>993.63165000000004</v>
      </c>
      <c r="AC47" s="3"/>
      <c r="AD47" s="3"/>
      <c r="AE47" s="3"/>
      <c r="AF47" s="3"/>
      <c r="AG47" s="3">
        <f t="shared" si="15"/>
        <v>739.59151710526316</v>
      </c>
      <c r="AH47" s="3">
        <f t="shared" si="16"/>
        <v>1464.4963697368426</v>
      </c>
      <c r="AI47" s="3">
        <f t="shared" si="17"/>
        <v>1310.6292447368419</v>
      </c>
      <c r="AJ47" s="3">
        <f t="shared" si="18"/>
        <v>1152.2486736842106</v>
      </c>
      <c r="AK47" s="3"/>
      <c r="AL47" s="3"/>
      <c r="AM47" s="3"/>
      <c r="AN47" s="3"/>
    </row>
    <row r="48" spans="1:40" x14ac:dyDescent="0.2">
      <c r="A48" s="3" t="s">
        <v>85</v>
      </c>
      <c r="B48" s="3"/>
      <c r="C48" s="3">
        <v>844.47670000000005</v>
      </c>
      <c r="D48" s="3">
        <v>757.06</v>
      </c>
      <c r="E48" s="3">
        <v>1525.808</v>
      </c>
      <c r="F48" s="3">
        <v>1637.7</v>
      </c>
      <c r="G48" s="3">
        <f t="shared" si="9"/>
        <v>1191.2611750000001</v>
      </c>
      <c r="H48" s="3"/>
      <c r="I48" s="3"/>
      <c r="J48" s="3"/>
      <c r="K48" s="3"/>
      <c r="L48" s="3">
        <f t="shared" si="10"/>
        <v>752.8551605263159</v>
      </c>
      <c r="M48" s="3">
        <f t="shared" si="11"/>
        <v>716.41996900000004</v>
      </c>
      <c r="N48" s="3">
        <f t="shared" si="12"/>
        <v>1482.1268439189184</v>
      </c>
      <c r="O48" s="3">
        <f t="shared" si="13"/>
        <v>1777.2506315789474</v>
      </c>
      <c r="P48" s="3"/>
      <c r="Q48" s="3"/>
      <c r="R48" s="3"/>
      <c r="S48" s="3"/>
      <c r="V48" s="3" t="s">
        <v>85</v>
      </c>
      <c r="W48" s="3"/>
      <c r="X48" s="3">
        <v>961.46569999999997</v>
      </c>
      <c r="Y48" s="3">
        <v>902.73569999999995</v>
      </c>
      <c r="Z48" s="3">
        <v>1561.174</v>
      </c>
      <c r="AA48" s="3">
        <v>1356.345</v>
      </c>
      <c r="AB48" s="3">
        <f t="shared" si="14"/>
        <v>1195.4301</v>
      </c>
      <c r="AC48" s="3"/>
      <c r="AD48" s="3"/>
      <c r="AE48" s="3"/>
      <c r="AF48" s="3"/>
      <c r="AG48" s="3">
        <f t="shared" si="15"/>
        <v>754.65876710526311</v>
      </c>
      <c r="AH48" s="3">
        <f t="shared" si="16"/>
        <v>851.21031973684239</v>
      </c>
      <c r="AI48" s="3">
        <f t="shared" si="17"/>
        <v>1631.8714947368419</v>
      </c>
      <c r="AJ48" s="3">
        <f t="shared" si="18"/>
        <v>1429.2252236842105</v>
      </c>
      <c r="AK48" s="3"/>
      <c r="AL48" s="3"/>
      <c r="AM48" s="3"/>
      <c r="AN48" s="3"/>
    </row>
    <row r="49" spans="1:40" x14ac:dyDescent="0.2">
      <c r="A49" s="3" t="s">
        <v>86</v>
      </c>
      <c r="B49" s="3"/>
      <c r="C49" s="3">
        <v>1270.31</v>
      </c>
      <c r="D49" s="3">
        <v>1057.21</v>
      </c>
      <c r="E49" s="3">
        <v>1344.0367000000001</v>
      </c>
      <c r="F49" s="3">
        <v>953.72329999999999</v>
      </c>
      <c r="G49" s="3">
        <f t="shared" si="9"/>
        <v>1156.32</v>
      </c>
      <c r="H49" s="3"/>
      <c r="I49" s="3"/>
      <c r="J49" s="3"/>
      <c r="K49" s="3"/>
      <c r="L49" s="3">
        <f t="shared" si="10"/>
        <v>1213.629635526316</v>
      </c>
      <c r="M49" s="3">
        <f t="shared" si="11"/>
        <v>1051.5111440000003</v>
      </c>
      <c r="N49" s="3">
        <f t="shared" si="12"/>
        <v>1335.2967189189187</v>
      </c>
      <c r="O49" s="3">
        <f t="shared" si="13"/>
        <v>1128.2151065789476</v>
      </c>
      <c r="P49" s="3"/>
      <c r="Q49" s="3"/>
      <c r="R49" s="3"/>
      <c r="S49" s="3"/>
      <c r="V49" s="3" t="s">
        <v>86</v>
      </c>
      <c r="W49" s="3"/>
      <c r="X49" s="3">
        <v>806.79</v>
      </c>
      <c r="Y49" s="3">
        <v>1127.7249999999999</v>
      </c>
      <c r="Z49" s="3">
        <v>1228.2449999999999</v>
      </c>
      <c r="AA49" s="3">
        <v>1288.55</v>
      </c>
      <c r="AB49" s="3">
        <f t="shared" si="14"/>
        <v>1112.8274999999999</v>
      </c>
      <c r="AC49" s="3"/>
      <c r="AD49" s="3"/>
      <c r="AE49" s="3"/>
      <c r="AF49" s="3"/>
      <c r="AG49" s="3">
        <f t="shared" si="15"/>
        <v>682.58566710526327</v>
      </c>
      <c r="AH49" s="3">
        <f t="shared" si="16"/>
        <v>1158.8022197368425</v>
      </c>
      <c r="AI49" s="3">
        <f t="shared" si="17"/>
        <v>1381.545094736842</v>
      </c>
      <c r="AJ49" s="3">
        <f t="shared" si="18"/>
        <v>1444.0328236842106</v>
      </c>
      <c r="AK49" s="3"/>
      <c r="AL49" s="3"/>
      <c r="AM49" s="3"/>
      <c r="AN49" s="3"/>
    </row>
    <row r="50" spans="1:40" x14ac:dyDescent="0.2">
      <c r="A50" s="3" t="s">
        <v>87</v>
      </c>
      <c r="B50" s="3"/>
      <c r="C50" s="3">
        <v>1267.6125</v>
      </c>
      <c r="D50" s="3">
        <v>2333.1</v>
      </c>
      <c r="E50" s="3">
        <v>747.03</v>
      </c>
      <c r="F50" s="3">
        <v>1005.5125</v>
      </c>
      <c r="G50" s="3">
        <f t="shared" si="9"/>
        <v>1338.3137499999998</v>
      </c>
      <c r="H50" s="3"/>
      <c r="I50" s="3"/>
      <c r="J50" s="3"/>
      <c r="K50" s="3"/>
      <c r="L50" s="3">
        <f t="shared" si="10"/>
        <v>1028.9383855263161</v>
      </c>
      <c r="M50" s="3">
        <f t="shared" si="11"/>
        <v>2145.4073940000003</v>
      </c>
      <c r="N50" s="3">
        <f t="shared" si="12"/>
        <v>556.29626891891871</v>
      </c>
      <c r="O50" s="3">
        <f t="shared" si="13"/>
        <v>998.01055657894767</v>
      </c>
      <c r="P50" s="3"/>
      <c r="Q50" s="3"/>
      <c r="R50" s="3"/>
      <c r="S50" s="3"/>
      <c r="V50" s="3" t="s">
        <v>87</v>
      </c>
      <c r="W50" s="3"/>
      <c r="X50" s="3">
        <v>967.90139999999997</v>
      </c>
      <c r="Y50" s="3">
        <v>877.01</v>
      </c>
      <c r="Z50" s="3">
        <v>894.88670000000002</v>
      </c>
      <c r="AA50" s="3">
        <v>1294.212</v>
      </c>
      <c r="AB50" s="3">
        <f t="shared" si="14"/>
        <v>1008.502525</v>
      </c>
      <c r="AC50" s="3"/>
      <c r="AD50" s="3"/>
      <c r="AE50" s="3"/>
      <c r="AF50" s="3"/>
      <c r="AG50" s="3">
        <f t="shared" si="15"/>
        <v>948.02204210526315</v>
      </c>
      <c r="AH50" s="3">
        <f t="shared" si="16"/>
        <v>1012.4121947368425</v>
      </c>
      <c r="AI50" s="3">
        <f t="shared" si="17"/>
        <v>1152.5117697368419</v>
      </c>
      <c r="AJ50" s="3">
        <f t="shared" si="18"/>
        <v>1554.0197986842104</v>
      </c>
      <c r="AK50" s="3"/>
      <c r="AL50" s="3"/>
      <c r="AM50" s="3"/>
      <c r="AN50" s="3"/>
    </row>
    <row r="51" spans="1:40" x14ac:dyDescent="0.2">
      <c r="A51" s="3" t="s">
        <v>88</v>
      </c>
      <c r="B51" s="3"/>
      <c r="C51" s="3">
        <v>867.86500000000001</v>
      </c>
      <c r="D51" s="3">
        <v>1194.6675</v>
      </c>
      <c r="E51" s="3">
        <v>813.2</v>
      </c>
      <c r="F51" s="3">
        <v>2051.0632999999998</v>
      </c>
      <c r="G51" s="3">
        <f t="shared" si="9"/>
        <v>1231.69895</v>
      </c>
      <c r="H51" s="3"/>
      <c r="I51" s="3"/>
      <c r="J51" s="3"/>
      <c r="K51" s="3"/>
      <c r="L51" s="3">
        <f t="shared" si="10"/>
        <v>735.80568552631598</v>
      </c>
      <c r="M51" s="3">
        <f t="shared" si="11"/>
        <v>1113.5896940000002</v>
      </c>
      <c r="N51" s="3">
        <f t="shared" si="12"/>
        <v>729.08106891891862</v>
      </c>
      <c r="O51" s="3">
        <f t="shared" si="13"/>
        <v>2150.1761565789475</v>
      </c>
      <c r="P51" s="3"/>
      <c r="Q51" s="3"/>
      <c r="R51" s="3"/>
      <c r="S51" s="3"/>
      <c r="V51" s="3" t="s">
        <v>88</v>
      </c>
      <c r="W51" s="3"/>
      <c r="X51" s="3">
        <v>796.58</v>
      </c>
      <c r="Y51" s="3">
        <v>824.16290000000004</v>
      </c>
      <c r="Z51" s="3">
        <v>1163.222</v>
      </c>
      <c r="AA51" s="3">
        <v>1079.5533</v>
      </c>
      <c r="AB51" s="3">
        <f t="shared" si="14"/>
        <v>965.87954999999999</v>
      </c>
      <c r="AC51" s="3"/>
      <c r="AD51" s="3"/>
      <c r="AE51" s="3"/>
      <c r="AF51" s="3"/>
      <c r="AG51" s="3">
        <f t="shared" si="15"/>
        <v>819.32361710526322</v>
      </c>
      <c r="AH51" s="3">
        <f t="shared" si="16"/>
        <v>1002.1880697368425</v>
      </c>
      <c r="AI51" s="3">
        <f t="shared" si="17"/>
        <v>1463.4700447368418</v>
      </c>
      <c r="AJ51" s="3">
        <f t="shared" si="18"/>
        <v>1381.9840736842107</v>
      </c>
      <c r="AK51" s="3"/>
      <c r="AL51" s="3"/>
      <c r="AM51" s="3"/>
      <c r="AN51" s="3"/>
    </row>
    <row r="52" spans="1:40" s="18" customFormat="1" x14ac:dyDescent="0.2">
      <c r="A52" s="18" t="s">
        <v>89</v>
      </c>
      <c r="C52" s="18">
        <v>640.02499999999998</v>
      </c>
      <c r="D52" s="18">
        <v>656.05499999999995</v>
      </c>
      <c r="E52" s="18">
        <v>638.54600000000005</v>
      </c>
      <c r="F52" s="18">
        <v>763.35</v>
      </c>
      <c r="G52" s="18">
        <f t="shared" si="9"/>
        <v>674.49400000000003</v>
      </c>
      <c r="H52" s="3">
        <f>1.96*STDEV(C52:C77)/SQRT(26)</f>
        <v>99.868227354601842</v>
      </c>
      <c r="I52" s="3">
        <f t="shared" ref="I52:K52" si="20">1.96*STDEV(D52:D77)/SQRT(26)</f>
        <v>72.804606479858521</v>
      </c>
      <c r="J52" s="3">
        <f>1.96*STDEV(E52:E77)/SQRT(25)</f>
        <v>80.00601654320883</v>
      </c>
      <c r="K52" s="3">
        <f t="shared" si="20"/>
        <v>109.29582646742629</v>
      </c>
      <c r="L52" s="3">
        <f t="shared" si="10"/>
        <v>1065.1706355263159</v>
      </c>
      <c r="M52" s="3">
        <f t="shared" si="11"/>
        <v>1132.1821440000001</v>
      </c>
      <c r="N52" s="3">
        <f t="shared" si="12"/>
        <v>1111.6320189189187</v>
      </c>
      <c r="O52" s="3">
        <f t="shared" si="13"/>
        <v>1419.6678065789474</v>
      </c>
      <c r="P52" s="3"/>
      <c r="Q52" s="3"/>
      <c r="R52" s="3"/>
      <c r="S52" s="3"/>
      <c r="V52" s="18" t="s">
        <v>89</v>
      </c>
      <c r="X52" s="18">
        <v>800.71140000000003</v>
      </c>
      <c r="Y52" s="18">
        <v>824.37170000000003</v>
      </c>
      <c r="Z52" s="18">
        <v>974.19290000000001</v>
      </c>
      <c r="AA52" s="18">
        <v>677.2133</v>
      </c>
      <c r="AB52" s="18">
        <f t="shared" si="14"/>
        <v>819.12232499999993</v>
      </c>
      <c r="AC52" s="3"/>
      <c r="AD52" s="3"/>
      <c r="AE52" s="3"/>
      <c r="AF52" s="3"/>
      <c r="AG52" s="3">
        <f t="shared" si="15"/>
        <v>970.21224210526327</v>
      </c>
      <c r="AH52" s="3">
        <f t="shared" si="16"/>
        <v>1149.1540947368426</v>
      </c>
      <c r="AI52" s="3">
        <f t="shared" si="17"/>
        <v>1421.1981697368419</v>
      </c>
      <c r="AJ52" s="3">
        <f t="shared" si="18"/>
        <v>1126.4012986842106</v>
      </c>
      <c r="AK52" s="3"/>
      <c r="AL52" s="3"/>
      <c r="AM52" s="3"/>
      <c r="AN52" s="3"/>
    </row>
    <row r="53" spans="1:40" x14ac:dyDescent="0.2">
      <c r="A53" s="3" t="s">
        <v>90</v>
      </c>
      <c r="B53" s="3"/>
      <c r="C53" s="3">
        <v>558.51499999999999</v>
      </c>
      <c r="D53" s="3">
        <v>595.58500000000004</v>
      </c>
      <c r="E53" s="3">
        <v>654.29</v>
      </c>
      <c r="F53" s="3">
        <v>974.96169999999995</v>
      </c>
      <c r="G53" s="3">
        <f t="shared" si="9"/>
        <v>695.83792499999993</v>
      </c>
      <c r="H53" s="3"/>
      <c r="I53" s="3"/>
      <c r="J53" s="3"/>
      <c r="K53" s="3"/>
      <c r="L53" s="3">
        <f t="shared" si="10"/>
        <v>962.316710526316</v>
      </c>
      <c r="M53" s="3">
        <f t="shared" si="11"/>
        <v>1050.3682190000004</v>
      </c>
      <c r="N53" s="3">
        <f t="shared" si="12"/>
        <v>1106.0320939189187</v>
      </c>
      <c r="O53" s="3">
        <f t="shared" si="13"/>
        <v>1609.9355815789474</v>
      </c>
      <c r="P53" s="3"/>
      <c r="Q53" s="3"/>
      <c r="R53" s="3"/>
      <c r="S53" s="3"/>
      <c r="V53" s="3" t="s">
        <v>90</v>
      </c>
      <c r="W53" s="3"/>
      <c r="X53" s="3">
        <v>618.93290000000002</v>
      </c>
      <c r="Y53" s="3">
        <v>675.06330000000003</v>
      </c>
      <c r="Z53" s="3">
        <v>859.27290000000005</v>
      </c>
      <c r="AA53" s="3">
        <v>802.20330000000001</v>
      </c>
      <c r="AB53" s="3">
        <f t="shared" si="14"/>
        <v>738.86810000000003</v>
      </c>
      <c r="AC53" s="3"/>
      <c r="AD53" s="3"/>
      <c r="AE53" s="3"/>
      <c r="AF53" s="3"/>
      <c r="AG53" s="3">
        <f t="shared" si="15"/>
        <v>868.68796710526317</v>
      </c>
      <c r="AH53" s="3">
        <f t="shared" si="16"/>
        <v>1080.0999197368424</v>
      </c>
      <c r="AI53" s="3">
        <f t="shared" si="17"/>
        <v>1386.532394736842</v>
      </c>
      <c r="AJ53" s="3">
        <f t="shared" si="18"/>
        <v>1331.6455236842105</v>
      </c>
      <c r="AK53" s="3"/>
      <c r="AL53" s="3"/>
      <c r="AM53" s="3"/>
      <c r="AN53" s="3"/>
    </row>
    <row r="54" spans="1:40" x14ac:dyDescent="0.2">
      <c r="A54" s="3" t="s">
        <v>91</v>
      </c>
      <c r="B54" s="3"/>
      <c r="C54" s="3">
        <v>1485.655</v>
      </c>
      <c r="D54" s="3">
        <v>1099.25</v>
      </c>
      <c r="E54" s="3">
        <v>1375.36</v>
      </c>
      <c r="F54" s="3">
        <v>1943.6333</v>
      </c>
      <c r="G54" s="3">
        <f t="shared" si="9"/>
        <v>1475.9745749999997</v>
      </c>
      <c r="H54" s="3"/>
      <c r="I54" s="3"/>
      <c r="J54" s="3"/>
      <c r="K54" s="3"/>
      <c r="L54" s="3">
        <f t="shared" si="10"/>
        <v>1109.3200605263162</v>
      </c>
      <c r="M54" s="3">
        <f t="shared" si="11"/>
        <v>773.89656900000045</v>
      </c>
      <c r="N54" s="3">
        <f t="shared" si="12"/>
        <v>1046.9654439189187</v>
      </c>
      <c r="O54" s="3">
        <f t="shared" si="13"/>
        <v>1798.4705315789477</v>
      </c>
      <c r="P54" s="3"/>
      <c r="Q54" s="3"/>
      <c r="R54" s="3"/>
      <c r="S54" s="3"/>
      <c r="V54" s="3" t="s">
        <v>91</v>
      </c>
      <c r="W54" s="3"/>
      <c r="X54" s="3">
        <v>1012.0871</v>
      </c>
      <c r="Y54" s="3">
        <v>1166.4100000000001</v>
      </c>
      <c r="Z54" s="3">
        <v>1151.2914000000001</v>
      </c>
      <c r="AA54" s="3">
        <v>784.87</v>
      </c>
      <c r="AB54" s="3">
        <f t="shared" si="14"/>
        <v>1028.6646250000001</v>
      </c>
      <c r="AC54" s="3"/>
      <c r="AD54" s="3"/>
      <c r="AE54" s="3"/>
      <c r="AF54" s="3"/>
      <c r="AG54" s="3">
        <f t="shared" si="15"/>
        <v>972.04564210526303</v>
      </c>
      <c r="AH54" s="3">
        <f t="shared" si="16"/>
        <v>1281.6500947368424</v>
      </c>
      <c r="AI54" s="3">
        <f t="shared" si="17"/>
        <v>1388.7543697368419</v>
      </c>
      <c r="AJ54" s="3">
        <f t="shared" si="18"/>
        <v>1024.5156986842103</v>
      </c>
      <c r="AK54" s="3"/>
      <c r="AL54" s="3"/>
      <c r="AM54" s="3"/>
      <c r="AN54" s="3"/>
    </row>
    <row r="55" spans="1:40" x14ac:dyDescent="0.2">
      <c r="A55" s="3" t="s">
        <v>92</v>
      </c>
      <c r="B55" s="3"/>
      <c r="C55" s="3">
        <v>778.62</v>
      </c>
      <c r="D55" s="3">
        <v>754.90499999999997</v>
      </c>
      <c r="E55" s="3">
        <v>933.452</v>
      </c>
      <c r="F55" s="3">
        <v>1154.1500000000001</v>
      </c>
      <c r="G55" s="3">
        <f t="shared" si="9"/>
        <v>905.28174999999999</v>
      </c>
      <c r="H55" s="3"/>
      <c r="I55" s="3"/>
      <c r="J55" s="3"/>
      <c r="K55" s="3"/>
      <c r="L55" s="3">
        <f t="shared" si="10"/>
        <v>972.97788552631596</v>
      </c>
      <c r="M55" s="3">
        <f t="shared" si="11"/>
        <v>1000.2443940000002</v>
      </c>
      <c r="N55" s="3">
        <f t="shared" si="12"/>
        <v>1175.7502689189187</v>
      </c>
      <c r="O55" s="3">
        <f t="shared" si="13"/>
        <v>1579.6800565789476</v>
      </c>
      <c r="P55" s="3"/>
      <c r="Q55" s="3"/>
      <c r="R55" s="3"/>
      <c r="S55" s="3"/>
      <c r="V55" s="3" t="s">
        <v>92</v>
      </c>
      <c r="W55" s="3"/>
      <c r="X55" s="3">
        <v>762.40859999999998</v>
      </c>
      <c r="Y55" s="3">
        <v>886.64499999999998</v>
      </c>
      <c r="Z55" s="3">
        <v>1051.5443</v>
      </c>
      <c r="AA55" s="3">
        <v>1135.3067000000001</v>
      </c>
      <c r="AB55" s="3">
        <f t="shared" si="14"/>
        <v>958.97614999999996</v>
      </c>
      <c r="AC55" s="3"/>
      <c r="AD55" s="3"/>
      <c r="AE55" s="3"/>
      <c r="AF55" s="3"/>
      <c r="AG55" s="3">
        <f t="shared" si="15"/>
        <v>792.0556171052632</v>
      </c>
      <c r="AH55" s="3">
        <f t="shared" si="16"/>
        <v>1071.5735697368425</v>
      </c>
      <c r="AI55" s="3">
        <f t="shared" si="17"/>
        <v>1358.695744736842</v>
      </c>
      <c r="AJ55" s="3">
        <f t="shared" si="18"/>
        <v>1444.6408736842106</v>
      </c>
      <c r="AK55" s="3"/>
      <c r="AL55" s="3"/>
      <c r="AM55" s="3"/>
      <c r="AN55" s="3"/>
    </row>
    <row r="56" spans="1:40" x14ac:dyDescent="0.2">
      <c r="A56" s="3" t="s">
        <v>93</v>
      </c>
      <c r="B56" s="3"/>
      <c r="C56" s="3">
        <v>1368.35</v>
      </c>
      <c r="D56" s="3">
        <v>668.18499999999995</v>
      </c>
      <c r="E56" s="3">
        <v>946.77800000000002</v>
      </c>
      <c r="F56" s="3">
        <v>1315.2733000000001</v>
      </c>
      <c r="G56" s="3">
        <f t="shared" si="9"/>
        <v>1074.646575</v>
      </c>
      <c r="H56" s="3"/>
      <c r="I56" s="3"/>
      <c r="J56" s="3"/>
      <c r="K56" s="3"/>
      <c r="L56" s="3">
        <f t="shared" si="10"/>
        <v>1393.3430605263159</v>
      </c>
      <c r="M56" s="3">
        <f t="shared" si="11"/>
        <v>744.15956900000015</v>
      </c>
      <c r="N56" s="3">
        <f t="shared" si="12"/>
        <v>1019.7114439189186</v>
      </c>
      <c r="O56" s="3">
        <f t="shared" si="13"/>
        <v>1571.4385315789475</v>
      </c>
      <c r="P56" s="3"/>
      <c r="Q56" s="3"/>
      <c r="R56" s="3"/>
      <c r="S56" s="3"/>
      <c r="V56" s="3" t="s">
        <v>93</v>
      </c>
      <c r="W56" s="3"/>
      <c r="X56" s="3">
        <v>843.33</v>
      </c>
      <c r="Y56" s="3">
        <v>784.37829999999997</v>
      </c>
      <c r="Z56" s="3">
        <v>882.03710000000001</v>
      </c>
      <c r="AA56" s="3">
        <v>605.89329999999995</v>
      </c>
      <c r="AB56" s="3">
        <f t="shared" si="14"/>
        <v>778.90967499999988</v>
      </c>
      <c r="AC56" s="3"/>
      <c r="AD56" s="3"/>
      <c r="AE56" s="3"/>
      <c r="AF56" s="3"/>
      <c r="AG56" s="3">
        <f t="shared" si="15"/>
        <v>1053.0434921052633</v>
      </c>
      <c r="AH56" s="3">
        <f t="shared" si="16"/>
        <v>1149.3733447368427</v>
      </c>
      <c r="AI56" s="3">
        <f t="shared" si="17"/>
        <v>1369.2550197368421</v>
      </c>
      <c r="AJ56" s="3">
        <f t="shared" si="18"/>
        <v>1095.2939486842106</v>
      </c>
      <c r="AK56" s="3"/>
      <c r="AL56" s="3"/>
      <c r="AM56" s="3"/>
      <c r="AN56" s="3"/>
    </row>
    <row r="57" spans="1:40" x14ac:dyDescent="0.2">
      <c r="A57" s="3" t="s">
        <v>94</v>
      </c>
      <c r="B57" s="3"/>
      <c r="C57" s="3">
        <v>635.74749999999995</v>
      </c>
      <c r="D57" s="3">
        <v>814.48500000000001</v>
      </c>
      <c r="E57" s="3">
        <v>827.61199999999997</v>
      </c>
      <c r="F57" s="3">
        <v>828.55</v>
      </c>
      <c r="G57" s="3">
        <f t="shared" si="9"/>
        <v>776.59862500000008</v>
      </c>
      <c r="H57" s="3"/>
      <c r="I57" s="3"/>
      <c r="J57" s="3"/>
      <c r="K57" s="3"/>
      <c r="L57" s="3">
        <f t="shared" si="10"/>
        <v>958.7885105263158</v>
      </c>
      <c r="M57" s="3">
        <f t="shared" si="11"/>
        <v>1188.5075190000002</v>
      </c>
      <c r="N57" s="3">
        <f t="shared" si="12"/>
        <v>1198.5933939189185</v>
      </c>
      <c r="O57" s="3">
        <f t="shared" si="13"/>
        <v>1382.7631815789473</v>
      </c>
      <c r="P57" s="3"/>
      <c r="Q57" s="3"/>
      <c r="R57" s="3"/>
      <c r="S57" s="3"/>
      <c r="V57" s="3" t="s">
        <v>94</v>
      </c>
      <c r="W57" s="3"/>
      <c r="X57" s="3">
        <v>922.7971</v>
      </c>
      <c r="Y57" s="3">
        <v>915.44500000000005</v>
      </c>
      <c r="Z57" s="3">
        <v>1003.0571</v>
      </c>
      <c r="AA57" s="3">
        <v>938.92330000000004</v>
      </c>
      <c r="AB57" s="3">
        <f t="shared" si="14"/>
        <v>945.05562499999996</v>
      </c>
      <c r="AC57" s="3"/>
      <c r="AD57" s="3"/>
      <c r="AE57" s="3"/>
      <c r="AF57" s="3"/>
      <c r="AG57" s="3">
        <f t="shared" si="15"/>
        <v>966.36464210526321</v>
      </c>
      <c r="AH57" s="3">
        <f t="shared" si="16"/>
        <v>1114.2940947368425</v>
      </c>
      <c r="AI57" s="3">
        <f t="shared" si="17"/>
        <v>1324.129069736842</v>
      </c>
      <c r="AJ57" s="3">
        <f t="shared" si="18"/>
        <v>1262.1779986842107</v>
      </c>
      <c r="AK57" s="3"/>
      <c r="AL57" s="3"/>
      <c r="AM57" s="3"/>
      <c r="AN57" s="3"/>
    </row>
    <row r="58" spans="1:40" x14ac:dyDescent="0.2">
      <c r="A58" s="3" t="s">
        <v>95</v>
      </c>
      <c r="B58" s="3"/>
      <c r="C58" s="3">
        <v>491.54750000000001</v>
      </c>
      <c r="D58" s="3">
        <v>586.90499999999997</v>
      </c>
      <c r="E58" s="3">
        <v>919.76</v>
      </c>
      <c r="F58" s="3">
        <v>685.41499999999996</v>
      </c>
      <c r="G58" s="3">
        <f t="shared" si="9"/>
        <v>670.9068749999999</v>
      </c>
      <c r="H58" s="3"/>
      <c r="I58" s="3"/>
      <c r="J58" s="3"/>
      <c r="K58" s="3"/>
      <c r="L58" s="3">
        <f t="shared" si="10"/>
        <v>920.28026052631606</v>
      </c>
      <c r="M58" s="3">
        <f t="shared" si="11"/>
        <v>1066.6192690000003</v>
      </c>
      <c r="N58" s="3">
        <f t="shared" si="12"/>
        <v>1396.4331439189186</v>
      </c>
      <c r="O58" s="3">
        <f t="shared" si="13"/>
        <v>1345.3199315789475</v>
      </c>
      <c r="P58" s="3"/>
      <c r="Q58" s="3"/>
      <c r="R58" s="3"/>
      <c r="S58" s="3"/>
      <c r="V58" s="3" t="s">
        <v>95</v>
      </c>
      <c r="W58" s="3"/>
      <c r="X58" s="3">
        <v>447.69709999999998</v>
      </c>
      <c r="Y58" s="3">
        <v>510.48329999999999</v>
      </c>
      <c r="Z58" s="3">
        <v>547.71140000000003</v>
      </c>
      <c r="AA58" s="3">
        <v>497.92</v>
      </c>
      <c r="AB58" s="3">
        <f t="shared" si="14"/>
        <v>500.95294999999999</v>
      </c>
      <c r="AC58" s="3"/>
      <c r="AD58" s="3"/>
      <c r="AE58" s="3"/>
      <c r="AF58" s="3"/>
      <c r="AG58" s="3">
        <f t="shared" si="15"/>
        <v>935.36731710526317</v>
      </c>
      <c r="AH58" s="3">
        <f t="shared" si="16"/>
        <v>1153.4350697368425</v>
      </c>
      <c r="AI58" s="3">
        <f t="shared" si="17"/>
        <v>1312.886044736842</v>
      </c>
      <c r="AJ58" s="3">
        <f t="shared" si="18"/>
        <v>1265.2773736842105</v>
      </c>
      <c r="AK58" s="3"/>
      <c r="AL58" s="3"/>
      <c r="AM58" s="3"/>
      <c r="AN58" s="3"/>
    </row>
    <row r="59" spans="1:40" x14ac:dyDescent="0.2">
      <c r="A59" s="3" t="s">
        <v>96</v>
      </c>
      <c r="B59" s="3"/>
      <c r="C59" s="3">
        <v>1055.1724999999999</v>
      </c>
      <c r="D59" s="3">
        <v>1012.1849999999999</v>
      </c>
      <c r="E59" s="3">
        <v>889.70399999999995</v>
      </c>
      <c r="F59" s="3">
        <v>1353.6617000000001</v>
      </c>
      <c r="G59" s="3">
        <f t="shared" si="9"/>
        <v>1077.6808000000001</v>
      </c>
      <c r="H59" s="3"/>
      <c r="I59" s="3"/>
      <c r="J59" s="3"/>
      <c r="K59" s="3"/>
      <c r="L59" s="3">
        <f t="shared" si="10"/>
        <v>1077.1313355263158</v>
      </c>
      <c r="M59" s="3">
        <f t="shared" si="11"/>
        <v>1085.125344</v>
      </c>
      <c r="N59" s="3">
        <f t="shared" si="12"/>
        <v>959.6032189189184</v>
      </c>
      <c r="O59" s="3">
        <f t="shared" si="13"/>
        <v>1606.7927065789474</v>
      </c>
      <c r="P59" s="3"/>
      <c r="Q59" s="3"/>
      <c r="R59" s="3"/>
      <c r="S59" s="3"/>
      <c r="V59" s="3" t="s">
        <v>96</v>
      </c>
      <c r="W59" s="3"/>
      <c r="X59" s="3">
        <v>887.10709999999995</v>
      </c>
      <c r="Y59" s="3">
        <v>1401.4016999999999</v>
      </c>
      <c r="Z59" s="3">
        <v>1110.9885999999999</v>
      </c>
      <c r="AA59" s="3">
        <v>1276.2067</v>
      </c>
      <c r="AB59" s="3">
        <f t="shared" si="14"/>
        <v>1168.9260249999998</v>
      </c>
      <c r="AC59" s="3"/>
      <c r="AD59" s="3"/>
      <c r="AE59" s="3"/>
      <c r="AF59" s="3"/>
      <c r="AG59" s="3">
        <f t="shared" si="15"/>
        <v>706.80424210526337</v>
      </c>
      <c r="AH59" s="3">
        <f t="shared" si="16"/>
        <v>1376.3803947368426</v>
      </c>
      <c r="AI59" s="3">
        <f t="shared" si="17"/>
        <v>1208.1901697368421</v>
      </c>
      <c r="AJ59" s="3">
        <f t="shared" si="18"/>
        <v>1375.5909986842107</v>
      </c>
      <c r="AK59" s="3"/>
      <c r="AL59" s="3"/>
      <c r="AM59" s="3"/>
      <c r="AN59" s="3"/>
    </row>
    <row r="60" spans="1:40" x14ac:dyDescent="0.2">
      <c r="A60" s="3" t="s">
        <v>97</v>
      </c>
      <c r="B60" s="3"/>
      <c r="C60" s="3">
        <v>512.51</v>
      </c>
      <c r="D60" s="3">
        <v>647.82000000000005</v>
      </c>
      <c r="E60" s="3">
        <v>972.06</v>
      </c>
      <c r="F60" s="3">
        <v>755.75670000000002</v>
      </c>
      <c r="G60" s="3">
        <f t="shared" si="9"/>
        <v>722.03667499999995</v>
      </c>
      <c r="H60" s="3"/>
      <c r="I60" s="3"/>
      <c r="J60" s="3"/>
      <c r="K60" s="3"/>
      <c r="L60" s="3">
        <f t="shared" si="10"/>
        <v>890.11296052631599</v>
      </c>
      <c r="M60" s="3">
        <f t="shared" si="11"/>
        <v>1076.4044690000003</v>
      </c>
      <c r="N60" s="3">
        <f t="shared" si="12"/>
        <v>1397.6033439189187</v>
      </c>
      <c r="O60" s="3">
        <f t="shared" si="13"/>
        <v>1364.5318315789475</v>
      </c>
      <c r="P60" s="3"/>
      <c r="Q60" s="3"/>
      <c r="R60" s="3"/>
      <c r="S60" s="3"/>
      <c r="V60" s="3" t="s">
        <v>97</v>
      </c>
      <c r="W60" s="3"/>
      <c r="X60" s="3">
        <v>536.44000000000005</v>
      </c>
      <c r="Y60" s="3">
        <v>679.68709999999999</v>
      </c>
      <c r="Z60" s="3">
        <v>910.14329999999995</v>
      </c>
      <c r="AA60" s="3">
        <v>814.68499999999995</v>
      </c>
      <c r="AB60" s="3">
        <f t="shared" si="14"/>
        <v>735.23885000000007</v>
      </c>
      <c r="AC60" s="3"/>
      <c r="AD60" s="3"/>
      <c r="AE60" s="3"/>
      <c r="AF60" s="3"/>
      <c r="AG60" s="3">
        <f t="shared" si="15"/>
        <v>789.82431710526316</v>
      </c>
      <c r="AH60" s="3">
        <f t="shared" si="16"/>
        <v>1088.3529697368424</v>
      </c>
      <c r="AI60" s="3">
        <f t="shared" si="17"/>
        <v>1441.0320447368417</v>
      </c>
      <c r="AJ60" s="3">
        <f t="shared" si="18"/>
        <v>1347.7564736842105</v>
      </c>
      <c r="AK60" s="3"/>
      <c r="AL60" s="3"/>
      <c r="AM60" s="3"/>
      <c r="AN60" s="3"/>
    </row>
    <row r="61" spans="1:40" x14ac:dyDescent="0.2">
      <c r="A61" s="3" t="s">
        <v>98</v>
      </c>
      <c r="B61" s="3"/>
      <c r="C61" s="3">
        <v>479.79250000000002</v>
      </c>
      <c r="D61" s="3">
        <v>656.1</v>
      </c>
      <c r="E61" s="3">
        <v>1058.2660000000001</v>
      </c>
      <c r="F61" s="3">
        <v>912.02329999999995</v>
      </c>
      <c r="G61" s="3">
        <f t="shared" si="9"/>
        <v>776.54544999999996</v>
      </c>
      <c r="H61" s="3"/>
      <c r="I61" s="3"/>
      <c r="J61" s="3"/>
      <c r="K61" s="3"/>
      <c r="L61" s="3">
        <f t="shared" si="10"/>
        <v>802.886685526316</v>
      </c>
      <c r="M61" s="3">
        <f t="shared" si="11"/>
        <v>1030.1756940000002</v>
      </c>
      <c r="N61" s="3">
        <f t="shared" si="12"/>
        <v>1429.3005689189185</v>
      </c>
      <c r="O61" s="3">
        <f t="shared" si="13"/>
        <v>1466.2896565789474</v>
      </c>
      <c r="P61" s="3"/>
      <c r="Q61" s="3"/>
      <c r="R61" s="3"/>
      <c r="S61" s="3"/>
      <c r="V61" s="3" t="s">
        <v>98</v>
      </c>
      <c r="W61" s="3"/>
      <c r="X61" s="3">
        <v>495.45</v>
      </c>
      <c r="Y61" s="3">
        <v>591.15</v>
      </c>
      <c r="Z61" s="3">
        <v>641.16859999999997</v>
      </c>
      <c r="AA61" s="3">
        <v>720.71</v>
      </c>
      <c r="AB61" s="3">
        <f t="shared" si="14"/>
        <v>612.11964999999998</v>
      </c>
      <c r="AC61" s="3"/>
      <c r="AD61" s="3"/>
      <c r="AE61" s="3"/>
      <c r="AF61" s="3"/>
      <c r="AG61" s="3">
        <f t="shared" si="15"/>
        <v>871.95351710526324</v>
      </c>
      <c r="AH61" s="3">
        <f t="shared" si="16"/>
        <v>1122.9350697368425</v>
      </c>
      <c r="AI61" s="3">
        <f t="shared" si="17"/>
        <v>1295.1765447368421</v>
      </c>
      <c r="AJ61" s="3">
        <f t="shared" si="18"/>
        <v>1376.9006736842107</v>
      </c>
      <c r="AK61" s="3"/>
      <c r="AL61" s="3"/>
      <c r="AM61" s="3"/>
      <c r="AN61" s="3"/>
    </row>
    <row r="62" spans="1:40" x14ac:dyDescent="0.2">
      <c r="A62" s="3" t="s">
        <v>99</v>
      </c>
      <c r="B62" s="3"/>
      <c r="C62" s="3">
        <v>527.92250000000001</v>
      </c>
      <c r="D62" s="3">
        <v>472.07</v>
      </c>
      <c r="E62" s="3">
        <v>494.26</v>
      </c>
      <c r="F62" s="3">
        <v>531.26</v>
      </c>
      <c r="G62" s="3">
        <f t="shared" si="9"/>
        <v>506.37812500000001</v>
      </c>
      <c r="H62" s="3"/>
      <c r="I62" s="3"/>
      <c r="J62" s="3"/>
      <c r="K62" s="3"/>
      <c r="L62" s="3">
        <f t="shared" si="10"/>
        <v>1121.1840105263159</v>
      </c>
      <c r="M62" s="3">
        <f t="shared" si="11"/>
        <v>1116.3130190000002</v>
      </c>
      <c r="N62" s="3">
        <f t="shared" si="12"/>
        <v>1135.4618939189186</v>
      </c>
      <c r="O62" s="3">
        <f t="shared" si="13"/>
        <v>1355.6936815789475</v>
      </c>
      <c r="P62" s="3"/>
      <c r="Q62" s="3"/>
      <c r="R62" s="3"/>
      <c r="S62" s="3"/>
      <c r="V62" s="3" t="s">
        <v>99</v>
      </c>
      <c r="W62" s="3"/>
      <c r="X62" s="3">
        <v>465.15</v>
      </c>
      <c r="Y62" s="3">
        <v>474.43329999999997</v>
      </c>
      <c r="Z62" s="3">
        <v>517.16859999999997</v>
      </c>
      <c r="AA62" s="3">
        <v>579.70330000000001</v>
      </c>
      <c r="AB62" s="3">
        <f t="shared" si="14"/>
        <v>509.11379999999997</v>
      </c>
      <c r="AC62" s="3"/>
      <c r="AD62" s="3"/>
      <c r="AE62" s="3"/>
      <c r="AF62" s="3"/>
      <c r="AG62" s="3">
        <f t="shared" si="15"/>
        <v>944.65936710526319</v>
      </c>
      <c r="AH62" s="3">
        <f t="shared" si="16"/>
        <v>1109.2242197368425</v>
      </c>
      <c r="AI62" s="3">
        <f t="shared" si="17"/>
        <v>1274.1823947368421</v>
      </c>
      <c r="AJ62" s="3">
        <f t="shared" si="18"/>
        <v>1338.8998236842106</v>
      </c>
      <c r="AK62" s="3"/>
      <c r="AL62" s="3"/>
      <c r="AM62" s="3"/>
      <c r="AN62" s="3"/>
    </row>
    <row r="63" spans="1:40" x14ac:dyDescent="0.2">
      <c r="A63" s="3" t="s">
        <v>100</v>
      </c>
      <c r="B63" s="3"/>
      <c r="C63" s="3">
        <v>1177.5433</v>
      </c>
      <c r="D63" s="3">
        <v>990.27</v>
      </c>
      <c r="E63" s="3">
        <v>1081.1600000000001</v>
      </c>
      <c r="F63" s="3">
        <v>1130.7283</v>
      </c>
      <c r="G63" s="3">
        <f t="shared" si="9"/>
        <v>1094.9253999999999</v>
      </c>
      <c r="H63" s="3"/>
      <c r="I63" s="3"/>
      <c r="J63" s="3"/>
      <c r="K63" s="3"/>
      <c r="L63" s="3">
        <f t="shared" si="10"/>
        <v>1182.2575355263161</v>
      </c>
      <c r="M63" s="3">
        <f t="shared" si="11"/>
        <v>1045.9657440000003</v>
      </c>
      <c r="N63" s="3">
        <f t="shared" si="12"/>
        <v>1133.8146189189188</v>
      </c>
      <c r="O63" s="3">
        <f t="shared" si="13"/>
        <v>1366.6147065789476</v>
      </c>
      <c r="P63" s="3"/>
      <c r="Q63" s="3"/>
      <c r="R63" s="3"/>
      <c r="S63" s="3"/>
      <c r="V63" s="3" t="s">
        <v>100</v>
      </c>
      <c r="W63" s="3"/>
      <c r="X63" s="3">
        <v>1725.7</v>
      </c>
      <c r="Y63" s="3">
        <v>1814.8</v>
      </c>
      <c r="Z63" s="3">
        <v>1455.0733</v>
      </c>
      <c r="AA63" s="3">
        <v>1912.6333</v>
      </c>
      <c r="AB63" s="3">
        <f t="shared" si="14"/>
        <v>1727.0516499999999</v>
      </c>
      <c r="AC63" s="3"/>
      <c r="AD63" s="3"/>
      <c r="AE63" s="3"/>
      <c r="AF63" s="3"/>
      <c r="AG63" s="3">
        <f t="shared" si="15"/>
        <v>987.27151710526334</v>
      </c>
      <c r="AH63" s="3">
        <f t="shared" si="16"/>
        <v>1231.6530697368426</v>
      </c>
      <c r="AI63" s="3">
        <f t="shared" si="17"/>
        <v>994.14924473684209</v>
      </c>
      <c r="AJ63" s="3">
        <f t="shared" si="18"/>
        <v>1453.8919736842106</v>
      </c>
      <c r="AK63" s="3"/>
      <c r="AL63" s="3"/>
      <c r="AM63" s="3"/>
      <c r="AN63" s="3"/>
    </row>
    <row r="64" spans="1:40" x14ac:dyDescent="0.2">
      <c r="A64" s="3" t="s">
        <v>101</v>
      </c>
      <c r="B64" s="3"/>
      <c r="C64" s="3">
        <v>794.64499999999998</v>
      </c>
      <c r="D64" s="3">
        <v>886.17499999999995</v>
      </c>
      <c r="E64" s="3">
        <v>935.25</v>
      </c>
      <c r="F64" s="3">
        <v>1100.0667000000001</v>
      </c>
      <c r="G64" s="3">
        <f t="shared" si="9"/>
        <v>929.034175</v>
      </c>
      <c r="H64" s="3"/>
      <c r="I64" s="3"/>
      <c r="J64" s="3"/>
      <c r="K64" s="3"/>
      <c r="L64" s="3">
        <f t="shared" si="10"/>
        <v>965.25046052631592</v>
      </c>
      <c r="M64" s="3">
        <f t="shared" si="11"/>
        <v>1107.7619690000001</v>
      </c>
      <c r="N64" s="3">
        <f t="shared" si="12"/>
        <v>1153.7958439189185</v>
      </c>
      <c r="O64" s="3">
        <f t="shared" si="13"/>
        <v>1501.8443315789475</v>
      </c>
      <c r="P64" s="3"/>
      <c r="Q64" s="3"/>
      <c r="R64" s="3"/>
      <c r="S64" s="3"/>
      <c r="V64" s="3" t="s">
        <v>101</v>
      </c>
      <c r="W64" s="3"/>
      <c r="X64" s="3">
        <v>729.2414</v>
      </c>
      <c r="Y64" s="3">
        <v>744.83330000000001</v>
      </c>
      <c r="Z64" s="3">
        <v>880.8614</v>
      </c>
      <c r="AA64" s="3">
        <v>773.53330000000005</v>
      </c>
      <c r="AB64" s="3">
        <f t="shared" si="14"/>
        <v>782.11734999999999</v>
      </c>
      <c r="AC64" s="3"/>
      <c r="AD64" s="3"/>
      <c r="AE64" s="3"/>
      <c r="AF64" s="3"/>
      <c r="AG64" s="3">
        <f t="shared" si="15"/>
        <v>935.74721710526319</v>
      </c>
      <c r="AH64" s="3">
        <f t="shared" si="16"/>
        <v>1106.6206697368425</v>
      </c>
      <c r="AI64" s="3">
        <f t="shared" si="17"/>
        <v>1364.871644736842</v>
      </c>
      <c r="AJ64" s="3">
        <f t="shared" si="18"/>
        <v>1259.7262736842106</v>
      </c>
      <c r="AK64" s="3"/>
      <c r="AL64" s="3"/>
      <c r="AM64" s="3"/>
      <c r="AN64" s="3"/>
    </row>
    <row r="65" spans="1:40" x14ac:dyDescent="0.2">
      <c r="A65" s="3" t="s">
        <v>102</v>
      </c>
      <c r="B65" s="3"/>
      <c r="C65" s="3">
        <v>649.42250000000001</v>
      </c>
      <c r="D65" s="3">
        <v>569.58500000000004</v>
      </c>
      <c r="E65" s="3">
        <v>612.01</v>
      </c>
      <c r="F65" s="3">
        <v>712.57830000000001</v>
      </c>
      <c r="G65" s="3">
        <f t="shared" si="9"/>
        <v>635.89895000000001</v>
      </c>
      <c r="H65" s="3"/>
      <c r="I65" s="3"/>
      <c r="J65" s="3"/>
      <c r="K65" s="3"/>
      <c r="L65" s="3">
        <f t="shared" si="10"/>
        <v>1113.1631855263158</v>
      </c>
      <c r="M65" s="3">
        <f t="shared" si="11"/>
        <v>1084.3071940000002</v>
      </c>
      <c r="N65" s="3">
        <f t="shared" si="12"/>
        <v>1123.6910689189185</v>
      </c>
      <c r="O65" s="3">
        <f t="shared" si="13"/>
        <v>1407.4911565789475</v>
      </c>
      <c r="P65" s="3"/>
      <c r="Q65" s="3"/>
      <c r="R65" s="3"/>
      <c r="S65" s="3"/>
      <c r="V65" s="3" t="s">
        <v>102</v>
      </c>
      <c r="W65" s="3"/>
      <c r="X65" s="3">
        <v>557.85140000000001</v>
      </c>
      <c r="Y65" s="3">
        <v>689.77170000000001</v>
      </c>
      <c r="Z65" s="3">
        <v>707.17859999999996</v>
      </c>
      <c r="AA65" s="3">
        <v>656.29330000000004</v>
      </c>
      <c r="AB65" s="3">
        <f t="shared" si="14"/>
        <v>652.77375000000006</v>
      </c>
      <c r="AC65" s="3"/>
      <c r="AD65" s="3"/>
      <c r="AE65" s="3"/>
      <c r="AF65" s="3"/>
      <c r="AG65" s="3">
        <f t="shared" si="15"/>
        <v>893.70081710526313</v>
      </c>
      <c r="AH65" s="3">
        <f t="shared" si="16"/>
        <v>1180.9026697368424</v>
      </c>
      <c r="AI65" s="3">
        <f t="shared" si="17"/>
        <v>1320.5324447368419</v>
      </c>
      <c r="AJ65" s="3">
        <f t="shared" si="18"/>
        <v>1271.8298736842105</v>
      </c>
      <c r="AK65" s="3"/>
      <c r="AL65" s="3"/>
      <c r="AM65" s="3"/>
      <c r="AN65" s="3"/>
    </row>
    <row r="66" spans="1:40" x14ac:dyDescent="0.2">
      <c r="A66" s="3" t="s">
        <v>103</v>
      </c>
      <c r="B66" s="3"/>
      <c r="C66" s="3">
        <v>647.13499999999999</v>
      </c>
      <c r="D66" s="3">
        <v>999.90499999999997</v>
      </c>
      <c r="E66" s="3">
        <v>689.62800000000004</v>
      </c>
      <c r="F66" s="3">
        <v>809.44500000000005</v>
      </c>
      <c r="G66" s="3">
        <f t="shared" si="9"/>
        <v>786.52825000000007</v>
      </c>
      <c r="H66" s="3"/>
      <c r="I66" s="3"/>
      <c r="J66" s="3"/>
      <c r="K66" s="3"/>
      <c r="L66" s="3">
        <f t="shared" si="10"/>
        <v>960.24638552631586</v>
      </c>
      <c r="M66" s="3">
        <f t="shared" si="11"/>
        <v>1363.9978940000001</v>
      </c>
      <c r="N66" s="3">
        <f t="shared" si="12"/>
        <v>1050.6797689189184</v>
      </c>
      <c r="O66" s="3">
        <f t="shared" si="13"/>
        <v>1353.7285565789475</v>
      </c>
      <c r="P66" s="3"/>
      <c r="Q66" s="3"/>
      <c r="R66" s="3"/>
      <c r="S66" s="3"/>
      <c r="V66" s="3" t="s">
        <v>103</v>
      </c>
      <c r="W66" s="3"/>
      <c r="X66" s="3">
        <v>575.95000000000005</v>
      </c>
      <c r="Y66" s="3">
        <v>722.25329999999997</v>
      </c>
      <c r="Z66" s="3">
        <v>726.57</v>
      </c>
      <c r="AA66" s="3">
        <v>772.00329999999997</v>
      </c>
      <c r="AB66" s="3">
        <f t="shared" si="14"/>
        <v>699.19415000000004</v>
      </c>
      <c r="AC66" s="3"/>
      <c r="AD66" s="3"/>
      <c r="AE66" s="3"/>
      <c r="AF66" s="3"/>
      <c r="AG66" s="3">
        <f t="shared" si="15"/>
        <v>865.37901710526319</v>
      </c>
      <c r="AH66" s="3">
        <f t="shared" si="16"/>
        <v>1166.9638697368423</v>
      </c>
      <c r="AI66" s="3">
        <f t="shared" si="17"/>
        <v>1293.5034447368421</v>
      </c>
      <c r="AJ66" s="3">
        <f t="shared" si="18"/>
        <v>1341.1194736842103</v>
      </c>
      <c r="AK66" s="3"/>
      <c r="AL66" s="3"/>
      <c r="AM66" s="3"/>
      <c r="AN66" s="3"/>
    </row>
    <row r="67" spans="1:40" x14ac:dyDescent="0.2">
      <c r="A67" s="3" t="s">
        <v>104</v>
      </c>
      <c r="B67" s="3"/>
      <c r="C67" s="3">
        <v>720.26750000000004</v>
      </c>
      <c r="D67" s="3">
        <v>916.86</v>
      </c>
      <c r="E67" s="3">
        <v>905.60199999999998</v>
      </c>
      <c r="F67" s="3">
        <v>1025.6216999999999</v>
      </c>
      <c r="G67" s="3">
        <f t="shared" ref="G67:G77" si="21">AVERAGE(C67:F67)</f>
        <v>892.08780000000002</v>
      </c>
      <c r="H67" s="3"/>
      <c r="I67" s="3"/>
      <c r="J67" s="3"/>
      <c r="K67" s="3"/>
      <c r="L67" s="3">
        <f t="shared" ref="L67:L77" si="22">C67-$G67+H$2</f>
        <v>927.81933552631597</v>
      </c>
      <c r="M67" s="3">
        <f t="shared" ref="M67:M77" si="23">D67-$G67+I$2</f>
        <v>1175.3933440000001</v>
      </c>
      <c r="N67" s="3">
        <f t="shared" ref="N67:N77" si="24">E67-$G67+J$2</f>
        <v>1161.0942189189186</v>
      </c>
      <c r="O67" s="3">
        <f t="shared" ref="O67:O77" si="25">F67-$G67+K$2</f>
        <v>1464.3457065789473</v>
      </c>
      <c r="P67" s="3"/>
      <c r="Q67" s="3"/>
      <c r="R67" s="3"/>
      <c r="S67" s="3"/>
      <c r="V67" s="3" t="s">
        <v>104</v>
      </c>
      <c r="W67" s="3"/>
      <c r="X67" s="3">
        <v>740.27139999999997</v>
      </c>
      <c r="Y67" s="3">
        <v>1012.9633</v>
      </c>
      <c r="Z67" s="3">
        <v>1036.2285999999999</v>
      </c>
      <c r="AA67" s="3">
        <v>908.95669999999996</v>
      </c>
      <c r="AB67" s="3">
        <f t="shared" ref="AB67:AB77" si="26">AVERAGE(X67:AA67)</f>
        <v>924.60500000000002</v>
      </c>
      <c r="AC67" s="3"/>
      <c r="AD67" s="3"/>
      <c r="AE67" s="3"/>
      <c r="AF67" s="3"/>
      <c r="AG67" s="3">
        <f t="shared" ref="AG67:AG77" si="27">X67-$AB67+AC$2</f>
        <v>804.28956710526313</v>
      </c>
      <c r="AH67" s="3">
        <f t="shared" ref="AH67:AH77" si="28">Y67-$AB67+AD$2</f>
        <v>1232.2630197368426</v>
      </c>
      <c r="AI67" s="3">
        <f t="shared" ref="AI67:AI77" si="29">Z67-$AB67+AE$2</f>
        <v>1377.7511947368419</v>
      </c>
      <c r="AJ67" s="3">
        <f t="shared" ref="AJ67:AJ77" si="30">AA67-$AB67+AF$2</f>
        <v>1252.6620236842105</v>
      </c>
      <c r="AK67" s="3"/>
      <c r="AL67" s="3"/>
      <c r="AM67" s="3"/>
      <c r="AN67" s="3"/>
    </row>
    <row r="68" spans="1:40" x14ac:dyDescent="0.2">
      <c r="A68" s="3" t="s">
        <v>105</v>
      </c>
      <c r="B68" s="3"/>
      <c r="C68" s="3">
        <v>652.48249999999996</v>
      </c>
      <c r="D68" s="3">
        <v>613.09</v>
      </c>
      <c r="E68" s="3">
        <v>794.822</v>
      </c>
      <c r="F68" s="3">
        <v>883.10829999999999</v>
      </c>
      <c r="G68" s="3">
        <f t="shared" si="21"/>
        <v>735.87569999999994</v>
      </c>
      <c r="H68" s="3"/>
      <c r="I68" s="3"/>
      <c r="J68" s="3"/>
      <c r="K68" s="3"/>
      <c r="L68" s="3">
        <f t="shared" si="22"/>
        <v>1016.246435526316</v>
      </c>
      <c r="M68" s="3">
        <f t="shared" si="23"/>
        <v>1027.8354440000003</v>
      </c>
      <c r="N68" s="3">
        <f t="shared" si="24"/>
        <v>1206.5263189189186</v>
      </c>
      <c r="O68" s="3">
        <f t="shared" si="25"/>
        <v>1478.0444065789475</v>
      </c>
      <c r="P68" s="3"/>
      <c r="Q68" s="3"/>
      <c r="R68" s="3"/>
      <c r="S68" s="3"/>
      <c r="V68" s="3" t="s">
        <v>105</v>
      </c>
      <c r="W68" s="3"/>
      <c r="X68" s="3">
        <v>498.58429999999998</v>
      </c>
      <c r="Y68" s="3">
        <v>591.82000000000005</v>
      </c>
      <c r="Z68" s="3">
        <v>588.40859999999998</v>
      </c>
      <c r="AA68" s="3">
        <v>607.36</v>
      </c>
      <c r="AB68" s="3">
        <f t="shared" si="26"/>
        <v>571.54322500000001</v>
      </c>
      <c r="AC68" s="3"/>
      <c r="AD68" s="3"/>
      <c r="AE68" s="3"/>
      <c r="AF68" s="3"/>
      <c r="AG68" s="3">
        <f t="shared" si="27"/>
        <v>915.66424210526316</v>
      </c>
      <c r="AH68" s="3">
        <f t="shared" si="28"/>
        <v>1164.1814947368425</v>
      </c>
      <c r="AI68" s="3">
        <f t="shared" si="29"/>
        <v>1282.992969736842</v>
      </c>
      <c r="AJ68" s="3">
        <f t="shared" si="30"/>
        <v>1304.1270986842105</v>
      </c>
      <c r="AK68" s="3"/>
      <c r="AL68" s="3"/>
      <c r="AM68" s="3"/>
      <c r="AN68" s="3"/>
    </row>
    <row r="69" spans="1:40" x14ac:dyDescent="0.2">
      <c r="A69" s="3" t="s">
        <v>106</v>
      </c>
      <c r="B69" s="3"/>
      <c r="C69" s="3">
        <v>789.67250000000001</v>
      </c>
      <c r="D69" s="3">
        <v>747.3</v>
      </c>
      <c r="E69" s="3">
        <v>840.22199999999998</v>
      </c>
      <c r="F69" s="3">
        <v>806.79</v>
      </c>
      <c r="G69" s="3">
        <f t="shared" si="21"/>
        <v>795.99612499999989</v>
      </c>
      <c r="H69" s="3"/>
      <c r="I69" s="3"/>
      <c r="J69" s="3"/>
      <c r="K69" s="3"/>
      <c r="L69" s="3">
        <f t="shared" si="22"/>
        <v>1093.3160105263159</v>
      </c>
      <c r="M69" s="3">
        <f t="shared" si="23"/>
        <v>1101.9250190000002</v>
      </c>
      <c r="N69" s="3">
        <f t="shared" si="24"/>
        <v>1191.8058939189186</v>
      </c>
      <c r="O69" s="3">
        <f t="shared" si="25"/>
        <v>1341.6056815789475</v>
      </c>
      <c r="P69" s="3"/>
      <c r="Q69" s="3"/>
      <c r="R69" s="3"/>
      <c r="S69" s="3"/>
      <c r="V69" s="3" t="s">
        <v>106</v>
      </c>
      <c r="W69" s="3"/>
      <c r="X69" s="3">
        <v>883.39859999999999</v>
      </c>
      <c r="Y69" s="3">
        <v>959.69830000000002</v>
      </c>
      <c r="Z69" s="3">
        <v>988.72569999999996</v>
      </c>
      <c r="AA69" s="3">
        <v>979.5</v>
      </c>
      <c r="AB69" s="3">
        <f t="shared" si="26"/>
        <v>952.83064999999999</v>
      </c>
      <c r="AC69" s="3"/>
      <c r="AD69" s="3"/>
      <c r="AE69" s="3"/>
      <c r="AF69" s="3"/>
      <c r="AG69" s="3">
        <f t="shared" si="27"/>
        <v>919.19111710526317</v>
      </c>
      <c r="AH69" s="3">
        <f t="shared" si="28"/>
        <v>1150.7723697368424</v>
      </c>
      <c r="AI69" s="3">
        <f t="shared" si="29"/>
        <v>1302.0226447368418</v>
      </c>
      <c r="AJ69" s="3">
        <f t="shared" si="30"/>
        <v>1294.9796736842104</v>
      </c>
      <c r="AK69" s="3"/>
      <c r="AL69" s="3"/>
      <c r="AM69" s="3"/>
      <c r="AN69" s="3"/>
    </row>
    <row r="70" spans="1:40" x14ac:dyDescent="0.2">
      <c r="A70" s="3" t="s">
        <v>107</v>
      </c>
      <c r="B70" s="3"/>
      <c r="C70" s="3">
        <v>806.97500000000002</v>
      </c>
      <c r="D70" s="3">
        <v>682.4</v>
      </c>
      <c r="E70" s="3">
        <v>708.44200000000001</v>
      </c>
      <c r="F70" s="3">
        <v>966.26</v>
      </c>
      <c r="G70" s="3">
        <f t="shared" si="21"/>
        <v>791.01925000000006</v>
      </c>
      <c r="H70" s="3"/>
      <c r="I70" s="3"/>
      <c r="J70" s="3"/>
      <c r="K70" s="3"/>
      <c r="L70" s="3">
        <f t="shared" si="22"/>
        <v>1115.595385526316</v>
      </c>
      <c r="M70" s="3">
        <f t="shared" si="23"/>
        <v>1042.001894</v>
      </c>
      <c r="N70" s="3">
        <f t="shared" si="24"/>
        <v>1065.0027689189185</v>
      </c>
      <c r="O70" s="3">
        <f t="shared" si="25"/>
        <v>1506.0525565789474</v>
      </c>
      <c r="P70" s="3"/>
      <c r="Q70" s="3"/>
      <c r="R70" s="3"/>
      <c r="S70" s="3"/>
      <c r="V70" s="3" t="s">
        <v>107</v>
      </c>
      <c r="W70" s="3"/>
      <c r="X70" s="3">
        <v>925.0471</v>
      </c>
      <c r="Y70" s="3">
        <v>772.66330000000005</v>
      </c>
      <c r="Z70" s="3">
        <v>969.77290000000005</v>
      </c>
      <c r="AA70" s="3">
        <v>704.91669999999999</v>
      </c>
      <c r="AB70" s="3">
        <f t="shared" si="26"/>
        <v>843.09999999999991</v>
      </c>
      <c r="AC70" s="3"/>
      <c r="AD70" s="3"/>
      <c r="AE70" s="3"/>
      <c r="AF70" s="3"/>
      <c r="AG70" s="3">
        <f t="shared" si="27"/>
        <v>1070.5702671052632</v>
      </c>
      <c r="AH70" s="3">
        <f t="shared" si="28"/>
        <v>1073.4680197368425</v>
      </c>
      <c r="AI70" s="3">
        <f t="shared" si="29"/>
        <v>1392.8004947368422</v>
      </c>
      <c r="AJ70" s="3">
        <f t="shared" si="30"/>
        <v>1130.1270236842106</v>
      </c>
      <c r="AK70" s="3"/>
      <c r="AL70" s="3"/>
      <c r="AM70" s="3"/>
      <c r="AN70" s="3"/>
    </row>
    <row r="71" spans="1:40" x14ac:dyDescent="0.2">
      <c r="A71" s="3" t="s">
        <v>108</v>
      </c>
      <c r="B71" s="3"/>
      <c r="C71" s="3">
        <v>986.22</v>
      </c>
      <c r="D71" s="3">
        <v>791.64499999999998</v>
      </c>
      <c r="E71" s="3">
        <v>862.71</v>
      </c>
      <c r="F71" s="3">
        <v>988.44200000000001</v>
      </c>
      <c r="G71" s="3">
        <f t="shared" si="21"/>
        <v>907.25424999999996</v>
      </c>
      <c r="H71" s="3"/>
      <c r="I71" s="3"/>
      <c r="J71" s="3"/>
      <c r="K71" s="3"/>
      <c r="L71" s="3">
        <f t="shared" si="22"/>
        <v>1178.605385526316</v>
      </c>
      <c r="M71" s="3">
        <f t="shared" si="23"/>
        <v>1035.0118940000002</v>
      </c>
      <c r="N71" s="3">
        <f t="shared" si="24"/>
        <v>1103.0357689189186</v>
      </c>
      <c r="O71" s="3">
        <f t="shared" si="25"/>
        <v>1411.9995565789475</v>
      </c>
      <c r="P71" s="3"/>
      <c r="Q71" s="3"/>
      <c r="R71" s="3"/>
      <c r="S71" s="3"/>
      <c r="V71" s="3" t="s">
        <v>108</v>
      </c>
      <c r="W71" s="3"/>
      <c r="X71" s="3">
        <v>749.86860000000001</v>
      </c>
      <c r="Y71" s="3">
        <v>982.67830000000004</v>
      </c>
      <c r="Z71" s="3">
        <v>785.41</v>
      </c>
      <c r="AA71" s="3">
        <v>947.5367</v>
      </c>
      <c r="AB71" s="3">
        <f t="shared" si="26"/>
        <v>866.37340000000006</v>
      </c>
      <c r="AC71" s="3"/>
      <c r="AD71" s="3"/>
      <c r="AE71" s="3"/>
      <c r="AF71" s="3"/>
      <c r="AG71" s="3">
        <f t="shared" si="27"/>
        <v>872.11836710526313</v>
      </c>
      <c r="AH71" s="3">
        <f t="shared" si="28"/>
        <v>1260.2096197368423</v>
      </c>
      <c r="AI71" s="3">
        <f t="shared" si="29"/>
        <v>1185.1641947368419</v>
      </c>
      <c r="AJ71" s="3">
        <f t="shared" si="30"/>
        <v>1349.4736236842105</v>
      </c>
      <c r="AK71" s="3"/>
      <c r="AL71" s="3"/>
      <c r="AM71" s="3"/>
      <c r="AN71" s="3"/>
    </row>
    <row r="72" spans="1:40" x14ac:dyDescent="0.2">
      <c r="A72" s="3" t="s">
        <v>109</v>
      </c>
      <c r="B72" s="3"/>
      <c r="C72" s="3">
        <v>777.1</v>
      </c>
      <c r="D72" s="3">
        <v>1067.3367000000001</v>
      </c>
      <c r="E72" s="9"/>
      <c r="F72" s="3">
        <v>767.08500000000004</v>
      </c>
      <c r="G72" s="3">
        <f t="shared" si="21"/>
        <v>870.50723333333337</v>
      </c>
      <c r="H72" s="3"/>
      <c r="I72" s="3"/>
      <c r="J72" s="3"/>
      <c r="K72" s="3"/>
      <c r="L72" s="3">
        <f t="shared" si="22"/>
        <v>1006.2324021929826</v>
      </c>
      <c r="M72" s="3">
        <f t="shared" si="23"/>
        <v>1347.4506106666668</v>
      </c>
      <c r="N72" s="9"/>
      <c r="O72" s="3">
        <f t="shared" si="25"/>
        <v>1227.389573245614</v>
      </c>
      <c r="P72" s="3"/>
      <c r="Q72" s="3"/>
      <c r="R72" s="3"/>
      <c r="S72" s="3"/>
      <c r="V72" s="3" t="s">
        <v>109</v>
      </c>
      <c r="W72" s="3"/>
      <c r="X72" s="3">
        <v>1222.1133</v>
      </c>
      <c r="Y72" s="3">
        <v>905.36569999999995</v>
      </c>
      <c r="Z72" s="3">
        <v>940.72500000000002</v>
      </c>
      <c r="AA72" s="3">
        <v>1237.0262</v>
      </c>
      <c r="AB72" s="3">
        <f t="shared" si="26"/>
        <v>1076.30755</v>
      </c>
      <c r="AC72" s="3"/>
      <c r="AD72" s="3"/>
      <c r="AE72" s="3"/>
      <c r="AF72" s="3"/>
      <c r="AG72" s="3">
        <f t="shared" si="27"/>
        <v>1134.4289171052633</v>
      </c>
      <c r="AH72" s="3">
        <f t="shared" si="28"/>
        <v>972.96286973684244</v>
      </c>
      <c r="AI72" s="3">
        <f t="shared" si="29"/>
        <v>1130.5450447368421</v>
      </c>
      <c r="AJ72" s="3">
        <f t="shared" si="30"/>
        <v>1429.0289736842105</v>
      </c>
      <c r="AK72" s="3"/>
      <c r="AL72" s="3"/>
      <c r="AM72" s="3"/>
      <c r="AN72" s="3"/>
    </row>
    <row r="73" spans="1:40" x14ac:dyDescent="0.2">
      <c r="A73" s="3" t="s">
        <v>110</v>
      </c>
      <c r="B73" s="3"/>
      <c r="C73" s="3">
        <v>471.60250000000002</v>
      </c>
      <c r="D73" s="3">
        <v>438.86</v>
      </c>
      <c r="E73" s="3">
        <v>502.86799999999999</v>
      </c>
      <c r="F73" s="3">
        <v>614.97</v>
      </c>
      <c r="G73" s="3">
        <f t="shared" si="21"/>
        <v>507.07512500000001</v>
      </c>
      <c r="H73" s="3"/>
      <c r="I73" s="3"/>
      <c r="J73" s="3"/>
      <c r="K73" s="3"/>
      <c r="L73" s="3">
        <f t="shared" si="22"/>
        <v>1064.1670105263161</v>
      </c>
      <c r="M73" s="3">
        <f t="shared" si="23"/>
        <v>1082.4060190000002</v>
      </c>
      <c r="N73" s="3">
        <f t="shared" si="24"/>
        <v>1143.3728939189186</v>
      </c>
      <c r="O73" s="3">
        <f t="shared" si="25"/>
        <v>1438.7066815789474</v>
      </c>
      <c r="P73" s="3"/>
      <c r="Q73" s="3"/>
      <c r="R73" s="3"/>
      <c r="S73" s="3"/>
      <c r="V73" s="3" t="s">
        <v>110</v>
      </c>
      <c r="W73" s="3"/>
      <c r="X73" s="3">
        <v>421.85860000000002</v>
      </c>
      <c r="Y73" s="3">
        <v>467.51670000000001</v>
      </c>
      <c r="Z73" s="3">
        <v>526.34860000000003</v>
      </c>
      <c r="AA73" s="3">
        <v>499.0333</v>
      </c>
      <c r="AB73" s="3">
        <f t="shared" si="26"/>
        <v>478.6893</v>
      </c>
      <c r="AC73" s="3"/>
      <c r="AD73" s="3"/>
      <c r="AE73" s="3"/>
      <c r="AF73" s="3"/>
      <c r="AG73" s="3">
        <f t="shared" si="27"/>
        <v>931.7924671052632</v>
      </c>
      <c r="AH73" s="3">
        <f t="shared" si="28"/>
        <v>1132.7321197368424</v>
      </c>
      <c r="AI73" s="3">
        <f t="shared" si="29"/>
        <v>1313.786894736842</v>
      </c>
      <c r="AJ73" s="3">
        <f t="shared" si="30"/>
        <v>1288.6543236842106</v>
      </c>
      <c r="AK73" s="3"/>
      <c r="AL73" s="3"/>
      <c r="AM73" s="3"/>
      <c r="AN73" s="3"/>
    </row>
    <row r="74" spans="1:40" x14ac:dyDescent="0.2">
      <c r="A74" s="3" t="s">
        <v>111</v>
      </c>
      <c r="B74" s="3"/>
      <c r="C74" s="3">
        <v>853.74</v>
      </c>
      <c r="D74" s="3">
        <v>733.78499999999997</v>
      </c>
      <c r="E74" s="3">
        <v>825.14400000000001</v>
      </c>
      <c r="F74" s="3">
        <v>1006.13</v>
      </c>
      <c r="G74" s="3">
        <f t="shared" si="21"/>
        <v>854.69974999999999</v>
      </c>
      <c r="H74" s="3"/>
      <c r="I74" s="3"/>
      <c r="J74" s="3"/>
      <c r="K74" s="3"/>
      <c r="L74" s="3">
        <f t="shared" si="22"/>
        <v>1098.679885526316</v>
      </c>
      <c r="M74" s="3">
        <f t="shared" si="23"/>
        <v>1029.7063940000003</v>
      </c>
      <c r="N74" s="3">
        <f t="shared" si="24"/>
        <v>1118.0242689189186</v>
      </c>
      <c r="O74" s="3">
        <f t="shared" si="25"/>
        <v>1482.2420565789475</v>
      </c>
      <c r="P74" s="3"/>
      <c r="Q74" s="3"/>
      <c r="R74" s="3"/>
      <c r="S74" s="3"/>
      <c r="V74" s="3" t="s">
        <v>111</v>
      </c>
      <c r="W74" s="3"/>
      <c r="X74" s="3">
        <v>584.01430000000005</v>
      </c>
      <c r="Y74" s="3">
        <v>770.59829999999999</v>
      </c>
      <c r="Z74" s="3">
        <v>846.83500000000004</v>
      </c>
      <c r="AA74" s="3">
        <v>1458.9332999999999</v>
      </c>
      <c r="AB74" s="3">
        <f t="shared" si="26"/>
        <v>915.09522500000003</v>
      </c>
      <c r="AC74" s="3"/>
      <c r="AD74" s="3"/>
      <c r="AE74" s="3"/>
      <c r="AF74" s="3"/>
      <c r="AG74" s="3">
        <f t="shared" si="27"/>
        <v>657.5422421052632</v>
      </c>
      <c r="AH74" s="3">
        <f t="shared" si="28"/>
        <v>999.40779473684245</v>
      </c>
      <c r="AI74" s="3">
        <f t="shared" si="29"/>
        <v>1197.867369736842</v>
      </c>
      <c r="AJ74" s="3">
        <f t="shared" si="30"/>
        <v>1812.1483986842104</v>
      </c>
      <c r="AK74" s="3"/>
      <c r="AL74" s="3"/>
      <c r="AM74" s="3"/>
      <c r="AN74" s="3"/>
    </row>
    <row r="75" spans="1:40" x14ac:dyDescent="0.2">
      <c r="A75" s="3" t="s">
        <v>112</v>
      </c>
      <c r="B75" s="3"/>
      <c r="C75" s="3">
        <v>833.02250000000004</v>
      </c>
      <c r="D75" s="3">
        <v>848.36</v>
      </c>
      <c r="E75" s="3">
        <v>954.86800000000005</v>
      </c>
      <c r="F75" s="3">
        <v>969.42</v>
      </c>
      <c r="G75" s="3">
        <f t="shared" si="21"/>
        <v>901.41762500000004</v>
      </c>
      <c r="H75" s="3"/>
      <c r="I75" s="3"/>
      <c r="J75" s="3"/>
      <c r="K75" s="3"/>
      <c r="L75" s="3">
        <f t="shared" si="22"/>
        <v>1031.2445105263159</v>
      </c>
      <c r="M75" s="3">
        <f t="shared" si="23"/>
        <v>1097.5635190000003</v>
      </c>
      <c r="N75" s="3">
        <f t="shared" si="24"/>
        <v>1201.0303939189184</v>
      </c>
      <c r="O75" s="3">
        <f t="shared" si="25"/>
        <v>1398.8141815789472</v>
      </c>
      <c r="P75" s="3"/>
      <c r="Q75" s="3"/>
      <c r="R75" s="3"/>
      <c r="S75" s="3"/>
      <c r="V75" s="3" t="s">
        <v>112</v>
      </c>
      <c r="W75" s="3"/>
      <c r="X75" s="3">
        <v>819.43</v>
      </c>
      <c r="Y75" s="3">
        <v>726.8</v>
      </c>
      <c r="Z75" s="3">
        <v>899.43430000000001</v>
      </c>
      <c r="AA75" s="3">
        <v>756.65329999999994</v>
      </c>
      <c r="AB75" s="3">
        <f t="shared" si="26"/>
        <v>800.57939999999996</v>
      </c>
      <c r="AC75" s="3"/>
      <c r="AD75" s="3"/>
      <c r="AE75" s="3"/>
      <c r="AF75" s="3"/>
      <c r="AG75" s="3">
        <f t="shared" si="27"/>
        <v>1007.4737671052632</v>
      </c>
      <c r="AH75" s="3">
        <f t="shared" si="28"/>
        <v>1070.1253197368424</v>
      </c>
      <c r="AI75" s="3">
        <f t="shared" si="29"/>
        <v>1364.982494736842</v>
      </c>
      <c r="AJ75" s="3">
        <f t="shared" si="30"/>
        <v>1224.3842236842106</v>
      </c>
      <c r="AK75" s="3"/>
      <c r="AL75" s="3"/>
      <c r="AM75" s="3"/>
      <c r="AN75" s="3"/>
    </row>
    <row r="76" spans="1:40" x14ac:dyDescent="0.2">
      <c r="A76" s="3" t="s">
        <v>113</v>
      </c>
      <c r="B76" s="3"/>
      <c r="C76" s="3">
        <v>700.37249999999995</v>
      </c>
      <c r="D76" s="3">
        <v>790.46</v>
      </c>
      <c r="E76" s="3">
        <v>785.36400000000003</v>
      </c>
      <c r="F76" s="3">
        <v>757.44500000000005</v>
      </c>
      <c r="G76" s="3">
        <f t="shared" si="21"/>
        <v>758.41037500000004</v>
      </c>
      <c r="H76" s="3"/>
      <c r="I76" s="3"/>
      <c r="J76" s="3"/>
      <c r="K76" s="3"/>
      <c r="L76" s="3">
        <f t="shared" si="22"/>
        <v>1041.601760526316</v>
      </c>
      <c r="M76" s="3">
        <f t="shared" si="23"/>
        <v>1182.6707690000003</v>
      </c>
      <c r="N76" s="3">
        <f t="shared" si="24"/>
        <v>1174.5336439189186</v>
      </c>
      <c r="O76" s="3">
        <f t="shared" si="25"/>
        <v>1329.8464315789474</v>
      </c>
      <c r="P76" s="3"/>
      <c r="Q76" s="3"/>
      <c r="R76" s="3"/>
      <c r="S76" s="3"/>
      <c r="V76" s="3" t="s">
        <v>113</v>
      </c>
      <c r="W76" s="3"/>
      <c r="X76" s="3">
        <v>769.74</v>
      </c>
      <c r="Y76" s="3">
        <v>878.08500000000004</v>
      </c>
      <c r="Z76" s="3">
        <v>904.65859999999998</v>
      </c>
      <c r="AA76" s="3">
        <v>763.66</v>
      </c>
      <c r="AB76" s="3">
        <f t="shared" si="26"/>
        <v>829.03589999999997</v>
      </c>
      <c r="AC76" s="3"/>
      <c r="AD76" s="3"/>
      <c r="AE76" s="3"/>
      <c r="AF76" s="3"/>
      <c r="AG76" s="3">
        <f t="shared" si="27"/>
        <v>929.32726710526322</v>
      </c>
      <c r="AH76" s="3">
        <f t="shared" si="28"/>
        <v>1192.9538197368424</v>
      </c>
      <c r="AI76" s="3">
        <f t="shared" si="29"/>
        <v>1341.7502947368421</v>
      </c>
      <c r="AJ76" s="3">
        <f t="shared" si="30"/>
        <v>1202.9344236842105</v>
      </c>
      <c r="AK76" s="3"/>
      <c r="AL76" s="3"/>
      <c r="AM76" s="3"/>
      <c r="AN76" s="3"/>
    </row>
    <row r="77" spans="1:40" x14ac:dyDescent="0.2">
      <c r="A77" s="3" t="s">
        <v>114</v>
      </c>
      <c r="B77" s="3"/>
      <c r="C77" s="3">
        <v>843.76499999999999</v>
      </c>
      <c r="D77" s="3">
        <v>1099.165</v>
      </c>
      <c r="E77" s="3">
        <v>1207.674</v>
      </c>
      <c r="F77" s="3">
        <v>843.03</v>
      </c>
      <c r="G77" s="3">
        <f t="shared" si="21"/>
        <v>998.4085</v>
      </c>
      <c r="H77" s="3"/>
      <c r="I77" s="3"/>
      <c r="J77" s="3"/>
      <c r="K77" s="3"/>
      <c r="L77" s="3">
        <f t="shared" si="22"/>
        <v>944.99613552631592</v>
      </c>
      <c r="M77" s="3">
        <f t="shared" si="23"/>
        <v>1251.3776440000001</v>
      </c>
      <c r="N77" s="3">
        <f t="shared" si="24"/>
        <v>1356.8455189189185</v>
      </c>
      <c r="O77" s="3">
        <f t="shared" si="25"/>
        <v>1175.4333065789474</v>
      </c>
      <c r="P77" s="3"/>
      <c r="Q77" s="3"/>
      <c r="R77" s="3"/>
      <c r="S77" s="3"/>
      <c r="V77" s="3" t="s">
        <v>114</v>
      </c>
      <c r="W77" s="3"/>
      <c r="X77" s="3">
        <v>593.93430000000001</v>
      </c>
      <c r="Y77" s="3">
        <v>676.40499999999997</v>
      </c>
      <c r="Z77" s="3">
        <v>903.62</v>
      </c>
      <c r="AA77" s="3">
        <v>640.73329999999999</v>
      </c>
      <c r="AB77" s="3">
        <f t="shared" si="26"/>
        <v>703.67314999999996</v>
      </c>
      <c r="AC77" s="3"/>
      <c r="AD77" s="3"/>
      <c r="AE77" s="3"/>
      <c r="AF77" s="3"/>
      <c r="AG77" s="3">
        <f t="shared" si="27"/>
        <v>878.88431710526322</v>
      </c>
      <c r="AH77" s="3">
        <f t="shared" si="28"/>
        <v>1116.6365697368424</v>
      </c>
      <c r="AI77" s="3">
        <f t="shared" si="29"/>
        <v>1466.074444736842</v>
      </c>
      <c r="AJ77" s="3">
        <f t="shared" si="30"/>
        <v>1205.3704736842105</v>
      </c>
      <c r="AK77" s="3"/>
      <c r="AL77" s="3"/>
      <c r="AM77" s="3"/>
      <c r="AN77" s="3"/>
    </row>
    <row r="78" spans="1:40" x14ac:dyDescent="0.2">
      <c r="AG78" s="3"/>
      <c r="AH78" s="3"/>
      <c r="AI78" s="3"/>
      <c r="AJ78" s="3"/>
      <c r="AK78" s="3"/>
      <c r="AL78" s="3"/>
    </row>
    <row r="84" spans="2:31" x14ac:dyDescent="0.2">
      <c r="C84" t="str">
        <f>C1</f>
        <v>Pure V2V</v>
      </c>
      <c r="D84" t="str">
        <f t="shared" ref="D84:F84" si="31">D1</f>
        <v>Pure A2V</v>
      </c>
      <c r="E84" t="str">
        <f t="shared" si="31"/>
        <v>Pure A2A</v>
      </c>
      <c r="F84" t="str">
        <f t="shared" si="31"/>
        <v>Pure V2A</v>
      </c>
      <c r="G84" t="s">
        <v>232</v>
      </c>
      <c r="H84" t="s">
        <v>233</v>
      </c>
      <c r="I84" t="s">
        <v>234</v>
      </c>
      <c r="J84" t="s">
        <v>235</v>
      </c>
      <c r="X84" t="str">
        <f>X1</f>
        <v>mix V2V</v>
      </c>
      <c r="Y84" t="str">
        <f t="shared" ref="Y84:AA84" si="32">Y1</f>
        <v>Mix A2V</v>
      </c>
      <c r="Z84" t="str">
        <f t="shared" si="32"/>
        <v>mix A2A</v>
      </c>
      <c r="AA84" t="str">
        <f t="shared" si="32"/>
        <v>mix V2A</v>
      </c>
      <c r="AB84" t="s">
        <v>232</v>
      </c>
      <c r="AC84" t="s">
        <v>233</v>
      </c>
      <c r="AD84" t="s">
        <v>234</v>
      </c>
      <c r="AE84" t="s">
        <v>235</v>
      </c>
    </row>
    <row r="85" spans="2:31" x14ac:dyDescent="0.2">
      <c r="B85" t="s">
        <v>236</v>
      </c>
      <c r="C85">
        <f>H2</f>
        <v>1099.6396355263159</v>
      </c>
      <c r="D85">
        <f t="shared" ref="D85:E85" si="33">I2</f>
        <v>1150.6211440000002</v>
      </c>
      <c r="E85">
        <f t="shared" si="33"/>
        <v>1147.5800189189185</v>
      </c>
      <c r="F85">
        <f>K2</f>
        <v>1330.8118065789474</v>
      </c>
      <c r="G85">
        <f>P2</f>
        <v>62.520799065824299</v>
      </c>
      <c r="H85">
        <f t="shared" ref="H85:J85" si="34">Q2</f>
        <v>62.19565834520769</v>
      </c>
      <c r="I85">
        <f t="shared" si="34"/>
        <v>56.207923663574611</v>
      </c>
      <c r="J85">
        <f t="shared" si="34"/>
        <v>63.08690712623045</v>
      </c>
      <c r="W85" t="s">
        <v>236</v>
      </c>
      <c r="X85">
        <f>AC2</f>
        <v>988.62316710526318</v>
      </c>
      <c r="Y85">
        <f t="shared" ref="Y85" si="35">AD2</f>
        <v>1143.9047197368425</v>
      </c>
      <c r="Z85">
        <f t="shared" ref="Z85" si="36">AE2</f>
        <v>1266.127594736842</v>
      </c>
      <c r="AA85">
        <f>AF2</f>
        <v>1268.3103236842105</v>
      </c>
      <c r="AB85">
        <f>AK2</f>
        <v>35.036061698644431</v>
      </c>
      <c r="AC85">
        <f t="shared" ref="AC85" si="37">AL2</f>
        <v>40.042997183944358</v>
      </c>
      <c r="AD85">
        <f t="shared" ref="AD85" si="38">AM2</f>
        <v>35.917495242635049</v>
      </c>
      <c r="AE85">
        <f t="shared" ref="AE85" si="39">AN2</f>
        <v>43.822695319250549</v>
      </c>
    </row>
    <row r="86" spans="2:31" x14ac:dyDescent="0.2">
      <c r="B86" s="3" t="s">
        <v>7</v>
      </c>
      <c r="C86" s="3">
        <f>AVERAGE(C2:C26)</f>
        <v>1558.323028</v>
      </c>
      <c r="D86" s="3">
        <f t="shared" ref="D86:F86" si="40">AVERAGE(D2:D26)</f>
        <v>1637.755932</v>
      </c>
      <c r="E86" s="3">
        <f t="shared" si="40"/>
        <v>1513.0332679999999</v>
      </c>
      <c r="F86" s="3">
        <f t="shared" si="40"/>
        <v>1760.4624280000003</v>
      </c>
      <c r="G86" s="3">
        <f>H5</f>
        <v>217.24050589764519</v>
      </c>
      <c r="H86" s="3">
        <f t="shared" ref="H86:J86" si="41">I5</f>
        <v>242.83945975972182</v>
      </c>
      <c r="I86" s="3">
        <f t="shared" si="41"/>
        <v>186.69156283268592</v>
      </c>
      <c r="J86" s="3">
        <f t="shared" si="41"/>
        <v>197.74187644406419</v>
      </c>
    </row>
    <row r="87" spans="2:31" x14ac:dyDescent="0.2">
      <c r="B87" s="3" t="s">
        <v>8</v>
      </c>
      <c r="C87" s="3">
        <f>AVERAGE(C27:C51)</f>
        <v>975.06853200000012</v>
      </c>
      <c r="D87" s="3">
        <f t="shared" ref="D87:F87" si="42">AVERAGE(D27:D51)</f>
        <v>1050.5810749999998</v>
      </c>
      <c r="E87" s="3">
        <f t="shared" si="42"/>
        <v>1069.9682375</v>
      </c>
      <c r="F87" s="3">
        <f t="shared" si="42"/>
        <v>1301.2392520000001</v>
      </c>
      <c r="G87" s="3">
        <f>H27</f>
        <v>115.64118632112972</v>
      </c>
      <c r="H87" s="3">
        <f t="shared" ref="H87:J87" si="43">I27</f>
        <v>158.9808894742219</v>
      </c>
      <c r="I87" s="3">
        <f t="shared" si="43"/>
        <v>135.89393663366991</v>
      </c>
      <c r="J87" s="3">
        <f t="shared" si="43"/>
        <v>147.43005058209246</v>
      </c>
    </row>
    <row r="88" spans="2:31" x14ac:dyDescent="0.2">
      <c r="B88" s="3" t="s">
        <v>9</v>
      </c>
      <c r="C88" s="3">
        <f>AVERAGE(C52:C77)</f>
        <v>778.37781923076921</v>
      </c>
      <c r="D88" s="3">
        <f t="shared" ref="D88:F88" si="44">AVERAGE(D52:D77)</f>
        <v>774.56698846153859</v>
      </c>
      <c r="E88" s="3">
        <f t="shared" si="44"/>
        <v>856.63407999999993</v>
      </c>
      <c r="F88" s="3">
        <f t="shared" si="44"/>
        <v>946.12135769230747</v>
      </c>
      <c r="G88" s="3">
        <f>H52</f>
        <v>99.868227354601842</v>
      </c>
      <c r="H88" s="3">
        <f t="shared" ref="H88:J88" si="45">I52</f>
        <v>72.804606479858521</v>
      </c>
      <c r="I88" s="3">
        <f t="shared" si="45"/>
        <v>80.00601654320883</v>
      </c>
      <c r="J88" s="3">
        <f t="shared" si="45"/>
        <v>109.29582646742629</v>
      </c>
    </row>
    <row r="89" spans="2:31" x14ac:dyDescent="0.2">
      <c r="B89" s="3"/>
      <c r="C89" s="3"/>
      <c r="D89" s="3"/>
      <c r="E89" s="3"/>
      <c r="F89" s="3"/>
      <c r="G89" s="3"/>
      <c r="H89" s="3"/>
      <c r="I89" s="3"/>
      <c r="J89" s="3"/>
      <c r="W89" s="3"/>
      <c r="X89" s="3"/>
      <c r="Y89" s="3"/>
      <c r="Z89" s="3"/>
      <c r="AA89" s="3"/>
      <c r="AB89" s="3"/>
      <c r="AC89" s="3"/>
      <c r="AD89" s="3"/>
      <c r="AE89" s="3"/>
    </row>
    <row r="90" spans="2:31" x14ac:dyDescent="0.2">
      <c r="B90" s="3" t="s">
        <v>237</v>
      </c>
      <c r="C90" s="3"/>
      <c r="D90" s="3">
        <f>D86-C86</f>
        <v>79.432904000000008</v>
      </c>
      <c r="E90" s="3"/>
      <c r="F90" s="3">
        <f>F86-E86</f>
        <v>247.42916000000037</v>
      </c>
      <c r="G90" s="3"/>
      <c r="H90" s="3"/>
      <c r="I90" s="3"/>
      <c r="J90" s="3"/>
      <c r="W90" s="3"/>
      <c r="X90" s="3"/>
      <c r="Y90" s="3"/>
      <c r="Z90" s="3"/>
      <c r="AA90" s="3"/>
      <c r="AB90" s="3"/>
      <c r="AC90" s="3"/>
      <c r="AD90" s="3"/>
      <c r="AE90" s="3"/>
    </row>
    <row r="91" spans="2:31" x14ac:dyDescent="0.2">
      <c r="B91" s="3"/>
      <c r="C91" s="3"/>
      <c r="D91" s="3">
        <f t="shared" ref="D91:D92" si="46">D87-C87</f>
        <v>75.51254299999971</v>
      </c>
      <c r="E91" s="3"/>
      <c r="F91" s="3">
        <f t="shared" ref="F91:F92" si="47">F87-E87</f>
        <v>231.27101450000009</v>
      </c>
      <c r="G91" s="3"/>
      <c r="H91" s="3"/>
      <c r="I91" s="3"/>
      <c r="J91" s="3"/>
      <c r="W91" s="3"/>
      <c r="X91" s="3"/>
      <c r="Y91" s="3"/>
      <c r="Z91" s="3"/>
      <c r="AA91" s="3"/>
      <c r="AB91" s="3"/>
      <c r="AC91" s="3"/>
      <c r="AD91" s="3"/>
      <c r="AE91" s="3"/>
    </row>
    <row r="92" spans="2:31" x14ac:dyDescent="0.2">
      <c r="B92" s="3"/>
      <c r="C92" s="3"/>
      <c r="D92" s="3">
        <f t="shared" si="46"/>
        <v>-3.8108307692306198</v>
      </c>
      <c r="E92" s="3"/>
      <c r="F92" s="3">
        <f t="shared" si="47"/>
        <v>89.487277692307543</v>
      </c>
      <c r="G92" s="3"/>
      <c r="H92" s="3"/>
      <c r="I92" s="3"/>
      <c r="J92" s="3"/>
      <c r="W92" s="3"/>
      <c r="X92" s="3"/>
      <c r="Y92" s="3"/>
      <c r="Z92" s="3"/>
      <c r="AA92" s="3"/>
      <c r="AB92" s="3"/>
      <c r="AC92" s="3"/>
      <c r="AD92" s="3"/>
      <c r="AE92" s="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2"/>
  <sheetViews>
    <sheetView workbookViewId="0">
      <selection activeCell="F85" sqref="F85"/>
    </sheetView>
  </sheetViews>
  <sheetFormatPr baseColWidth="10" defaultRowHeight="16" x14ac:dyDescent="0.2"/>
  <sheetData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 t="s">
        <v>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 t="s">
        <v>0</v>
      </c>
      <c r="B6" s="1"/>
      <c r="C6" s="1" t="s">
        <v>22</v>
      </c>
      <c r="D6" s="1" t="s">
        <v>23</v>
      </c>
      <c r="E6" s="1" t="s">
        <v>24</v>
      </c>
      <c r="F6" s="1" t="s">
        <v>25</v>
      </c>
      <c r="G6" s="1"/>
      <c r="H6" s="1">
        <v>70.448999999999998</v>
      </c>
      <c r="I6" s="1">
        <v>81.068658099999993</v>
      </c>
      <c r="J6" s="1">
        <v>88.5562015</v>
      </c>
      <c r="K6" s="1">
        <v>63.518264600000002</v>
      </c>
      <c r="L6" s="1"/>
      <c r="M6" s="1"/>
      <c r="N6" s="1"/>
      <c r="O6" s="1"/>
      <c r="P6" s="1"/>
      <c r="Q6" s="1"/>
    </row>
    <row r="7" spans="1:17" x14ac:dyDescent="0.2">
      <c r="A7" s="1">
        <v>4</v>
      </c>
      <c r="B7" s="1" t="s">
        <v>1</v>
      </c>
      <c r="C7" s="1">
        <v>1696.82</v>
      </c>
      <c r="D7" s="1">
        <v>1607.875452</v>
      </c>
      <c r="E7" s="1">
        <v>1654.0411839999999</v>
      </c>
      <c r="F7" s="1">
        <v>1607.15354</v>
      </c>
      <c r="G7" s="1"/>
      <c r="H7" s="1">
        <v>47.561999999999998</v>
      </c>
      <c r="I7" s="1">
        <v>46.480859199999998</v>
      </c>
      <c r="J7" s="1">
        <v>40.163501699999998</v>
      </c>
      <c r="K7" s="1">
        <v>48.055172900000002</v>
      </c>
      <c r="L7" s="1"/>
      <c r="M7" s="1"/>
      <c r="N7" s="1"/>
      <c r="O7" s="1"/>
      <c r="P7" s="1"/>
      <c r="Q7" s="1"/>
    </row>
    <row r="8" spans="1:17" x14ac:dyDescent="0.2">
      <c r="A8" s="1"/>
      <c r="B8" s="1" t="s">
        <v>2</v>
      </c>
      <c r="C8" s="1">
        <v>25</v>
      </c>
      <c r="D8" s="1">
        <v>25</v>
      </c>
      <c r="E8" s="1">
        <v>25</v>
      </c>
      <c r="F8" s="1">
        <v>25</v>
      </c>
      <c r="G8" s="1"/>
      <c r="H8" s="1">
        <v>36.524999999999999</v>
      </c>
      <c r="I8" s="1">
        <v>43.560538800000003</v>
      </c>
      <c r="J8" s="1">
        <v>38.358497700000001</v>
      </c>
      <c r="K8" s="1">
        <v>45.098239700000001</v>
      </c>
      <c r="L8" s="1"/>
      <c r="M8" s="1"/>
      <c r="N8" s="1"/>
      <c r="O8" s="1"/>
      <c r="P8" s="1"/>
      <c r="Q8" s="1"/>
    </row>
    <row r="9" spans="1:17" x14ac:dyDescent="0.2">
      <c r="A9" s="1"/>
      <c r="B9" s="1" t="s">
        <v>3</v>
      </c>
      <c r="C9" s="1">
        <v>352.24400000000003</v>
      </c>
      <c r="D9" s="1">
        <v>405.34329050000002</v>
      </c>
      <c r="E9" s="1">
        <v>442.78100769999998</v>
      </c>
      <c r="F9" s="1">
        <v>317.59132319999998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 t="s">
        <v>4</v>
      </c>
      <c r="C10" s="1">
        <v>70.448999999999998</v>
      </c>
      <c r="D10" s="1">
        <v>81.068658099999993</v>
      </c>
      <c r="E10" s="1">
        <v>88.5562015</v>
      </c>
      <c r="F10" s="1">
        <v>63.518264600000002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>
        <v>6</v>
      </c>
      <c r="B11" s="1" t="s">
        <v>1</v>
      </c>
      <c r="C11" s="1">
        <v>1170.6400000000001</v>
      </c>
      <c r="D11" s="1">
        <v>1097.1124239999999</v>
      </c>
      <c r="E11" s="1">
        <v>1033.25224</v>
      </c>
      <c r="F11" s="1">
        <v>1144.3999879999999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 t="s">
        <v>2</v>
      </c>
      <c r="C12" s="1">
        <v>25</v>
      </c>
      <c r="D12" s="1">
        <v>25</v>
      </c>
      <c r="E12" s="1">
        <v>25</v>
      </c>
      <c r="F12" s="1">
        <v>25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 t="s">
        <v>3</v>
      </c>
      <c r="C13" s="1">
        <v>237.81100000000001</v>
      </c>
      <c r="D13" s="1">
        <v>232.40429589999999</v>
      </c>
      <c r="E13" s="1">
        <v>200.81750869999999</v>
      </c>
      <c r="F13" s="1">
        <v>240.27586450000001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 t="s">
        <v>4</v>
      </c>
      <c r="C14" s="1">
        <v>47.561999999999998</v>
      </c>
      <c r="D14" s="1">
        <v>46.480859199999998</v>
      </c>
      <c r="E14" s="1">
        <v>40.163501699999998</v>
      </c>
      <c r="F14" s="1">
        <v>48.055172900000002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 t="s">
        <v>5</v>
      </c>
      <c r="B15" s="1" t="s">
        <v>1</v>
      </c>
      <c r="C15" s="1">
        <v>855.63</v>
      </c>
      <c r="D15" s="1">
        <v>866.71637299999998</v>
      </c>
      <c r="E15" s="1">
        <v>780.40218500000003</v>
      </c>
      <c r="F15" s="1">
        <v>880.26577699999996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 t="s">
        <v>2</v>
      </c>
      <c r="C16" s="1">
        <v>26</v>
      </c>
      <c r="D16" s="1">
        <v>26</v>
      </c>
      <c r="E16" s="1">
        <v>26</v>
      </c>
      <c r="F16" s="1">
        <v>26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 t="s">
        <v>3</v>
      </c>
      <c r="C17" s="1">
        <v>186.24199999999999</v>
      </c>
      <c r="D17" s="1">
        <v>222.1160376</v>
      </c>
      <c r="E17" s="1">
        <v>195.59072850000001</v>
      </c>
      <c r="F17" s="1">
        <v>229.9568041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 t="s">
        <v>4</v>
      </c>
      <c r="C18" s="1">
        <v>36.524999999999999</v>
      </c>
      <c r="D18" s="1">
        <v>43.560538800000003</v>
      </c>
      <c r="E18" s="1">
        <v>38.358497700000001</v>
      </c>
      <c r="F18" s="1">
        <v>45.098239700000001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 t="s">
        <v>6</v>
      </c>
      <c r="B19" s="1" t="s">
        <v>1</v>
      </c>
      <c r="C19" s="1">
        <v>1235.96</v>
      </c>
      <c r="D19" s="1">
        <v>1186.3068760000001</v>
      </c>
      <c r="E19" s="1">
        <v>1150.957795</v>
      </c>
      <c r="F19" s="1">
        <v>1206.259847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 t="s">
        <v>2</v>
      </c>
      <c r="C20" s="1">
        <v>76</v>
      </c>
      <c r="D20" s="1">
        <v>76</v>
      </c>
      <c r="E20" s="1">
        <v>76</v>
      </c>
      <c r="F20" s="1">
        <v>76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 t="s">
        <v>3</v>
      </c>
      <c r="C21" s="1">
        <v>437.87099999999998</v>
      </c>
      <c r="D21" s="1">
        <v>428.49239749999998</v>
      </c>
      <c r="E21" s="1">
        <v>474.31864489999998</v>
      </c>
      <c r="F21" s="1">
        <v>400.08266479999998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 t="s">
        <v>4</v>
      </c>
      <c r="C22" s="1">
        <v>50.226999999999997</v>
      </c>
      <c r="D22" s="1">
        <v>49.151448899999998</v>
      </c>
      <c r="E22" s="1">
        <v>54.408079999999998</v>
      </c>
      <c r="F22" s="1">
        <v>45.892629100000001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 t="s">
        <v>10</v>
      </c>
      <c r="D27" s="1" t="s">
        <v>11</v>
      </c>
      <c r="E27" s="1" t="s">
        <v>12</v>
      </c>
      <c r="F27" s="1" t="s">
        <v>13</v>
      </c>
      <c r="G27" s="1" t="s">
        <v>27</v>
      </c>
      <c r="H27" s="1" t="s">
        <v>28</v>
      </c>
      <c r="I27" s="1" t="s">
        <v>29</v>
      </c>
      <c r="J27" s="1" t="s">
        <v>30</v>
      </c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 t="s">
        <v>7</v>
      </c>
      <c r="C28" s="1">
        <v>1696.82</v>
      </c>
      <c r="D28" s="1">
        <v>1607.875452</v>
      </c>
      <c r="E28" s="1">
        <v>1654.0411839999999</v>
      </c>
      <c r="F28" s="1">
        <v>1607.15354</v>
      </c>
      <c r="G28" s="1">
        <f t="shared" ref="G28:J30" si="0">1.96*H6</f>
        <v>138.08004</v>
      </c>
      <c r="H28" s="1">
        <f t="shared" si="0"/>
        <v>158.89456987599999</v>
      </c>
      <c r="I28" s="1">
        <f t="shared" si="0"/>
        <v>173.57015494000001</v>
      </c>
      <c r="J28" s="1">
        <f t="shared" si="0"/>
        <v>124.495798616</v>
      </c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 t="s">
        <v>8</v>
      </c>
      <c r="C29" s="1">
        <v>1170.6400000000001</v>
      </c>
      <c r="D29" s="1">
        <v>1097.1124239999999</v>
      </c>
      <c r="E29" s="1">
        <v>1033.25224</v>
      </c>
      <c r="F29" s="1">
        <v>1144.3999879999999</v>
      </c>
      <c r="G29" s="1">
        <f t="shared" si="0"/>
        <v>93.221519999999998</v>
      </c>
      <c r="H29" s="1">
        <f t="shared" si="0"/>
        <v>91.102484031999992</v>
      </c>
      <c r="I29" s="1">
        <f t="shared" si="0"/>
        <v>78.720463331999994</v>
      </c>
      <c r="J29" s="1">
        <f t="shared" si="0"/>
        <v>94.188138883999997</v>
      </c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 t="s">
        <v>9</v>
      </c>
      <c r="C30" s="1">
        <v>855.63</v>
      </c>
      <c r="D30" s="1">
        <v>866.71637299999998</v>
      </c>
      <c r="E30" s="1">
        <v>780.40218500000003</v>
      </c>
      <c r="F30" s="1">
        <v>880.26577699999996</v>
      </c>
      <c r="G30" s="1">
        <f t="shared" si="0"/>
        <v>71.588999999999999</v>
      </c>
      <c r="H30" s="1">
        <f t="shared" si="0"/>
        <v>85.378656048000011</v>
      </c>
      <c r="I30" s="1">
        <f t="shared" si="0"/>
        <v>75.182655491999995</v>
      </c>
      <c r="J30" s="1">
        <f t="shared" si="0"/>
        <v>88.392549811999999</v>
      </c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6" spans="1:1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 s="2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 t="s">
        <v>0</v>
      </c>
      <c r="B38" s="2"/>
      <c r="C38" s="2" t="s">
        <v>31</v>
      </c>
      <c r="D38" s="2" t="s">
        <v>32</v>
      </c>
      <c r="E38" s="2" t="s">
        <v>33</v>
      </c>
      <c r="F38" s="2" t="s">
        <v>34</v>
      </c>
      <c r="G38" s="2"/>
      <c r="H38" s="2">
        <v>87.440363099999999</v>
      </c>
      <c r="I38" s="2">
        <v>66.517683599999998</v>
      </c>
      <c r="J38" s="2">
        <v>62.260811500000003</v>
      </c>
      <c r="K38" s="2">
        <v>70.316210499999997</v>
      </c>
      <c r="L38" s="2"/>
      <c r="M38" s="2"/>
      <c r="N38" s="2"/>
      <c r="O38" s="2"/>
      <c r="P38" s="2"/>
      <c r="Q38" s="2"/>
    </row>
    <row r="39" spans="1:17" x14ac:dyDescent="0.2">
      <c r="A39" s="2">
        <v>4</v>
      </c>
      <c r="B39" s="2" t="s">
        <v>1</v>
      </c>
      <c r="C39" s="2">
        <v>1720.359528</v>
      </c>
      <c r="D39" s="2">
        <v>1616.81898</v>
      </c>
      <c r="E39" s="2">
        <v>1573.952356</v>
      </c>
      <c r="F39" s="2">
        <v>1554.8237200000001</v>
      </c>
      <c r="G39" s="2"/>
      <c r="H39" s="2">
        <v>53.718635599999999</v>
      </c>
      <c r="I39" s="2">
        <v>51.647307400000003</v>
      </c>
      <c r="J39" s="2">
        <v>54.231231899999997</v>
      </c>
      <c r="K39" s="2">
        <v>47.6447869</v>
      </c>
      <c r="L39" s="2"/>
      <c r="M39" s="2"/>
      <c r="N39" s="2"/>
      <c r="O39" s="2"/>
      <c r="P39" s="2"/>
      <c r="Q39" s="2"/>
    </row>
    <row r="40" spans="1:17" x14ac:dyDescent="0.2">
      <c r="A40" s="2"/>
      <c r="B40" s="2" t="s">
        <v>2</v>
      </c>
      <c r="C40" s="2">
        <v>25</v>
      </c>
      <c r="D40" s="2">
        <v>25</v>
      </c>
      <c r="E40" s="2">
        <v>25</v>
      </c>
      <c r="F40" s="2">
        <v>25</v>
      </c>
      <c r="G40" s="2"/>
      <c r="H40" s="2">
        <v>44.073717799999997</v>
      </c>
      <c r="I40" s="2">
        <v>44.567154799999997</v>
      </c>
      <c r="J40" s="2">
        <v>47.780526000000002</v>
      </c>
      <c r="K40" s="2">
        <v>44.131666500000001</v>
      </c>
      <c r="L40" s="2"/>
      <c r="M40" s="2"/>
      <c r="N40" s="2"/>
      <c r="O40" s="2"/>
      <c r="P40" s="2"/>
      <c r="Q40" s="2"/>
    </row>
    <row r="41" spans="1:17" x14ac:dyDescent="0.2">
      <c r="A41" s="2"/>
      <c r="B41" s="2" t="s">
        <v>3</v>
      </c>
      <c r="C41" s="2">
        <v>437.20181539999999</v>
      </c>
      <c r="D41" s="2">
        <v>332.5884178</v>
      </c>
      <c r="E41" s="2">
        <v>311.30405760000002</v>
      </c>
      <c r="F41" s="2">
        <v>351.58105230000001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/>
      <c r="B42" s="2" t="s">
        <v>4</v>
      </c>
      <c r="C42" s="2">
        <v>87.440363099999999</v>
      </c>
      <c r="D42" s="2">
        <v>66.517683599999998</v>
      </c>
      <c r="E42" s="2">
        <v>62.260811500000003</v>
      </c>
      <c r="F42" s="2">
        <v>70.316210499999997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>
        <v>6</v>
      </c>
      <c r="B43" s="2" t="s">
        <v>1</v>
      </c>
      <c r="C43" s="2">
        <v>1239.0446480000001</v>
      </c>
      <c r="D43" s="2">
        <v>1199.1984279999999</v>
      </c>
      <c r="E43" s="2">
        <v>1198.75594</v>
      </c>
      <c r="F43" s="2">
        <v>1160.77196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/>
      <c r="B44" s="2" t="s">
        <v>2</v>
      </c>
      <c r="C44" s="2">
        <v>25</v>
      </c>
      <c r="D44" s="2">
        <v>25</v>
      </c>
      <c r="E44" s="2">
        <v>25</v>
      </c>
      <c r="F44" s="2">
        <v>25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/>
      <c r="B45" s="2" t="s">
        <v>3</v>
      </c>
      <c r="C45" s="2">
        <v>268.59317800000002</v>
      </c>
      <c r="D45" s="2">
        <v>258.236537</v>
      </c>
      <c r="E45" s="2">
        <v>271.15615960000002</v>
      </c>
      <c r="F45" s="2">
        <v>238.22393439999999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/>
      <c r="B46" s="2" t="s">
        <v>4</v>
      </c>
      <c r="C46" s="2">
        <v>53.718635599999999</v>
      </c>
      <c r="D46" s="2">
        <v>51.647307400000003</v>
      </c>
      <c r="E46" s="2">
        <v>54.231231899999997</v>
      </c>
      <c r="F46" s="2">
        <v>47.6447869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 t="s">
        <v>5</v>
      </c>
      <c r="B47" s="2" t="s">
        <v>1</v>
      </c>
      <c r="C47" s="2">
        <v>854.985996</v>
      </c>
      <c r="D47" s="2">
        <v>843.74281199999996</v>
      </c>
      <c r="E47" s="2">
        <v>845.91852300000005</v>
      </c>
      <c r="F47" s="2">
        <v>827.29708100000005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/>
      <c r="B48" s="2" t="s">
        <v>2</v>
      </c>
      <c r="C48" s="2">
        <v>26</v>
      </c>
      <c r="D48" s="2">
        <v>26</v>
      </c>
      <c r="E48" s="2">
        <v>26</v>
      </c>
      <c r="F48" s="2">
        <v>26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/>
      <c r="B49" s="2" t="s">
        <v>3</v>
      </c>
      <c r="C49" s="2">
        <v>224.7327473</v>
      </c>
      <c r="D49" s="2">
        <v>227.24879200000001</v>
      </c>
      <c r="E49" s="2">
        <v>243.6338346</v>
      </c>
      <c r="F49" s="2">
        <v>225.02822879999999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/>
      <c r="B50" s="2" t="s">
        <v>4</v>
      </c>
      <c r="C50" s="2">
        <v>44.073717799999997</v>
      </c>
      <c r="D50" s="2">
        <v>44.567154799999997</v>
      </c>
      <c r="E50" s="2">
        <v>47.780526000000002</v>
      </c>
      <c r="F50" s="2">
        <v>44.131666500000001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 t="s">
        <v>6</v>
      </c>
      <c r="B51" s="2" t="s">
        <v>1</v>
      </c>
      <c r="C51" s="2">
        <v>1265.9834249999999</v>
      </c>
      <c r="D51" s="2">
        <v>1214.970372</v>
      </c>
      <c r="E51" s="2">
        <v>1201.4682760000001</v>
      </c>
      <c r="F51" s="2">
        <v>1176.3107379999999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/>
      <c r="B52" s="2" t="s">
        <v>2</v>
      </c>
      <c r="C52" s="2">
        <v>76</v>
      </c>
      <c r="D52" s="2">
        <v>76</v>
      </c>
      <c r="E52" s="2">
        <v>76</v>
      </c>
      <c r="F52" s="2">
        <v>76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/>
      <c r="B53" s="2" t="s">
        <v>3</v>
      </c>
      <c r="C53" s="2">
        <v>478.23285970000001</v>
      </c>
      <c r="D53" s="2">
        <v>419.08809230000003</v>
      </c>
      <c r="E53" s="2">
        <v>405.46265260000001</v>
      </c>
      <c r="F53" s="2">
        <v>405.7830591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 t="s">
        <v>4</v>
      </c>
      <c r="C54" s="2">
        <v>54.8570712</v>
      </c>
      <c r="D54" s="2">
        <v>48.072701100000003</v>
      </c>
      <c r="E54" s="2">
        <v>46.509756000000003</v>
      </c>
      <c r="F54" s="2">
        <v>46.546509200000003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"/>
      <c r="B58" s="2"/>
      <c r="C58" s="2" t="s">
        <v>14</v>
      </c>
      <c r="D58" s="2" t="s">
        <v>15</v>
      </c>
      <c r="E58" s="2" t="s">
        <v>16</v>
      </c>
      <c r="F58" s="2" t="s">
        <v>17</v>
      </c>
      <c r="G58" s="2" t="s">
        <v>20</v>
      </c>
      <c r="H58" s="2" t="s">
        <v>18</v>
      </c>
      <c r="I58" s="2" t="s">
        <v>19</v>
      </c>
      <c r="J58" s="2" t="s">
        <v>21</v>
      </c>
      <c r="K58" s="2"/>
      <c r="L58" s="2"/>
      <c r="M58" s="2"/>
      <c r="N58" s="2"/>
      <c r="O58" s="2"/>
      <c r="P58" s="2"/>
      <c r="Q58" s="2"/>
    </row>
    <row r="59" spans="1:17" x14ac:dyDescent="0.2">
      <c r="A59" s="2"/>
      <c r="B59" s="2" t="s">
        <v>7</v>
      </c>
      <c r="C59" s="2">
        <v>1720.359528</v>
      </c>
      <c r="D59" s="2">
        <v>1616.81898</v>
      </c>
      <c r="E59" s="2">
        <v>1573.952356</v>
      </c>
      <c r="F59" s="2">
        <v>1554.8237200000001</v>
      </c>
      <c r="G59" s="2">
        <f>1.96*H38</f>
        <v>171.383111676</v>
      </c>
      <c r="H59" s="2">
        <f t="shared" ref="H59:J59" si="1">1.96*I38</f>
        <v>130.37465985599999</v>
      </c>
      <c r="I59" s="2">
        <f t="shared" si="1"/>
        <v>122.03119054</v>
      </c>
      <c r="J59" s="2">
        <f t="shared" si="1"/>
        <v>137.81977257999998</v>
      </c>
      <c r="K59" s="2"/>
      <c r="L59" s="2"/>
      <c r="M59" s="2"/>
      <c r="N59" s="2"/>
      <c r="O59" s="2"/>
      <c r="P59" s="2"/>
      <c r="Q59" s="2"/>
    </row>
    <row r="60" spans="1:17" x14ac:dyDescent="0.2">
      <c r="A60" s="2"/>
      <c r="B60" s="2" t="s">
        <v>8</v>
      </c>
      <c r="C60" s="2">
        <v>1239.0446480000001</v>
      </c>
      <c r="D60" s="2">
        <v>1199.1984279999999</v>
      </c>
      <c r="E60" s="2">
        <v>1198.75594</v>
      </c>
      <c r="F60" s="2">
        <v>1160.77196</v>
      </c>
      <c r="G60" s="2">
        <f t="shared" ref="G60:J60" si="2">1.96*H39</f>
        <v>105.288525776</v>
      </c>
      <c r="H60" s="2">
        <f t="shared" si="2"/>
        <v>101.228722504</v>
      </c>
      <c r="I60" s="2">
        <f t="shared" si="2"/>
        <v>106.29321452399999</v>
      </c>
      <c r="J60" s="2">
        <f t="shared" si="2"/>
        <v>93.383782323999995</v>
      </c>
      <c r="K60" s="2"/>
      <c r="L60" s="2"/>
      <c r="M60" s="2"/>
      <c r="N60" s="2"/>
      <c r="O60" s="2"/>
      <c r="P60" s="2"/>
      <c r="Q60" s="2"/>
    </row>
    <row r="61" spans="1:17" x14ac:dyDescent="0.2">
      <c r="A61" s="2"/>
      <c r="B61" s="2" t="s">
        <v>9</v>
      </c>
      <c r="C61" s="2">
        <v>854.985996</v>
      </c>
      <c r="D61" s="2">
        <v>843.74281199999996</v>
      </c>
      <c r="E61" s="2">
        <v>845.91852300000005</v>
      </c>
      <c r="F61" s="2">
        <v>827.29708100000005</v>
      </c>
      <c r="G61" s="2">
        <f t="shared" ref="G61:J61" si="3">1.96*H40</f>
        <v>86.384486887999998</v>
      </c>
      <c r="H61" s="2">
        <f t="shared" si="3"/>
        <v>87.351623407999995</v>
      </c>
      <c r="I61" s="2">
        <f t="shared" si="3"/>
        <v>93.649830960000003</v>
      </c>
      <c r="J61" s="2">
        <f t="shared" si="3"/>
        <v>86.498066340000008</v>
      </c>
      <c r="K61" s="2"/>
      <c r="L61" s="2"/>
      <c r="M61" s="2"/>
      <c r="N61" s="2"/>
      <c r="O61" s="2"/>
      <c r="P61" s="2"/>
      <c r="Q61" s="2"/>
    </row>
    <row r="62" spans="1:1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M63" sqref="M63"/>
    </sheetView>
  </sheetViews>
  <sheetFormatPr baseColWidth="10" defaultRowHeight="16" x14ac:dyDescent="0.2"/>
  <sheetData>
    <row r="1" spans="1:19" x14ac:dyDescent="0.2">
      <c r="A1" s="3"/>
      <c r="B1" s="3"/>
      <c r="C1" s="3" t="s">
        <v>181</v>
      </c>
      <c r="D1" s="3" t="s">
        <v>182</v>
      </c>
      <c r="E1" s="3" t="s">
        <v>187</v>
      </c>
      <c r="F1" s="3" t="s">
        <v>188</v>
      </c>
      <c r="G1" s="3" t="s">
        <v>164</v>
      </c>
      <c r="H1" s="3" t="str">
        <f>C1</f>
        <v>V2V</v>
      </c>
      <c r="I1" s="3" t="str">
        <f>D1</f>
        <v>A2V</v>
      </c>
      <c r="J1" s="3" t="str">
        <f>E1</f>
        <v>A2A</v>
      </c>
      <c r="K1" s="3" t="str">
        <f>F1</f>
        <v>V2A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</row>
    <row r="2" spans="1:19" x14ac:dyDescent="0.2">
      <c r="A2" s="14">
        <v>0</v>
      </c>
      <c r="B2" s="14" t="s">
        <v>176</v>
      </c>
      <c r="C2" s="14">
        <v>1459.1832999999999</v>
      </c>
      <c r="D2" s="14">
        <v>1570.9332999999999</v>
      </c>
      <c r="E2" s="14">
        <v>1589.62</v>
      </c>
      <c r="F2" s="14">
        <v>1905.2333000000001</v>
      </c>
      <c r="G2" s="14">
        <f t="shared" ref="G2:G46" si="0">AVERAGE(C2:F2)</f>
        <v>1631.242475</v>
      </c>
      <c r="H2" s="14">
        <f>AVERAGE(C2:C28)</f>
        <v>1018.3355148148153</v>
      </c>
      <c r="I2" s="14">
        <f t="shared" ref="I2:K2" si="1">AVERAGE(D2:D28)</f>
        <v>1207.7943185185186</v>
      </c>
      <c r="J2" s="14">
        <f t="shared" si="1"/>
        <v>1308.9277370370371</v>
      </c>
      <c r="K2" s="14">
        <f t="shared" si="1"/>
        <v>1425.0889666666665</v>
      </c>
      <c r="L2" s="14">
        <f t="shared" ref="L2:L28" si="2">C2-$G2+H$2</f>
        <v>846.27633981481517</v>
      </c>
      <c r="M2" s="14">
        <f t="shared" ref="M2:M28" si="3">D2-$G2+I$2</f>
        <v>1147.4851435185185</v>
      </c>
      <c r="N2" s="14">
        <f t="shared" ref="N2:N28" si="4">E2-$G2+J$2</f>
        <v>1267.305262037037</v>
      </c>
      <c r="O2" s="14">
        <f t="shared" ref="O2:O28" si="5">F2-$G2+K$2</f>
        <v>1699.0797916666666</v>
      </c>
      <c r="P2" s="3">
        <f>1.96*STDEV(L2:L28)/SQRT(27)</f>
        <v>67.747487435530502</v>
      </c>
      <c r="Q2" s="3">
        <f t="shared" ref="Q2:S2" si="6">1.96*STDEV(M2:M28)/SQRT(27)</f>
        <v>76.068715637787207</v>
      </c>
      <c r="R2" s="3">
        <f t="shared" si="6"/>
        <v>69.108598768941206</v>
      </c>
      <c r="S2" s="3">
        <f t="shared" si="6"/>
        <v>83.805760384234006</v>
      </c>
    </row>
    <row r="3" spans="1:19" x14ac:dyDescent="0.2">
      <c r="A3" s="14">
        <v>0</v>
      </c>
      <c r="B3" s="14" t="s">
        <v>176</v>
      </c>
      <c r="C3" s="14">
        <v>939.34429999999998</v>
      </c>
      <c r="D3" s="14">
        <v>1057.8729000000001</v>
      </c>
      <c r="E3" s="14">
        <v>1627.98</v>
      </c>
      <c r="F3" s="14">
        <v>2151.8000000000002</v>
      </c>
      <c r="G3" s="14">
        <f t="shared" si="0"/>
        <v>1444.2492999999999</v>
      </c>
      <c r="H3" s="14"/>
      <c r="I3" s="14"/>
      <c r="J3" s="14"/>
      <c r="K3" s="14"/>
      <c r="L3" s="14">
        <f t="shared" si="2"/>
        <v>513.4305148148153</v>
      </c>
      <c r="M3" s="14">
        <f t="shared" si="3"/>
        <v>821.41791851851872</v>
      </c>
      <c r="N3" s="14">
        <f t="shared" si="4"/>
        <v>1492.6584370370372</v>
      </c>
      <c r="O3" s="14">
        <f t="shared" si="5"/>
        <v>2132.6396666666669</v>
      </c>
      <c r="P3" s="14"/>
      <c r="Q3" s="14"/>
      <c r="R3" s="14"/>
      <c r="S3" s="14"/>
    </row>
    <row r="4" spans="1:19" x14ac:dyDescent="0.2">
      <c r="A4" s="14">
        <v>0</v>
      </c>
      <c r="B4" s="14" t="s">
        <v>176</v>
      </c>
      <c r="C4" s="14">
        <v>1304.2971</v>
      </c>
      <c r="D4" s="14">
        <v>2269.54</v>
      </c>
      <c r="E4" s="14">
        <v>1811.46</v>
      </c>
      <c r="F4" s="14">
        <v>2421.3332999999998</v>
      </c>
      <c r="G4" s="14">
        <f t="shared" si="0"/>
        <v>1951.6576</v>
      </c>
      <c r="H4" s="14"/>
      <c r="I4" s="14"/>
      <c r="J4" s="14"/>
      <c r="K4" s="14"/>
      <c r="L4" s="14">
        <f t="shared" si="2"/>
        <v>370.97501481481527</v>
      </c>
      <c r="M4" s="14">
        <f t="shared" si="3"/>
        <v>1525.6767185185186</v>
      </c>
      <c r="N4" s="14">
        <f t="shared" si="4"/>
        <v>1168.7301370370371</v>
      </c>
      <c r="O4" s="14">
        <f t="shared" si="5"/>
        <v>1894.7646666666662</v>
      </c>
      <c r="P4" s="14"/>
      <c r="Q4" s="14"/>
      <c r="R4" s="14"/>
      <c r="S4" s="14"/>
    </row>
    <row r="5" spans="1:19" x14ac:dyDescent="0.2">
      <c r="A5" s="14">
        <v>0</v>
      </c>
      <c r="B5" s="14" t="s">
        <v>176</v>
      </c>
      <c r="C5" s="14">
        <v>1277.76</v>
      </c>
      <c r="D5" s="14">
        <v>1636.828</v>
      </c>
      <c r="E5" s="14">
        <v>1478.6</v>
      </c>
      <c r="F5" s="14">
        <v>1800.25</v>
      </c>
      <c r="G5" s="14">
        <f t="shared" si="0"/>
        <v>1548.3595</v>
      </c>
      <c r="H5" s="14"/>
      <c r="I5" s="14"/>
      <c r="J5" s="14"/>
      <c r="K5" s="14"/>
      <c r="L5" s="14">
        <f t="shared" si="2"/>
        <v>747.73601481481523</v>
      </c>
      <c r="M5" s="14">
        <f t="shared" si="3"/>
        <v>1296.2628185185185</v>
      </c>
      <c r="N5" s="14">
        <f t="shared" si="4"/>
        <v>1239.168237037037</v>
      </c>
      <c r="O5" s="14">
        <f t="shared" si="5"/>
        <v>1676.9794666666664</v>
      </c>
      <c r="P5" s="14"/>
      <c r="Q5" s="14"/>
      <c r="R5" s="14"/>
      <c r="S5" s="14"/>
    </row>
    <row r="6" spans="1:19" x14ac:dyDescent="0.2">
      <c r="A6" s="14">
        <v>0</v>
      </c>
      <c r="B6" s="14" t="s">
        <v>176</v>
      </c>
      <c r="C6" s="14">
        <v>1348.7860000000001</v>
      </c>
      <c r="D6" s="14">
        <v>1791.8</v>
      </c>
      <c r="E6" s="14">
        <v>1943.45</v>
      </c>
      <c r="F6" s="14">
        <v>2276.6333</v>
      </c>
      <c r="G6" s="14">
        <f t="shared" si="0"/>
        <v>1840.1673249999999</v>
      </c>
      <c r="H6" s="14"/>
      <c r="I6" s="14"/>
      <c r="J6" s="14"/>
      <c r="K6" s="14"/>
      <c r="L6" s="14">
        <f t="shared" si="2"/>
        <v>526.95418981481544</v>
      </c>
      <c r="M6" s="14">
        <f t="shared" si="3"/>
        <v>1159.4269935185187</v>
      </c>
      <c r="N6" s="14">
        <f t="shared" si="4"/>
        <v>1412.2104120370373</v>
      </c>
      <c r="O6" s="14">
        <f t="shared" si="5"/>
        <v>1861.5549416666665</v>
      </c>
      <c r="P6" s="14"/>
      <c r="Q6" s="14"/>
      <c r="R6" s="14"/>
      <c r="S6" s="14"/>
    </row>
    <row r="7" spans="1:19" x14ac:dyDescent="0.2">
      <c r="A7" s="14">
        <v>0</v>
      </c>
      <c r="B7" s="14" t="s">
        <v>176</v>
      </c>
      <c r="C7" s="14">
        <v>1849.3</v>
      </c>
      <c r="D7" s="14">
        <v>1432.35</v>
      </c>
      <c r="E7" s="14">
        <v>2424.2714000000001</v>
      </c>
      <c r="F7" s="14">
        <v>2667.3</v>
      </c>
      <c r="G7" s="14">
        <f t="shared" si="0"/>
        <v>2093.3053499999996</v>
      </c>
      <c r="H7" s="14"/>
      <c r="I7" s="14"/>
      <c r="J7" s="14"/>
      <c r="K7" s="14"/>
      <c r="L7" s="14">
        <f t="shared" si="2"/>
        <v>774.33016481481559</v>
      </c>
      <c r="M7" s="14">
        <f t="shared" si="3"/>
        <v>546.83896851851887</v>
      </c>
      <c r="N7" s="14">
        <f t="shared" si="4"/>
        <v>1639.8937870370376</v>
      </c>
      <c r="O7" s="14">
        <f t="shared" si="5"/>
        <v>1999.083616666667</v>
      </c>
      <c r="P7" s="14"/>
      <c r="Q7" s="14"/>
      <c r="R7" s="14"/>
      <c r="S7" s="14"/>
    </row>
    <row r="8" spans="1:19" x14ac:dyDescent="0.2">
      <c r="A8" s="14">
        <v>0</v>
      </c>
      <c r="B8" s="14" t="s">
        <v>176</v>
      </c>
      <c r="C8" s="14">
        <v>1135.9485999999999</v>
      </c>
      <c r="D8" s="14">
        <v>1243.0528999999999</v>
      </c>
      <c r="E8" s="14">
        <v>1647.8714</v>
      </c>
      <c r="F8" s="14">
        <v>1603.93</v>
      </c>
      <c r="G8" s="14">
        <f t="shared" si="0"/>
        <v>1407.7007249999999</v>
      </c>
      <c r="H8" s="14"/>
      <c r="I8" s="14"/>
      <c r="J8" s="14"/>
      <c r="K8" s="14"/>
      <c r="L8" s="14">
        <f t="shared" si="2"/>
        <v>746.58338981481529</v>
      </c>
      <c r="M8" s="14">
        <f t="shared" si="3"/>
        <v>1043.1464935185186</v>
      </c>
      <c r="N8" s="14">
        <f t="shared" si="4"/>
        <v>1549.0984120370372</v>
      </c>
      <c r="O8" s="14">
        <f t="shared" si="5"/>
        <v>1621.3182416666666</v>
      </c>
      <c r="P8" s="14"/>
      <c r="Q8" s="14"/>
      <c r="R8" s="14"/>
      <c r="S8" s="14"/>
    </row>
    <row r="9" spans="1:19" x14ac:dyDescent="0.2">
      <c r="A9" s="14">
        <v>0</v>
      </c>
      <c r="B9" s="14" t="s">
        <v>176</v>
      </c>
      <c r="C9" s="14">
        <v>1252.95</v>
      </c>
      <c r="D9" s="14">
        <v>1766.7</v>
      </c>
      <c r="E9" s="14">
        <v>1488.9</v>
      </c>
      <c r="F9" s="14">
        <v>1683.75</v>
      </c>
      <c r="G9" s="14">
        <f t="shared" si="0"/>
        <v>1548.075</v>
      </c>
      <c r="H9" s="14"/>
      <c r="I9" s="14"/>
      <c r="J9" s="14"/>
      <c r="K9" s="14"/>
      <c r="L9" s="14">
        <f t="shared" si="2"/>
        <v>723.21051481481527</v>
      </c>
      <c r="M9" s="14">
        <f t="shared" si="3"/>
        <v>1426.4193185185186</v>
      </c>
      <c r="N9" s="14">
        <f t="shared" si="4"/>
        <v>1249.7527370370372</v>
      </c>
      <c r="O9" s="14">
        <f t="shared" si="5"/>
        <v>1560.7639666666664</v>
      </c>
      <c r="P9" s="14"/>
      <c r="Q9" s="14"/>
      <c r="R9" s="14"/>
      <c r="S9" s="14"/>
    </row>
    <row r="10" spans="1:19" x14ac:dyDescent="0.2">
      <c r="A10" s="14">
        <v>0</v>
      </c>
      <c r="B10" s="14" t="s">
        <v>176</v>
      </c>
      <c r="C10" s="14">
        <v>1312.6486</v>
      </c>
      <c r="D10" s="14">
        <v>1480.4371000000001</v>
      </c>
      <c r="E10" s="14">
        <v>1729.3</v>
      </c>
      <c r="F10" s="14">
        <v>1540.6949999999999</v>
      </c>
      <c r="G10" s="14">
        <f t="shared" si="0"/>
        <v>1515.7701749999999</v>
      </c>
      <c r="H10" s="14"/>
      <c r="I10" s="14"/>
      <c r="J10" s="14"/>
      <c r="K10" s="14"/>
      <c r="L10" s="14">
        <f t="shared" si="2"/>
        <v>815.21393981481538</v>
      </c>
      <c r="M10" s="14">
        <f t="shared" si="3"/>
        <v>1172.4612435185188</v>
      </c>
      <c r="N10" s="14">
        <f t="shared" si="4"/>
        <v>1522.4575620370372</v>
      </c>
      <c r="O10" s="14">
        <f t="shared" si="5"/>
        <v>1450.0137916666665</v>
      </c>
      <c r="P10" s="14"/>
      <c r="Q10" s="14"/>
      <c r="R10" s="14"/>
      <c r="S10" s="14"/>
    </row>
    <row r="11" spans="1:19" x14ac:dyDescent="0.2">
      <c r="A11" s="14">
        <v>0</v>
      </c>
      <c r="B11" s="14" t="s">
        <v>176</v>
      </c>
      <c r="C11" s="14">
        <v>1038.8343</v>
      </c>
      <c r="D11" s="14">
        <v>1176.3157000000001</v>
      </c>
      <c r="E11" s="14">
        <v>1176.7733000000001</v>
      </c>
      <c r="F11" s="14">
        <v>1442.75</v>
      </c>
      <c r="G11" s="14">
        <f t="shared" si="0"/>
        <v>1208.6683250000001</v>
      </c>
      <c r="H11" s="14"/>
      <c r="I11" s="14"/>
      <c r="J11" s="14"/>
      <c r="K11" s="14"/>
      <c r="L11" s="14">
        <f t="shared" si="2"/>
        <v>848.50148981481516</v>
      </c>
      <c r="M11" s="14">
        <f t="shared" si="3"/>
        <v>1175.4416935185186</v>
      </c>
      <c r="N11" s="14">
        <f t="shared" si="4"/>
        <v>1277.0327120370371</v>
      </c>
      <c r="O11" s="14">
        <f t="shared" si="5"/>
        <v>1659.1706416666664</v>
      </c>
      <c r="P11" s="14"/>
      <c r="Q11" s="14"/>
      <c r="R11" s="14"/>
      <c r="S11" s="14"/>
    </row>
    <row r="12" spans="1:19" x14ac:dyDescent="0.2">
      <c r="A12" s="14">
        <v>0</v>
      </c>
      <c r="B12" s="14" t="s">
        <v>176</v>
      </c>
      <c r="C12" s="14">
        <v>817.6386</v>
      </c>
      <c r="D12" s="14">
        <v>912.38170000000002</v>
      </c>
      <c r="E12" s="14">
        <v>1297.172</v>
      </c>
      <c r="F12" s="14">
        <v>1395.4666999999999</v>
      </c>
      <c r="G12" s="14">
        <f t="shared" si="0"/>
        <v>1105.6647499999999</v>
      </c>
      <c r="H12" s="14"/>
      <c r="I12" s="14"/>
      <c r="J12" s="14"/>
      <c r="K12" s="14"/>
      <c r="L12" s="14">
        <f t="shared" si="2"/>
        <v>730.30936481481535</v>
      </c>
      <c r="M12" s="14">
        <f t="shared" si="3"/>
        <v>1014.5112685185187</v>
      </c>
      <c r="N12" s="14">
        <f t="shared" si="4"/>
        <v>1500.4349870370372</v>
      </c>
      <c r="O12" s="14">
        <f t="shared" si="5"/>
        <v>1714.8909166666665</v>
      </c>
      <c r="P12" s="14"/>
      <c r="Q12" s="14"/>
      <c r="R12" s="14"/>
      <c r="S12" s="14"/>
    </row>
    <row r="13" spans="1:19" x14ac:dyDescent="0.2">
      <c r="A13" s="14">
        <v>0</v>
      </c>
      <c r="B13" s="14" t="s">
        <v>176</v>
      </c>
      <c r="C13" s="14">
        <v>803.70830000000001</v>
      </c>
      <c r="D13" s="14">
        <v>843.99170000000004</v>
      </c>
      <c r="E13" s="14">
        <v>1337.1729</v>
      </c>
      <c r="F13" s="14">
        <v>893.97670000000005</v>
      </c>
      <c r="G13" s="14">
        <f t="shared" si="0"/>
        <v>969.71240000000012</v>
      </c>
      <c r="H13" s="14"/>
      <c r="I13" s="14"/>
      <c r="J13" s="14"/>
      <c r="K13" s="14"/>
      <c r="L13" s="14">
        <f t="shared" si="2"/>
        <v>852.33141481481516</v>
      </c>
      <c r="M13" s="14">
        <f t="shared" si="3"/>
        <v>1082.0736185185185</v>
      </c>
      <c r="N13" s="14">
        <f t="shared" si="4"/>
        <v>1676.388237037037</v>
      </c>
      <c r="O13" s="14">
        <f t="shared" si="5"/>
        <v>1349.3532666666665</v>
      </c>
      <c r="P13" s="14"/>
      <c r="Q13" s="14"/>
      <c r="R13" s="14"/>
      <c r="S13" s="14"/>
    </row>
    <row r="14" spans="1:19" x14ac:dyDescent="0.2">
      <c r="A14" s="14">
        <v>0</v>
      </c>
      <c r="B14" s="14" t="s">
        <v>176</v>
      </c>
      <c r="C14" s="14">
        <v>1146.8429000000001</v>
      </c>
      <c r="D14" s="14">
        <v>1395.7760000000001</v>
      </c>
      <c r="E14" s="14">
        <v>1853.92</v>
      </c>
      <c r="F14" s="14">
        <v>1709.5667000000001</v>
      </c>
      <c r="G14" s="14">
        <f t="shared" si="0"/>
        <v>1526.5264000000002</v>
      </c>
      <c r="H14" s="14"/>
      <c r="I14" s="14"/>
      <c r="J14" s="14"/>
      <c r="K14" s="14"/>
      <c r="L14" s="14">
        <f t="shared" si="2"/>
        <v>638.65201481481517</v>
      </c>
      <c r="M14" s="14">
        <f t="shared" si="3"/>
        <v>1077.0439185185185</v>
      </c>
      <c r="N14" s="14">
        <f t="shared" si="4"/>
        <v>1636.321337037037</v>
      </c>
      <c r="O14" s="14">
        <f t="shared" si="5"/>
        <v>1608.1292666666664</v>
      </c>
      <c r="P14" s="14"/>
      <c r="Q14" s="14"/>
      <c r="R14" s="14"/>
      <c r="S14" s="14"/>
    </row>
    <row r="15" spans="1:19" x14ac:dyDescent="0.2">
      <c r="A15" s="14">
        <v>0</v>
      </c>
      <c r="B15" s="14" t="s">
        <v>176</v>
      </c>
      <c r="C15" s="14">
        <v>631.96799999999996</v>
      </c>
      <c r="D15" s="14">
        <v>1161.1500000000001</v>
      </c>
      <c r="E15" s="14">
        <v>1405.11</v>
      </c>
      <c r="F15" s="14">
        <v>1207.4459999999999</v>
      </c>
      <c r="G15" s="14">
        <f t="shared" si="0"/>
        <v>1101.4185</v>
      </c>
      <c r="H15" s="14"/>
      <c r="I15" s="14"/>
      <c r="J15" s="14"/>
      <c r="K15" s="14"/>
      <c r="L15" s="14">
        <f t="shared" si="2"/>
        <v>548.88501481481524</v>
      </c>
      <c r="M15" s="14">
        <f t="shared" si="3"/>
        <v>1267.5258185185187</v>
      </c>
      <c r="N15" s="14">
        <f t="shared" si="4"/>
        <v>1612.619237037037</v>
      </c>
      <c r="O15" s="14">
        <f t="shared" si="5"/>
        <v>1531.1164666666664</v>
      </c>
      <c r="P15" s="14"/>
      <c r="Q15" s="14"/>
      <c r="R15" s="14"/>
      <c r="S15" s="14"/>
    </row>
    <row r="16" spans="1:19" x14ac:dyDescent="0.2">
      <c r="A16" s="14">
        <v>0</v>
      </c>
      <c r="B16" s="14" t="s">
        <v>176</v>
      </c>
      <c r="C16" s="14">
        <v>1463.2</v>
      </c>
      <c r="D16" s="14">
        <v>1942.4</v>
      </c>
      <c r="E16" s="14">
        <v>1317.675</v>
      </c>
      <c r="F16" s="14">
        <v>1980.85</v>
      </c>
      <c r="G16" s="14">
        <f t="shared" si="0"/>
        <v>1676.03125</v>
      </c>
      <c r="H16" s="14"/>
      <c r="I16" s="14"/>
      <c r="J16" s="14"/>
      <c r="K16" s="14"/>
      <c r="L16" s="14">
        <f t="shared" si="2"/>
        <v>805.50426481481531</v>
      </c>
      <c r="M16" s="14">
        <f t="shared" si="3"/>
        <v>1474.1630685185187</v>
      </c>
      <c r="N16" s="14">
        <f t="shared" si="4"/>
        <v>950.57148703703706</v>
      </c>
      <c r="O16" s="14">
        <f t="shared" si="5"/>
        <v>1729.9077166666664</v>
      </c>
      <c r="P16" s="14"/>
      <c r="Q16" s="14"/>
      <c r="R16" s="14"/>
      <c r="S16" s="14"/>
    </row>
    <row r="17" spans="1:19" x14ac:dyDescent="0.2">
      <c r="A17" s="14">
        <v>0</v>
      </c>
      <c r="B17" s="14" t="s">
        <v>176</v>
      </c>
      <c r="C17" s="14">
        <v>796.58</v>
      </c>
      <c r="D17" s="14">
        <v>824.16290000000004</v>
      </c>
      <c r="E17" s="14">
        <v>1163.222</v>
      </c>
      <c r="F17" s="14">
        <v>1079.5533</v>
      </c>
      <c r="G17" s="14">
        <f t="shared" si="0"/>
        <v>965.87954999999999</v>
      </c>
      <c r="H17" s="14"/>
      <c r="I17" s="14"/>
      <c r="J17" s="14"/>
      <c r="K17" s="14"/>
      <c r="L17" s="14">
        <f t="shared" si="2"/>
        <v>849.03596481481532</v>
      </c>
      <c r="M17" s="14">
        <f t="shared" si="3"/>
        <v>1066.0776685185187</v>
      </c>
      <c r="N17" s="14">
        <f t="shared" si="4"/>
        <v>1506.270187037037</v>
      </c>
      <c r="O17" s="14">
        <f t="shared" si="5"/>
        <v>1538.7627166666666</v>
      </c>
      <c r="P17" s="14"/>
      <c r="Q17" s="14"/>
      <c r="R17" s="14"/>
      <c r="S17" s="14"/>
    </row>
    <row r="18" spans="1:19" x14ac:dyDescent="0.2">
      <c r="A18" s="14">
        <v>0</v>
      </c>
      <c r="B18" s="14" t="s">
        <v>176</v>
      </c>
      <c r="C18" s="14">
        <v>1012.0871</v>
      </c>
      <c r="D18" s="14">
        <v>1166.4100000000001</v>
      </c>
      <c r="E18" s="14">
        <v>1151.2914000000001</v>
      </c>
      <c r="F18" s="14">
        <v>784.87</v>
      </c>
      <c r="G18" s="14">
        <f t="shared" si="0"/>
        <v>1028.6646250000001</v>
      </c>
      <c r="H18" s="14"/>
      <c r="I18" s="14"/>
      <c r="J18" s="14"/>
      <c r="K18" s="14"/>
      <c r="L18" s="14">
        <f t="shared" si="2"/>
        <v>1001.7579898148151</v>
      </c>
      <c r="M18" s="14">
        <f t="shared" si="3"/>
        <v>1345.5396935185186</v>
      </c>
      <c r="N18" s="14">
        <f t="shared" si="4"/>
        <v>1431.5545120370371</v>
      </c>
      <c r="O18" s="14">
        <f t="shared" si="5"/>
        <v>1181.2943416666662</v>
      </c>
      <c r="P18" s="14"/>
      <c r="Q18" s="14"/>
      <c r="R18" s="14"/>
      <c r="S18" s="14"/>
    </row>
    <row r="19" spans="1:19" x14ac:dyDescent="0.2">
      <c r="A19" s="14">
        <v>0</v>
      </c>
      <c r="B19" s="14" t="s">
        <v>176</v>
      </c>
      <c r="C19" s="14">
        <v>843.33</v>
      </c>
      <c r="D19" s="14">
        <v>784.37829999999997</v>
      </c>
      <c r="E19" s="14">
        <v>882.03710000000001</v>
      </c>
      <c r="F19" s="14">
        <v>605.89329999999995</v>
      </c>
      <c r="G19" s="14">
        <f t="shared" si="0"/>
        <v>778.90967499999988</v>
      </c>
      <c r="H19" s="14"/>
      <c r="I19" s="14"/>
      <c r="J19" s="14"/>
      <c r="K19" s="14"/>
      <c r="L19" s="14">
        <f t="shared" si="2"/>
        <v>1082.7558398148153</v>
      </c>
      <c r="M19" s="14">
        <f t="shared" si="3"/>
        <v>1213.2629435185186</v>
      </c>
      <c r="N19" s="14">
        <f t="shared" si="4"/>
        <v>1412.0551620370372</v>
      </c>
      <c r="O19" s="14">
        <f t="shared" si="5"/>
        <v>1252.0725916666665</v>
      </c>
      <c r="P19" s="14"/>
      <c r="Q19" s="14"/>
      <c r="R19" s="14"/>
      <c r="S19" s="14"/>
    </row>
    <row r="20" spans="1:19" x14ac:dyDescent="0.2">
      <c r="A20" s="14">
        <v>0</v>
      </c>
      <c r="B20" s="14" t="s">
        <v>176</v>
      </c>
      <c r="C20" s="14">
        <v>447.69709999999998</v>
      </c>
      <c r="D20" s="14">
        <v>510.48329999999999</v>
      </c>
      <c r="E20" s="14">
        <v>547.71140000000003</v>
      </c>
      <c r="F20" s="14">
        <v>497.92</v>
      </c>
      <c r="G20" s="14">
        <f t="shared" si="0"/>
        <v>500.95294999999999</v>
      </c>
      <c r="H20" s="14"/>
      <c r="I20" s="14"/>
      <c r="J20" s="14"/>
      <c r="K20" s="14"/>
      <c r="L20" s="14">
        <f t="shared" si="2"/>
        <v>965.07966481481526</v>
      </c>
      <c r="M20" s="14">
        <f t="shared" si="3"/>
        <v>1217.3246685185186</v>
      </c>
      <c r="N20" s="14">
        <f t="shared" si="4"/>
        <v>1355.6861870370371</v>
      </c>
      <c r="O20" s="14">
        <f t="shared" si="5"/>
        <v>1422.0560166666664</v>
      </c>
      <c r="P20" s="14"/>
      <c r="Q20" s="14"/>
      <c r="R20" s="14"/>
      <c r="S20" s="14"/>
    </row>
    <row r="21" spans="1:19" x14ac:dyDescent="0.2">
      <c r="A21" s="14">
        <v>0</v>
      </c>
      <c r="B21" s="14" t="s">
        <v>176</v>
      </c>
      <c r="C21" s="14">
        <v>887.10709999999995</v>
      </c>
      <c r="D21" s="14">
        <v>1401.4016999999999</v>
      </c>
      <c r="E21" s="14">
        <v>1110.9885999999999</v>
      </c>
      <c r="F21" s="14">
        <v>1276.2067</v>
      </c>
      <c r="G21" s="14">
        <f t="shared" si="0"/>
        <v>1168.9260249999998</v>
      </c>
      <c r="H21" s="14"/>
      <c r="I21" s="14"/>
      <c r="J21" s="14"/>
      <c r="K21" s="14"/>
      <c r="L21" s="14">
        <f t="shared" si="2"/>
        <v>736.51658981481546</v>
      </c>
      <c r="M21" s="14">
        <f t="shared" si="3"/>
        <v>1440.2699935185187</v>
      </c>
      <c r="N21" s="14">
        <f t="shared" si="4"/>
        <v>1250.9903120370373</v>
      </c>
      <c r="O21" s="14">
        <f t="shared" si="5"/>
        <v>1532.3696416666667</v>
      </c>
      <c r="P21" s="14"/>
      <c r="Q21" s="14"/>
      <c r="R21" s="14"/>
      <c r="S21" s="14"/>
    </row>
    <row r="22" spans="1:19" x14ac:dyDescent="0.2">
      <c r="A22" s="14">
        <v>0</v>
      </c>
      <c r="B22" s="14" t="s">
        <v>176</v>
      </c>
      <c r="C22" s="14">
        <v>536.44000000000005</v>
      </c>
      <c r="D22" s="14">
        <v>679.68709999999999</v>
      </c>
      <c r="E22" s="14">
        <v>910.14329999999995</v>
      </c>
      <c r="F22" s="14">
        <v>814.68499999999995</v>
      </c>
      <c r="G22" s="14">
        <f t="shared" si="0"/>
        <v>735.23885000000007</v>
      </c>
      <c r="H22" s="14"/>
      <c r="I22" s="14"/>
      <c r="J22" s="14"/>
      <c r="K22" s="14"/>
      <c r="L22" s="14">
        <f t="shared" si="2"/>
        <v>819.53666481481525</v>
      </c>
      <c r="M22" s="14">
        <f t="shared" si="3"/>
        <v>1152.2425685185185</v>
      </c>
      <c r="N22" s="14">
        <f t="shared" si="4"/>
        <v>1483.8321870370369</v>
      </c>
      <c r="O22" s="14">
        <f t="shared" si="5"/>
        <v>1504.5351166666665</v>
      </c>
      <c r="P22" s="14"/>
      <c r="Q22" s="14"/>
      <c r="R22" s="14"/>
      <c r="S22" s="14"/>
    </row>
    <row r="23" spans="1:19" x14ac:dyDescent="0.2">
      <c r="A23" s="14">
        <v>0</v>
      </c>
      <c r="B23" s="14" t="s">
        <v>176</v>
      </c>
      <c r="C23" s="14">
        <v>495.45</v>
      </c>
      <c r="D23" s="14">
        <v>591.15</v>
      </c>
      <c r="E23" s="14">
        <v>641.16859999999997</v>
      </c>
      <c r="F23" s="14">
        <v>720.71</v>
      </c>
      <c r="G23" s="14">
        <f t="shared" si="0"/>
        <v>612.11964999999998</v>
      </c>
      <c r="H23" s="14"/>
      <c r="I23" s="14"/>
      <c r="J23" s="14"/>
      <c r="K23" s="14"/>
      <c r="L23" s="14">
        <f t="shared" si="2"/>
        <v>901.66586481481522</v>
      </c>
      <c r="M23" s="14">
        <f t="shared" si="3"/>
        <v>1186.8246685185186</v>
      </c>
      <c r="N23" s="14">
        <f t="shared" si="4"/>
        <v>1337.9766870370372</v>
      </c>
      <c r="O23" s="14">
        <f t="shared" si="5"/>
        <v>1533.6793166666666</v>
      </c>
      <c r="P23" s="14"/>
      <c r="Q23" s="14"/>
      <c r="R23" s="14"/>
      <c r="S23" s="14"/>
    </row>
    <row r="24" spans="1:19" x14ac:dyDescent="0.2">
      <c r="A24" s="14">
        <v>0</v>
      </c>
      <c r="B24" s="14" t="s">
        <v>176</v>
      </c>
      <c r="C24" s="14">
        <v>1725.7</v>
      </c>
      <c r="D24" s="14">
        <v>1814.8</v>
      </c>
      <c r="E24" s="14">
        <v>1455.0733</v>
      </c>
      <c r="F24" s="14">
        <v>1912.6333</v>
      </c>
      <c r="G24" s="14">
        <f t="shared" si="0"/>
        <v>1727.0516499999999</v>
      </c>
      <c r="H24" s="14"/>
      <c r="I24" s="14"/>
      <c r="J24" s="14"/>
      <c r="K24" s="14"/>
      <c r="L24" s="14">
        <f t="shared" si="2"/>
        <v>1016.9838648148154</v>
      </c>
      <c r="M24" s="14">
        <f t="shared" si="3"/>
        <v>1295.5426685185187</v>
      </c>
      <c r="N24" s="14">
        <f t="shared" si="4"/>
        <v>1036.9493870370372</v>
      </c>
      <c r="O24" s="14">
        <f t="shared" si="5"/>
        <v>1610.6706166666665</v>
      </c>
      <c r="P24" s="14"/>
      <c r="Q24" s="14"/>
      <c r="R24" s="14"/>
      <c r="S24" s="14"/>
    </row>
    <row r="25" spans="1:19" x14ac:dyDescent="0.2">
      <c r="A25" s="14">
        <v>0</v>
      </c>
      <c r="B25" s="14" t="s">
        <v>176</v>
      </c>
      <c r="C25" s="14">
        <v>740.27139999999997</v>
      </c>
      <c r="D25" s="14">
        <v>1012.9633</v>
      </c>
      <c r="E25" s="14">
        <v>1036.2285999999999</v>
      </c>
      <c r="F25" s="14">
        <v>908.95669999999996</v>
      </c>
      <c r="G25" s="14">
        <f t="shared" si="0"/>
        <v>924.60500000000002</v>
      </c>
      <c r="H25" s="14"/>
      <c r="I25" s="14"/>
      <c r="J25" s="14"/>
      <c r="K25" s="14"/>
      <c r="L25" s="14">
        <f t="shared" si="2"/>
        <v>834.00191481481522</v>
      </c>
      <c r="M25" s="14">
        <f t="shared" si="3"/>
        <v>1296.1526185185185</v>
      </c>
      <c r="N25" s="14">
        <f t="shared" si="4"/>
        <v>1420.551337037037</v>
      </c>
      <c r="O25" s="14">
        <f t="shared" si="5"/>
        <v>1409.4406666666664</v>
      </c>
      <c r="P25" s="14"/>
      <c r="Q25" s="14"/>
      <c r="R25" s="14"/>
      <c r="S25" s="14"/>
    </row>
    <row r="26" spans="1:19" x14ac:dyDescent="0.2">
      <c r="A26" s="14">
        <v>0</v>
      </c>
      <c r="B26" s="14" t="s">
        <v>176</v>
      </c>
      <c r="C26" s="15">
        <v>1222.1133</v>
      </c>
      <c r="D26" s="15">
        <v>905.36569999999995</v>
      </c>
      <c r="E26" s="15">
        <v>940.72500000000002</v>
      </c>
      <c r="F26" s="15">
        <v>1237.0262</v>
      </c>
      <c r="G26" s="14">
        <f t="shared" si="0"/>
        <v>1076.30755</v>
      </c>
      <c r="H26" s="14"/>
      <c r="I26" s="14"/>
      <c r="J26" s="14"/>
      <c r="K26" s="14"/>
      <c r="L26" s="14">
        <f t="shared" si="2"/>
        <v>1164.1412648148153</v>
      </c>
      <c r="M26" s="14">
        <f t="shared" si="3"/>
        <v>1036.8524685185184</v>
      </c>
      <c r="N26" s="14">
        <f t="shared" si="4"/>
        <v>1173.3451870370372</v>
      </c>
      <c r="O26" s="14">
        <f t="shared" si="5"/>
        <v>1585.8076166666665</v>
      </c>
      <c r="P26" s="14"/>
      <c r="Q26" s="14"/>
      <c r="R26" s="14"/>
      <c r="S26" s="14"/>
    </row>
    <row r="27" spans="1:19" x14ac:dyDescent="0.2">
      <c r="A27" s="14">
        <v>0</v>
      </c>
      <c r="B27" s="15"/>
      <c r="C27" s="15">
        <v>421.85860000000002</v>
      </c>
      <c r="D27" s="15">
        <v>467.51670000000001</v>
      </c>
      <c r="E27" s="15">
        <v>526.34860000000003</v>
      </c>
      <c r="F27" s="15">
        <v>499.0333</v>
      </c>
      <c r="G27" s="14">
        <f t="shared" si="0"/>
        <v>478.6893</v>
      </c>
      <c r="H27" s="14"/>
      <c r="I27" s="14"/>
      <c r="J27" s="14"/>
      <c r="K27" s="14"/>
      <c r="L27" s="14">
        <f t="shared" si="2"/>
        <v>961.50481481481529</v>
      </c>
      <c r="M27" s="14">
        <f t="shared" si="3"/>
        <v>1196.6217185185187</v>
      </c>
      <c r="N27" s="14">
        <f t="shared" si="4"/>
        <v>1356.5870370370371</v>
      </c>
      <c r="O27" s="14">
        <f t="shared" si="5"/>
        <v>1445.4329666666665</v>
      </c>
      <c r="P27" s="14"/>
      <c r="Q27" s="14"/>
      <c r="R27" s="14"/>
      <c r="S27" s="14"/>
    </row>
    <row r="28" spans="1:19" x14ac:dyDescent="0.2">
      <c r="A28" s="14">
        <v>0</v>
      </c>
      <c r="B28" s="15"/>
      <c r="C28" s="15">
        <v>584.01430000000005</v>
      </c>
      <c r="D28" s="15">
        <v>770.59829999999999</v>
      </c>
      <c r="E28" s="15">
        <v>846.83500000000004</v>
      </c>
      <c r="F28" s="15">
        <v>1458.9332999999999</v>
      </c>
      <c r="G28" s="14">
        <f t="shared" si="0"/>
        <v>915.09522500000003</v>
      </c>
      <c r="H28" s="14"/>
      <c r="I28" s="14"/>
      <c r="J28" s="14"/>
      <c r="K28" s="14"/>
      <c r="L28" s="14">
        <f t="shared" si="2"/>
        <v>687.25458981481529</v>
      </c>
      <c r="M28" s="14">
        <f t="shared" si="3"/>
        <v>1063.2973935185187</v>
      </c>
      <c r="N28" s="14">
        <f t="shared" si="4"/>
        <v>1240.6675120370371</v>
      </c>
      <c r="O28" s="14">
        <f t="shared" si="5"/>
        <v>1968.9270416666664</v>
      </c>
      <c r="P28" s="14"/>
      <c r="Q28" s="14"/>
      <c r="R28" s="14"/>
      <c r="S28" s="14"/>
    </row>
    <row r="29" spans="1:19" s="1" customFormat="1" x14ac:dyDescent="0.2">
      <c r="A29" s="16">
        <v>2</v>
      </c>
      <c r="B29" s="16"/>
      <c r="C29" s="16">
        <v>753.06799999999998</v>
      </c>
      <c r="D29" s="16">
        <v>1041.49</v>
      </c>
      <c r="E29" s="16">
        <v>1377.4317000000001</v>
      </c>
      <c r="F29" s="16">
        <v>1165.7</v>
      </c>
      <c r="G29" s="16">
        <f t="shared" si="0"/>
        <v>1084.422425</v>
      </c>
      <c r="H29" s="16">
        <f>AVERAGE(C29:C46)</f>
        <v>954.16900555555594</v>
      </c>
      <c r="I29" s="16">
        <f t="shared" ref="I29:K29" si="7">AVERAGE(D29:D46)</f>
        <v>1134.7291888888888</v>
      </c>
      <c r="J29" s="16">
        <f t="shared" si="7"/>
        <v>1277.4187055555553</v>
      </c>
      <c r="K29" s="16">
        <f t="shared" si="7"/>
        <v>1168.7346166666666</v>
      </c>
      <c r="L29" s="16">
        <f>C29-$G29+H$29</f>
        <v>622.81458055555595</v>
      </c>
      <c r="M29" s="16">
        <f t="shared" ref="M29:O29" si="8">D29-$G29+I$29</f>
        <v>1091.7967638888888</v>
      </c>
      <c r="N29" s="16">
        <f t="shared" si="8"/>
        <v>1570.4279805555555</v>
      </c>
      <c r="O29" s="16">
        <f t="shared" si="8"/>
        <v>1250.0121916666667</v>
      </c>
      <c r="P29" s="3">
        <f>1.96*STDEV(L29:L46)/SQRT(18)</f>
        <v>73.748301457632365</v>
      </c>
      <c r="Q29" s="3">
        <f t="shared" ref="Q29:S29" si="9">1.96*STDEV(M29:M46)/SQRT(18)</f>
        <v>90.945470218172204</v>
      </c>
      <c r="R29" s="3">
        <f t="shared" si="9"/>
        <v>77.68126199266456</v>
      </c>
      <c r="S29" s="3">
        <f t="shared" si="9"/>
        <v>85.973612012064621</v>
      </c>
    </row>
    <row r="30" spans="1:19" x14ac:dyDescent="0.2">
      <c r="A30" s="14">
        <v>2</v>
      </c>
      <c r="B30" s="14"/>
      <c r="C30" s="14">
        <v>1509.1713999999999</v>
      </c>
      <c r="D30" s="14">
        <v>1400.8167000000001</v>
      </c>
      <c r="E30" s="14">
        <v>1678.16</v>
      </c>
      <c r="F30" s="14">
        <v>1361.2</v>
      </c>
      <c r="G30" s="14">
        <f t="shared" si="0"/>
        <v>1487.337025</v>
      </c>
      <c r="H30" s="14"/>
      <c r="I30" s="14"/>
      <c r="J30" s="14"/>
      <c r="K30" s="14"/>
      <c r="L30" s="15">
        <f t="shared" ref="L30:L46" si="10">C30-$G30+H$29</f>
        <v>976.00338055555585</v>
      </c>
      <c r="M30" s="15">
        <f t="shared" ref="M30:M46" si="11">D30-$G30+I$29</f>
        <v>1048.2088638888888</v>
      </c>
      <c r="N30" s="15">
        <f t="shared" ref="N30:N46" si="12">E30-$G30+J$29</f>
        <v>1468.2416805555554</v>
      </c>
      <c r="O30" s="15">
        <f t="shared" ref="O30:O46" si="13">F30-$G30+K$29</f>
        <v>1042.5975916666666</v>
      </c>
      <c r="P30" s="14"/>
      <c r="Q30" s="14"/>
      <c r="R30" s="14"/>
      <c r="S30" s="14"/>
    </row>
    <row r="31" spans="1:19" x14ac:dyDescent="0.2">
      <c r="A31" s="14">
        <v>2</v>
      </c>
      <c r="B31" s="14"/>
      <c r="C31" s="14">
        <v>762.6114</v>
      </c>
      <c r="D31" s="14">
        <v>940.79169999999999</v>
      </c>
      <c r="E31" s="14">
        <v>1334.8483000000001</v>
      </c>
      <c r="F31" s="14">
        <v>1360.9</v>
      </c>
      <c r="G31" s="14">
        <f t="shared" si="0"/>
        <v>1099.7878500000002</v>
      </c>
      <c r="H31" s="14"/>
      <c r="I31" s="14"/>
      <c r="J31" s="14"/>
      <c r="K31" s="14"/>
      <c r="L31" s="15">
        <f t="shared" si="10"/>
        <v>616.99255555555578</v>
      </c>
      <c r="M31" s="15">
        <f t="shared" si="11"/>
        <v>975.73303888888859</v>
      </c>
      <c r="N31" s="15">
        <f t="shared" si="12"/>
        <v>1512.4791555555553</v>
      </c>
      <c r="O31" s="15">
        <f t="shared" si="13"/>
        <v>1429.8467666666666</v>
      </c>
      <c r="P31" s="14"/>
      <c r="Q31" s="14"/>
      <c r="R31" s="14"/>
      <c r="S31" s="14"/>
    </row>
    <row r="32" spans="1:19" x14ac:dyDescent="0.2">
      <c r="A32" s="14">
        <v>2</v>
      </c>
      <c r="B32" s="14"/>
      <c r="C32" s="14">
        <v>927.43330000000003</v>
      </c>
      <c r="D32" s="14">
        <v>1442.8186000000001</v>
      </c>
      <c r="E32" s="14">
        <v>1378.4833000000001</v>
      </c>
      <c r="F32" s="14">
        <v>874.64</v>
      </c>
      <c r="G32" s="14">
        <f t="shared" si="0"/>
        <v>1155.8438000000001</v>
      </c>
      <c r="H32" s="14"/>
      <c r="I32" s="14"/>
      <c r="J32" s="14"/>
      <c r="K32" s="14"/>
      <c r="L32" s="15">
        <f t="shared" si="10"/>
        <v>725.75850555555587</v>
      </c>
      <c r="M32" s="15">
        <f t="shared" si="11"/>
        <v>1421.7039888888887</v>
      </c>
      <c r="N32" s="15">
        <f t="shared" si="12"/>
        <v>1500.0582055555553</v>
      </c>
      <c r="O32" s="15">
        <f t="shared" si="13"/>
        <v>887.53081666666651</v>
      </c>
      <c r="P32" s="14"/>
      <c r="Q32" s="14"/>
      <c r="R32" s="14"/>
      <c r="S32" s="14"/>
    </row>
    <row r="33" spans="1:19" x14ac:dyDescent="0.2">
      <c r="A33" s="14">
        <v>2</v>
      </c>
      <c r="B33" s="14"/>
      <c r="C33" s="14">
        <v>2411.3000000000002</v>
      </c>
      <c r="D33" s="14">
        <v>2438.2332999999999</v>
      </c>
      <c r="E33" s="14">
        <v>2406.7332999999999</v>
      </c>
      <c r="F33" s="14">
        <v>2225.2332999999999</v>
      </c>
      <c r="G33" s="14">
        <f t="shared" si="0"/>
        <v>2370.3749749999997</v>
      </c>
      <c r="H33" s="14"/>
      <c r="I33" s="14"/>
      <c r="J33" s="14"/>
      <c r="K33" s="14"/>
      <c r="L33" s="15">
        <f t="shared" si="10"/>
        <v>995.0940305555564</v>
      </c>
      <c r="M33" s="15">
        <f t="shared" si="11"/>
        <v>1202.5875138888889</v>
      </c>
      <c r="N33" s="15">
        <f t="shared" si="12"/>
        <v>1313.7770305555555</v>
      </c>
      <c r="O33" s="15">
        <f t="shared" si="13"/>
        <v>1023.5929416666668</v>
      </c>
      <c r="P33" s="14"/>
      <c r="Q33" s="14"/>
      <c r="R33" s="14"/>
      <c r="S33" s="14"/>
    </row>
    <row r="34" spans="1:19" x14ac:dyDescent="0.2">
      <c r="A34" s="14">
        <v>2</v>
      </c>
      <c r="B34" s="14"/>
      <c r="C34" s="14">
        <v>852.12860000000001</v>
      </c>
      <c r="D34" s="14">
        <v>1039.1514</v>
      </c>
      <c r="E34" s="14">
        <v>2031.1</v>
      </c>
      <c r="F34" s="14">
        <v>1878.45</v>
      </c>
      <c r="G34" s="14">
        <f t="shared" si="0"/>
        <v>1450.2075</v>
      </c>
      <c r="H34" s="14"/>
      <c r="I34" s="14"/>
      <c r="J34" s="14"/>
      <c r="K34" s="14"/>
      <c r="L34" s="15">
        <f t="shared" si="10"/>
        <v>356.09010555555597</v>
      </c>
      <c r="M34" s="15">
        <f t="shared" si="11"/>
        <v>723.67308888888874</v>
      </c>
      <c r="N34" s="15">
        <f t="shared" si="12"/>
        <v>1858.3112055555553</v>
      </c>
      <c r="O34" s="15">
        <f t="shared" si="13"/>
        <v>1596.9771166666667</v>
      </c>
      <c r="P34" s="14"/>
      <c r="Q34" s="14"/>
      <c r="R34" s="14"/>
      <c r="S34" s="14"/>
    </row>
    <row r="35" spans="1:19" x14ac:dyDescent="0.2">
      <c r="A35" s="14">
        <v>2</v>
      </c>
      <c r="B35" s="14"/>
      <c r="C35" s="14">
        <v>1159.7940000000001</v>
      </c>
      <c r="D35" s="14">
        <v>1256.6114</v>
      </c>
      <c r="E35" s="14">
        <v>1537.2750000000001</v>
      </c>
      <c r="F35" s="14">
        <v>1215.2766999999999</v>
      </c>
      <c r="G35" s="14">
        <f t="shared" si="0"/>
        <v>1292.2392749999999</v>
      </c>
      <c r="H35" s="14"/>
      <c r="I35" s="14"/>
      <c r="J35" s="14"/>
      <c r="K35" s="14"/>
      <c r="L35" s="15">
        <f t="shared" si="10"/>
        <v>821.72373055555613</v>
      </c>
      <c r="M35" s="15">
        <f t="shared" si="11"/>
        <v>1099.1013138888889</v>
      </c>
      <c r="N35" s="15">
        <f t="shared" si="12"/>
        <v>1522.4544305555555</v>
      </c>
      <c r="O35" s="15">
        <f t="shared" si="13"/>
        <v>1091.7720416666666</v>
      </c>
      <c r="P35" s="14"/>
      <c r="Q35" s="14"/>
      <c r="R35" s="14"/>
      <c r="S35" s="14"/>
    </row>
    <row r="36" spans="1:19" x14ac:dyDescent="0.2">
      <c r="A36" s="14">
        <v>2</v>
      </c>
      <c r="B36" s="14"/>
      <c r="C36" s="14">
        <v>1072.5025000000001</v>
      </c>
      <c r="D36" s="14">
        <v>1116.3357000000001</v>
      </c>
      <c r="E36" s="14">
        <v>1439.0328999999999</v>
      </c>
      <c r="F36" s="14">
        <v>1386.9833000000001</v>
      </c>
      <c r="G36" s="14">
        <f t="shared" si="0"/>
        <v>1253.7136</v>
      </c>
      <c r="H36" s="14"/>
      <c r="I36" s="14"/>
      <c r="J36" s="14"/>
      <c r="K36" s="14"/>
      <c r="L36" s="15">
        <f t="shared" si="10"/>
        <v>772.95790555555595</v>
      </c>
      <c r="M36" s="15">
        <f t="shared" si="11"/>
        <v>997.3512888888888</v>
      </c>
      <c r="N36" s="15">
        <f t="shared" si="12"/>
        <v>1462.7380055555552</v>
      </c>
      <c r="O36" s="15">
        <f t="shared" si="13"/>
        <v>1302.0043166666667</v>
      </c>
      <c r="P36" s="14"/>
      <c r="Q36" s="14"/>
      <c r="R36" s="14"/>
      <c r="S36" s="14"/>
    </row>
    <row r="37" spans="1:19" x14ac:dyDescent="0.2">
      <c r="A37" s="14">
        <v>2</v>
      </c>
      <c r="B37" s="14"/>
      <c r="C37" s="14">
        <v>568.09289999999999</v>
      </c>
      <c r="D37" s="14">
        <v>806.18</v>
      </c>
      <c r="E37" s="14">
        <v>703.51289999999995</v>
      </c>
      <c r="F37" s="14">
        <v>790.9633</v>
      </c>
      <c r="G37" s="14">
        <f t="shared" si="0"/>
        <v>717.18727499999989</v>
      </c>
      <c r="H37" s="14"/>
      <c r="I37" s="14"/>
      <c r="J37" s="14"/>
      <c r="K37" s="14"/>
      <c r="L37" s="15">
        <f t="shared" si="10"/>
        <v>805.07463055555604</v>
      </c>
      <c r="M37" s="15">
        <f t="shared" si="11"/>
        <v>1223.7219138888888</v>
      </c>
      <c r="N37" s="15">
        <f t="shared" si="12"/>
        <v>1263.7443305555553</v>
      </c>
      <c r="O37" s="15">
        <f t="shared" si="13"/>
        <v>1242.5106416666667</v>
      </c>
      <c r="P37" s="14"/>
      <c r="Q37" s="14"/>
      <c r="R37" s="14"/>
      <c r="S37" s="14"/>
    </row>
    <row r="38" spans="1:19" x14ac:dyDescent="0.2">
      <c r="A38" s="14">
        <v>2</v>
      </c>
      <c r="B38" s="14"/>
      <c r="C38" s="14">
        <v>759.72140000000002</v>
      </c>
      <c r="D38" s="14">
        <v>1042.6583000000001</v>
      </c>
      <c r="E38" s="14">
        <v>824.91</v>
      </c>
      <c r="F38" s="14">
        <v>1287.3633</v>
      </c>
      <c r="G38" s="14">
        <f t="shared" si="0"/>
        <v>978.66324999999995</v>
      </c>
      <c r="H38" s="14"/>
      <c r="I38" s="14"/>
      <c r="J38" s="14"/>
      <c r="K38" s="14"/>
      <c r="L38" s="15">
        <f t="shared" si="10"/>
        <v>735.22715555555601</v>
      </c>
      <c r="M38" s="15">
        <f t="shared" si="11"/>
        <v>1198.724238888889</v>
      </c>
      <c r="N38" s="15">
        <f t="shared" si="12"/>
        <v>1123.6654555555554</v>
      </c>
      <c r="O38" s="15">
        <f t="shared" si="13"/>
        <v>1477.4346666666665</v>
      </c>
      <c r="P38" s="14"/>
      <c r="Q38" s="14"/>
      <c r="R38" s="14"/>
      <c r="S38" s="14"/>
    </row>
    <row r="39" spans="1:19" x14ac:dyDescent="0.2">
      <c r="A39" s="14">
        <v>2</v>
      </c>
      <c r="B39" s="14"/>
      <c r="C39" s="14">
        <v>1302.8699999999999</v>
      </c>
      <c r="D39" s="14">
        <v>2117.0167000000001</v>
      </c>
      <c r="E39" s="14">
        <v>1543.3570999999999</v>
      </c>
      <c r="F39" s="14">
        <v>1315.2032999999999</v>
      </c>
      <c r="G39" s="14">
        <f t="shared" si="0"/>
        <v>1569.6117750000001</v>
      </c>
      <c r="H39" s="14"/>
      <c r="I39" s="14"/>
      <c r="J39" s="14"/>
      <c r="K39" s="14"/>
      <c r="L39" s="15">
        <f t="shared" si="10"/>
        <v>687.42723055555575</v>
      </c>
      <c r="M39" s="15">
        <f t="shared" si="11"/>
        <v>1682.1341138888888</v>
      </c>
      <c r="N39" s="15">
        <f t="shared" si="12"/>
        <v>1251.1640305555552</v>
      </c>
      <c r="O39" s="15">
        <f t="shared" si="13"/>
        <v>914.32614166666644</v>
      </c>
      <c r="P39" s="14"/>
      <c r="Q39" s="14"/>
      <c r="R39" s="14"/>
      <c r="S39" s="14"/>
    </row>
    <row r="40" spans="1:19" x14ac:dyDescent="0.2">
      <c r="A40" s="14">
        <v>2</v>
      </c>
      <c r="B40" s="14"/>
      <c r="C40" s="14">
        <v>896.61289999999997</v>
      </c>
      <c r="D40" s="14">
        <v>991.505</v>
      </c>
      <c r="E40" s="14">
        <v>1510.5143</v>
      </c>
      <c r="F40" s="14">
        <v>1213.55</v>
      </c>
      <c r="G40" s="14">
        <f t="shared" si="0"/>
        <v>1153.04555</v>
      </c>
      <c r="H40" s="14"/>
      <c r="I40" s="14"/>
      <c r="J40" s="14"/>
      <c r="K40" s="14"/>
      <c r="L40" s="15">
        <f t="shared" si="10"/>
        <v>697.73635555555586</v>
      </c>
      <c r="M40" s="15">
        <f t="shared" si="11"/>
        <v>973.1886388888887</v>
      </c>
      <c r="N40" s="15">
        <f t="shared" si="12"/>
        <v>1634.8874555555553</v>
      </c>
      <c r="O40" s="15">
        <f t="shared" si="13"/>
        <v>1229.2390666666665</v>
      </c>
      <c r="P40" s="14"/>
      <c r="Q40" s="14"/>
      <c r="R40" s="14"/>
      <c r="S40" s="14"/>
    </row>
    <row r="41" spans="1:19" x14ac:dyDescent="0.2">
      <c r="A41" s="14">
        <v>2</v>
      </c>
      <c r="B41" s="14"/>
      <c r="C41" s="14">
        <v>806.79</v>
      </c>
      <c r="D41" s="14">
        <v>1127.7249999999999</v>
      </c>
      <c r="E41" s="14">
        <v>1228.2449999999999</v>
      </c>
      <c r="F41" s="14">
        <v>1288.55</v>
      </c>
      <c r="G41" s="14">
        <f t="shared" si="0"/>
        <v>1112.8274999999999</v>
      </c>
      <c r="H41" s="14"/>
      <c r="I41" s="14"/>
      <c r="J41" s="14"/>
      <c r="K41" s="14"/>
      <c r="L41" s="15">
        <f t="shared" si="10"/>
        <v>648.13150555555603</v>
      </c>
      <c r="M41" s="15">
        <f t="shared" si="11"/>
        <v>1149.6266888888888</v>
      </c>
      <c r="N41" s="15">
        <f t="shared" si="12"/>
        <v>1392.8362055555554</v>
      </c>
      <c r="O41" s="15">
        <f t="shared" si="13"/>
        <v>1344.4571166666667</v>
      </c>
      <c r="P41" s="14"/>
      <c r="Q41" s="14"/>
      <c r="R41" s="14"/>
      <c r="S41" s="14"/>
    </row>
    <row r="42" spans="1:19" x14ac:dyDescent="0.2">
      <c r="A42" s="14">
        <v>2</v>
      </c>
      <c r="B42" s="14"/>
      <c r="C42" s="14">
        <v>729.2414</v>
      </c>
      <c r="D42" s="14">
        <v>744.83330000000001</v>
      </c>
      <c r="E42" s="14">
        <v>880.8614</v>
      </c>
      <c r="F42" s="14">
        <v>773.53330000000005</v>
      </c>
      <c r="G42" s="14">
        <f t="shared" si="0"/>
        <v>782.11734999999999</v>
      </c>
      <c r="H42" s="15"/>
      <c r="I42" s="14"/>
      <c r="J42" s="14"/>
      <c r="K42" s="14"/>
      <c r="L42" s="15">
        <f t="shared" si="10"/>
        <v>901.29305555555595</v>
      </c>
      <c r="M42" s="15">
        <f t="shared" si="11"/>
        <v>1097.4451388888888</v>
      </c>
      <c r="N42" s="15">
        <f t="shared" si="12"/>
        <v>1376.1627555555553</v>
      </c>
      <c r="O42" s="15">
        <f t="shared" si="13"/>
        <v>1160.1505666666667</v>
      </c>
      <c r="P42" s="14"/>
      <c r="Q42" s="14"/>
      <c r="R42" s="14"/>
      <c r="S42" s="14"/>
    </row>
    <row r="43" spans="1:19" x14ac:dyDescent="0.2">
      <c r="A43" s="14">
        <v>2</v>
      </c>
      <c r="B43" s="14"/>
      <c r="C43" s="14">
        <v>575.95000000000005</v>
      </c>
      <c r="D43" s="14">
        <v>722.25329999999997</v>
      </c>
      <c r="E43" s="14">
        <v>726.57</v>
      </c>
      <c r="F43" s="14">
        <v>772.00329999999997</v>
      </c>
      <c r="G43" s="14">
        <f t="shared" si="0"/>
        <v>699.19415000000004</v>
      </c>
      <c r="H43" s="15"/>
      <c r="I43" s="14"/>
      <c r="J43" s="14"/>
      <c r="K43" s="14"/>
      <c r="L43" s="15">
        <f t="shared" si="10"/>
        <v>830.92485555555595</v>
      </c>
      <c r="M43" s="15">
        <f t="shared" si="11"/>
        <v>1157.7883388888886</v>
      </c>
      <c r="N43" s="15">
        <f t="shared" si="12"/>
        <v>1304.7945555555552</v>
      </c>
      <c r="O43" s="15">
        <f t="shared" si="13"/>
        <v>1241.5437666666667</v>
      </c>
      <c r="P43" s="14"/>
      <c r="Q43" s="14"/>
      <c r="R43" s="14"/>
      <c r="S43" s="14"/>
    </row>
    <row r="44" spans="1:19" x14ac:dyDescent="0.2">
      <c r="A44" s="14">
        <v>2</v>
      </c>
      <c r="B44" s="14"/>
      <c r="C44" s="14">
        <v>498.58429999999998</v>
      </c>
      <c r="D44" s="14">
        <v>591.82000000000005</v>
      </c>
      <c r="E44" s="14">
        <v>588.40859999999998</v>
      </c>
      <c r="F44" s="14">
        <v>607.36</v>
      </c>
      <c r="G44" s="14">
        <f t="shared" si="0"/>
        <v>571.54322500000001</v>
      </c>
      <c r="H44" s="15"/>
      <c r="I44" s="14"/>
      <c r="J44" s="14"/>
      <c r="K44" s="14"/>
      <c r="L44" s="15">
        <f t="shared" si="10"/>
        <v>881.21008055555592</v>
      </c>
      <c r="M44" s="15">
        <f t="shared" si="11"/>
        <v>1155.0059638888888</v>
      </c>
      <c r="N44" s="15">
        <f t="shared" si="12"/>
        <v>1294.2840805555552</v>
      </c>
      <c r="O44" s="15">
        <f t="shared" si="13"/>
        <v>1204.5513916666666</v>
      </c>
      <c r="P44" s="14"/>
      <c r="Q44" s="14"/>
      <c r="R44" s="14"/>
      <c r="S44" s="14"/>
    </row>
    <row r="45" spans="1:19" x14ac:dyDescent="0.2">
      <c r="A45" s="14">
        <v>2</v>
      </c>
      <c r="B45" s="15"/>
      <c r="C45" s="15">
        <v>819.43</v>
      </c>
      <c r="D45" s="15">
        <v>726.8</v>
      </c>
      <c r="E45" s="15">
        <v>899.43430000000001</v>
      </c>
      <c r="F45" s="15">
        <v>756.65329999999994</v>
      </c>
      <c r="G45" s="14">
        <f t="shared" si="0"/>
        <v>800.57939999999996</v>
      </c>
      <c r="H45" s="15"/>
      <c r="I45" s="14"/>
      <c r="J45" s="14"/>
      <c r="K45" s="14"/>
      <c r="L45" s="15">
        <f t="shared" si="10"/>
        <v>973.01960555555593</v>
      </c>
      <c r="M45" s="15">
        <f t="shared" si="11"/>
        <v>1060.9497888888886</v>
      </c>
      <c r="N45" s="15">
        <f t="shared" si="12"/>
        <v>1376.2736055555554</v>
      </c>
      <c r="O45" s="15">
        <f t="shared" si="13"/>
        <v>1124.8085166666665</v>
      </c>
      <c r="P45" s="14"/>
      <c r="Q45" s="14"/>
      <c r="R45" s="14"/>
      <c r="S45" s="14"/>
    </row>
    <row r="46" spans="1:19" x14ac:dyDescent="0.2">
      <c r="A46" s="14">
        <v>2</v>
      </c>
      <c r="B46" s="15"/>
      <c r="C46" s="15">
        <v>769.74</v>
      </c>
      <c r="D46" s="15">
        <v>878.08500000000004</v>
      </c>
      <c r="E46" s="15">
        <v>904.65859999999998</v>
      </c>
      <c r="F46" s="15">
        <v>763.66</v>
      </c>
      <c r="G46" s="14">
        <f t="shared" si="0"/>
        <v>829.03589999999997</v>
      </c>
      <c r="H46" s="15"/>
      <c r="I46" s="14"/>
      <c r="J46" s="14"/>
      <c r="K46" s="14"/>
      <c r="L46" s="15">
        <f t="shared" si="10"/>
        <v>894.87310555555598</v>
      </c>
      <c r="M46" s="15">
        <f t="shared" si="11"/>
        <v>1183.7782888888887</v>
      </c>
      <c r="N46" s="15">
        <f t="shared" si="12"/>
        <v>1353.0414055555552</v>
      </c>
      <c r="O46" s="15">
        <f t="shared" si="13"/>
        <v>1103.3587166666666</v>
      </c>
      <c r="P46" s="14"/>
      <c r="Q46" s="14"/>
      <c r="R46" s="14"/>
      <c r="S46" s="14"/>
    </row>
    <row r="47" spans="1:19" x14ac:dyDescent="0.2">
      <c r="A47" s="14"/>
      <c r="B47" s="15"/>
      <c r="C47" s="15"/>
      <c r="D47" s="15"/>
      <c r="E47" s="15"/>
      <c r="F47" s="15"/>
      <c r="G47" s="15"/>
      <c r="H47" s="15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x14ac:dyDescent="0.2">
      <c r="A48" s="14"/>
      <c r="B48" s="15"/>
      <c r="C48" s="15"/>
      <c r="D48" s="15"/>
      <c r="E48" s="15"/>
      <c r="F48" s="15"/>
      <c r="G48" s="15"/>
      <c r="H48" s="15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x14ac:dyDescent="0.2">
      <c r="A49" s="14"/>
      <c r="B49" s="15"/>
      <c r="C49" s="15"/>
      <c r="D49" s="15"/>
      <c r="E49" s="15"/>
      <c r="F49" s="15"/>
      <c r="G49" s="15"/>
      <c r="H49" s="15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x14ac:dyDescent="0.2">
      <c r="A50" s="14"/>
      <c r="B50" s="15"/>
      <c r="C50" s="15"/>
      <c r="D50" s="15"/>
      <c r="E50" s="15"/>
      <c r="F50" s="15"/>
      <c r="G50" s="15"/>
      <c r="H50" s="15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x14ac:dyDescent="0.2">
      <c r="A51" s="14"/>
      <c r="B51" s="3"/>
      <c r="C51" s="3" t="str">
        <f>C1</f>
        <v>V2V</v>
      </c>
      <c r="D51" s="3" t="str">
        <f t="shared" ref="D51:F51" si="14">D1</f>
        <v>A2V</v>
      </c>
      <c r="E51" s="3" t="str">
        <f t="shared" si="14"/>
        <v>A2A</v>
      </c>
      <c r="F51" s="3" t="str">
        <f t="shared" si="14"/>
        <v>V2A</v>
      </c>
      <c r="G51" s="3" t="s">
        <v>158</v>
      </c>
      <c r="H51" s="3" t="s">
        <v>169</v>
      </c>
      <c r="I51" s="3" t="s">
        <v>167</v>
      </c>
      <c r="J51" s="3" t="s">
        <v>168</v>
      </c>
      <c r="K51" s="14"/>
      <c r="L51" s="14"/>
      <c r="M51" s="14"/>
      <c r="N51" s="14"/>
      <c r="O51" s="14"/>
      <c r="P51" s="14"/>
      <c r="Q51" s="14"/>
      <c r="R51" s="14"/>
      <c r="S51" s="14"/>
    </row>
    <row r="52" spans="1:19" x14ac:dyDescent="0.2">
      <c r="A52" s="14"/>
      <c r="B52" s="3" t="s">
        <v>213</v>
      </c>
      <c r="C52" s="3">
        <f>AVERAGE(C2:C28)</f>
        <v>1018.3355148148153</v>
      </c>
      <c r="D52" s="3">
        <f t="shared" ref="D52:F52" si="15">AVERAGE(D2:D28)</f>
        <v>1207.7943185185186</v>
      </c>
      <c r="E52" s="3">
        <f t="shared" si="15"/>
        <v>1308.9277370370371</v>
      </c>
      <c r="F52" s="3">
        <f t="shared" si="15"/>
        <v>1425.0889666666665</v>
      </c>
      <c r="G52" s="3">
        <f>P2</f>
        <v>67.747487435530502</v>
      </c>
      <c r="H52" s="3">
        <f t="shared" ref="H52:J52" si="16">Q2</f>
        <v>76.068715637787207</v>
      </c>
      <c r="I52" s="3">
        <f t="shared" si="16"/>
        <v>69.108598768941206</v>
      </c>
      <c r="J52" s="3">
        <f t="shared" si="16"/>
        <v>83.805760384234006</v>
      </c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2">
      <c r="A53" s="14"/>
      <c r="B53" s="14" t="s">
        <v>214</v>
      </c>
      <c r="C53" s="14">
        <f>AVERAGE(C29:C46)</f>
        <v>954.16900555555594</v>
      </c>
      <c r="D53" s="14">
        <f t="shared" ref="D53:F53" si="17">AVERAGE(D29:D46)</f>
        <v>1134.7291888888888</v>
      </c>
      <c r="E53" s="14">
        <f t="shared" si="17"/>
        <v>1277.4187055555553</v>
      </c>
      <c r="F53" s="14">
        <f t="shared" si="17"/>
        <v>1168.7346166666666</v>
      </c>
      <c r="G53" s="14">
        <f>P29</f>
        <v>73.748301457632365</v>
      </c>
      <c r="H53" s="14">
        <f t="shared" ref="H53:J53" si="18">Q29</f>
        <v>90.945470218172204</v>
      </c>
      <c r="I53" s="14">
        <f t="shared" si="18"/>
        <v>77.68126199266456</v>
      </c>
      <c r="J53" s="14">
        <f t="shared" si="18"/>
        <v>85.973612012064621</v>
      </c>
      <c r="K53" s="14"/>
      <c r="L53" s="14"/>
      <c r="M53" s="14"/>
      <c r="N53" s="14"/>
      <c r="O53" s="14"/>
      <c r="P53" s="14"/>
      <c r="Q53" s="14"/>
      <c r="R53" s="14"/>
      <c r="S53" s="14"/>
    </row>
    <row r="54" spans="1:1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sortState ref="A2:G46">
    <sortCondition ref="A2:A46"/>
  </sortState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22" workbookViewId="0">
      <selection activeCell="Q29" sqref="Q29"/>
    </sheetView>
  </sheetViews>
  <sheetFormatPr baseColWidth="10" defaultRowHeight="16" x14ac:dyDescent="0.2"/>
  <sheetData>
    <row r="1" spans="1:19" x14ac:dyDescent="0.2">
      <c r="A1" s="3"/>
      <c r="B1" s="3"/>
      <c r="C1" s="3" t="s">
        <v>181</v>
      </c>
      <c r="D1" s="3" t="s">
        <v>182</v>
      </c>
      <c r="E1" s="3" t="s">
        <v>187</v>
      </c>
      <c r="F1" s="3" t="s">
        <v>188</v>
      </c>
      <c r="G1" s="3" t="s">
        <v>164</v>
      </c>
      <c r="H1" s="3" t="str">
        <f>C1</f>
        <v>V2V</v>
      </c>
      <c r="I1" s="3" t="str">
        <f>D1</f>
        <v>A2V</v>
      </c>
      <c r="J1" s="3" t="str">
        <f>E1</f>
        <v>A2A</v>
      </c>
      <c r="K1" s="3" t="str">
        <f>F1</f>
        <v>V2A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</row>
    <row r="2" spans="1:19" x14ac:dyDescent="0.2">
      <c r="A2" s="14">
        <v>0</v>
      </c>
      <c r="B2" s="14" t="s">
        <v>173</v>
      </c>
      <c r="C2" s="14">
        <v>1621.7333000000001</v>
      </c>
      <c r="D2" s="14">
        <v>883.96</v>
      </c>
      <c r="E2" s="14">
        <v>1083.99</v>
      </c>
      <c r="F2" s="14">
        <v>2377.5</v>
      </c>
      <c r="G2" s="14">
        <f t="shared" ref="G2:G46" si="0">AVERAGE(C2:F2)</f>
        <v>1491.7958249999999</v>
      </c>
      <c r="H2" s="14">
        <f>AVERAGE(C2:C28)</f>
        <v>1150.2455814814816</v>
      </c>
      <c r="I2" s="14">
        <f t="shared" ref="I2:K2" si="1">AVERAGE(D2:D28)</f>
        <v>1295.0568269230773</v>
      </c>
      <c r="J2" s="14">
        <f t="shared" si="1"/>
        <v>1301.7955846153845</v>
      </c>
      <c r="K2" s="14">
        <f t="shared" si="1"/>
        <v>1456.5049370370371</v>
      </c>
      <c r="L2" s="14">
        <f t="shared" ref="L2:L15" si="2">C2-$G2+H$2</f>
        <v>1280.1830564814818</v>
      </c>
      <c r="M2" s="14">
        <f t="shared" ref="M2:M15" si="3">D2-$G2+I$2</f>
        <v>687.22100192307744</v>
      </c>
      <c r="N2" s="14">
        <f t="shared" ref="N2:N15" si="4">E2-$G2+J$2</f>
        <v>893.98975961538463</v>
      </c>
      <c r="O2" s="14">
        <f t="shared" ref="O2:O15" si="5">F2-$G2+K$2</f>
        <v>2342.2091120370369</v>
      </c>
      <c r="P2" s="3">
        <f>1.96*STDEV(L2:L28)/SQRT(27)</f>
        <v>125.32699692173894</v>
      </c>
      <c r="Q2" s="3">
        <f>1.96*STDEV(M2:M28)/SQRT(26)</f>
        <v>127.09284476249543</v>
      </c>
      <c r="R2" s="3">
        <f>1.96*STDEV(N2:N28)/SQRT(26)</f>
        <v>126.45014435521959</v>
      </c>
      <c r="S2" s="3">
        <f t="shared" ref="S2" si="6">1.96*STDEV(O2:O28)/SQRT(27)</f>
        <v>137.10431365071386</v>
      </c>
    </row>
    <row r="3" spans="1:19" x14ac:dyDescent="0.2">
      <c r="A3" s="14">
        <v>0</v>
      </c>
      <c r="B3" s="14"/>
      <c r="C3" s="14">
        <v>873.74</v>
      </c>
      <c r="D3" s="14">
        <v>1383.8</v>
      </c>
      <c r="E3" s="14">
        <v>1471.9359999999999</v>
      </c>
      <c r="F3" s="14">
        <v>887.1567</v>
      </c>
      <c r="G3" s="14">
        <f t="shared" si="0"/>
        <v>1154.158175</v>
      </c>
      <c r="H3" s="14"/>
      <c r="I3" s="14"/>
      <c r="J3" s="14"/>
      <c r="K3" s="14"/>
      <c r="L3" s="14">
        <f t="shared" si="2"/>
        <v>869.8274064814816</v>
      </c>
      <c r="M3" s="14">
        <f t="shared" si="3"/>
        <v>1524.6986519230773</v>
      </c>
      <c r="N3" s="14">
        <f t="shared" si="4"/>
        <v>1619.5734096153844</v>
      </c>
      <c r="O3" s="14">
        <f t="shared" si="5"/>
        <v>1189.503462037037</v>
      </c>
      <c r="P3" s="14"/>
      <c r="Q3" s="14"/>
      <c r="R3" s="14"/>
      <c r="S3" s="14"/>
    </row>
    <row r="4" spans="1:19" x14ac:dyDescent="0.2">
      <c r="A4" s="14">
        <v>0</v>
      </c>
      <c r="B4" s="14"/>
      <c r="C4" s="14">
        <v>2769.3</v>
      </c>
      <c r="D4" s="14">
        <v>2888.8</v>
      </c>
      <c r="E4" s="14">
        <v>1859.2</v>
      </c>
      <c r="F4" s="14">
        <v>1791.7</v>
      </c>
      <c r="G4" s="14">
        <f t="shared" si="0"/>
        <v>2327.25</v>
      </c>
      <c r="H4" s="14"/>
      <c r="I4" s="14"/>
      <c r="J4" s="14"/>
      <c r="K4" s="14"/>
      <c r="L4" s="14">
        <f t="shared" si="2"/>
        <v>1592.2955814814818</v>
      </c>
      <c r="M4" s="14">
        <f t="shared" si="3"/>
        <v>1856.6068269230775</v>
      </c>
      <c r="N4" s="14">
        <f t="shared" si="4"/>
        <v>833.74558461538459</v>
      </c>
      <c r="O4" s="14">
        <f t="shared" si="5"/>
        <v>920.9549370370371</v>
      </c>
      <c r="P4" s="14"/>
      <c r="Q4" s="14"/>
      <c r="R4" s="14"/>
      <c r="S4" s="14"/>
    </row>
    <row r="5" spans="1:19" x14ac:dyDescent="0.2">
      <c r="A5" s="14">
        <v>0</v>
      </c>
      <c r="B5" s="14"/>
      <c r="C5" s="14">
        <v>1744.9749999999999</v>
      </c>
      <c r="D5" s="14">
        <v>1842.95</v>
      </c>
      <c r="E5" s="14">
        <v>1018.73</v>
      </c>
      <c r="F5" s="14">
        <v>2706.75</v>
      </c>
      <c r="G5" s="14">
        <f t="shared" si="0"/>
        <v>1828.3512500000002</v>
      </c>
      <c r="H5" s="14"/>
      <c r="I5" s="14"/>
      <c r="J5" s="14"/>
      <c r="K5" s="14"/>
      <c r="L5" s="14">
        <f t="shared" si="2"/>
        <v>1066.8693314814814</v>
      </c>
      <c r="M5" s="14">
        <f t="shared" si="3"/>
        <v>1309.6555769230772</v>
      </c>
      <c r="N5" s="14">
        <f t="shared" si="4"/>
        <v>492.1743346153844</v>
      </c>
      <c r="O5" s="14">
        <f t="shared" si="5"/>
        <v>2334.9036870370369</v>
      </c>
      <c r="P5" s="14"/>
      <c r="Q5" s="14"/>
      <c r="R5" s="14"/>
      <c r="S5" s="14"/>
    </row>
    <row r="6" spans="1:19" x14ac:dyDescent="0.2">
      <c r="A6" s="14">
        <v>0</v>
      </c>
      <c r="B6" s="14"/>
      <c r="C6" s="14">
        <v>1370.7249999999999</v>
      </c>
      <c r="D6" s="14">
        <v>1372.3</v>
      </c>
      <c r="E6" s="14">
        <v>2119.48</v>
      </c>
      <c r="F6" s="14">
        <v>1552.3625</v>
      </c>
      <c r="G6" s="14">
        <f t="shared" si="0"/>
        <v>1603.7168749999998</v>
      </c>
      <c r="H6" s="14"/>
      <c r="I6" s="14"/>
      <c r="J6" s="14"/>
      <c r="K6" s="14"/>
      <c r="L6" s="14">
        <f t="shared" si="2"/>
        <v>917.25370648148169</v>
      </c>
      <c r="M6" s="14">
        <f t="shared" si="3"/>
        <v>1063.6399519230774</v>
      </c>
      <c r="N6" s="14">
        <f t="shared" si="4"/>
        <v>1817.5587096153847</v>
      </c>
      <c r="O6" s="14">
        <f t="shared" si="5"/>
        <v>1405.1505620370372</v>
      </c>
      <c r="P6" s="14"/>
      <c r="Q6" s="14"/>
      <c r="R6" s="14"/>
      <c r="S6" s="14"/>
    </row>
    <row r="7" spans="1:19" x14ac:dyDescent="0.2">
      <c r="A7" s="14">
        <v>0</v>
      </c>
      <c r="B7" s="14"/>
      <c r="C7" s="14">
        <v>1463.075</v>
      </c>
      <c r="D7" s="14">
        <v>3346.6</v>
      </c>
      <c r="E7" s="14">
        <v>2810.35</v>
      </c>
      <c r="F7" s="14">
        <v>2524.1999999999998</v>
      </c>
      <c r="G7" s="14">
        <f t="shared" si="0"/>
        <v>2536.0562499999996</v>
      </c>
      <c r="H7" s="14"/>
      <c r="I7" s="14"/>
      <c r="J7" s="14"/>
      <c r="K7" s="14"/>
      <c r="L7" s="14">
        <f t="shared" si="2"/>
        <v>77.264331481482031</v>
      </c>
      <c r="M7" s="14">
        <f t="shared" si="3"/>
        <v>2105.6005769230778</v>
      </c>
      <c r="N7" s="14">
        <f t="shared" si="4"/>
        <v>1576.0893346153848</v>
      </c>
      <c r="O7" s="14">
        <f t="shared" si="5"/>
        <v>1444.6486870370372</v>
      </c>
      <c r="P7" s="14"/>
      <c r="Q7" s="14"/>
      <c r="R7" s="14"/>
      <c r="S7" s="14"/>
    </row>
    <row r="8" spans="1:19" x14ac:dyDescent="0.2">
      <c r="A8" s="14">
        <v>0</v>
      </c>
      <c r="B8" s="14"/>
      <c r="C8" s="14">
        <v>1553.0250000000001</v>
      </c>
      <c r="D8" s="14">
        <v>2667.9</v>
      </c>
      <c r="E8" s="14">
        <v>2332.3667</v>
      </c>
      <c r="F8" s="14">
        <v>2458</v>
      </c>
      <c r="G8" s="14">
        <f t="shared" si="0"/>
        <v>2252.8229249999999</v>
      </c>
      <c r="H8" s="14"/>
      <c r="I8" s="14"/>
      <c r="J8" s="14"/>
      <c r="K8" s="14"/>
      <c r="L8" s="14">
        <f t="shared" si="2"/>
        <v>450.44765648148177</v>
      </c>
      <c r="M8" s="14">
        <f t="shared" si="3"/>
        <v>1710.1339019230775</v>
      </c>
      <c r="N8" s="14">
        <f t="shared" si="4"/>
        <v>1381.3393596153846</v>
      </c>
      <c r="O8" s="14">
        <f t="shared" si="5"/>
        <v>1661.6820120370371</v>
      </c>
      <c r="P8" s="14"/>
      <c r="Q8" s="14"/>
      <c r="R8" s="14"/>
      <c r="S8" s="14"/>
    </row>
    <row r="9" spans="1:19" x14ac:dyDescent="0.2">
      <c r="A9" s="14">
        <v>0</v>
      </c>
      <c r="B9" s="14"/>
      <c r="C9" s="14">
        <v>2215.1</v>
      </c>
      <c r="D9" s="14">
        <v>2232.1333</v>
      </c>
      <c r="E9" s="14">
        <v>1676.8667</v>
      </c>
      <c r="F9" s="14">
        <v>1286.5</v>
      </c>
      <c r="G9" s="14">
        <f t="shared" si="0"/>
        <v>1852.65</v>
      </c>
      <c r="H9" s="14"/>
      <c r="I9" s="14"/>
      <c r="J9" s="14"/>
      <c r="K9" s="14"/>
      <c r="L9" s="14">
        <f t="shared" si="2"/>
        <v>1512.6955814814814</v>
      </c>
      <c r="M9" s="14">
        <f t="shared" si="3"/>
        <v>1674.5401269230772</v>
      </c>
      <c r="N9" s="14">
        <f t="shared" si="4"/>
        <v>1126.0122846153845</v>
      </c>
      <c r="O9" s="14">
        <f t="shared" si="5"/>
        <v>890.35493703703696</v>
      </c>
      <c r="P9" s="14"/>
      <c r="Q9" s="14"/>
      <c r="R9" s="14"/>
      <c r="S9" s="14"/>
    </row>
    <row r="10" spans="1:19" x14ac:dyDescent="0.2">
      <c r="A10" s="14">
        <v>0</v>
      </c>
      <c r="B10" s="14"/>
      <c r="C10" s="14">
        <v>1152.0533</v>
      </c>
      <c r="D10" s="14">
        <v>957.4</v>
      </c>
      <c r="E10" s="14">
        <v>1268.675</v>
      </c>
      <c r="F10" s="14">
        <v>1748.0333000000001</v>
      </c>
      <c r="G10" s="14">
        <f t="shared" si="0"/>
        <v>1281.5404000000001</v>
      </c>
      <c r="H10" s="14"/>
      <c r="I10" s="14"/>
      <c r="J10" s="14"/>
      <c r="K10" s="14"/>
      <c r="L10" s="14">
        <f t="shared" si="2"/>
        <v>1020.7584814814816</v>
      </c>
      <c r="M10" s="14">
        <f t="shared" si="3"/>
        <v>970.91642692307721</v>
      </c>
      <c r="N10" s="14">
        <f t="shared" si="4"/>
        <v>1288.9301846153844</v>
      </c>
      <c r="O10" s="14">
        <f t="shared" si="5"/>
        <v>1922.997837037037</v>
      </c>
      <c r="P10" s="14"/>
      <c r="Q10" s="14"/>
      <c r="R10" s="14"/>
      <c r="S10" s="14"/>
    </row>
    <row r="11" spans="1:19" x14ac:dyDescent="0.2">
      <c r="A11" s="14">
        <v>0</v>
      </c>
      <c r="B11" s="14"/>
      <c r="C11" s="14">
        <v>818.70830000000001</v>
      </c>
      <c r="D11" s="14">
        <v>1716.4</v>
      </c>
      <c r="E11" s="14">
        <v>1315.9425000000001</v>
      </c>
      <c r="F11" s="14">
        <v>1671.0066999999999</v>
      </c>
      <c r="G11" s="14">
        <f t="shared" si="0"/>
        <v>1380.514375</v>
      </c>
      <c r="H11" s="14"/>
      <c r="I11" s="14"/>
      <c r="J11" s="14"/>
      <c r="K11" s="14"/>
      <c r="L11" s="14">
        <f t="shared" si="2"/>
        <v>588.43950648148166</v>
      </c>
      <c r="M11" s="14">
        <f t="shared" si="3"/>
        <v>1630.9424519230774</v>
      </c>
      <c r="N11" s="14">
        <f t="shared" si="4"/>
        <v>1237.2237096153847</v>
      </c>
      <c r="O11" s="14">
        <f t="shared" si="5"/>
        <v>1746.997262037037</v>
      </c>
      <c r="P11" s="14"/>
      <c r="Q11" s="14"/>
      <c r="R11" s="14"/>
      <c r="S11" s="14"/>
    </row>
    <row r="12" spans="1:19" x14ac:dyDescent="0.2">
      <c r="A12" s="14">
        <v>0</v>
      </c>
      <c r="B12" s="14"/>
      <c r="C12" s="14">
        <v>975.29750000000001</v>
      </c>
      <c r="D12" s="14">
        <v>1555.65</v>
      </c>
      <c r="E12" s="14">
        <v>844.92499999999995</v>
      </c>
      <c r="F12" s="14">
        <v>1244.21</v>
      </c>
      <c r="G12" s="14">
        <f t="shared" si="0"/>
        <v>1155.0206250000001</v>
      </c>
      <c r="H12" s="14"/>
      <c r="I12" s="14"/>
      <c r="J12" s="14"/>
      <c r="K12" s="14"/>
      <c r="L12" s="14">
        <f t="shared" si="2"/>
        <v>970.52245648148153</v>
      </c>
      <c r="M12" s="14">
        <f t="shared" si="3"/>
        <v>1695.6862019230773</v>
      </c>
      <c r="N12" s="14">
        <f t="shared" si="4"/>
        <v>991.69995961538439</v>
      </c>
      <c r="O12" s="14">
        <f t="shared" si="5"/>
        <v>1545.694312037037</v>
      </c>
      <c r="P12" s="14"/>
      <c r="Q12" s="14"/>
      <c r="R12" s="14"/>
      <c r="S12" s="14"/>
    </row>
    <row r="13" spans="1:19" x14ac:dyDescent="0.2">
      <c r="A13" s="14">
        <v>0</v>
      </c>
      <c r="B13" s="14"/>
      <c r="C13" s="14">
        <v>694.68499999999995</v>
      </c>
      <c r="D13" s="14">
        <v>791.03</v>
      </c>
      <c r="E13" s="14">
        <v>868.64800000000002</v>
      </c>
      <c r="F13" s="14">
        <v>887.70500000000004</v>
      </c>
      <c r="G13" s="14">
        <f t="shared" si="0"/>
        <v>810.51699999999994</v>
      </c>
      <c r="H13" s="14"/>
      <c r="I13" s="14"/>
      <c r="J13" s="14"/>
      <c r="K13" s="14"/>
      <c r="L13" s="14">
        <f t="shared" si="2"/>
        <v>1034.4135814814817</v>
      </c>
      <c r="M13" s="14">
        <f t="shared" si="3"/>
        <v>1275.5698269230775</v>
      </c>
      <c r="N13" s="14">
        <f t="shared" si="4"/>
        <v>1359.9265846153846</v>
      </c>
      <c r="O13" s="14">
        <f t="shared" si="5"/>
        <v>1533.6929370370372</v>
      </c>
      <c r="P13" s="14"/>
      <c r="Q13" s="14"/>
      <c r="R13" s="14"/>
      <c r="S13" s="14"/>
    </row>
    <row r="14" spans="1:19" x14ac:dyDescent="0.2">
      <c r="A14" s="14">
        <v>0</v>
      </c>
      <c r="B14" s="14"/>
      <c r="C14" s="14">
        <v>993.40250000000003</v>
      </c>
      <c r="D14" s="14">
        <v>1096</v>
      </c>
      <c r="E14" s="14">
        <v>1422.84</v>
      </c>
      <c r="F14" s="14">
        <v>1964.8</v>
      </c>
      <c r="G14" s="14">
        <f t="shared" si="0"/>
        <v>1369.2606250000001</v>
      </c>
      <c r="H14" s="14"/>
      <c r="I14" s="14"/>
      <c r="J14" s="14"/>
      <c r="K14" s="14"/>
      <c r="L14" s="14">
        <f t="shared" si="2"/>
        <v>774.38745648148154</v>
      </c>
      <c r="M14" s="14">
        <f t="shared" si="3"/>
        <v>1021.7962019230772</v>
      </c>
      <c r="N14" s="14">
        <f t="shared" si="4"/>
        <v>1355.3749596153843</v>
      </c>
      <c r="O14" s="14">
        <f t="shared" si="5"/>
        <v>2052.0443120370369</v>
      </c>
      <c r="P14" s="14"/>
      <c r="Q14" s="14"/>
      <c r="R14" s="14"/>
      <c r="S14" s="14"/>
    </row>
    <row r="15" spans="1:19" x14ac:dyDescent="0.2">
      <c r="A15" s="14">
        <v>0</v>
      </c>
      <c r="B15" s="15"/>
      <c r="C15" s="15">
        <v>704.49</v>
      </c>
      <c r="D15" s="15">
        <v>924.33</v>
      </c>
      <c r="E15" s="15">
        <v>2042.9332999999999</v>
      </c>
      <c r="F15" s="15">
        <v>1329.0474999999999</v>
      </c>
      <c r="G15" s="14">
        <f t="shared" si="0"/>
        <v>1250.2002</v>
      </c>
      <c r="H15" s="14"/>
      <c r="I15" s="14"/>
      <c r="J15" s="14"/>
      <c r="K15" s="14"/>
      <c r="L15" s="14">
        <f t="shared" si="2"/>
        <v>604.53538148148164</v>
      </c>
      <c r="M15" s="14">
        <f t="shared" si="3"/>
        <v>969.18662692307737</v>
      </c>
      <c r="N15" s="14">
        <f t="shared" si="4"/>
        <v>2094.5286846153845</v>
      </c>
      <c r="O15" s="14">
        <f t="shared" si="5"/>
        <v>1535.352237037037</v>
      </c>
      <c r="P15" s="14"/>
      <c r="Q15" s="14"/>
      <c r="R15" s="14"/>
      <c r="S15" s="14"/>
    </row>
    <row r="16" spans="1:19" x14ac:dyDescent="0.2">
      <c r="A16" s="14">
        <v>0</v>
      </c>
      <c r="B16" s="15"/>
      <c r="C16" s="15">
        <v>1845.175</v>
      </c>
      <c r="D16" s="17"/>
      <c r="E16" s="15">
        <v>1419.9</v>
      </c>
      <c r="F16" s="15">
        <v>1335.3</v>
      </c>
      <c r="G16" s="14">
        <f t="shared" si="0"/>
        <v>1533.4583333333333</v>
      </c>
      <c r="H16" s="14"/>
      <c r="I16" s="14"/>
      <c r="J16" s="14"/>
      <c r="K16" s="14"/>
      <c r="L16" s="14">
        <f t="shared" ref="L16:L28" si="7">C16-$G16+H$2</f>
        <v>1461.9622481481483</v>
      </c>
      <c r="M16" s="17"/>
      <c r="N16" s="14">
        <f t="shared" ref="N16:N25" si="8">E16-$G16+J$2</f>
        <v>1188.2372512820514</v>
      </c>
      <c r="O16" s="14">
        <f t="shared" ref="O16:O25" si="9">F16-$G16+K$2</f>
        <v>1258.3466037037037</v>
      </c>
      <c r="P16" s="14"/>
      <c r="Q16" s="14"/>
      <c r="R16" s="14"/>
      <c r="S16" s="14"/>
    </row>
    <row r="17" spans="1:19" x14ac:dyDescent="0.2">
      <c r="A17" s="14">
        <v>0</v>
      </c>
      <c r="B17" s="14"/>
      <c r="C17" s="14">
        <v>867.86500000000001</v>
      </c>
      <c r="D17" s="14">
        <v>1194.6675</v>
      </c>
      <c r="E17" s="14">
        <v>813.2</v>
      </c>
      <c r="F17" s="14">
        <v>2051.0632999999998</v>
      </c>
      <c r="G17" s="14">
        <f t="shared" si="0"/>
        <v>1231.69895</v>
      </c>
      <c r="H17" s="14"/>
      <c r="I17" s="14"/>
      <c r="J17" s="14"/>
      <c r="K17" s="14"/>
      <c r="L17" s="14">
        <f t="shared" si="7"/>
        <v>786.41163148148166</v>
      </c>
      <c r="M17" s="14">
        <f t="shared" ref="M17:M28" si="10">D17-$G17+I$2</f>
        <v>1258.0253769230774</v>
      </c>
      <c r="N17" s="14">
        <f t="shared" si="8"/>
        <v>883.29663461538462</v>
      </c>
      <c r="O17" s="14">
        <f t="shared" si="9"/>
        <v>2275.8692870370369</v>
      </c>
      <c r="P17" s="14"/>
      <c r="Q17" s="14"/>
      <c r="R17" s="14"/>
      <c r="S17" s="14"/>
    </row>
    <row r="18" spans="1:19" x14ac:dyDescent="0.2">
      <c r="A18" s="14">
        <v>0</v>
      </c>
      <c r="B18" s="14"/>
      <c r="C18" s="14">
        <v>1485.655</v>
      </c>
      <c r="D18" s="14">
        <v>1099.25</v>
      </c>
      <c r="E18" s="14">
        <v>1375.36</v>
      </c>
      <c r="F18" s="14">
        <v>1943.6333</v>
      </c>
      <c r="G18" s="14">
        <f t="shared" si="0"/>
        <v>1475.9745749999997</v>
      </c>
      <c r="H18" s="14"/>
      <c r="I18" s="14"/>
      <c r="J18" s="14"/>
      <c r="K18" s="14"/>
      <c r="L18" s="14">
        <f t="shared" si="7"/>
        <v>1159.9260064814819</v>
      </c>
      <c r="M18" s="14">
        <f t="shared" si="10"/>
        <v>918.33225192307759</v>
      </c>
      <c r="N18" s="14">
        <f t="shared" si="8"/>
        <v>1201.1810096153847</v>
      </c>
      <c r="O18" s="14">
        <f t="shared" si="9"/>
        <v>1924.1636620370373</v>
      </c>
      <c r="P18" s="14"/>
      <c r="Q18" s="14"/>
      <c r="R18" s="14"/>
      <c r="S18" s="14"/>
    </row>
    <row r="19" spans="1:19" x14ac:dyDescent="0.2">
      <c r="A19" s="14">
        <v>0</v>
      </c>
      <c r="B19" s="14"/>
      <c r="C19" s="14">
        <v>1368.35</v>
      </c>
      <c r="D19" s="14">
        <v>668.18499999999995</v>
      </c>
      <c r="E19" s="14">
        <v>946.77800000000002</v>
      </c>
      <c r="F19" s="14">
        <v>1315.2733000000001</v>
      </c>
      <c r="G19" s="14">
        <f t="shared" si="0"/>
        <v>1074.646575</v>
      </c>
      <c r="H19" s="14"/>
      <c r="I19" s="14"/>
      <c r="J19" s="14"/>
      <c r="K19" s="14"/>
      <c r="L19" s="14">
        <f t="shared" si="7"/>
        <v>1443.9490064814815</v>
      </c>
      <c r="M19" s="14">
        <f t="shared" si="10"/>
        <v>888.59525192307729</v>
      </c>
      <c r="N19" s="14">
        <f t="shared" si="8"/>
        <v>1173.9270096153846</v>
      </c>
      <c r="O19" s="14">
        <f t="shared" si="9"/>
        <v>1697.1316620370371</v>
      </c>
      <c r="P19" s="14"/>
      <c r="Q19" s="14"/>
      <c r="R19" s="14"/>
      <c r="S19" s="14"/>
    </row>
    <row r="20" spans="1:19" x14ac:dyDescent="0.2">
      <c r="A20" s="14">
        <v>0</v>
      </c>
      <c r="B20" s="14"/>
      <c r="C20" s="14">
        <v>491.54750000000001</v>
      </c>
      <c r="D20" s="14">
        <v>586.90499999999997</v>
      </c>
      <c r="E20" s="14">
        <v>919.76</v>
      </c>
      <c r="F20" s="14">
        <v>685.41499999999996</v>
      </c>
      <c r="G20" s="14">
        <f t="shared" si="0"/>
        <v>670.9068749999999</v>
      </c>
      <c r="H20" s="14"/>
      <c r="I20" s="14"/>
      <c r="J20" s="14"/>
      <c r="K20" s="14"/>
      <c r="L20" s="14">
        <f t="shared" si="7"/>
        <v>970.88620648148174</v>
      </c>
      <c r="M20" s="14">
        <f t="shared" si="10"/>
        <v>1211.0549519230774</v>
      </c>
      <c r="N20" s="14">
        <f t="shared" si="8"/>
        <v>1550.6487096153846</v>
      </c>
      <c r="O20" s="14">
        <f t="shared" si="9"/>
        <v>1471.0130620370371</v>
      </c>
      <c r="P20" s="14"/>
      <c r="Q20" s="14"/>
      <c r="R20" s="14"/>
      <c r="S20" s="14"/>
    </row>
    <row r="21" spans="1:19" x14ac:dyDescent="0.2">
      <c r="A21" s="14">
        <v>0</v>
      </c>
      <c r="B21" s="14"/>
      <c r="C21" s="14">
        <v>1055.1724999999999</v>
      </c>
      <c r="D21" s="14">
        <v>1012.1849999999999</v>
      </c>
      <c r="E21" s="14">
        <v>889.70399999999995</v>
      </c>
      <c r="F21" s="14">
        <v>1353.6617000000001</v>
      </c>
      <c r="G21" s="14">
        <f t="shared" si="0"/>
        <v>1077.6808000000001</v>
      </c>
      <c r="H21" s="14"/>
      <c r="I21" s="14"/>
      <c r="J21" s="14"/>
      <c r="K21" s="14"/>
      <c r="L21" s="14">
        <f t="shared" si="7"/>
        <v>1127.7372814814814</v>
      </c>
      <c r="M21" s="14">
        <f t="shared" si="10"/>
        <v>1229.5610269230772</v>
      </c>
      <c r="N21" s="14">
        <f t="shared" si="8"/>
        <v>1113.8187846153844</v>
      </c>
      <c r="O21" s="14">
        <f t="shared" si="9"/>
        <v>1732.4858370370371</v>
      </c>
      <c r="P21" s="14"/>
      <c r="Q21" s="14"/>
      <c r="R21" s="14"/>
      <c r="S21" s="14"/>
    </row>
    <row r="22" spans="1:19" x14ac:dyDescent="0.2">
      <c r="A22" s="14">
        <v>0</v>
      </c>
      <c r="B22" s="14"/>
      <c r="C22" s="14">
        <v>512.51</v>
      </c>
      <c r="D22" s="14">
        <v>647.82000000000005</v>
      </c>
      <c r="E22" s="14">
        <v>972.06</v>
      </c>
      <c r="F22" s="14">
        <v>755.75670000000002</v>
      </c>
      <c r="G22" s="14">
        <f t="shared" si="0"/>
        <v>722.03667499999995</v>
      </c>
      <c r="H22" s="14"/>
      <c r="I22" s="14"/>
      <c r="J22" s="14"/>
      <c r="K22" s="14"/>
      <c r="L22" s="14">
        <f t="shared" si="7"/>
        <v>940.71890648148167</v>
      </c>
      <c r="M22" s="14">
        <f t="shared" si="10"/>
        <v>1220.8401519230774</v>
      </c>
      <c r="N22" s="14">
        <f t="shared" si="8"/>
        <v>1551.8189096153847</v>
      </c>
      <c r="O22" s="14">
        <f t="shared" si="9"/>
        <v>1490.2249620370371</v>
      </c>
      <c r="P22" s="14"/>
      <c r="Q22" s="14"/>
      <c r="R22" s="14"/>
      <c r="S22" s="14"/>
    </row>
    <row r="23" spans="1:19" x14ac:dyDescent="0.2">
      <c r="A23" s="14">
        <v>0</v>
      </c>
      <c r="B23" s="14"/>
      <c r="C23" s="14">
        <v>479.79250000000002</v>
      </c>
      <c r="D23" s="14">
        <v>656.1</v>
      </c>
      <c r="E23" s="14">
        <v>1058.2660000000001</v>
      </c>
      <c r="F23" s="14">
        <v>912.02329999999995</v>
      </c>
      <c r="G23" s="14">
        <f t="shared" si="0"/>
        <v>776.54544999999996</v>
      </c>
      <c r="H23" s="14"/>
      <c r="I23" s="14"/>
      <c r="J23" s="14"/>
      <c r="K23" s="14"/>
      <c r="L23" s="14">
        <f t="shared" si="7"/>
        <v>853.49263148148168</v>
      </c>
      <c r="M23" s="14">
        <f t="shared" si="10"/>
        <v>1174.6113769230774</v>
      </c>
      <c r="N23" s="14">
        <f t="shared" si="8"/>
        <v>1583.5161346153845</v>
      </c>
      <c r="O23" s="14">
        <f t="shared" si="9"/>
        <v>1591.982787037037</v>
      </c>
      <c r="P23" s="14"/>
      <c r="Q23" s="14"/>
      <c r="R23" s="14"/>
      <c r="S23" s="14"/>
    </row>
    <row r="24" spans="1:19" x14ac:dyDescent="0.2">
      <c r="A24" s="14">
        <v>0</v>
      </c>
      <c r="B24" s="14"/>
      <c r="C24" s="14">
        <v>1177.5433</v>
      </c>
      <c r="D24" s="14">
        <v>990.27</v>
      </c>
      <c r="E24" s="14">
        <v>1081.1600000000001</v>
      </c>
      <c r="F24" s="14">
        <v>1130.7283</v>
      </c>
      <c r="G24" s="14">
        <f t="shared" si="0"/>
        <v>1094.9253999999999</v>
      </c>
      <c r="H24" s="14"/>
      <c r="I24" s="14"/>
      <c r="J24" s="14"/>
      <c r="K24" s="14"/>
      <c r="L24" s="14">
        <f t="shared" si="7"/>
        <v>1232.8634814814818</v>
      </c>
      <c r="M24" s="14">
        <f t="shared" si="10"/>
        <v>1190.4014269230775</v>
      </c>
      <c r="N24" s="14">
        <f t="shared" si="8"/>
        <v>1288.0301846153848</v>
      </c>
      <c r="O24" s="14">
        <f t="shared" si="9"/>
        <v>1492.3078370370372</v>
      </c>
      <c r="P24" s="14"/>
      <c r="Q24" s="14"/>
      <c r="R24" s="14"/>
      <c r="S24" s="14"/>
    </row>
    <row r="25" spans="1:19" x14ac:dyDescent="0.2">
      <c r="A25" s="14">
        <v>0</v>
      </c>
      <c r="B25" s="14"/>
      <c r="C25" s="14">
        <v>720.26750000000004</v>
      </c>
      <c r="D25" s="14">
        <v>916.86</v>
      </c>
      <c r="E25" s="14">
        <v>905.60199999999998</v>
      </c>
      <c r="F25" s="14">
        <v>1025.6216999999999</v>
      </c>
      <c r="G25" s="14">
        <f t="shared" si="0"/>
        <v>892.08780000000002</v>
      </c>
      <c r="H25" s="14"/>
      <c r="I25" s="14"/>
      <c r="J25" s="14"/>
      <c r="K25" s="14"/>
      <c r="L25" s="14">
        <f t="shared" si="7"/>
        <v>978.42528148148165</v>
      </c>
      <c r="M25" s="14">
        <f t="shared" si="10"/>
        <v>1319.8290269230774</v>
      </c>
      <c r="N25" s="14">
        <f t="shared" si="8"/>
        <v>1315.3097846153846</v>
      </c>
      <c r="O25" s="14">
        <f t="shared" si="9"/>
        <v>1590.038837037037</v>
      </c>
      <c r="P25" s="14"/>
      <c r="Q25" s="14"/>
      <c r="R25" s="14"/>
      <c r="S25" s="14"/>
    </row>
    <row r="26" spans="1:19" x14ac:dyDescent="0.2">
      <c r="A26" s="14">
        <v>0</v>
      </c>
      <c r="B26" s="14"/>
      <c r="C26" s="14">
        <v>777.1</v>
      </c>
      <c r="D26" s="14">
        <v>1067.3367000000001</v>
      </c>
      <c r="E26" s="17"/>
      <c r="F26" s="14">
        <v>767.08500000000004</v>
      </c>
      <c r="G26" s="14">
        <f t="shared" si="0"/>
        <v>870.50723333333337</v>
      </c>
      <c r="H26" s="14"/>
      <c r="I26" s="14"/>
      <c r="J26" s="14"/>
      <c r="K26" s="14"/>
      <c r="L26" s="14">
        <f t="shared" si="7"/>
        <v>1056.8383481481483</v>
      </c>
      <c r="M26" s="14">
        <f t="shared" si="10"/>
        <v>1491.8862935897441</v>
      </c>
      <c r="N26" s="17"/>
      <c r="O26" s="14">
        <f>F26-$G26+K$2</f>
        <v>1353.0827037037038</v>
      </c>
      <c r="P26" s="14"/>
      <c r="Q26" s="14"/>
      <c r="R26" s="14"/>
      <c r="S26" s="14"/>
    </row>
    <row r="27" spans="1:19" x14ac:dyDescent="0.2">
      <c r="A27" s="14">
        <v>0</v>
      </c>
      <c r="B27" s="14"/>
      <c r="C27" s="14">
        <v>471.60250000000002</v>
      </c>
      <c r="D27" s="14">
        <v>438.86</v>
      </c>
      <c r="E27" s="14">
        <v>502.86799999999999</v>
      </c>
      <c r="F27" s="14">
        <v>614.97</v>
      </c>
      <c r="G27" s="14">
        <f t="shared" si="0"/>
        <v>507.07512500000001</v>
      </c>
      <c r="H27" s="14"/>
      <c r="I27" s="14"/>
      <c r="J27" s="14"/>
      <c r="K27" s="14"/>
      <c r="L27" s="14">
        <f t="shared" si="7"/>
        <v>1114.7729564814817</v>
      </c>
      <c r="M27" s="14">
        <f t="shared" si="10"/>
        <v>1226.8417019230774</v>
      </c>
      <c r="N27" s="14">
        <f>E27-$G27+J$2</f>
        <v>1297.5884596153846</v>
      </c>
      <c r="O27" s="14">
        <f>F27-$G27+K$2</f>
        <v>1564.399812037037</v>
      </c>
      <c r="P27" s="14"/>
      <c r="Q27" s="14"/>
      <c r="R27" s="14"/>
      <c r="S27" s="14"/>
    </row>
    <row r="28" spans="1:19" x14ac:dyDescent="0.2">
      <c r="A28" s="14">
        <v>0</v>
      </c>
      <c r="B28" s="14"/>
      <c r="C28" s="14">
        <v>853.74</v>
      </c>
      <c r="D28" s="14">
        <v>733.78499999999997</v>
      </c>
      <c r="E28" s="14">
        <v>825.14400000000001</v>
      </c>
      <c r="F28" s="14">
        <v>1006.13</v>
      </c>
      <c r="G28" s="14">
        <f t="shared" si="0"/>
        <v>854.69974999999999</v>
      </c>
      <c r="H28" s="14"/>
      <c r="I28" s="14"/>
      <c r="J28" s="14"/>
      <c r="K28" s="14"/>
      <c r="L28" s="14">
        <f t="shared" si="7"/>
        <v>1149.2858314814816</v>
      </c>
      <c r="M28" s="14">
        <f t="shared" si="10"/>
        <v>1174.1420769230772</v>
      </c>
      <c r="N28" s="14">
        <f>E28-$G28+J$2</f>
        <v>1272.2398346153846</v>
      </c>
      <c r="O28" s="14">
        <f>F28-$G28+K$2</f>
        <v>1607.9351870370369</v>
      </c>
      <c r="P28" s="14"/>
      <c r="Q28" s="14"/>
      <c r="R28" s="14"/>
      <c r="S28" s="14"/>
    </row>
    <row r="29" spans="1:19" s="1" customFormat="1" x14ac:dyDescent="0.2">
      <c r="A29" s="16">
        <v>2</v>
      </c>
      <c r="B29" s="16"/>
      <c r="C29" s="16">
        <v>1056.5775000000001</v>
      </c>
      <c r="D29" s="16">
        <v>1416.8</v>
      </c>
      <c r="E29" s="16">
        <v>1209.634</v>
      </c>
      <c r="F29" s="16">
        <v>1491.7166999999999</v>
      </c>
      <c r="G29" s="16">
        <f t="shared" si="0"/>
        <v>1293.6820499999999</v>
      </c>
      <c r="H29" s="16">
        <f>AVERAGE(C29:C46)</f>
        <v>1064.7149944444443</v>
      </c>
      <c r="I29" s="16">
        <f t="shared" ref="I29:K29" si="11">AVERAGE(D29:D46)</f>
        <v>1160.9533333333334</v>
      </c>
      <c r="J29" s="16">
        <f t="shared" si="11"/>
        <v>1116.9476777777777</v>
      </c>
      <c r="K29" s="16">
        <f t="shared" si="11"/>
        <v>1348.8788888888889</v>
      </c>
      <c r="L29" s="16">
        <f>C29-$G29+H$29</f>
        <v>827.61044444444451</v>
      </c>
      <c r="M29" s="16">
        <f t="shared" ref="M29:O44" si="12">D29-$G29+I$29</f>
        <v>1284.0712833333334</v>
      </c>
      <c r="N29" s="16">
        <f t="shared" si="12"/>
        <v>1032.8996277777778</v>
      </c>
      <c r="O29" s="16">
        <f t="shared" si="12"/>
        <v>1546.913538888889</v>
      </c>
      <c r="P29" s="1">
        <f>1.96*STDEV(L29:L46)/SQRT(18)</f>
        <v>69.771417396089092</v>
      </c>
      <c r="Q29" s="1">
        <f t="shared" ref="Q29:S29" si="13">1.96*STDEV(M29:M46)/SQRT(18)</f>
        <v>70.006395024873086</v>
      </c>
      <c r="R29" s="1">
        <f t="shared" si="13"/>
        <v>58.1689047959863</v>
      </c>
      <c r="S29" s="1">
        <f t="shared" si="13"/>
        <v>94.258333412063294</v>
      </c>
    </row>
    <row r="30" spans="1:19" x14ac:dyDescent="0.2">
      <c r="A30" s="14">
        <v>2</v>
      </c>
      <c r="B30" s="14"/>
      <c r="C30" s="14">
        <v>1353.625</v>
      </c>
      <c r="D30" s="14">
        <v>1556.1</v>
      </c>
      <c r="E30" s="14">
        <v>1454.58</v>
      </c>
      <c r="F30" s="14">
        <v>1445.2333000000001</v>
      </c>
      <c r="G30" s="14">
        <f t="shared" si="0"/>
        <v>1452.384575</v>
      </c>
      <c r="H30" s="14"/>
      <c r="I30" s="14"/>
      <c r="J30" s="14"/>
      <c r="K30" s="14"/>
      <c r="L30" s="15">
        <f t="shared" ref="L30:O46" si="14">C30-$G30+H$29</f>
        <v>965.95541944444426</v>
      </c>
      <c r="M30" s="15">
        <f t="shared" si="12"/>
        <v>1264.6687583333332</v>
      </c>
      <c r="N30" s="15">
        <f t="shared" si="12"/>
        <v>1119.1431027777776</v>
      </c>
      <c r="O30" s="15">
        <f t="shared" si="12"/>
        <v>1341.727613888889</v>
      </c>
      <c r="P30" s="14"/>
      <c r="Q30" s="14"/>
      <c r="R30" s="14"/>
      <c r="S30" s="14"/>
    </row>
    <row r="31" spans="1:19" x14ac:dyDescent="0.2">
      <c r="A31" s="14">
        <v>2</v>
      </c>
      <c r="B31" s="14"/>
      <c r="C31" s="14">
        <v>1358.1333</v>
      </c>
      <c r="D31" s="14">
        <v>1238.8499999999999</v>
      </c>
      <c r="E31" s="14">
        <v>1265.712</v>
      </c>
      <c r="F31" s="14">
        <v>1673.4833000000001</v>
      </c>
      <c r="G31" s="14">
        <f t="shared" si="0"/>
        <v>1384.04465</v>
      </c>
      <c r="H31" s="14"/>
      <c r="I31" s="14"/>
      <c r="J31" s="14"/>
      <c r="K31" s="14"/>
      <c r="L31" s="15">
        <f t="shared" si="14"/>
        <v>1038.8036444444442</v>
      </c>
      <c r="M31" s="15">
        <f t="shared" si="12"/>
        <v>1015.7586833333332</v>
      </c>
      <c r="N31" s="15">
        <f t="shared" si="12"/>
        <v>998.61502777777764</v>
      </c>
      <c r="O31" s="15">
        <f t="shared" si="12"/>
        <v>1638.317538888889</v>
      </c>
      <c r="P31" s="14"/>
      <c r="Q31" s="14"/>
      <c r="R31" s="14"/>
      <c r="S31" s="14"/>
    </row>
    <row r="32" spans="1:19" x14ac:dyDescent="0.2">
      <c r="A32" s="14">
        <v>2</v>
      </c>
      <c r="B32" s="14"/>
      <c r="C32" s="14">
        <v>817.94830000000002</v>
      </c>
      <c r="D32" s="14">
        <v>892.35</v>
      </c>
      <c r="E32" s="14">
        <v>1112.82</v>
      </c>
      <c r="F32" s="14">
        <v>1831.9666999999999</v>
      </c>
      <c r="G32" s="14">
        <f t="shared" si="0"/>
        <v>1163.77125</v>
      </c>
      <c r="H32" s="14"/>
      <c r="I32" s="14"/>
      <c r="J32" s="14"/>
      <c r="K32" s="14"/>
      <c r="L32" s="15">
        <f t="shared" si="14"/>
        <v>718.89204444444431</v>
      </c>
      <c r="M32" s="15">
        <f t="shared" si="12"/>
        <v>889.53208333333339</v>
      </c>
      <c r="N32" s="15">
        <f t="shared" si="12"/>
        <v>1065.9964277777776</v>
      </c>
      <c r="O32" s="15">
        <f t="shared" si="12"/>
        <v>2017.0743388888889</v>
      </c>
      <c r="P32" s="14"/>
      <c r="Q32" s="14"/>
      <c r="R32" s="14"/>
      <c r="S32" s="14"/>
    </row>
    <row r="33" spans="1:19" x14ac:dyDescent="0.2">
      <c r="A33" s="14">
        <v>2</v>
      </c>
      <c r="B33" s="14"/>
      <c r="C33" s="14">
        <v>1964.325</v>
      </c>
      <c r="D33" s="14">
        <v>2234.5500000000002</v>
      </c>
      <c r="E33" s="14">
        <v>2017.68</v>
      </c>
      <c r="F33" s="14">
        <v>2482.7332999999999</v>
      </c>
      <c r="G33" s="14">
        <f t="shared" si="0"/>
        <v>2174.822075</v>
      </c>
      <c r="H33" s="14"/>
      <c r="I33" s="14"/>
      <c r="J33" s="14"/>
      <c r="K33" s="14"/>
      <c r="L33" s="15">
        <f t="shared" si="14"/>
        <v>854.21791944444431</v>
      </c>
      <c r="M33" s="15">
        <f t="shared" si="12"/>
        <v>1220.6812583333335</v>
      </c>
      <c r="N33" s="15">
        <f t="shared" si="12"/>
        <v>959.80560277777772</v>
      </c>
      <c r="O33" s="15">
        <f t="shared" si="12"/>
        <v>1656.7901138888888</v>
      </c>
      <c r="P33" s="14"/>
      <c r="Q33" s="14"/>
      <c r="R33" s="14"/>
      <c r="S33" s="14"/>
    </row>
    <row r="34" spans="1:19" x14ac:dyDescent="0.2">
      <c r="A34" s="14">
        <v>2</v>
      </c>
      <c r="B34" s="14"/>
      <c r="C34" s="14">
        <v>948.36829999999998</v>
      </c>
      <c r="D34" s="14">
        <v>1201.7</v>
      </c>
      <c r="E34" s="14">
        <v>1080.06</v>
      </c>
      <c r="F34" s="14">
        <v>1476.78</v>
      </c>
      <c r="G34" s="14">
        <f t="shared" si="0"/>
        <v>1176.727075</v>
      </c>
      <c r="H34" s="14"/>
      <c r="I34" s="14"/>
      <c r="J34" s="14"/>
      <c r="K34" s="14"/>
      <c r="L34" s="15">
        <f t="shared" si="14"/>
        <v>836.35621944444426</v>
      </c>
      <c r="M34" s="15">
        <f t="shared" si="12"/>
        <v>1185.9262583333334</v>
      </c>
      <c r="N34" s="15">
        <f t="shared" si="12"/>
        <v>1020.2806027777776</v>
      </c>
      <c r="O34" s="15">
        <f t="shared" si="12"/>
        <v>1648.9318138888889</v>
      </c>
      <c r="P34" s="14"/>
      <c r="Q34" s="14"/>
      <c r="R34" s="14"/>
      <c r="S34" s="14"/>
    </row>
    <row r="35" spans="1:19" x14ac:dyDescent="0.2">
      <c r="A35" s="14">
        <v>2</v>
      </c>
      <c r="B35" s="14"/>
      <c r="C35" s="14">
        <v>1549.4</v>
      </c>
      <c r="D35" s="14">
        <v>1633.68</v>
      </c>
      <c r="E35" s="14">
        <v>1218.4949999999999</v>
      </c>
      <c r="F35" s="14">
        <v>1630.8333</v>
      </c>
      <c r="G35" s="14">
        <f t="shared" si="0"/>
        <v>1508.102075</v>
      </c>
      <c r="H35" s="14"/>
      <c r="I35" s="14"/>
      <c r="J35" s="14"/>
      <c r="K35" s="14"/>
      <c r="L35" s="15">
        <f t="shared" si="14"/>
        <v>1106.0129194444444</v>
      </c>
      <c r="M35" s="15">
        <f t="shared" si="12"/>
        <v>1286.5312583333334</v>
      </c>
      <c r="N35" s="15">
        <f t="shared" si="12"/>
        <v>827.34060277777758</v>
      </c>
      <c r="O35" s="15">
        <f t="shared" si="12"/>
        <v>1471.6101138888889</v>
      </c>
      <c r="P35" s="14"/>
      <c r="Q35" s="14"/>
      <c r="R35" s="14"/>
      <c r="S35" s="14"/>
    </row>
    <row r="36" spans="1:19" x14ac:dyDescent="0.2">
      <c r="A36" s="14">
        <v>2</v>
      </c>
      <c r="B36" s="14"/>
      <c r="C36" s="14">
        <v>1623.4</v>
      </c>
      <c r="D36" s="14">
        <v>1250.4000000000001</v>
      </c>
      <c r="E36" s="14">
        <v>1711.85</v>
      </c>
      <c r="F36" s="14">
        <v>1591.4</v>
      </c>
      <c r="G36" s="14">
        <f t="shared" si="0"/>
        <v>1544.2624999999998</v>
      </c>
      <c r="H36" s="14"/>
      <c r="I36" s="14"/>
      <c r="J36" s="14"/>
      <c r="K36" s="14"/>
      <c r="L36" s="15">
        <f t="shared" si="14"/>
        <v>1143.8524944444446</v>
      </c>
      <c r="M36" s="15">
        <f t="shared" si="12"/>
        <v>867.09083333333365</v>
      </c>
      <c r="N36" s="15">
        <f t="shared" si="12"/>
        <v>1284.5351777777778</v>
      </c>
      <c r="O36" s="15">
        <f t="shared" si="12"/>
        <v>1396.0163888888892</v>
      </c>
      <c r="P36" s="14"/>
      <c r="Q36" s="14"/>
      <c r="R36" s="14"/>
      <c r="S36" s="14"/>
    </row>
    <row r="37" spans="1:19" x14ac:dyDescent="0.2">
      <c r="A37" s="14">
        <v>2</v>
      </c>
      <c r="B37" s="14"/>
      <c r="C37" s="14">
        <v>612.49749999999995</v>
      </c>
      <c r="D37" s="14">
        <v>876.11</v>
      </c>
      <c r="E37" s="14">
        <v>647.976</v>
      </c>
      <c r="F37" s="14">
        <v>1005.2</v>
      </c>
      <c r="G37" s="14">
        <f t="shared" si="0"/>
        <v>785.44587500000011</v>
      </c>
      <c r="H37" s="14"/>
      <c r="I37" s="14"/>
      <c r="J37" s="14"/>
      <c r="K37" s="14"/>
      <c r="L37" s="15">
        <f t="shared" si="14"/>
        <v>891.76661944444413</v>
      </c>
      <c r="M37" s="15">
        <f t="shared" si="12"/>
        <v>1251.6174583333332</v>
      </c>
      <c r="N37" s="15">
        <f t="shared" si="12"/>
        <v>979.47780277777758</v>
      </c>
      <c r="O37" s="15">
        <f t="shared" si="12"/>
        <v>1568.6330138888889</v>
      </c>
      <c r="P37" s="14"/>
      <c r="Q37" s="14"/>
      <c r="R37" s="14"/>
      <c r="S37" s="14"/>
    </row>
    <row r="38" spans="1:19" x14ac:dyDescent="0.2">
      <c r="A38" s="14">
        <v>2</v>
      </c>
      <c r="B38" s="14"/>
      <c r="C38" s="14">
        <v>900.79250000000002</v>
      </c>
      <c r="D38" s="14">
        <v>650.14499999999998</v>
      </c>
      <c r="E38" s="14">
        <v>676.96249999999998</v>
      </c>
      <c r="F38" s="14">
        <v>1205.4666999999999</v>
      </c>
      <c r="G38" s="14">
        <f t="shared" si="0"/>
        <v>858.34167500000001</v>
      </c>
      <c r="H38" s="14"/>
      <c r="I38" s="14"/>
      <c r="J38" s="14"/>
      <c r="K38" s="14"/>
      <c r="L38" s="15">
        <f t="shared" si="14"/>
        <v>1107.1658194444444</v>
      </c>
      <c r="M38" s="15">
        <f t="shared" si="12"/>
        <v>952.75665833333335</v>
      </c>
      <c r="N38" s="15">
        <f t="shared" si="12"/>
        <v>935.56850277777767</v>
      </c>
      <c r="O38" s="15">
        <f t="shared" si="12"/>
        <v>1696.0039138888887</v>
      </c>
      <c r="P38" s="14"/>
      <c r="Q38" s="14"/>
      <c r="R38" s="14"/>
      <c r="S38" s="14"/>
    </row>
    <row r="39" spans="1:19" x14ac:dyDescent="0.2">
      <c r="A39" s="14">
        <v>2</v>
      </c>
      <c r="B39" s="14"/>
      <c r="C39" s="14">
        <v>1361.4749999999999</v>
      </c>
      <c r="D39" s="14">
        <v>1509.865</v>
      </c>
      <c r="E39" s="14">
        <v>1111.23</v>
      </c>
      <c r="F39" s="14">
        <v>1316.9817</v>
      </c>
      <c r="G39" s="14">
        <f t="shared" si="0"/>
        <v>1324.887925</v>
      </c>
      <c r="H39" s="14"/>
      <c r="I39" s="14"/>
      <c r="J39" s="14"/>
      <c r="K39" s="14"/>
      <c r="L39" s="15">
        <f t="shared" si="14"/>
        <v>1101.3020694444442</v>
      </c>
      <c r="M39" s="15">
        <f t="shared" si="12"/>
        <v>1345.9304083333334</v>
      </c>
      <c r="N39" s="15">
        <f t="shared" si="12"/>
        <v>903.28975277777772</v>
      </c>
      <c r="O39" s="15">
        <f t="shared" si="12"/>
        <v>1340.972663888889</v>
      </c>
      <c r="P39" s="14"/>
      <c r="Q39" s="14"/>
      <c r="R39" s="14"/>
      <c r="S39" s="14"/>
    </row>
    <row r="40" spans="1:19" x14ac:dyDescent="0.2">
      <c r="A40" s="15">
        <v>2</v>
      </c>
      <c r="B40" s="15"/>
      <c r="C40" s="15">
        <v>720.36</v>
      </c>
      <c r="D40" s="15">
        <v>1241.4100000000001</v>
      </c>
      <c r="E40" s="15">
        <v>1094.0899999999999</v>
      </c>
      <c r="F40" s="15">
        <v>1654.8167000000001</v>
      </c>
      <c r="G40" s="15">
        <f t="shared" si="0"/>
        <v>1177.669175</v>
      </c>
      <c r="H40" s="15"/>
      <c r="I40" s="15"/>
      <c r="J40" s="15"/>
      <c r="K40" s="14"/>
      <c r="L40" s="15">
        <f t="shared" si="14"/>
        <v>607.40581944444432</v>
      </c>
      <c r="M40" s="15">
        <f t="shared" si="12"/>
        <v>1224.6941583333335</v>
      </c>
      <c r="N40" s="15">
        <f t="shared" si="12"/>
        <v>1033.3685027777776</v>
      </c>
      <c r="O40" s="15">
        <f t="shared" si="12"/>
        <v>1826.026413888889</v>
      </c>
      <c r="P40" s="14"/>
      <c r="Q40" s="14"/>
      <c r="R40" s="14"/>
      <c r="S40" s="14"/>
    </row>
    <row r="41" spans="1:19" x14ac:dyDescent="0.2">
      <c r="A41" s="15">
        <v>2</v>
      </c>
      <c r="B41" s="15"/>
      <c r="C41" s="15">
        <v>1270.31</v>
      </c>
      <c r="D41" s="15">
        <v>1057.21</v>
      </c>
      <c r="E41" s="15">
        <v>1344.0367000000001</v>
      </c>
      <c r="F41" s="15">
        <v>953.72329999999999</v>
      </c>
      <c r="G41" s="15">
        <f t="shared" si="0"/>
        <v>1156.32</v>
      </c>
      <c r="H41" s="15"/>
      <c r="I41" s="15"/>
      <c r="J41" s="15"/>
      <c r="K41" s="14"/>
      <c r="L41" s="15">
        <f t="shared" si="14"/>
        <v>1178.7049944444443</v>
      </c>
      <c r="M41" s="15">
        <f t="shared" si="12"/>
        <v>1061.8433333333335</v>
      </c>
      <c r="N41" s="15">
        <f t="shared" si="12"/>
        <v>1304.6643777777779</v>
      </c>
      <c r="O41" s="15">
        <f t="shared" si="12"/>
        <v>1146.2821888888889</v>
      </c>
      <c r="P41" s="14"/>
      <c r="Q41" s="14"/>
      <c r="R41" s="14"/>
      <c r="S41" s="14"/>
    </row>
    <row r="42" spans="1:19" x14ac:dyDescent="0.2">
      <c r="A42" s="14">
        <v>2</v>
      </c>
      <c r="B42" s="14"/>
      <c r="C42" s="14">
        <v>794.64499999999998</v>
      </c>
      <c r="D42" s="14">
        <v>886.17499999999995</v>
      </c>
      <c r="E42" s="14">
        <v>935.25</v>
      </c>
      <c r="F42" s="14">
        <v>1100.0667000000001</v>
      </c>
      <c r="G42" s="14">
        <f t="shared" si="0"/>
        <v>929.034175</v>
      </c>
      <c r="H42" s="15"/>
      <c r="I42" s="14"/>
      <c r="J42" s="14"/>
      <c r="K42" s="14"/>
      <c r="L42" s="15">
        <f t="shared" si="14"/>
        <v>930.32581944444428</v>
      </c>
      <c r="M42" s="15">
        <f t="shared" si="12"/>
        <v>1118.0941583333333</v>
      </c>
      <c r="N42" s="15">
        <f t="shared" si="12"/>
        <v>1123.1635027777777</v>
      </c>
      <c r="O42" s="15">
        <f t="shared" si="12"/>
        <v>1519.911413888889</v>
      </c>
      <c r="P42" s="14"/>
      <c r="Q42" s="14"/>
      <c r="R42" s="14"/>
      <c r="S42" s="14"/>
    </row>
    <row r="43" spans="1:19" x14ac:dyDescent="0.2">
      <c r="A43" s="14">
        <v>2</v>
      </c>
      <c r="B43" s="14"/>
      <c r="C43" s="14">
        <v>647.13499999999999</v>
      </c>
      <c r="D43" s="14">
        <v>999.90499999999997</v>
      </c>
      <c r="E43" s="14">
        <v>689.62800000000004</v>
      </c>
      <c r="F43" s="14">
        <v>809.44500000000005</v>
      </c>
      <c r="G43" s="14">
        <f t="shared" si="0"/>
        <v>786.52825000000007</v>
      </c>
      <c r="H43" s="15"/>
      <c r="I43" s="14"/>
      <c r="J43" s="14"/>
      <c r="K43" s="14"/>
      <c r="L43" s="15">
        <f t="shared" si="14"/>
        <v>925.32174444444422</v>
      </c>
      <c r="M43" s="15">
        <f t="shared" si="12"/>
        <v>1374.3300833333333</v>
      </c>
      <c r="N43" s="15">
        <f t="shared" si="12"/>
        <v>1020.0474277777777</v>
      </c>
      <c r="O43" s="15">
        <f t="shared" si="12"/>
        <v>1371.7956388888888</v>
      </c>
      <c r="P43" s="14"/>
      <c r="Q43" s="14"/>
      <c r="R43" s="14"/>
      <c r="S43" s="14"/>
    </row>
    <row r="44" spans="1:19" x14ac:dyDescent="0.2">
      <c r="A44" s="14">
        <v>2</v>
      </c>
      <c r="B44" s="14"/>
      <c r="C44" s="14">
        <v>652.48249999999996</v>
      </c>
      <c r="D44" s="14">
        <v>613.09</v>
      </c>
      <c r="E44" s="14">
        <v>794.822</v>
      </c>
      <c r="F44" s="14">
        <v>883.10829999999999</v>
      </c>
      <c r="G44" s="14">
        <f t="shared" si="0"/>
        <v>735.87569999999994</v>
      </c>
      <c r="H44" s="15"/>
      <c r="I44" s="14"/>
      <c r="J44" s="14"/>
      <c r="K44" s="14"/>
      <c r="L44" s="15">
        <f t="shared" si="14"/>
        <v>981.32179444444432</v>
      </c>
      <c r="M44" s="15">
        <f t="shared" si="12"/>
        <v>1038.1676333333335</v>
      </c>
      <c r="N44" s="15">
        <f t="shared" si="12"/>
        <v>1175.8939777777778</v>
      </c>
      <c r="O44" s="15">
        <f t="shared" si="12"/>
        <v>1496.111488888889</v>
      </c>
      <c r="P44" s="14"/>
      <c r="Q44" s="14"/>
      <c r="R44" s="14"/>
      <c r="S44" s="14"/>
    </row>
    <row r="45" spans="1:19" x14ac:dyDescent="0.2">
      <c r="A45" s="14">
        <v>2</v>
      </c>
      <c r="B45" s="15"/>
      <c r="C45" s="15">
        <v>833.02250000000004</v>
      </c>
      <c r="D45" s="15">
        <v>848.36</v>
      </c>
      <c r="E45" s="15">
        <v>954.86800000000005</v>
      </c>
      <c r="F45" s="15">
        <v>969.42</v>
      </c>
      <c r="G45" s="14">
        <f t="shared" si="0"/>
        <v>901.41762500000004</v>
      </c>
      <c r="H45" s="15"/>
      <c r="I45" s="14"/>
      <c r="J45" s="14"/>
      <c r="K45" s="14"/>
      <c r="L45" s="15">
        <f t="shared" si="14"/>
        <v>996.31986944444429</v>
      </c>
      <c r="M45" s="15">
        <f t="shared" si="14"/>
        <v>1107.8957083333335</v>
      </c>
      <c r="N45" s="15">
        <f t="shared" si="14"/>
        <v>1170.3980527777776</v>
      </c>
      <c r="O45" s="15">
        <f t="shared" si="14"/>
        <v>1416.881263888889</v>
      </c>
      <c r="P45" s="14"/>
      <c r="Q45" s="14"/>
      <c r="R45" s="14"/>
      <c r="S45" s="14"/>
    </row>
    <row r="46" spans="1:19" x14ac:dyDescent="0.2">
      <c r="A46" s="14">
        <v>2</v>
      </c>
      <c r="B46" s="15"/>
      <c r="C46" s="15">
        <v>700.37249999999995</v>
      </c>
      <c r="D46" s="15">
        <v>790.46</v>
      </c>
      <c r="E46" s="15">
        <v>785.36400000000003</v>
      </c>
      <c r="F46" s="15">
        <v>757.44500000000005</v>
      </c>
      <c r="G46" s="14">
        <f t="shared" si="0"/>
        <v>758.41037500000004</v>
      </c>
      <c r="H46" s="15"/>
      <c r="I46" s="14"/>
      <c r="J46" s="14"/>
      <c r="K46" s="14"/>
      <c r="L46" s="15">
        <f t="shared" si="14"/>
        <v>1006.6771194444442</v>
      </c>
      <c r="M46" s="15">
        <f t="shared" si="14"/>
        <v>1193.0029583333335</v>
      </c>
      <c r="N46" s="15">
        <f t="shared" si="14"/>
        <v>1143.9013027777778</v>
      </c>
      <c r="O46" s="15">
        <f t="shared" si="14"/>
        <v>1347.9135138888889</v>
      </c>
      <c r="P46" s="14"/>
      <c r="Q46" s="14"/>
      <c r="R46" s="14"/>
      <c r="S46" s="14"/>
    </row>
    <row r="47" spans="1:19" x14ac:dyDescent="0.2">
      <c r="A47" s="14"/>
      <c r="B47" s="15"/>
      <c r="C47" s="15"/>
      <c r="D47" s="15"/>
      <c r="E47" s="15"/>
      <c r="F47" s="15"/>
      <c r="G47" s="15"/>
      <c r="H47" s="15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x14ac:dyDescent="0.2">
      <c r="A48" s="14"/>
      <c r="B48" s="15"/>
      <c r="C48" s="15"/>
      <c r="D48" s="15"/>
      <c r="E48" s="15"/>
      <c r="F48" s="15"/>
      <c r="G48" s="15"/>
      <c r="H48" s="15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x14ac:dyDescent="0.2">
      <c r="A49" s="14"/>
      <c r="B49" s="15"/>
      <c r="C49" s="15"/>
      <c r="D49" s="15"/>
      <c r="E49" s="15"/>
      <c r="F49" s="15"/>
      <c r="G49" s="15"/>
      <c r="H49" s="15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x14ac:dyDescent="0.2">
      <c r="A50" s="14"/>
      <c r="B50" s="15"/>
      <c r="C50" s="15"/>
      <c r="D50" s="15"/>
      <c r="E50" s="15"/>
      <c r="F50" s="15"/>
      <c r="G50" s="15"/>
      <c r="H50" s="15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x14ac:dyDescent="0.2">
      <c r="A51" s="14"/>
      <c r="B51" s="3"/>
      <c r="C51" s="3" t="str">
        <f>C1</f>
        <v>V2V</v>
      </c>
      <c r="D51" s="3" t="str">
        <f t="shared" ref="D51:F51" si="15">D1</f>
        <v>A2V</v>
      </c>
      <c r="E51" s="3" t="str">
        <f t="shared" si="15"/>
        <v>A2A</v>
      </c>
      <c r="F51" s="3" t="str">
        <f t="shared" si="15"/>
        <v>V2A</v>
      </c>
      <c r="G51" s="3" t="s">
        <v>158</v>
      </c>
      <c r="H51" s="3" t="s">
        <v>169</v>
      </c>
      <c r="I51" s="3" t="s">
        <v>167</v>
      </c>
      <c r="J51" s="3" t="s">
        <v>168</v>
      </c>
      <c r="K51" s="14"/>
      <c r="L51" s="14"/>
      <c r="M51" s="14"/>
      <c r="N51" s="14"/>
      <c r="O51" s="14"/>
      <c r="P51" s="14"/>
      <c r="Q51" s="14"/>
      <c r="R51" s="14"/>
      <c r="S51" s="14"/>
    </row>
    <row r="52" spans="1:19" x14ac:dyDescent="0.2">
      <c r="A52" s="14"/>
      <c r="B52" s="3" t="s">
        <v>213</v>
      </c>
      <c r="C52" s="3">
        <f>AVERAGE(C2:C28)</f>
        <v>1150.2455814814816</v>
      </c>
      <c r="D52" s="3">
        <f t="shared" ref="D52:F52" si="16">AVERAGE(D2:D28)</f>
        <v>1295.0568269230773</v>
      </c>
      <c r="E52" s="3">
        <f t="shared" si="16"/>
        <v>1301.7955846153845</v>
      </c>
      <c r="F52" s="3">
        <f t="shared" si="16"/>
        <v>1456.5049370370371</v>
      </c>
      <c r="G52" s="3">
        <f>P2</f>
        <v>125.32699692173894</v>
      </c>
      <c r="H52" s="3">
        <f t="shared" ref="H52:J52" si="17">Q2</f>
        <v>127.09284476249543</v>
      </c>
      <c r="I52" s="3">
        <f t="shared" si="17"/>
        <v>126.45014435521959</v>
      </c>
      <c r="J52" s="3">
        <f t="shared" si="17"/>
        <v>137.10431365071386</v>
      </c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2">
      <c r="A53" s="14"/>
      <c r="B53" s="14" t="s">
        <v>214</v>
      </c>
      <c r="C53" s="14">
        <f>AVERAGE(C29:C46)</f>
        <v>1064.7149944444443</v>
      </c>
      <c r="D53" s="14">
        <f t="shared" ref="D53:F53" si="18">AVERAGE(D29:D46)</f>
        <v>1160.9533333333334</v>
      </c>
      <c r="E53" s="14">
        <f t="shared" si="18"/>
        <v>1116.9476777777777</v>
      </c>
      <c r="F53" s="14">
        <f t="shared" si="18"/>
        <v>1348.8788888888889</v>
      </c>
      <c r="G53" s="14">
        <f>P29</f>
        <v>69.771417396089092</v>
      </c>
      <c r="H53" s="14">
        <f t="shared" ref="H53:J53" si="19">Q29</f>
        <v>70.006395024873086</v>
      </c>
      <c r="I53" s="14">
        <f t="shared" si="19"/>
        <v>58.1689047959863</v>
      </c>
      <c r="J53" s="14">
        <f t="shared" si="19"/>
        <v>94.258333412063294</v>
      </c>
      <c r="K53" s="14"/>
      <c r="L53" s="14"/>
      <c r="M53" s="14"/>
      <c r="N53" s="14"/>
      <c r="O53" s="14"/>
      <c r="P53" s="14"/>
      <c r="Q53" s="14"/>
      <c r="R53" s="14"/>
      <c r="S53" s="14"/>
    </row>
    <row r="54" spans="1:1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sortState ref="A2:G46">
    <sortCondition ref="A2:A46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O53" sqref="O53"/>
    </sheetView>
  </sheetViews>
  <sheetFormatPr baseColWidth="10" defaultRowHeight="16" x14ac:dyDescent="0.2"/>
  <cols>
    <col min="1" max="1" width="10.83203125" style="3"/>
    <col min="5" max="5" width="13.6640625" customWidth="1"/>
    <col min="6" max="6" width="15.33203125" customWidth="1"/>
    <col min="7" max="7" width="14.83203125" customWidth="1"/>
  </cols>
  <sheetData>
    <row r="1" spans="2:13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x14ac:dyDescent="0.2"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x14ac:dyDescent="0.2">
      <c r="B4" s="3" t="s">
        <v>0</v>
      </c>
      <c r="C4" s="3"/>
      <c r="D4" s="3" t="s">
        <v>198</v>
      </c>
      <c r="E4" s="3" t="s">
        <v>199</v>
      </c>
      <c r="F4" s="3"/>
      <c r="G4" s="3"/>
      <c r="H4" s="3"/>
      <c r="I4" s="3"/>
      <c r="J4" s="3"/>
      <c r="K4" s="3"/>
      <c r="L4" s="3"/>
      <c r="M4" s="3"/>
    </row>
    <row r="5" spans="2:13" x14ac:dyDescent="0.2">
      <c r="B5" s="3" t="s">
        <v>200</v>
      </c>
      <c r="C5" s="3" t="s">
        <v>1</v>
      </c>
      <c r="D5" s="3">
        <v>0.9494956</v>
      </c>
      <c r="E5" s="3">
        <v>1287.529556</v>
      </c>
      <c r="F5" s="3"/>
      <c r="G5" s="3"/>
      <c r="H5" s="3"/>
      <c r="I5" s="3"/>
      <c r="J5" s="3"/>
      <c r="K5" s="3"/>
      <c r="L5" s="3"/>
      <c r="M5" s="3"/>
    </row>
    <row r="6" spans="2:13" x14ac:dyDescent="0.2">
      <c r="B6" s="3"/>
      <c r="C6" s="3" t="s">
        <v>2</v>
      </c>
      <c r="D6" s="3">
        <v>9</v>
      </c>
      <c r="E6" s="3">
        <v>9</v>
      </c>
      <c r="F6" s="3"/>
      <c r="G6" s="3"/>
      <c r="H6" s="3"/>
      <c r="I6" s="3"/>
      <c r="J6" s="3"/>
      <c r="K6" s="3"/>
      <c r="L6" s="3"/>
      <c r="M6" s="3"/>
    </row>
    <row r="7" spans="2:13" x14ac:dyDescent="0.2">
      <c r="B7" s="3"/>
      <c r="C7" s="3" t="s">
        <v>3</v>
      </c>
      <c r="D7" s="3">
        <v>4.7912719999999999E-2</v>
      </c>
      <c r="E7" s="3">
        <v>287.96494430000001</v>
      </c>
      <c r="F7" s="3"/>
      <c r="G7" s="3"/>
      <c r="H7" s="3"/>
      <c r="I7" s="3"/>
      <c r="J7" s="3"/>
      <c r="K7" s="3"/>
      <c r="L7" s="3"/>
      <c r="M7" s="3"/>
    </row>
    <row r="8" spans="2:13" x14ac:dyDescent="0.2">
      <c r="B8" s="3"/>
      <c r="C8" s="3" t="s">
        <v>4</v>
      </c>
      <c r="D8" s="3">
        <v>1.5970910000000001E-2</v>
      </c>
      <c r="E8" s="3">
        <v>95.988314799999998</v>
      </c>
      <c r="F8" s="3"/>
      <c r="G8" s="3"/>
      <c r="H8" s="3"/>
      <c r="I8" s="3"/>
      <c r="J8" s="3"/>
      <c r="K8" s="3"/>
      <c r="L8" s="3"/>
      <c r="M8" s="3"/>
    </row>
    <row r="9" spans="2:13" x14ac:dyDescent="0.2">
      <c r="B9" s="3" t="s">
        <v>201</v>
      </c>
      <c r="C9" s="3" t="s">
        <v>1</v>
      </c>
      <c r="D9" s="3">
        <v>0.98760179999999997</v>
      </c>
      <c r="E9" s="3">
        <v>896.25769100000002</v>
      </c>
      <c r="F9" s="3"/>
      <c r="G9" s="3"/>
      <c r="H9" s="3"/>
      <c r="I9" s="3"/>
      <c r="J9" s="3"/>
      <c r="K9" s="3"/>
      <c r="L9" s="3"/>
      <c r="M9" s="3"/>
    </row>
    <row r="10" spans="2:13" x14ac:dyDescent="0.2">
      <c r="B10" s="3"/>
      <c r="C10" s="3" t="s">
        <v>2</v>
      </c>
      <c r="D10" s="3">
        <v>11</v>
      </c>
      <c r="E10" s="3">
        <v>11</v>
      </c>
      <c r="F10" s="3"/>
      <c r="G10" s="3"/>
      <c r="H10" s="3"/>
      <c r="I10" s="3"/>
      <c r="J10" s="3"/>
      <c r="K10" s="3"/>
      <c r="L10" s="3"/>
      <c r="M10" s="3"/>
    </row>
    <row r="11" spans="2:13" x14ac:dyDescent="0.2">
      <c r="B11" s="3"/>
      <c r="C11" s="3" t="s">
        <v>3</v>
      </c>
      <c r="D11" s="3">
        <v>1.187036E-2</v>
      </c>
      <c r="E11" s="3">
        <v>249.8541366</v>
      </c>
      <c r="F11" s="3"/>
      <c r="G11" s="3"/>
      <c r="H11" s="3"/>
      <c r="I11" s="3"/>
      <c r="J11" s="3"/>
      <c r="K11" s="3"/>
      <c r="L11" s="3"/>
      <c r="M11" s="3"/>
    </row>
    <row r="12" spans="2:13" x14ac:dyDescent="0.2">
      <c r="B12" s="3"/>
      <c r="C12" s="3" t="s">
        <v>4</v>
      </c>
      <c r="D12" s="3">
        <v>3.5790499999999999E-3</v>
      </c>
      <c r="E12" s="3">
        <v>75.333856699999998</v>
      </c>
      <c r="F12" s="3"/>
      <c r="G12" s="3"/>
      <c r="H12" s="3"/>
      <c r="I12" s="3"/>
      <c r="J12" s="3"/>
      <c r="K12" s="3"/>
      <c r="L12" s="3"/>
      <c r="M12" s="3"/>
    </row>
    <row r="13" spans="2:13" x14ac:dyDescent="0.2">
      <c r="B13" s="3" t="s">
        <v>202</v>
      </c>
      <c r="C13" s="3" t="s">
        <v>1</v>
      </c>
      <c r="D13" s="3">
        <v>1</v>
      </c>
      <c r="E13" s="3">
        <v>629.83433000000002</v>
      </c>
      <c r="F13" s="3"/>
      <c r="G13" s="3"/>
      <c r="H13" s="3"/>
      <c r="I13" s="3"/>
      <c r="J13" s="3"/>
      <c r="K13" s="3"/>
      <c r="L13" s="3"/>
      <c r="M13" s="3"/>
    </row>
    <row r="14" spans="2:13" x14ac:dyDescent="0.2">
      <c r="B14" s="3"/>
      <c r="C14" s="3" t="s">
        <v>2</v>
      </c>
      <c r="D14" s="3">
        <v>10</v>
      </c>
      <c r="E14" s="3">
        <v>10</v>
      </c>
      <c r="F14" s="3"/>
      <c r="G14" s="3"/>
      <c r="H14" s="3"/>
      <c r="I14" s="3"/>
      <c r="J14" s="3"/>
      <c r="K14" s="3"/>
      <c r="L14" s="3"/>
      <c r="M14" s="3"/>
    </row>
    <row r="15" spans="2:13" x14ac:dyDescent="0.2">
      <c r="B15" s="3"/>
      <c r="C15" s="3" t="s">
        <v>3</v>
      </c>
      <c r="D15" s="11">
        <v>0</v>
      </c>
      <c r="E15" s="3">
        <v>202.4809645</v>
      </c>
      <c r="F15" s="3"/>
      <c r="G15" s="3"/>
      <c r="H15" s="3"/>
      <c r="I15" s="3"/>
      <c r="J15" s="3"/>
      <c r="K15" s="3"/>
      <c r="L15" s="3"/>
      <c r="M15" s="3"/>
    </row>
    <row r="16" spans="2:13" x14ac:dyDescent="0.2">
      <c r="B16" s="3"/>
      <c r="C16" s="3" t="s">
        <v>4</v>
      </c>
      <c r="D16" s="11">
        <v>0</v>
      </c>
      <c r="E16" s="3">
        <v>64.030103100000005</v>
      </c>
      <c r="F16" s="3"/>
      <c r="G16" s="3"/>
      <c r="H16" s="3"/>
      <c r="I16" s="3"/>
      <c r="J16" s="3"/>
      <c r="K16" s="3"/>
      <c r="L16" s="3"/>
      <c r="M16" s="3"/>
    </row>
    <row r="17" spans="2:13" x14ac:dyDescent="0.2">
      <c r="B17" s="3" t="s">
        <v>6</v>
      </c>
      <c r="C17" s="3" t="s">
        <v>1</v>
      </c>
      <c r="D17" s="3">
        <v>0.98030269999999997</v>
      </c>
      <c r="E17" s="3">
        <v>924.83146299999999</v>
      </c>
      <c r="F17" s="3"/>
      <c r="G17" s="3"/>
      <c r="H17" s="3"/>
      <c r="I17" s="3"/>
      <c r="J17" s="3"/>
      <c r="K17" s="3"/>
      <c r="L17" s="3"/>
      <c r="M17" s="3"/>
    </row>
    <row r="18" spans="2:13" x14ac:dyDescent="0.2">
      <c r="B18" s="3"/>
      <c r="C18" s="3" t="s">
        <v>2</v>
      </c>
      <c r="D18" s="3">
        <v>30</v>
      </c>
      <c r="E18" s="3">
        <v>30</v>
      </c>
      <c r="F18" s="3"/>
      <c r="G18" s="3"/>
      <c r="H18" s="3"/>
      <c r="I18" s="3"/>
      <c r="J18" s="3"/>
      <c r="K18" s="3"/>
      <c r="L18" s="3"/>
      <c r="M18" s="3"/>
    </row>
    <row r="19" spans="2:13" x14ac:dyDescent="0.2">
      <c r="B19" s="3"/>
      <c r="C19" s="3" t="s">
        <v>3</v>
      </c>
      <c r="D19" s="3">
        <v>3.3621470000000001E-2</v>
      </c>
      <c r="E19" s="3">
        <v>358.14712559999998</v>
      </c>
      <c r="F19" s="3"/>
      <c r="G19" s="3"/>
      <c r="H19" s="3"/>
      <c r="I19" s="3"/>
      <c r="J19" s="3"/>
      <c r="K19" s="3"/>
      <c r="L19" s="3"/>
      <c r="M19" s="3"/>
    </row>
    <row r="20" spans="2:13" x14ac:dyDescent="0.2">
      <c r="B20" s="3"/>
      <c r="C20" s="3" t="s">
        <v>4</v>
      </c>
      <c r="D20" s="3">
        <v>6.1384100000000004E-3</v>
      </c>
      <c r="E20" s="3">
        <v>65.388419900000002</v>
      </c>
      <c r="F20" s="3"/>
      <c r="G20" s="3"/>
      <c r="H20" s="3"/>
      <c r="I20" s="3"/>
      <c r="J20" s="3"/>
      <c r="K20" s="3"/>
      <c r="L20" s="3"/>
      <c r="M20" s="3"/>
    </row>
    <row r="21" spans="2:13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x14ac:dyDescent="0.2">
      <c r="B27" s="3"/>
      <c r="C27" s="3" t="s">
        <v>198</v>
      </c>
      <c r="D27" t="s">
        <v>172</v>
      </c>
      <c r="F27" s="3"/>
      <c r="G27" s="3"/>
      <c r="H27" s="3" t="s">
        <v>199</v>
      </c>
      <c r="I27" s="3" t="s">
        <v>172</v>
      </c>
      <c r="J27" s="3"/>
      <c r="K27" s="3"/>
      <c r="L27" s="3"/>
      <c r="M27" s="3"/>
    </row>
    <row r="28" spans="2:13" x14ac:dyDescent="0.2">
      <c r="B28" s="3" t="s">
        <v>7</v>
      </c>
      <c r="C28" s="3">
        <f>0.9494956*100</f>
        <v>94.949560000000005</v>
      </c>
      <c r="D28">
        <f>1.96*D8*100</f>
        <v>3.1302983600000003</v>
      </c>
      <c r="F28" s="3"/>
      <c r="G28" s="3" t="s">
        <v>7</v>
      </c>
      <c r="H28" s="3">
        <v>1287.529556</v>
      </c>
      <c r="I28">
        <f>1.96*E8</f>
        <v>188.13709700799998</v>
      </c>
      <c r="J28" s="3"/>
      <c r="K28" s="3"/>
      <c r="L28" s="3"/>
      <c r="M28" s="3"/>
    </row>
    <row r="29" spans="2:13" x14ac:dyDescent="0.2">
      <c r="B29" s="3" t="s">
        <v>8</v>
      </c>
      <c r="C29" s="3">
        <f>0.9876018*100</f>
        <v>98.760179999999991</v>
      </c>
      <c r="D29">
        <f>1.96*D12*100</f>
        <v>0.70149379999999995</v>
      </c>
      <c r="E29" s="3"/>
      <c r="F29" s="3"/>
      <c r="G29" s="3" t="s">
        <v>8</v>
      </c>
      <c r="H29" s="3">
        <v>896.25769100000002</v>
      </c>
      <c r="I29" s="3">
        <f>1.96*E12</f>
        <v>147.654359132</v>
      </c>
      <c r="J29" s="3"/>
      <c r="K29" s="3"/>
      <c r="L29" s="3"/>
      <c r="M29" s="3"/>
    </row>
    <row r="30" spans="2:13" x14ac:dyDescent="0.2">
      <c r="B30" s="3" t="s">
        <v>9</v>
      </c>
      <c r="C30" s="3">
        <f>1*100</f>
        <v>100</v>
      </c>
      <c r="D30" s="12">
        <f>1.96*D16*100</f>
        <v>0</v>
      </c>
      <c r="E30" s="3"/>
      <c r="F30" s="3"/>
      <c r="G30" s="3" t="s">
        <v>9</v>
      </c>
      <c r="H30" s="3">
        <v>629.83433000000002</v>
      </c>
      <c r="I30" s="3">
        <f>1.96*E16</f>
        <v>125.49900207600001</v>
      </c>
      <c r="J30" s="3"/>
      <c r="K30" s="3"/>
      <c r="L30" s="3"/>
      <c r="M30" s="3"/>
    </row>
    <row r="31" spans="2:1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">
      <c r="A34"/>
    </row>
    <row r="35" spans="1:13" x14ac:dyDescent="0.2">
      <c r="A35"/>
    </row>
    <row r="38" spans="1:13" x14ac:dyDescent="0.2">
      <c r="A38"/>
    </row>
    <row r="39" spans="1:13" x14ac:dyDescent="0.2">
      <c r="A39"/>
    </row>
    <row r="40" spans="1:13" x14ac:dyDescent="0.2">
      <c r="A40"/>
    </row>
    <row r="41" spans="1:13" x14ac:dyDescent="0.2">
      <c r="A41"/>
    </row>
  </sheetData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52" sqref="K52"/>
    </sheetView>
  </sheetViews>
  <sheetFormatPr baseColWidth="10" defaultRowHeight="16" x14ac:dyDescent="0.2"/>
  <cols>
    <col min="1" max="1" width="10.83203125" style="3"/>
    <col min="5" max="5" width="13.6640625" customWidth="1"/>
    <col min="6" max="6" width="15.33203125" customWidth="1"/>
    <col min="7" max="7" width="14.83203125" customWidth="1"/>
  </cols>
  <sheetData>
    <row r="1" spans="1:11" x14ac:dyDescent="0.2">
      <c r="B1" t="s">
        <v>123</v>
      </c>
      <c r="C1" t="s">
        <v>126</v>
      </c>
      <c r="D1" t="s">
        <v>127</v>
      </c>
      <c r="E1" t="s">
        <v>116</v>
      </c>
      <c r="F1" t="s">
        <v>128</v>
      </c>
      <c r="G1" t="s">
        <v>129</v>
      </c>
      <c r="H1" t="s">
        <v>143</v>
      </c>
      <c r="I1" t="s">
        <v>144</v>
      </c>
      <c r="J1" t="s">
        <v>130</v>
      </c>
      <c r="K1" t="s">
        <v>131</v>
      </c>
    </row>
    <row r="2" spans="1:11" x14ac:dyDescent="0.2">
      <c r="A2" s="6" t="s">
        <v>89</v>
      </c>
      <c r="B2">
        <v>1</v>
      </c>
      <c r="C2">
        <v>583.18100000000004</v>
      </c>
      <c r="D2">
        <v>689.29449999999997</v>
      </c>
      <c r="E2">
        <f>(C2+D2)/2</f>
        <v>636.23775000000001</v>
      </c>
      <c r="F2">
        <f>AVERAGE(C2:C11)</f>
        <v>593.85310000000004</v>
      </c>
      <c r="G2">
        <f>AVERAGE(D2:D11)</f>
        <v>663.4221399999999</v>
      </c>
      <c r="H2">
        <f>C2-E2+$F$2</f>
        <v>540.79635000000007</v>
      </c>
      <c r="I2">
        <f>D2-E2+$G$2</f>
        <v>716.47888999999986</v>
      </c>
      <c r="J2">
        <f>1.96*STDEV(H2:H11)/SQRT(10)</f>
        <v>16.616318244781887</v>
      </c>
      <c r="K2">
        <f>1.96*STDEV(I2:I11)/SQRT(10)</f>
        <v>16.616318244781876</v>
      </c>
    </row>
    <row r="3" spans="1:11" x14ac:dyDescent="0.2">
      <c r="A3" s="6" t="s">
        <v>90</v>
      </c>
      <c r="B3">
        <v>2</v>
      </c>
      <c r="C3">
        <v>492.19400000000002</v>
      </c>
      <c r="D3">
        <v>565.51729999999998</v>
      </c>
      <c r="E3">
        <f t="shared" ref="E3:E31" si="0">(C3+D3)/2</f>
        <v>528.85564999999997</v>
      </c>
      <c r="H3">
        <f t="shared" ref="H3:H11" si="1">C3-E3+$F$2</f>
        <v>557.19145000000003</v>
      </c>
      <c r="I3">
        <f t="shared" ref="I3:I11" si="2">D3-E3+$G$2</f>
        <v>700.08378999999991</v>
      </c>
    </row>
    <row r="4" spans="1:11" x14ac:dyDescent="0.2">
      <c r="A4" s="6" t="s">
        <v>91</v>
      </c>
      <c r="B4">
        <v>1</v>
      </c>
      <c r="C4">
        <v>968.78700000000003</v>
      </c>
      <c r="D4">
        <v>1071.4664</v>
      </c>
      <c r="E4">
        <f t="shared" si="0"/>
        <v>1020.1267</v>
      </c>
      <c r="H4">
        <f t="shared" si="1"/>
        <v>542.51340000000005</v>
      </c>
      <c r="I4">
        <f t="shared" si="2"/>
        <v>714.76183999999989</v>
      </c>
    </row>
    <row r="5" spans="1:11" x14ac:dyDescent="0.2">
      <c r="A5" s="6" t="s">
        <v>92</v>
      </c>
      <c r="B5">
        <v>1</v>
      </c>
      <c r="C5">
        <v>629.46600000000001</v>
      </c>
      <c r="D5">
        <v>665.95450000000005</v>
      </c>
      <c r="E5">
        <f t="shared" si="0"/>
        <v>647.71025000000009</v>
      </c>
      <c r="H5">
        <f t="shared" si="1"/>
        <v>575.60884999999996</v>
      </c>
      <c r="I5">
        <f t="shared" si="2"/>
        <v>681.66638999999986</v>
      </c>
    </row>
    <row r="6" spans="1:11" x14ac:dyDescent="0.2">
      <c r="A6" s="6" t="s">
        <v>94</v>
      </c>
      <c r="B6">
        <v>1</v>
      </c>
      <c r="C6">
        <v>553.27800000000002</v>
      </c>
      <c r="D6">
        <v>637.42909999999995</v>
      </c>
      <c r="E6">
        <f t="shared" si="0"/>
        <v>595.35355000000004</v>
      </c>
      <c r="H6">
        <f t="shared" si="1"/>
        <v>551.77755000000002</v>
      </c>
      <c r="I6">
        <f t="shared" si="2"/>
        <v>705.49768999999981</v>
      </c>
    </row>
    <row r="7" spans="1:11" x14ac:dyDescent="0.2">
      <c r="A7" s="6" t="s">
        <v>95</v>
      </c>
      <c r="B7">
        <v>2</v>
      </c>
      <c r="C7">
        <v>393.68200000000002</v>
      </c>
      <c r="D7">
        <v>353.07819999999998</v>
      </c>
      <c r="E7">
        <f t="shared" si="0"/>
        <v>373.38009999999997</v>
      </c>
      <c r="H7">
        <f t="shared" si="1"/>
        <v>614.15500000000009</v>
      </c>
      <c r="I7">
        <f t="shared" si="2"/>
        <v>643.12023999999997</v>
      </c>
    </row>
    <row r="8" spans="1:11" x14ac:dyDescent="0.2">
      <c r="A8" s="6" t="s">
        <v>96</v>
      </c>
      <c r="B8">
        <v>1</v>
      </c>
      <c r="C8">
        <v>900.98099999999999</v>
      </c>
      <c r="D8">
        <v>974.17639999999994</v>
      </c>
      <c r="E8">
        <f t="shared" si="0"/>
        <v>937.57870000000003</v>
      </c>
      <c r="H8">
        <f t="shared" si="1"/>
        <v>557.25540000000001</v>
      </c>
      <c r="I8">
        <f t="shared" si="2"/>
        <v>700.01983999999982</v>
      </c>
    </row>
    <row r="9" spans="1:11" x14ac:dyDescent="0.2">
      <c r="A9" s="6" t="s">
        <v>97</v>
      </c>
      <c r="B9">
        <v>2</v>
      </c>
      <c r="C9">
        <v>457.46100000000001</v>
      </c>
      <c r="D9">
        <v>621.86500000000001</v>
      </c>
      <c r="E9">
        <f t="shared" si="0"/>
        <v>539.66300000000001</v>
      </c>
      <c r="H9">
        <f t="shared" ref="H9" si="3">C9-E9+$F$2</f>
        <v>511.65110000000004</v>
      </c>
      <c r="I9">
        <f t="shared" ref="I9" si="4">D9-E9+$G$2</f>
        <v>745.6241399999999</v>
      </c>
    </row>
    <row r="10" spans="1:11" x14ac:dyDescent="0.2">
      <c r="A10" s="6" t="s">
        <v>98</v>
      </c>
      <c r="B10">
        <v>1</v>
      </c>
      <c r="C10">
        <v>451.56</v>
      </c>
      <c r="D10">
        <v>494.89359999999999</v>
      </c>
      <c r="E10">
        <f t="shared" si="0"/>
        <v>473.22680000000003</v>
      </c>
      <c r="H10">
        <f t="shared" si="1"/>
        <v>572.18630000000007</v>
      </c>
      <c r="I10">
        <f t="shared" si="2"/>
        <v>685.08893999999987</v>
      </c>
    </row>
    <row r="11" spans="1:11" x14ac:dyDescent="0.2">
      <c r="A11" s="6" t="s">
        <v>111</v>
      </c>
      <c r="B11">
        <v>1</v>
      </c>
      <c r="C11">
        <v>507.94099999999997</v>
      </c>
      <c r="D11">
        <v>560.54639999999995</v>
      </c>
      <c r="E11">
        <f t="shared" si="0"/>
        <v>534.24369999999999</v>
      </c>
      <c r="H11">
        <f t="shared" si="1"/>
        <v>567.55040000000008</v>
      </c>
      <c r="I11">
        <f t="shared" si="2"/>
        <v>689.72483999999986</v>
      </c>
    </row>
    <row r="12" spans="1:11" x14ac:dyDescent="0.2">
      <c r="A12" s="4" t="s">
        <v>39</v>
      </c>
      <c r="B12">
        <v>1</v>
      </c>
      <c r="C12">
        <v>1431.3</v>
      </c>
      <c r="D12">
        <v>1714.5333000000001</v>
      </c>
      <c r="E12">
        <f t="shared" si="0"/>
        <v>1572.9166500000001</v>
      </c>
      <c r="F12">
        <f>AVERAGE(C12:C20)</f>
        <v>1174.4464555555553</v>
      </c>
      <c r="G12">
        <f>AVERAGE(D12:D20)</f>
        <v>1400.0480555555557</v>
      </c>
      <c r="H12">
        <f>C12-E12+$F$12</f>
        <v>1032.8298055555551</v>
      </c>
      <c r="I12">
        <f>D12-E12+$G$12</f>
        <v>1541.6647055555557</v>
      </c>
      <c r="J12">
        <f>1.96*STDEV(H12:H20)/SQRT(9)</f>
        <v>88.127708552945265</v>
      </c>
      <c r="K12">
        <f>1.96*STDEV(I12:I20)/SQRT(9)</f>
        <v>88.127708552944853</v>
      </c>
    </row>
    <row r="13" spans="1:11" x14ac:dyDescent="0.2">
      <c r="A13" s="4" t="s">
        <v>44</v>
      </c>
      <c r="B13">
        <v>1</v>
      </c>
      <c r="C13">
        <v>1641.34</v>
      </c>
      <c r="D13">
        <v>1834.49</v>
      </c>
      <c r="E13">
        <f t="shared" si="0"/>
        <v>1737.915</v>
      </c>
      <c r="H13">
        <f t="shared" ref="H13:H20" si="5">C13-E13+$F$12</f>
        <v>1077.8714555555553</v>
      </c>
      <c r="I13">
        <f t="shared" ref="I13:I20" si="6">D13-E13+$G$12</f>
        <v>1496.6230555555558</v>
      </c>
    </row>
    <row r="14" spans="1:11" x14ac:dyDescent="0.2">
      <c r="A14" s="4" t="s">
        <v>45</v>
      </c>
      <c r="B14">
        <v>1</v>
      </c>
      <c r="C14">
        <v>1311.394</v>
      </c>
      <c r="D14">
        <v>1321.9</v>
      </c>
      <c r="E14">
        <f t="shared" si="0"/>
        <v>1316.6469999999999</v>
      </c>
      <c r="H14">
        <f t="shared" si="5"/>
        <v>1169.1934555555554</v>
      </c>
      <c r="I14">
        <f t="shared" si="6"/>
        <v>1405.3010555555559</v>
      </c>
    </row>
    <row r="15" spans="1:11" x14ac:dyDescent="0.2">
      <c r="A15" s="4" t="s">
        <v>47</v>
      </c>
      <c r="B15">
        <v>1</v>
      </c>
      <c r="C15">
        <v>957.82399999999996</v>
      </c>
      <c r="D15">
        <v>957.93910000000005</v>
      </c>
      <c r="E15">
        <f t="shared" si="0"/>
        <v>957.88155000000006</v>
      </c>
      <c r="H15">
        <f t="shared" si="5"/>
        <v>1174.3889055555551</v>
      </c>
      <c r="I15">
        <f t="shared" si="6"/>
        <v>1400.1056055555557</v>
      </c>
    </row>
    <row r="16" spans="1:11" x14ac:dyDescent="0.2">
      <c r="A16" s="4" t="s">
        <v>48</v>
      </c>
      <c r="B16">
        <v>1</v>
      </c>
      <c r="C16">
        <v>860.1</v>
      </c>
      <c r="D16">
        <v>1367.4209000000001</v>
      </c>
      <c r="E16">
        <f t="shared" si="0"/>
        <v>1113.76045</v>
      </c>
      <c r="H16">
        <f t="shared" si="5"/>
        <v>920.78600555555533</v>
      </c>
      <c r="I16">
        <f t="shared" si="6"/>
        <v>1653.7085055555558</v>
      </c>
    </row>
    <row r="17" spans="1:11" x14ac:dyDescent="0.2">
      <c r="A17" s="4" t="s">
        <v>38</v>
      </c>
      <c r="B17">
        <v>2</v>
      </c>
      <c r="C17">
        <v>920.14329999999995</v>
      </c>
      <c r="D17">
        <v>1186.43</v>
      </c>
      <c r="E17">
        <f>(C17+D17)/2</f>
        <v>1053.28665</v>
      </c>
      <c r="H17">
        <f t="shared" si="5"/>
        <v>1041.3031055555552</v>
      </c>
      <c r="I17">
        <f t="shared" si="6"/>
        <v>1533.1914055555558</v>
      </c>
    </row>
    <row r="18" spans="1:11" x14ac:dyDescent="0.2">
      <c r="A18" s="4" t="s">
        <v>46</v>
      </c>
      <c r="B18">
        <v>2</v>
      </c>
      <c r="C18">
        <v>1215.9529</v>
      </c>
      <c r="D18">
        <v>1516.6411000000001</v>
      </c>
      <c r="E18">
        <f>(C18+D18)/2</f>
        <v>1366.297</v>
      </c>
      <c r="H18">
        <f t="shared" si="5"/>
        <v>1024.1023555555553</v>
      </c>
      <c r="I18">
        <f t="shared" si="6"/>
        <v>1550.3921555555557</v>
      </c>
    </row>
    <row r="19" spans="1:11" x14ac:dyDescent="0.2">
      <c r="A19" s="4" t="s">
        <v>51</v>
      </c>
      <c r="B19">
        <v>2</v>
      </c>
      <c r="C19">
        <v>1021.6130000000001</v>
      </c>
      <c r="D19">
        <v>812.35699999999997</v>
      </c>
      <c r="E19">
        <f>(C19+D19)/2</f>
        <v>916.98500000000001</v>
      </c>
      <c r="H19">
        <f t="shared" si="5"/>
        <v>1279.0744555555552</v>
      </c>
      <c r="I19">
        <f t="shared" si="6"/>
        <v>1295.4200555555558</v>
      </c>
    </row>
    <row r="20" spans="1:11" x14ac:dyDescent="0.2">
      <c r="A20" s="4" t="s">
        <v>58</v>
      </c>
      <c r="B20">
        <v>2</v>
      </c>
      <c r="C20">
        <v>1210.3508999999999</v>
      </c>
      <c r="D20">
        <v>1888.7211</v>
      </c>
      <c r="E20">
        <f>(C20+D20)/2</f>
        <v>1549.5360000000001</v>
      </c>
      <c r="H20">
        <f t="shared" si="5"/>
        <v>835.26135555555516</v>
      </c>
      <c r="I20">
        <f t="shared" si="6"/>
        <v>1739.2331555555556</v>
      </c>
    </row>
    <row r="21" spans="1:11" x14ac:dyDescent="0.2">
      <c r="A21" s="5" t="s">
        <v>64</v>
      </c>
      <c r="B21">
        <v>1</v>
      </c>
      <c r="C21">
        <v>897.96199999999999</v>
      </c>
      <c r="D21">
        <v>1179.396</v>
      </c>
      <c r="E21">
        <f t="shared" si="0"/>
        <v>1038.6790000000001</v>
      </c>
      <c r="F21">
        <f>AVERAGE(C21:C31)</f>
        <v>794.68590909090915</v>
      </c>
      <c r="G21">
        <f>AVERAGE(D21:D31)</f>
        <v>991.3866272727272</v>
      </c>
      <c r="H21">
        <f>C21-E21+$F$21</f>
        <v>653.96890909090905</v>
      </c>
      <c r="I21">
        <f>D21-E21+$G$21</f>
        <v>1132.103627272727</v>
      </c>
      <c r="J21">
        <f>1.96*STDEV(H21:H31)/SQRT(11)</f>
        <v>51.249348728925995</v>
      </c>
      <c r="K21">
        <f>1.96*STDEV(I21:I31)/SQRT(11)</f>
        <v>51.249348728926066</v>
      </c>
    </row>
    <row r="22" spans="1:11" x14ac:dyDescent="0.2">
      <c r="A22" s="5" t="s">
        <v>66</v>
      </c>
      <c r="B22">
        <v>1</v>
      </c>
      <c r="C22">
        <v>738.91300000000001</v>
      </c>
      <c r="D22">
        <v>915.02</v>
      </c>
      <c r="E22">
        <f t="shared" si="0"/>
        <v>826.9665</v>
      </c>
      <c r="H22">
        <f t="shared" ref="H22:H31" si="7">C22-E22+$F$21</f>
        <v>706.63240909090916</v>
      </c>
      <c r="I22">
        <f t="shared" ref="I22:I31" si="8">D22-E22+$G$21</f>
        <v>1079.4401272727273</v>
      </c>
    </row>
    <row r="23" spans="1:11" x14ac:dyDescent="0.2">
      <c r="A23" s="5" t="s">
        <v>71</v>
      </c>
      <c r="B23">
        <v>1</v>
      </c>
      <c r="C23">
        <v>846.495</v>
      </c>
      <c r="D23">
        <v>1280</v>
      </c>
      <c r="E23">
        <f t="shared" si="0"/>
        <v>1063.2474999999999</v>
      </c>
      <c r="H23">
        <f t="shared" si="7"/>
        <v>577.93340909090921</v>
      </c>
      <c r="I23">
        <f t="shared" si="8"/>
        <v>1208.1391272727274</v>
      </c>
    </row>
    <row r="24" spans="1:11" x14ac:dyDescent="0.2">
      <c r="A24" s="5" t="s">
        <v>75</v>
      </c>
      <c r="B24">
        <v>1</v>
      </c>
      <c r="C24">
        <v>809.72799999999995</v>
      </c>
      <c r="D24">
        <v>1050.7427</v>
      </c>
      <c r="E24">
        <f t="shared" si="0"/>
        <v>930.23534999999993</v>
      </c>
      <c r="H24">
        <f t="shared" si="7"/>
        <v>674.17855909090918</v>
      </c>
      <c r="I24">
        <f t="shared" si="8"/>
        <v>1111.8939772727272</v>
      </c>
    </row>
    <row r="25" spans="1:11" x14ac:dyDescent="0.2">
      <c r="A25" s="5" t="s">
        <v>77</v>
      </c>
      <c r="B25">
        <v>1</v>
      </c>
      <c r="C25">
        <v>673.31500000000005</v>
      </c>
      <c r="D25">
        <v>1195.3590999999999</v>
      </c>
      <c r="E25">
        <f>(C25+D25)/2</f>
        <v>934.33704999999998</v>
      </c>
      <c r="H25">
        <f t="shared" si="7"/>
        <v>533.66385909090923</v>
      </c>
      <c r="I25">
        <f t="shared" si="8"/>
        <v>1252.4086772727271</v>
      </c>
    </row>
    <row r="26" spans="1:11" x14ac:dyDescent="0.2">
      <c r="A26" s="5" t="s">
        <v>78</v>
      </c>
      <c r="B26">
        <v>1</v>
      </c>
      <c r="C26">
        <v>760.86300000000006</v>
      </c>
      <c r="D26">
        <v>809.52819999999997</v>
      </c>
      <c r="E26">
        <f>(C26+D26)/2</f>
        <v>785.19560000000001</v>
      </c>
      <c r="H26">
        <f t="shared" si="7"/>
        <v>770.35330909090919</v>
      </c>
      <c r="I26">
        <f t="shared" si="8"/>
        <v>1015.7192272727272</v>
      </c>
    </row>
    <row r="27" spans="1:11" x14ac:dyDescent="0.2">
      <c r="A27" s="5" t="s">
        <v>65</v>
      </c>
      <c r="B27">
        <v>2</v>
      </c>
      <c r="C27">
        <v>644.98800000000006</v>
      </c>
      <c r="D27">
        <v>569.1</v>
      </c>
      <c r="E27">
        <f t="shared" si="0"/>
        <v>607.0440000000001</v>
      </c>
      <c r="H27">
        <f t="shared" si="7"/>
        <v>832.62990909090911</v>
      </c>
      <c r="I27">
        <f t="shared" si="8"/>
        <v>953.44262727272712</v>
      </c>
    </row>
    <row r="28" spans="1:11" x14ac:dyDescent="0.2">
      <c r="A28" s="5" t="s">
        <v>69</v>
      </c>
      <c r="B28">
        <v>2</v>
      </c>
      <c r="C28">
        <v>615.875</v>
      </c>
      <c r="D28">
        <v>636.86180000000002</v>
      </c>
      <c r="E28">
        <f t="shared" si="0"/>
        <v>626.36840000000007</v>
      </c>
      <c r="H28">
        <f t="shared" si="7"/>
        <v>784.19250909090908</v>
      </c>
      <c r="I28">
        <f t="shared" si="8"/>
        <v>1001.8800272727271</v>
      </c>
    </row>
    <row r="29" spans="1:11" x14ac:dyDescent="0.2">
      <c r="A29" s="5" t="s">
        <v>70</v>
      </c>
      <c r="B29">
        <v>2</v>
      </c>
      <c r="C29">
        <v>702.07399999999996</v>
      </c>
      <c r="D29">
        <v>861.12729999999999</v>
      </c>
      <c r="E29">
        <f t="shared" si="0"/>
        <v>781.60064999999997</v>
      </c>
      <c r="H29">
        <f t="shared" si="7"/>
        <v>715.15925909090913</v>
      </c>
      <c r="I29">
        <f t="shared" si="8"/>
        <v>1070.9132772727271</v>
      </c>
    </row>
    <row r="30" spans="1:11" x14ac:dyDescent="0.2">
      <c r="A30" s="5" t="s">
        <v>74</v>
      </c>
      <c r="B30">
        <v>2</v>
      </c>
      <c r="C30">
        <v>1404.825</v>
      </c>
      <c r="D30">
        <v>1591.9632999999999</v>
      </c>
      <c r="E30">
        <f t="shared" si="0"/>
        <v>1498.3941500000001</v>
      </c>
      <c r="H30">
        <f t="shared" si="7"/>
        <v>701.11675909090911</v>
      </c>
      <c r="I30">
        <f t="shared" si="8"/>
        <v>1084.9557772727271</v>
      </c>
    </row>
    <row r="31" spans="1:11" x14ac:dyDescent="0.2">
      <c r="A31" s="5" t="s">
        <v>76</v>
      </c>
      <c r="B31">
        <v>2</v>
      </c>
      <c r="C31">
        <v>646.50699999999995</v>
      </c>
      <c r="D31">
        <v>816.15449999999998</v>
      </c>
      <c r="E31">
        <f t="shared" si="0"/>
        <v>731.33074999999997</v>
      </c>
      <c r="H31">
        <f t="shared" si="7"/>
        <v>709.86215909090913</v>
      </c>
      <c r="I31">
        <f t="shared" si="8"/>
        <v>1076.2103772727273</v>
      </c>
    </row>
    <row r="33" spans="1:6" x14ac:dyDescent="0.2">
      <c r="A33"/>
      <c r="B33" t="s">
        <v>124</v>
      </c>
    </row>
    <row r="34" spans="1:6" x14ac:dyDescent="0.2">
      <c r="A34"/>
      <c r="B34" t="s">
        <v>125</v>
      </c>
    </row>
    <row r="37" spans="1:6" x14ac:dyDescent="0.2">
      <c r="A37"/>
      <c r="C37" t="s">
        <v>126</v>
      </c>
      <c r="D37" t="s">
        <v>127</v>
      </c>
      <c r="E37" t="s">
        <v>132</v>
      </c>
      <c r="F37" t="s">
        <v>133</v>
      </c>
    </row>
    <row r="38" spans="1:6" x14ac:dyDescent="0.2">
      <c r="A38"/>
      <c r="B38" t="s">
        <v>7</v>
      </c>
      <c r="C38">
        <f>AVERAGE(C12:C20)</f>
        <v>1174.4464555555553</v>
      </c>
      <c r="D38">
        <f>AVERAGE(D12:D20)</f>
        <v>1400.0480555555557</v>
      </c>
      <c r="E38">
        <f>J12</f>
        <v>88.127708552945265</v>
      </c>
      <c r="F38">
        <f>K12</f>
        <v>88.127708552944853</v>
      </c>
    </row>
    <row r="39" spans="1:6" x14ac:dyDescent="0.2">
      <c r="A39"/>
      <c r="B39" t="s">
        <v>8</v>
      </c>
      <c r="C39">
        <f>AVERAGE(C21:C31)</f>
        <v>794.68590909090915</v>
      </c>
      <c r="D39">
        <f>AVERAGE(D21:D31)</f>
        <v>991.3866272727272</v>
      </c>
      <c r="E39">
        <f>J21</f>
        <v>51.249348728925995</v>
      </c>
      <c r="F39">
        <f>K21</f>
        <v>51.249348728926066</v>
      </c>
    </row>
    <row r="40" spans="1:6" x14ac:dyDescent="0.2">
      <c r="A40"/>
      <c r="B40" t="s">
        <v>9</v>
      </c>
      <c r="C40">
        <f>AVERAGE(C2:C11)</f>
        <v>593.85310000000004</v>
      </c>
      <c r="D40">
        <f>AVERAGE(D2:D11)</f>
        <v>663.4221399999999</v>
      </c>
      <c r="E40">
        <f>J2</f>
        <v>16.616318244781887</v>
      </c>
      <c r="F40">
        <f>K2</f>
        <v>16.616318244781876</v>
      </c>
    </row>
  </sheetData>
  <sortState ref="A2:D32">
    <sortCondition sortBy="cellColor" ref="A2:A32" dxfId="0"/>
    <sortCondition ref="B2:B32"/>
  </sortState>
  <pageMargins left="0.7" right="0.7" top="0.75" bottom="0.75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48" sqref="G48"/>
    </sheetView>
  </sheetViews>
  <sheetFormatPr baseColWidth="10" defaultRowHeight="16" x14ac:dyDescent="0.2"/>
  <cols>
    <col min="1" max="1" width="10.83203125" style="3"/>
    <col min="5" max="5" width="13.6640625" customWidth="1"/>
    <col min="6" max="6" width="15.33203125" customWidth="1"/>
    <col min="7" max="7" width="14.83203125" customWidth="1"/>
  </cols>
  <sheetData>
    <row r="1" spans="1:11" x14ac:dyDescent="0.2">
      <c r="A1" s="3" t="s">
        <v>134</v>
      </c>
      <c r="B1" t="s">
        <v>123</v>
      </c>
      <c r="C1" t="s">
        <v>223</v>
      </c>
      <c r="D1" t="s">
        <v>149</v>
      </c>
      <c r="E1" t="s">
        <v>116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</row>
    <row r="2" spans="1:11" x14ac:dyDescent="0.2">
      <c r="A2" s="3" t="s">
        <v>38</v>
      </c>
      <c r="C2">
        <v>1601.39</v>
      </c>
      <c r="D2">
        <v>1730.45</v>
      </c>
      <c r="E2">
        <f>(C2+D2)/2</f>
        <v>1665.92</v>
      </c>
      <c r="F2">
        <f>AVERAGE(C2:C11)</f>
        <v>1648.3811111111108</v>
      </c>
      <c r="G2">
        <f>AVERAGE(D2:D11)</f>
        <v>1726.4300000000003</v>
      </c>
      <c r="H2">
        <f>C2-E2+$F$2</f>
        <v>1583.8511111111109</v>
      </c>
      <c r="I2">
        <f>D2-E2+$G$2</f>
        <v>1790.9600000000003</v>
      </c>
      <c r="J2">
        <f>1.96*STDEV(H2:H11)/SQRT(9)</f>
        <v>37.150694379470103</v>
      </c>
      <c r="K2">
        <f>1.96*STDEV(I2:I11)/SQRT(9)</f>
        <v>37.150694379470053</v>
      </c>
    </row>
    <row r="3" spans="1:11" x14ac:dyDescent="0.2">
      <c r="A3" s="3" t="s">
        <v>39</v>
      </c>
      <c r="C3">
        <v>2316.8200000000002</v>
      </c>
      <c r="D3">
        <v>2316.8200000000002</v>
      </c>
      <c r="E3">
        <f t="shared" ref="E3:E32" si="0">(C3+D3)/2</f>
        <v>2316.8200000000002</v>
      </c>
      <c r="H3">
        <f t="shared" ref="H3:H11" si="1">C3-E3+$F$2</f>
        <v>1648.3811111111108</v>
      </c>
      <c r="I3">
        <f t="shared" ref="I3:I11" si="2">D3-E3+$G$2</f>
        <v>1726.4300000000003</v>
      </c>
    </row>
    <row r="4" spans="1:11" x14ac:dyDescent="0.2">
      <c r="A4" s="3" t="s">
        <v>41</v>
      </c>
    </row>
    <row r="5" spans="1:11" x14ac:dyDescent="0.2">
      <c r="A5" s="3" t="s">
        <v>44</v>
      </c>
      <c r="C5">
        <v>1478.61</v>
      </c>
      <c r="D5">
        <v>1566.27</v>
      </c>
      <c r="E5">
        <f t="shared" si="0"/>
        <v>1522.44</v>
      </c>
      <c r="H5">
        <f t="shared" si="1"/>
        <v>1604.5511111111107</v>
      </c>
      <c r="I5">
        <f t="shared" si="2"/>
        <v>1770.2600000000002</v>
      </c>
    </row>
    <row r="6" spans="1:11" x14ac:dyDescent="0.2">
      <c r="A6" s="3" t="s">
        <v>45</v>
      </c>
      <c r="C6">
        <v>1832.2</v>
      </c>
      <c r="D6">
        <v>1825.45</v>
      </c>
      <c r="E6">
        <f t="shared" si="0"/>
        <v>1828.825</v>
      </c>
      <c r="H6">
        <f t="shared" si="1"/>
        <v>1651.7561111111108</v>
      </c>
      <c r="I6">
        <f t="shared" si="2"/>
        <v>1723.0550000000003</v>
      </c>
    </row>
    <row r="7" spans="1:11" x14ac:dyDescent="0.2">
      <c r="A7" s="3" t="s">
        <v>46</v>
      </c>
      <c r="C7">
        <v>1937.68</v>
      </c>
      <c r="D7">
        <v>2293.96</v>
      </c>
      <c r="E7">
        <f t="shared" si="0"/>
        <v>2115.8200000000002</v>
      </c>
      <c r="H7">
        <f t="shared" si="1"/>
        <v>1470.2411111111107</v>
      </c>
      <c r="I7">
        <f t="shared" si="2"/>
        <v>1904.5700000000002</v>
      </c>
    </row>
    <row r="8" spans="1:11" x14ac:dyDescent="0.2">
      <c r="A8" s="3" t="s">
        <v>47</v>
      </c>
      <c r="C8">
        <v>1312.92</v>
      </c>
      <c r="D8">
        <v>1341.88</v>
      </c>
      <c r="E8">
        <f t="shared" si="0"/>
        <v>1327.4</v>
      </c>
      <c r="H8">
        <f t="shared" si="1"/>
        <v>1633.9011111111108</v>
      </c>
      <c r="I8">
        <f t="shared" si="2"/>
        <v>1740.9100000000003</v>
      </c>
    </row>
    <row r="9" spans="1:11" x14ac:dyDescent="0.2">
      <c r="A9" s="3" t="s">
        <v>48</v>
      </c>
      <c r="C9">
        <v>1498.82</v>
      </c>
      <c r="D9">
        <v>1518.53</v>
      </c>
      <c r="E9">
        <f t="shared" si="0"/>
        <v>1508.675</v>
      </c>
      <c r="H9">
        <f t="shared" si="1"/>
        <v>1638.5261111111108</v>
      </c>
      <c r="I9">
        <f t="shared" si="2"/>
        <v>1736.2850000000003</v>
      </c>
    </row>
    <row r="10" spans="1:11" x14ac:dyDescent="0.2">
      <c r="A10" s="3" t="s">
        <v>51</v>
      </c>
      <c r="C10">
        <v>1449</v>
      </c>
      <c r="D10">
        <v>1523.71</v>
      </c>
      <c r="E10">
        <f t="shared" si="0"/>
        <v>1486.355</v>
      </c>
      <c r="H10">
        <f t="shared" si="1"/>
        <v>1611.0261111111108</v>
      </c>
      <c r="I10">
        <f t="shared" si="2"/>
        <v>1763.7850000000003</v>
      </c>
    </row>
    <row r="11" spans="1:11" x14ac:dyDescent="0.2">
      <c r="A11" s="3" t="s">
        <v>58</v>
      </c>
      <c r="C11">
        <v>1407.99</v>
      </c>
      <c r="D11">
        <v>1420.8</v>
      </c>
      <c r="E11">
        <f t="shared" si="0"/>
        <v>1414.395</v>
      </c>
      <c r="H11">
        <f t="shared" si="1"/>
        <v>1641.9761111111109</v>
      </c>
      <c r="I11">
        <f t="shared" si="2"/>
        <v>1732.8350000000003</v>
      </c>
    </row>
    <row r="12" spans="1:11" x14ac:dyDescent="0.2">
      <c r="A12" s="3" t="s">
        <v>64</v>
      </c>
      <c r="C12">
        <v>1057.6600000000001</v>
      </c>
      <c r="D12">
        <v>1339.07</v>
      </c>
      <c r="E12">
        <f t="shared" si="0"/>
        <v>1198.365</v>
      </c>
      <c r="F12">
        <f>AVERAGE(C12:C22)</f>
        <v>953.91454545454553</v>
      </c>
      <c r="G12">
        <f>AVERAGE(D12:D22)</f>
        <v>1107.9863636363636</v>
      </c>
      <c r="H12">
        <f>C12-E12+$F$12</f>
        <v>813.20954545454561</v>
      </c>
      <c r="I12">
        <f>D12-E12+$G$12</f>
        <v>1248.6913636363636</v>
      </c>
      <c r="J12">
        <f>1.96*STDEV(H12:H22)/SQRT(11)</f>
        <v>63.02951369220029</v>
      </c>
      <c r="K12">
        <f>1.96*STDEV(I12:I22)/SQRT(11)</f>
        <v>63.029513692200126</v>
      </c>
    </row>
    <row r="13" spans="1:11" x14ac:dyDescent="0.2">
      <c r="A13" s="3" t="s">
        <v>65</v>
      </c>
      <c r="C13">
        <v>770.34</v>
      </c>
      <c r="D13">
        <v>704.1</v>
      </c>
      <c r="E13">
        <f t="shared" si="0"/>
        <v>737.22</v>
      </c>
      <c r="H13">
        <f t="shared" ref="H13:H21" si="3">C13-E13+$F$12</f>
        <v>987.03454545454554</v>
      </c>
      <c r="I13">
        <f t="shared" ref="I13:I21" si="4">D13-E13+$G$12</f>
        <v>1074.8663636363635</v>
      </c>
    </row>
    <row r="14" spans="1:11" x14ac:dyDescent="0.2">
      <c r="A14" s="3" t="s">
        <v>66</v>
      </c>
      <c r="C14">
        <v>855.89</v>
      </c>
      <c r="D14">
        <v>1441.64</v>
      </c>
      <c r="E14">
        <f t="shared" si="0"/>
        <v>1148.7650000000001</v>
      </c>
      <c r="H14">
        <f t="shared" si="3"/>
        <v>661.03954545454542</v>
      </c>
      <c r="I14">
        <f t="shared" si="4"/>
        <v>1400.8613636363636</v>
      </c>
    </row>
    <row r="15" spans="1:11" x14ac:dyDescent="0.2">
      <c r="A15" s="3" t="s">
        <v>69</v>
      </c>
      <c r="C15">
        <v>772.24</v>
      </c>
      <c r="D15">
        <v>934.6</v>
      </c>
      <c r="E15">
        <f t="shared" si="0"/>
        <v>853.42000000000007</v>
      </c>
      <c r="H15">
        <f t="shared" si="3"/>
        <v>872.73454545454547</v>
      </c>
      <c r="I15">
        <f t="shared" si="4"/>
        <v>1189.1663636363637</v>
      </c>
    </row>
    <row r="16" spans="1:11" x14ac:dyDescent="0.2">
      <c r="A16" s="3" t="s">
        <v>70</v>
      </c>
      <c r="C16">
        <v>901.35</v>
      </c>
      <c r="D16">
        <v>942.66</v>
      </c>
      <c r="E16">
        <f t="shared" si="0"/>
        <v>922.005</v>
      </c>
      <c r="H16">
        <f t="shared" si="3"/>
        <v>933.25954545454556</v>
      </c>
      <c r="I16">
        <f t="shared" si="4"/>
        <v>1128.6413636363636</v>
      </c>
    </row>
    <row r="17" spans="1:11" x14ac:dyDescent="0.2">
      <c r="A17" s="3" t="s">
        <v>71</v>
      </c>
      <c r="C17">
        <v>1213.57</v>
      </c>
      <c r="D17">
        <v>1428.15</v>
      </c>
      <c r="E17">
        <f t="shared" si="0"/>
        <v>1320.8600000000001</v>
      </c>
      <c r="H17">
        <f t="shared" si="3"/>
        <v>846.62454545454534</v>
      </c>
      <c r="I17">
        <f t="shared" si="4"/>
        <v>1215.2763636363636</v>
      </c>
    </row>
    <row r="18" spans="1:11" x14ac:dyDescent="0.2">
      <c r="A18" s="3" t="s">
        <v>74</v>
      </c>
      <c r="C18">
        <v>917.55</v>
      </c>
      <c r="D18">
        <v>1085.78</v>
      </c>
      <c r="E18">
        <f>(C18+D18)/2</f>
        <v>1001.665</v>
      </c>
      <c r="H18">
        <f t="shared" si="3"/>
        <v>869.79954545454552</v>
      </c>
      <c r="I18">
        <f t="shared" si="4"/>
        <v>1192.1013636363637</v>
      </c>
    </row>
    <row r="19" spans="1:11" x14ac:dyDescent="0.2">
      <c r="A19" s="3" t="s">
        <v>75</v>
      </c>
      <c r="C19">
        <v>1377.18</v>
      </c>
      <c r="D19">
        <v>1154.8699999999999</v>
      </c>
      <c r="E19">
        <f>(C19+D19)/2</f>
        <v>1266.0250000000001</v>
      </c>
      <c r="H19">
        <f t="shared" si="3"/>
        <v>1065.0695454545455</v>
      </c>
      <c r="I19">
        <f t="shared" si="4"/>
        <v>996.83136363636345</v>
      </c>
    </row>
    <row r="20" spans="1:11" x14ac:dyDescent="0.2">
      <c r="A20" s="3" t="s">
        <v>76</v>
      </c>
      <c r="C20">
        <v>694.48</v>
      </c>
      <c r="D20">
        <v>812.9</v>
      </c>
      <c r="E20">
        <f>(C20+D20)/2</f>
        <v>753.69</v>
      </c>
      <c r="H20">
        <f t="shared" si="3"/>
        <v>894.7045454545455</v>
      </c>
      <c r="I20">
        <f t="shared" si="4"/>
        <v>1167.1963636363635</v>
      </c>
    </row>
    <row r="21" spans="1:11" x14ac:dyDescent="0.2">
      <c r="A21" s="3" t="s">
        <v>77</v>
      </c>
      <c r="C21">
        <v>986.28</v>
      </c>
      <c r="D21">
        <v>1331.6</v>
      </c>
      <c r="E21">
        <f>(C21+D21)/2</f>
        <v>1158.94</v>
      </c>
      <c r="H21">
        <f t="shared" si="3"/>
        <v>781.25454545454545</v>
      </c>
      <c r="I21">
        <f t="shared" si="4"/>
        <v>1280.6463636363635</v>
      </c>
    </row>
    <row r="22" spans="1:11" x14ac:dyDescent="0.2">
      <c r="A22" s="3" t="s">
        <v>78</v>
      </c>
      <c r="C22">
        <v>946.52</v>
      </c>
      <c r="D22">
        <v>1012.48</v>
      </c>
      <c r="E22">
        <f t="shared" si="0"/>
        <v>979.5</v>
      </c>
      <c r="H22">
        <f>C22-E22+$F$12</f>
        <v>920.93454545454551</v>
      </c>
      <c r="I22">
        <f>D22-E22+$G$12</f>
        <v>1140.9663636363637</v>
      </c>
    </row>
    <row r="23" spans="1:11" x14ac:dyDescent="0.2">
      <c r="A23" s="3" t="s">
        <v>89</v>
      </c>
      <c r="C23">
        <v>650.42999999999995</v>
      </c>
      <c r="D23">
        <v>673.3</v>
      </c>
      <c r="E23">
        <f t="shared" si="0"/>
        <v>661.86500000000001</v>
      </c>
      <c r="F23">
        <f>AVERAGE(C23:C32)</f>
        <v>776.2</v>
      </c>
      <c r="G23">
        <f>AVERAGE(D23:D32)</f>
        <v>1018.1300000000001</v>
      </c>
      <c r="H23">
        <f t="shared" ref="H23:H32" si="5">C23-E23+$F$23</f>
        <v>764.76499999999999</v>
      </c>
      <c r="I23">
        <f t="shared" ref="I23:I32" si="6">D23-E23+$G$23</f>
        <v>1029.5650000000001</v>
      </c>
      <c r="J23">
        <f>1.96*STDEV(H23:H32)/SQRT(10)</f>
        <v>44.663037079457261</v>
      </c>
      <c r="K23">
        <f>1.96*STDEV(I23:I32)/SQRT(10)</f>
        <v>44.663037079456331</v>
      </c>
    </row>
    <row r="24" spans="1:11" x14ac:dyDescent="0.2">
      <c r="A24" s="3" t="s">
        <v>90</v>
      </c>
      <c r="C24">
        <v>620.12</v>
      </c>
      <c r="D24">
        <v>778.14</v>
      </c>
      <c r="E24">
        <f t="shared" si="0"/>
        <v>699.13</v>
      </c>
      <c r="H24">
        <f t="shared" si="5"/>
        <v>697.19</v>
      </c>
      <c r="I24">
        <f t="shared" si="6"/>
        <v>1097.1400000000001</v>
      </c>
    </row>
    <row r="25" spans="1:11" x14ac:dyDescent="0.2">
      <c r="A25" s="3" t="s">
        <v>91</v>
      </c>
      <c r="C25">
        <v>1223.04</v>
      </c>
      <c r="D25">
        <v>1616.83</v>
      </c>
      <c r="E25">
        <f t="shared" si="0"/>
        <v>1419.9349999999999</v>
      </c>
      <c r="H25">
        <f t="shared" si="5"/>
        <v>579.30500000000006</v>
      </c>
      <c r="I25">
        <f t="shared" si="6"/>
        <v>1215.0250000000001</v>
      </c>
    </row>
    <row r="26" spans="1:11" x14ac:dyDescent="0.2">
      <c r="A26" s="3" t="s">
        <v>92</v>
      </c>
      <c r="C26">
        <v>777.75</v>
      </c>
      <c r="D26">
        <v>993.11</v>
      </c>
      <c r="E26">
        <f>(C26+D26)/2</f>
        <v>885.43000000000006</v>
      </c>
      <c r="H26">
        <f t="shared" si="5"/>
        <v>668.52</v>
      </c>
      <c r="I26">
        <f t="shared" si="6"/>
        <v>1125.81</v>
      </c>
    </row>
    <row r="27" spans="1:11" x14ac:dyDescent="0.2">
      <c r="A27" s="3" t="s">
        <v>94</v>
      </c>
      <c r="C27">
        <v>686.46</v>
      </c>
      <c r="D27">
        <v>938.45</v>
      </c>
      <c r="E27">
        <f>(C27+D27)/2</f>
        <v>812.45500000000004</v>
      </c>
      <c r="H27">
        <f t="shared" si="5"/>
        <v>650.20500000000004</v>
      </c>
      <c r="I27">
        <f t="shared" si="6"/>
        <v>1144.125</v>
      </c>
    </row>
    <row r="28" spans="1:11" x14ac:dyDescent="0.2">
      <c r="A28" s="3" t="s">
        <v>95</v>
      </c>
      <c r="C28">
        <v>521.44000000000005</v>
      </c>
      <c r="D28">
        <v>975.36</v>
      </c>
      <c r="E28">
        <f t="shared" si="0"/>
        <v>748.40000000000009</v>
      </c>
      <c r="H28">
        <f t="shared" si="5"/>
        <v>549.24</v>
      </c>
      <c r="I28">
        <f t="shared" si="6"/>
        <v>1245.0900000000001</v>
      </c>
    </row>
    <row r="29" spans="1:11" x14ac:dyDescent="0.2">
      <c r="A29" s="3" t="s">
        <v>96</v>
      </c>
      <c r="C29">
        <v>1171.04</v>
      </c>
      <c r="D29">
        <v>1382.39</v>
      </c>
      <c r="E29">
        <f t="shared" si="0"/>
        <v>1276.7150000000001</v>
      </c>
      <c r="H29">
        <f t="shared" si="5"/>
        <v>670.52499999999986</v>
      </c>
      <c r="I29">
        <f t="shared" si="6"/>
        <v>1123.8050000000001</v>
      </c>
    </row>
    <row r="30" spans="1:11" x14ac:dyDescent="0.2">
      <c r="A30" s="3" t="s">
        <v>97</v>
      </c>
      <c r="C30">
        <v>576.39</v>
      </c>
      <c r="D30">
        <v>812.6</v>
      </c>
      <c r="E30">
        <f t="shared" si="0"/>
        <v>694.495</v>
      </c>
      <c r="H30">
        <f t="shared" si="5"/>
        <v>658.09500000000003</v>
      </c>
      <c r="I30">
        <f t="shared" si="6"/>
        <v>1136.2350000000001</v>
      </c>
    </row>
    <row r="31" spans="1:11" x14ac:dyDescent="0.2">
      <c r="A31" s="3" t="s">
        <v>98</v>
      </c>
      <c r="C31">
        <v>565.27</v>
      </c>
      <c r="D31">
        <v>979.37</v>
      </c>
      <c r="E31">
        <f t="shared" si="0"/>
        <v>772.31999999999994</v>
      </c>
      <c r="H31">
        <f t="shared" si="5"/>
        <v>569.15000000000009</v>
      </c>
      <c r="I31">
        <f t="shared" si="6"/>
        <v>1225.1800000000003</v>
      </c>
    </row>
    <row r="32" spans="1:11" x14ac:dyDescent="0.2">
      <c r="A32" s="3" t="s">
        <v>111</v>
      </c>
      <c r="C32">
        <v>970.06</v>
      </c>
      <c r="D32">
        <v>1031.75</v>
      </c>
      <c r="E32">
        <f t="shared" si="0"/>
        <v>1000.905</v>
      </c>
      <c r="H32">
        <f t="shared" si="5"/>
        <v>745.35500000000002</v>
      </c>
      <c r="I32">
        <f t="shared" si="6"/>
        <v>1048.9750000000001</v>
      </c>
    </row>
    <row r="34" spans="2:6" x14ac:dyDescent="0.2">
      <c r="B34" t="s">
        <v>124</v>
      </c>
    </row>
    <row r="35" spans="2:6" x14ac:dyDescent="0.2">
      <c r="B35" t="s">
        <v>125</v>
      </c>
    </row>
    <row r="38" spans="2:6" x14ac:dyDescent="0.2">
      <c r="C38" t="s">
        <v>150</v>
      </c>
      <c r="D38" t="s">
        <v>151</v>
      </c>
      <c r="E38" t="s">
        <v>141</v>
      </c>
      <c r="F38" t="s">
        <v>147</v>
      </c>
    </row>
    <row r="39" spans="2:6" x14ac:dyDescent="0.2">
      <c r="B39" t="s">
        <v>7</v>
      </c>
      <c r="C39">
        <f>AVERAGE(C2:C11)</f>
        <v>1648.3811111111108</v>
      </c>
      <c r="D39">
        <f>AVERAGE(D2:D11)</f>
        <v>1726.4300000000003</v>
      </c>
      <c r="E39">
        <f>J2</f>
        <v>37.150694379470103</v>
      </c>
      <c r="F39">
        <f>E39</f>
        <v>37.150694379470103</v>
      </c>
    </row>
    <row r="40" spans="2:6" x14ac:dyDescent="0.2">
      <c r="B40" t="s">
        <v>8</v>
      </c>
      <c r="C40">
        <f>AVERAGE(C12:C22)</f>
        <v>953.91454545454553</v>
      </c>
      <c r="D40">
        <f>AVERAGE(D12:D22)</f>
        <v>1107.9863636363636</v>
      </c>
      <c r="E40">
        <f>J12</f>
        <v>63.02951369220029</v>
      </c>
      <c r="F40">
        <f t="shared" ref="F40:F41" si="7">E40</f>
        <v>63.02951369220029</v>
      </c>
    </row>
    <row r="41" spans="2:6" x14ac:dyDescent="0.2">
      <c r="B41" t="s">
        <v>9</v>
      </c>
      <c r="C41">
        <f>AVERAGE(C23:C32)</f>
        <v>776.2</v>
      </c>
      <c r="D41">
        <f>AVERAGE(D23:D32)</f>
        <v>1018.1300000000001</v>
      </c>
      <c r="E41">
        <f>J23</f>
        <v>44.663037079457261</v>
      </c>
      <c r="F41">
        <f t="shared" si="7"/>
        <v>44.663037079457261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P39" sqref="P39"/>
    </sheetView>
  </sheetViews>
  <sheetFormatPr baseColWidth="10" defaultRowHeight="16" x14ac:dyDescent="0.2"/>
  <cols>
    <col min="1" max="1" width="10.83203125" style="3"/>
    <col min="5" max="5" width="13.6640625" customWidth="1"/>
    <col min="6" max="6" width="15.33203125" customWidth="1"/>
    <col min="7" max="7" width="14.83203125" customWidth="1"/>
  </cols>
  <sheetData>
    <row r="1" spans="1:18" x14ac:dyDescent="0.2">
      <c r="A1" s="3" t="s">
        <v>134</v>
      </c>
      <c r="B1" t="s">
        <v>123</v>
      </c>
      <c r="C1" t="s">
        <v>135</v>
      </c>
      <c r="D1" t="s">
        <v>136</v>
      </c>
      <c r="E1" t="s">
        <v>116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O1" t="s">
        <v>253</v>
      </c>
      <c r="P1" t="s">
        <v>254</v>
      </c>
    </row>
    <row r="2" spans="1:18" x14ac:dyDescent="0.2">
      <c r="A2" s="3" t="s">
        <v>38</v>
      </c>
      <c r="C2">
        <v>920.14329999999995</v>
      </c>
      <c r="D2">
        <v>1601.39</v>
      </c>
      <c r="E2">
        <f>(C2+D2)/2</f>
        <v>1260.76665</v>
      </c>
      <c r="F2">
        <f>AVERAGE(C2:C11)</f>
        <v>1174.4464555555555</v>
      </c>
      <c r="G2">
        <f>AVERAGE(D2:D11)</f>
        <v>1648.3811111111108</v>
      </c>
      <c r="H2">
        <f>C2-E2+$F$2</f>
        <v>833.82310555555546</v>
      </c>
      <c r="I2">
        <f>D2-E2+$G$2</f>
        <v>1989.0044611111109</v>
      </c>
      <c r="J2">
        <f>1.96*STDEV(H2:H11)/SQRT(9)</f>
        <v>103.37228698732447</v>
      </c>
      <c r="K2">
        <f>1.96*STDEV(I2:I11)/SQRT(9)</f>
        <v>103.37228698732498</v>
      </c>
      <c r="O2">
        <f>D2-C2</f>
        <v>681.24670000000015</v>
      </c>
      <c r="P2">
        <v>544.02</v>
      </c>
      <c r="Q2">
        <f>1.96*STDEV(O2:O11)/SQRT(9)</f>
        <v>206.74457397465002</v>
      </c>
      <c r="R2">
        <f>1.96*STDEV(P2:P11)/SQRT(9)</f>
        <v>285.24262583385456</v>
      </c>
    </row>
    <row r="3" spans="1:18" x14ac:dyDescent="0.2">
      <c r="A3" s="3" t="s">
        <v>39</v>
      </c>
      <c r="C3">
        <v>1431.3</v>
      </c>
      <c r="D3">
        <v>2316.8200000000002</v>
      </c>
      <c r="E3">
        <f t="shared" ref="E3:E32" si="0">(C3+D3)/2</f>
        <v>1874.06</v>
      </c>
      <c r="H3">
        <f t="shared" ref="H3:H11" si="1">C3-E3+$F$2</f>
        <v>731.68645555555554</v>
      </c>
      <c r="I3">
        <f t="shared" ref="I3:I11" si="2">D3-E3+$G$2</f>
        <v>2091.1411111111111</v>
      </c>
      <c r="O3">
        <f t="shared" ref="O3:O32" si="3">D3-C3</f>
        <v>885.52000000000021</v>
      </c>
      <c r="P3">
        <v>602.28670000000011</v>
      </c>
    </row>
    <row r="4" spans="1:18" x14ac:dyDescent="0.2">
      <c r="A4" s="3" t="s">
        <v>41</v>
      </c>
    </row>
    <row r="5" spans="1:18" x14ac:dyDescent="0.2">
      <c r="A5" s="3" t="s">
        <v>44</v>
      </c>
      <c r="C5">
        <v>1641.34</v>
      </c>
      <c r="D5">
        <v>1478.61</v>
      </c>
      <c r="E5">
        <f t="shared" si="0"/>
        <v>1559.9749999999999</v>
      </c>
      <c r="H5">
        <f t="shared" si="1"/>
        <v>1255.8114555555555</v>
      </c>
      <c r="I5">
        <f t="shared" si="2"/>
        <v>1567.0161111111108</v>
      </c>
      <c r="O5">
        <f t="shared" si="3"/>
        <v>-162.73000000000002</v>
      </c>
      <c r="P5">
        <v>-268.22000000000003</v>
      </c>
    </row>
    <row r="6" spans="1:18" x14ac:dyDescent="0.2">
      <c r="A6" s="3" t="s">
        <v>45</v>
      </c>
      <c r="C6">
        <v>1311.394</v>
      </c>
      <c r="D6">
        <v>1832.2</v>
      </c>
      <c r="E6">
        <f t="shared" si="0"/>
        <v>1571.797</v>
      </c>
      <c r="H6">
        <f t="shared" si="1"/>
        <v>914.04345555555551</v>
      </c>
      <c r="I6">
        <f t="shared" si="2"/>
        <v>1908.7841111111109</v>
      </c>
      <c r="O6">
        <f t="shared" si="3"/>
        <v>520.80600000000004</v>
      </c>
      <c r="P6">
        <v>503.54999999999995</v>
      </c>
    </row>
    <row r="7" spans="1:18" x14ac:dyDescent="0.2">
      <c r="A7" s="3" t="s">
        <v>46</v>
      </c>
      <c r="C7">
        <v>1215.9529</v>
      </c>
      <c r="D7">
        <v>1937.68</v>
      </c>
      <c r="E7">
        <f t="shared" si="0"/>
        <v>1576.81645</v>
      </c>
      <c r="H7">
        <f t="shared" si="1"/>
        <v>813.5829055555555</v>
      </c>
      <c r="I7">
        <f t="shared" si="2"/>
        <v>2009.2446611111109</v>
      </c>
      <c r="O7">
        <f t="shared" si="3"/>
        <v>721.72710000000006</v>
      </c>
      <c r="P7">
        <v>777.31889999999999</v>
      </c>
    </row>
    <row r="8" spans="1:18" x14ac:dyDescent="0.2">
      <c r="A8" s="3" t="s">
        <v>47</v>
      </c>
      <c r="C8">
        <v>957.82399999999996</v>
      </c>
      <c r="D8">
        <v>1312.92</v>
      </c>
      <c r="E8">
        <f t="shared" si="0"/>
        <v>1135.3720000000001</v>
      </c>
      <c r="H8">
        <f t="shared" si="1"/>
        <v>996.89845555555542</v>
      </c>
      <c r="I8">
        <f t="shared" si="2"/>
        <v>1825.9291111111108</v>
      </c>
      <c r="O8">
        <f t="shared" si="3"/>
        <v>355.09600000000012</v>
      </c>
      <c r="P8">
        <v>383.94090000000006</v>
      </c>
    </row>
    <row r="9" spans="1:18" x14ac:dyDescent="0.2">
      <c r="A9" s="3" t="s">
        <v>48</v>
      </c>
      <c r="C9">
        <v>860.1</v>
      </c>
      <c r="D9">
        <v>1498.82</v>
      </c>
      <c r="E9">
        <f t="shared" si="0"/>
        <v>1179.46</v>
      </c>
      <c r="H9">
        <f t="shared" si="1"/>
        <v>855.08645555555552</v>
      </c>
      <c r="I9">
        <f t="shared" si="2"/>
        <v>1967.7411111111107</v>
      </c>
      <c r="O9">
        <f t="shared" si="3"/>
        <v>638.71999999999991</v>
      </c>
      <c r="P9">
        <v>151.1090999999999</v>
      </c>
    </row>
    <row r="10" spans="1:18" x14ac:dyDescent="0.2">
      <c r="A10" s="3" t="s">
        <v>51</v>
      </c>
      <c r="C10">
        <v>1021.6130000000001</v>
      </c>
      <c r="D10">
        <v>1449</v>
      </c>
      <c r="E10">
        <f t="shared" si="0"/>
        <v>1235.3065000000001</v>
      </c>
      <c r="H10">
        <f t="shared" si="1"/>
        <v>960.75295555555545</v>
      </c>
      <c r="I10">
        <f t="shared" si="2"/>
        <v>1862.0746111111107</v>
      </c>
      <c r="O10">
        <f t="shared" si="3"/>
        <v>427.38699999999994</v>
      </c>
      <c r="P10">
        <v>711.35300000000007</v>
      </c>
    </row>
    <row r="11" spans="1:18" x14ac:dyDescent="0.2">
      <c r="A11" s="3" t="s">
        <v>58</v>
      </c>
      <c r="C11">
        <v>1210.3508999999999</v>
      </c>
      <c r="D11">
        <v>1407.99</v>
      </c>
      <c r="E11">
        <f t="shared" si="0"/>
        <v>1309.1704500000001</v>
      </c>
      <c r="H11">
        <f t="shared" si="1"/>
        <v>1075.6269055555554</v>
      </c>
      <c r="I11">
        <f t="shared" si="2"/>
        <v>1747.2006611111108</v>
      </c>
      <c r="O11">
        <f t="shared" si="3"/>
        <v>197.6391000000001</v>
      </c>
      <c r="P11">
        <v>-467.92110000000002</v>
      </c>
    </row>
    <row r="12" spans="1:18" s="20" customFormat="1" x14ac:dyDescent="0.2">
      <c r="A12" s="20" t="s">
        <v>64</v>
      </c>
      <c r="C12" s="20">
        <v>897.96199999999999</v>
      </c>
      <c r="D12" s="20">
        <v>1057.6600000000001</v>
      </c>
      <c r="E12" s="20">
        <f t="shared" si="0"/>
        <v>977.81100000000004</v>
      </c>
      <c r="F12" s="20">
        <f>AVERAGE(C12:C22)</f>
        <v>794.68590909090915</v>
      </c>
      <c r="G12" s="20">
        <f>AVERAGE(D12:D22)</f>
        <v>953.91454545454553</v>
      </c>
      <c r="H12" s="20">
        <f>C12-E12+$F$12</f>
        <v>714.8369090909091</v>
      </c>
      <c r="I12" s="20">
        <f>D12-E12+$G$12</f>
        <v>1033.7635454545457</v>
      </c>
      <c r="J12" s="20">
        <f>1.96*STDEV(H12:H22)/SQRT(11)</f>
        <v>76.430265694353011</v>
      </c>
      <c r="K12" s="20">
        <f>1.96*STDEV(I12:I22)/SQRT(11)</f>
        <v>76.43026569435321</v>
      </c>
      <c r="O12" s="20">
        <f t="shared" si="3"/>
        <v>159.69800000000009</v>
      </c>
      <c r="P12" s="20">
        <v>159.67399999999998</v>
      </c>
      <c r="Q12" s="20">
        <f>1.96*STDEV(O12:O22)/SQRT(11)</f>
        <v>152.86053138870608</v>
      </c>
      <c r="R12" s="20">
        <f>1.96*STDEV(P12:P22)/SQRT(11)</f>
        <v>146.62160144203401</v>
      </c>
    </row>
    <row r="13" spans="1:18" x14ac:dyDescent="0.2">
      <c r="A13" s="3" t="s">
        <v>65</v>
      </c>
      <c r="C13">
        <v>644.98800000000006</v>
      </c>
      <c r="D13">
        <v>770.34</v>
      </c>
      <c r="E13">
        <f t="shared" si="0"/>
        <v>707.66399999999999</v>
      </c>
      <c r="H13">
        <f t="shared" ref="H13:H21" si="4">C13-E13+$F$12</f>
        <v>732.00990909090922</v>
      </c>
      <c r="I13">
        <f t="shared" ref="I13:I21" si="5">D13-E13+$G$12</f>
        <v>1016.5905454545456</v>
      </c>
      <c r="O13">
        <f t="shared" si="3"/>
        <v>125.35199999999998</v>
      </c>
      <c r="P13">
        <v>135</v>
      </c>
    </row>
    <row r="14" spans="1:18" x14ac:dyDescent="0.2">
      <c r="A14" s="3" t="s">
        <v>66</v>
      </c>
      <c r="C14">
        <v>738.91300000000001</v>
      </c>
      <c r="D14">
        <v>855.89</v>
      </c>
      <c r="E14">
        <f t="shared" si="0"/>
        <v>797.40149999999994</v>
      </c>
      <c r="H14">
        <f t="shared" si="4"/>
        <v>736.19740909090922</v>
      </c>
      <c r="I14">
        <f t="shared" si="5"/>
        <v>1012.4030454545456</v>
      </c>
      <c r="O14">
        <f t="shared" si="3"/>
        <v>116.97699999999998</v>
      </c>
      <c r="P14">
        <v>526.62000000000012</v>
      </c>
    </row>
    <row r="15" spans="1:18" x14ac:dyDescent="0.2">
      <c r="A15" s="3" t="s">
        <v>69</v>
      </c>
      <c r="C15">
        <v>615.875</v>
      </c>
      <c r="D15">
        <v>772.24</v>
      </c>
      <c r="E15">
        <f t="shared" si="0"/>
        <v>694.0575</v>
      </c>
      <c r="H15">
        <f t="shared" si="4"/>
        <v>716.50340909090914</v>
      </c>
      <c r="I15">
        <f t="shared" si="5"/>
        <v>1032.0970454545454</v>
      </c>
      <c r="O15">
        <f t="shared" si="3"/>
        <v>156.36500000000001</v>
      </c>
      <c r="P15">
        <v>297.73820000000001</v>
      </c>
    </row>
    <row r="16" spans="1:18" x14ac:dyDescent="0.2">
      <c r="A16" s="3" t="s">
        <v>70</v>
      </c>
      <c r="C16">
        <v>702.07399999999996</v>
      </c>
      <c r="D16">
        <v>901.35</v>
      </c>
      <c r="E16">
        <f t="shared" si="0"/>
        <v>801.71199999999999</v>
      </c>
      <c r="H16">
        <f t="shared" si="4"/>
        <v>695.04790909090912</v>
      </c>
      <c r="I16">
        <f t="shared" si="5"/>
        <v>1053.5525454545455</v>
      </c>
      <c r="O16">
        <f t="shared" si="3"/>
        <v>199.27600000000007</v>
      </c>
      <c r="P16">
        <v>81.532699999999977</v>
      </c>
    </row>
    <row r="17" spans="1:18" x14ac:dyDescent="0.2">
      <c r="A17" s="3" t="s">
        <v>71</v>
      </c>
      <c r="C17">
        <v>846.495</v>
      </c>
      <c r="D17">
        <v>1213.57</v>
      </c>
      <c r="E17">
        <f t="shared" si="0"/>
        <v>1030.0325</v>
      </c>
      <c r="H17">
        <f t="shared" si="4"/>
        <v>611.14840909090913</v>
      </c>
      <c r="I17">
        <f t="shared" si="5"/>
        <v>1137.4520454545454</v>
      </c>
      <c r="O17">
        <f t="shared" si="3"/>
        <v>367.07499999999993</v>
      </c>
      <c r="P17">
        <v>148.15000000000009</v>
      </c>
    </row>
    <row r="18" spans="1:18" x14ac:dyDescent="0.2">
      <c r="A18" s="3" t="s">
        <v>74</v>
      </c>
      <c r="C18">
        <v>1404.825</v>
      </c>
      <c r="D18">
        <v>917.55</v>
      </c>
      <c r="E18">
        <f>(C18+D18)/2</f>
        <v>1161.1875</v>
      </c>
      <c r="H18">
        <f t="shared" si="4"/>
        <v>1038.3234090909091</v>
      </c>
      <c r="I18">
        <f t="shared" si="5"/>
        <v>710.27704545454549</v>
      </c>
      <c r="O18">
        <f t="shared" si="3"/>
        <v>-487.27500000000009</v>
      </c>
      <c r="P18">
        <v>-506.18329999999992</v>
      </c>
    </row>
    <row r="19" spans="1:18" x14ac:dyDescent="0.2">
      <c r="A19" s="3" t="s">
        <v>75</v>
      </c>
      <c r="C19">
        <v>809.72799999999995</v>
      </c>
      <c r="D19">
        <v>1377.18</v>
      </c>
      <c r="E19">
        <f>(C19+D19)/2</f>
        <v>1093.454</v>
      </c>
      <c r="H19">
        <f t="shared" si="4"/>
        <v>510.95990909090915</v>
      </c>
      <c r="I19">
        <f t="shared" si="5"/>
        <v>1237.6405454545456</v>
      </c>
      <c r="O19">
        <f t="shared" si="3"/>
        <v>567.45200000000011</v>
      </c>
      <c r="P19">
        <v>104.12729999999988</v>
      </c>
    </row>
    <row r="20" spans="1:18" x14ac:dyDescent="0.2">
      <c r="A20" s="3" t="s">
        <v>76</v>
      </c>
      <c r="C20">
        <v>646.50699999999995</v>
      </c>
      <c r="D20">
        <v>694.48</v>
      </c>
      <c r="E20">
        <f>(C20+D20)/2</f>
        <v>670.49350000000004</v>
      </c>
      <c r="H20">
        <f t="shared" si="4"/>
        <v>770.69940909090906</v>
      </c>
      <c r="I20">
        <f t="shared" si="5"/>
        <v>977.90104545454551</v>
      </c>
      <c r="O20">
        <f t="shared" si="3"/>
        <v>47.97300000000007</v>
      </c>
      <c r="P20">
        <v>-3.2545000000000073</v>
      </c>
    </row>
    <row r="21" spans="1:18" x14ac:dyDescent="0.2">
      <c r="A21" s="3" t="s">
        <v>77</v>
      </c>
      <c r="C21">
        <v>673.31500000000005</v>
      </c>
      <c r="D21">
        <v>986.28</v>
      </c>
      <c r="E21">
        <f>(C21+D21)/2</f>
        <v>829.79750000000001</v>
      </c>
      <c r="H21">
        <f t="shared" si="4"/>
        <v>638.20340909090919</v>
      </c>
      <c r="I21">
        <f t="shared" si="5"/>
        <v>1110.3970454545456</v>
      </c>
      <c r="O21">
        <f t="shared" si="3"/>
        <v>312.96499999999992</v>
      </c>
      <c r="P21">
        <v>136.24090000000001</v>
      </c>
    </row>
    <row r="22" spans="1:18" x14ac:dyDescent="0.2">
      <c r="A22" s="3" t="s">
        <v>78</v>
      </c>
      <c r="C22">
        <v>760.86300000000006</v>
      </c>
      <c r="D22">
        <v>946.52</v>
      </c>
      <c r="E22">
        <f t="shared" si="0"/>
        <v>853.69150000000002</v>
      </c>
      <c r="H22">
        <f>C22-E22+$F$12</f>
        <v>701.85740909090919</v>
      </c>
      <c r="I22">
        <f>D22-E22+$G$12</f>
        <v>1046.7430454545456</v>
      </c>
      <c r="O22">
        <f t="shared" si="3"/>
        <v>185.65699999999993</v>
      </c>
      <c r="P22">
        <v>202.95180000000005</v>
      </c>
    </row>
    <row r="23" spans="1:18" s="20" customFormat="1" x14ac:dyDescent="0.2">
      <c r="A23" s="20" t="s">
        <v>89</v>
      </c>
      <c r="C23" s="20">
        <v>583.18100000000004</v>
      </c>
      <c r="D23" s="20">
        <v>650.42999999999995</v>
      </c>
      <c r="E23" s="20">
        <f t="shared" si="0"/>
        <v>616.80549999999994</v>
      </c>
      <c r="F23" s="20">
        <f>AVERAGE(C23:C32)</f>
        <v>593.85310000000004</v>
      </c>
      <c r="G23" s="20">
        <f>AVERAGE(D23:D32)</f>
        <v>776.2</v>
      </c>
      <c r="H23" s="20">
        <f t="shared" ref="H23:H32" si="6">C23-E23+$F$23</f>
        <v>560.22860000000014</v>
      </c>
      <c r="I23" s="20">
        <f t="shared" ref="I23:I32" si="7">D23-E23+$G$23</f>
        <v>809.82450000000006</v>
      </c>
      <c r="J23" s="20">
        <f>1.96*STDEV(H23:H32)/SQRT(10)</f>
        <v>36.175403422753952</v>
      </c>
      <c r="K23" s="20">
        <f>1.96*STDEV(I23:I32)/SQRT(10)</f>
        <v>36.17540342275408</v>
      </c>
      <c r="O23" s="20">
        <f t="shared" si="3"/>
        <v>67.24899999999991</v>
      </c>
      <c r="P23" s="20">
        <v>-15.994500000000016</v>
      </c>
      <c r="Q23" s="20">
        <f>1.96*STDEV(O23:O32)/SQRT(10)</f>
        <v>72.35080684550816</v>
      </c>
      <c r="R23" s="20">
        <f>1.96*STDEV(P23:P32)/SQRT(10)</f>
        <v>118.56809786887989</v>
      </c>
    </row>
    <row r="24" spans="1:18" x14ac:dyDescent="0.2">
      <c r="A24" s="3" t="s">
        <v>90</v>
      </c>
      <c r="C24">
        <v>492.19400000000002</v>
      </c>
      <c r="D24">
        <v>620.12</v>
      </c>
      <c r="E24">
        <f t="shared" si="0"/>
        <v>556.15700000000004</v>
      </c>
      <c r="H24">
        <f t="shared" si="6"/>
        <v>529.89010000000007</v>
      </c>
      <c r="I24">
        <f t="shared" si="7"/>
        <v>840.16300000000001</v>
      </c>
      <c r="O24">
        <f t="shared" si="3"/>
        <v>127.92599999999999</v>
      </c>
      <c r="P24">
        <v>212.62270000000001</v>
      </c>
    </row>
    <row r="25" spans="1:18" x14ac:dyDescent="0.2">
      <c r="A25" s="3" t="s">
        <v>91</v>
      </c>
      <c r="C25">
        <v>968.78700000000003</v>
      </c>
      <c r="D25">
        <v>1223.04</v>
      </c>
      <c r="E25">
        <f t="shared" si="0"/>
        <v>1095.9135000000001</v>
      </c>
      <c r="H25">
        <f t="shared" si="6"/>
        <v>466.72659999999996</v>
      </c>
      <c r="I25">
        <f t="shared" si="7"/>
        <v>903.3264999999999</v>
      </c>
      <c r="O25">
        <f t="shared" si="3"/>
        <v>254.25299999999993</v>
      </c>
      <c r="P25">
        <v>545.36359999999991</v>
      </c>
    </row>
    <row r="26" spans="1:18" x14ac:dyDescent="0.2">
      <c r="A26" s="3" t="s">
        <v>92</v>
      </c>
      <c r="C26">
        <v>629.46600000000001</v>
      </c>
      <c r="D26">
        <v>777.75</v>
      </c>
      <c r="E26">
        <f>(C26+D26)/2</f>
        <v>703.60799999999995</v>
      </c>
      <c r="H26">
        <f t="shared" si="6"/>
        <v>519.7111000000001</v>
      </c>
      <c r="I26">
        <f t="shared" si="7"/>
        <v>850.3420000000001</v>
      </c>
      <c r="O26">
        <f t="shared" si="3"/>
        <v>148.28399999999999</v>
      </c>
      <c r="P26">
        <v>327.15549999999996</v>
      </c>
    </row>
    <row r="27" spans="1:18" x14ac:dyDescent="0.2">
      <c r="A27" s="3" t="s">
        <v>94</v>
      </c>
      <c r="C27">
        <v>553.27800000000002</v>
      </c>
      <c r="D27">
        <v>686.46</v>
      </c>
      <c r="E27">
        <f>(C27+D27)/2</f>
        <v>619.86900000000003</v>
      </c>
      <c r="H27">
        <f t="shared" si="6"/>
        <v>527.26210000000003</v>
      </c>
      <c r="I27">
        <f t="shared" si="7"/>
        <v>842.79100000000005</v>
      </c>
      <c r="O27">
        <f t="shared" si="3"/>
        <v>133.18200000000002</v>
      </c>
      <c r="P27">
        <v>301.0209000000001</v>
      </c>
    </row>
    <row r="28" spans="1:18" x14ac:dyDescent="0.2">
      <c r="A28" s="3" t="s">
        <v>95</v>
      </c>
      <c r="C28">
        <v>393.68200000000002</v>
      </c>
      <c r="D28">
        <v>521.44000000000005</v>
      </c>
      <c r="E28">
        <f t="shared" si="0"/>
        <v>457.56100000000004</v>
      </c>
      <c r="H28">
        <f t="shared" si="6"/>
        <v>529.97410000000002</v>
      </c>
      <c r="I28">
        <f t="shared" si="7"/>
        <v>840.07900000000006</v>
      </c>
      <c r="O28">
        <f t="shared" si="3"/>
        <v>127.75800000000004</v>
      </c>
      <c r="P28">
        <v>622.28179999999998</v>
      </c>
    </row>
    <row r="29" spans="1:18" x14ac:dyDescent="0.2">
      <c r="A29" s="3" t="s">
        <v>96</v>
      </c>
      <c r="C29">
        <v>900.98099999999999</v>
      </c>
      <c r="D29">
        <v>1171.04</v>
      </c>
      <c r="E29">
        <f t="shared" si="0"/>
        <v>1036.0104999999999</v>
      </c>
      <c r="H29">
        <f t="shared" si="6"/>
        <v>458.82360000000017</v>
      </c>
      <c r="I29">
        <f t="shared" si="7"/>
        <v>911.22950000000014</v>
      </c>
      <c r="O29">
        <f t="shared" si="3"/>
        <v>270.05899999999997</v>
      </c>
      <c r="P29">
        <v>408.21360000000016</v>
      </c>
    </row>
    <row r="30" spans="1:18" x14ac:dyDescent="0.2">
      <c r="A30" s="3" t="s">
        <v>97</v>
      </c>
      <c r="C30">
        <v>457.46100000000001</v>
      </c>
      <c r="D30">
        <v>576.39</v>
      </c>
      <c r="E30">
        <f t="shared" si="0"/>
        <v>516.92550000000006</v>
      </c>
      <c r="H30">
        <f t="shared" si="6"/>
        <v>534.3886</v>
      </c>
      <c r="I30">
        <f t="shared" si="7"/>
        <v>835.66449999999998</v>
      </c>
      <c r="O30">
        <f t="shared" si="3"/>
        <v>118.92899999999997</v>
      </c>
      <c r="P30">
        <v>190.73500000000001</v>
      </c>
    </row>
    <row r="31" spans="1:18" x14ac:dyDescent="0.2">
      <c r="A31" s="3" t="s">
        <v>98</v>
      </c>
      <c r="C31">
        <v>451.56</v>
      </c>
      <c r="D31">
        <v>565.27</v>
      </c>
      <c r="E31">
        <f t="shared" si="0"/>
        <v>508.41499999999996</v>
      </c>
      <c r="H31">
        <f t="shared" si="6"/>
        <v>536.99810000000002</v>
      </c>
      <c r="I31">
        <f t="shared" si="7"/>
        <v>833.05500000000006</v>
      </c>
      <c r="O31">
        <f t="shared" si="3"/>
        <v>113.70999999999998</v>
      </c>
      <c r="P31">
        <v>484.47640000000001</v>
      </c>
    </row>
    <row r="32" spans="1:18" x14ac:dyDescent="0.2">
      <c r="A32" s="3" t="s">
        <v>111</v>
      </c>
      <c r="C32">
        <v>507.94099999999997</v>
      </c>
      <c r="D32">
        <v>970.06</v>
      </c>
      <c r="E32">
        <f t="shared" si="0"/>
        <v>739.00049999999999</v>
      </c>
      <c r="H32">
        <f t="shared" si="6"/>
        <v>362.79360000000003</v>
      </c>
      <c r="I32">
        <f t="shared" si="7"/>
        <v>1007.2595</v>
      </c>
      <c r="O32">
        <f t="shared" si="3"/>
        <v>462.11899999999997</v>
      </c>
      <c r="P32">
        <v>471.20360000000005</v>
      </c>
    </row>
    <row r="34" spans="2:18" x14ac:dyDescent="0.2">
      <c r="B34" t="s">
        <v>124</v>
      </c>
    </row>
    <row r="35" spans="2:18" x14ac:dyDescent="0.2">
      <c r="B35" t="s">
        <v>125</v>
      </c>
    </row>
    <row r="38" spans="2:18" x14ac:dyDescent="0.2">
      <c r="C38" t="s">
        <v>145</v>
      </c>
      <c r="D38" t="s">
        <v>146</v>
      </c>
      <c r="E38" t="s">
        <v>141</v>
      </c>
      <c r="F38" t="s">
        <v>147</v>
      </c>
      <c r="O38" t="s">
        <v>257</v>
      </c>
      <c r="P38" t="s">
        <v>258</v>
      </c>
      <c r="Q38" s="21" t="s">
        <v>232</v>
      </c>
      <c r="R38" t="s">
        <v>233</v>
      </c>
    </row>
    <row r="39" spans="2:18" x14ac:dyDescent="0.2">
      <c r="B39" t="s">
        <v>7</v>
      </c>
      <c r="C39">
        <f>AVERAGE(C2:C11)</f>
        <v>1174.4464555555555</v>
      </c>
      <c r="D39">
        <f>AVERAGE(D2:D11)</f>
        <v>1648.3811111111108</v>
      </c>
      <c r="E39">
        <f>J2</f>
        <v>103.37228698732447</v>
      </c>
      <c r="F39">
        <f>E39</f>
        <v>103.37228698732447</v>
      </c>
      <c r="N39" t="s">
        <v>7</v>
      </c>
      <c r="O39">
        <f>AVERAGE(O2:O11)</f>
        <v>473.93465555555554</v>
      </c>
      <c r="P39">
        <f>AVERAGE(P2:P11)</f>
        <v>326.38194444444451</v>
      </c>
      <c r="Q39">
        <f>Q2</f>
        <v>206.74457397465002</v>
      </c>
      <c r="R39">
        <f>R2</f>
        <v>285.24262583385456</v>
      </c>
    </row>
    <row r="40" spans="2:18" x14ac:dyDescent="0.2">
      <c r="B40" t="s">
        <v>8</v>
      </c>
      <c r="C40">
        <f>AVERAGE(C12:C22)</f>
        <v>794.68590909090915</v>
      </c>
      <c r="D40">
        <f>AVERAGE(D12:D22)</f>
        <v>953.91454545454553</v>
      </c>
      <c r="E40">
        <f>J12</f>
        <v>76.430265694353011</v>
      </c>
      <c r="F40">
        <f t="shared" ref="F40:F41" si="8">E40</f>
        <v>76.430265694353011</v>
      </c>
      <c r="N40" t="s">
        <v>8</v>
      </c>
      <c r="O40">
        <f>AVERAGE(O12:O22)</f>
        <v>159.22863636363635</v>
      </c>
      <c r="P40">
        <f>AVERAGE(P12:P22)</f>
        <v>116.59973636363638</v>
      </c>
      <c r="Q40">
        <f>Q12</f>
        <v>152.86053138870608</v>
      </c>
      <c r="R40">
        <f>R12</f>
        <v>146.62160144203401</v>
      </c>
    </row>
    <row r="41" spans="2:18" x14ac:dyDescent="0.2">
      <c r="B41" t="s">
        <v>9</v>
      </c>
      <c r="C41">
        <f>AVERAGE(C23:C32)</f>
        <v>593.85310000000004</v>
      </c>
      <c r="D41">
        <f>AVERAGE(D23:D32)</f>
        <v>776.2</v>
      </c>
      <c r="E41">
        <f>J23</f>
        <v>36.175403422753952</v>
      </c>
      <c r="F41">
        <f t="shared" si="8"/>
        <v>36.175403422753952</v>
      </c>
      <c r="N41" t="s">
        <v>9</v>
      </c>
      <c r="O41">
        <f>AVERAGE(O23:O32)</f>
        <v>182.34689999999998</v>
      </c>
      <c r="P41">
        <f>AVERAGE(P23:P32)</f>
        <v>354.7078600000001</v>
      </c>
      <c r="Q41">
        <f>Q23</f>
        <v>72.35080684550816</v>
      </c>
      <c r="R41">
        <f>R23</f>
        <v>118.56809786887989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N2" sqref="N2:N32"/>
    </sheetView>
  </sheetViews>
  <sheetFormatPr baseColWidth="10" defaultRowHeight="16" x14ac:dyDescent="0.2"/>
  <cols>
    <col min="1" max="1" width="10.83203125" style="3"/>
    <col min="5" max="5" width="13.6640625" customWidth="1"/>
    <col min="6" max="6" width="15.33203125" customWidth="1"/>
    <col min="7" max="7" width="14.83203125" customWidth="1"/>
  </cols>
  <sheetData>
    <row r="1" spans="1:11" x14ac:dyDescent="0.2">
      <c r="A1" s="3" t="s">
        <v>134</v>
      </c>
      <c r="B1" t="s">
        <v>123</v>
      </c>
      <c r="C1" t="s">
        <v>148</v>
      </c>
      <c r="D1" t="s">
        <v>149</v>
      </c>
      <c r="E1" t="s">
        <v>116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</row>
    <row r="2" spans="1:11" x14ac:dyDescent="0.2">
      <c r="A2" s="3" t="s">
        <v>38</v>
      </c>
      <c r="C2">
        <v>1186.43</v>
      </c>
      <c r="D2">
        <v>1730.45</v>
      </c>
      <c r="E2">
        <f>(C2+D2)/2</f>
        <v>1458.44</v>
      </c>
      <c r="F2">
        <f>AVERAGE(C2:C11)</f>
        <v>1400.0480555555557</v>
      </c>
      <c r="G2">
        <f>AVERAGE(D2:D11)</f>
        <v>1726.4300000000003</v>
      </c>
      <c r="H2">
        <f>C2-E2+$F$2</f>
        <v>1128.0380555555557</v>
      </c>
      <c r="I2">
        <f>D2-E2+$G$2</f>
        <v>1998.4400000000003</v>
      </c>
      <c r="J2">
        <f>1.96*STDEV(H2:H11)/SQRT(9)</f>
        <v>142.62131291692708</v>
      </c>
      <c r="K2">
        <f>1.96*STDEV(I2:I11)/SQRT(9)</f>
        <v>142.62131291692779</v>
      </c>
    </row>
    <row r="3" spans="1:11" x14ac:dyDescent="0.2">
      <c r="A3" s="3" t="s">
        <v>39</v>
      </c>
      <c r="C3">
        <v>1714.5333000000001</v>
      </c>
      <c r="D3">
        <v>2316.8200000000002</v>
      </c>
      <c r="E3">
        <f t="shared" ref="E3:E32" si="0">(C3+D3)/2</f>
        <v>2015.6766500000001</v>
      </c>
      <c r="H3">
        <f t="shared" ref="H3:H11" si="1">C3-E3+$F$2</f>
        <v>1098.9047055555557</v>
      </c>
      <c r="I3">
        <f t="shared" ref="I3:I11" si="2">D3-E3+$G$2</f>
        <v>2027.5733500000003</v>
      </c>
    </row>
    <row r="4" spans="1:11" x14ac:dyDescent="0.2">
      <c r="A4" s="3" t="s">
        <v>41</v>
      </c>
    </row>
    <row r="5" spans="1:11" x14ac:dyDescent="0.2">
      <c r="A5" s="3" t="s">
        <v>44</v>
      </c>
      <c r="C5">
        <v>1834.49</v>
      </c>
      <c r="D5">
        <v>1566.27</v>
      </c>
      <c r="E5">
        <f t="shared" si="0"/>
        <v>1700.38</v>
      </c>
      <c r="H5">
        <f t="shared" si="1"/>
        <v>1534.1580555555556</v>
      </c>
      <c r="I5">
        <f t="shared" si="2"/>
        <v>1592.3200000000002</v>
      </c>
    </row>
    <row r="6" spans="1:11" x14ac:dyDescent="0.2">
      <c r="A6" s="3" t="s">
        <v>45</v>
      </c>
      <c r="C6">
        <v>1321.9</v>
      </c>
      <c r="D6">
        <v>1825.45</v>
      </c>
      <c r="E6">
        <f t="shared" si="0"/>
        <v>1573.6750000000002</v>
      </c>
      <c r="H6">
        <f t="shared" si="1"/>
        <v>1148.2730555555556</v>
      </c>
      <c r="I6">
        <f t="shared" si="2"/>
        <v>1978.2050000000002</v>
      </c>
    </row>
    <row r="7" spans="1:11" x14ac:dyDescent="0.2">
      <c r="A7" s="3" t="s">
        <v>46</v>
      </c>
      <c r="C7">
        <v>1516.6411000000001</v>
      </c>
      <c r="D7">
        <v>2293.96</v>
      </c>
      <c r="E7">
        <f t="shared" si="0"/>
        <v>1905.3005499999999</v>
      </c>
      <c r="H7">
        <f t="shared" si="1"/>
        <v>1011.3886055555558</v>
      </c>
      <c r="I7">
        <f t="shared" si="2"/>
        <v>2115.0894500000004</v>
      </c>
    </row>
    <row r="8" spans="1:11" x14ac:dyDescent="0.2">
      <c r="A8" s="3" t="s">
        <v>47</v>
      </c>
      <c r="C8">
        <v>957.93910000000005</v>
      </c>
      <c r="D8">
        <v>1341.88</v>
      </c>
      <c r="E8">
        <f t="shared" si="0"/>
        <v>1149.9095500000001</v>
      </c>
      <c r="H8">
        <f t="shared" si="1"/>
        <v>1208.0776055555557</v>
      </c>
      <c r="I8">
        <f t="shared" si="2"/>
        <v>1918.4004500000003</v>
      </c>
    </row>
    <row r="9" spans="1:11" x14ac:dyDescent="0.2">
      <c r="A9" s="3" t="s">
        <v>48</v>
      </c>
      <c r="C9">
        <v>1367.4209000000001</v>
      </c>
      <c r="D9">
        <v>1518.53</v>
      </c>
      <c r="E9">
        <f t="shared" si="0"/>
        <v>1442.9754499999999</v>
      </c>
      <c r="H9">
        <f t="shared" si="1"/>
        <v>1324.4935055555559</v>
      </c>
      <c r="I9">
        <f t="shared" si="2"/>
        <v>1801.9845500000004</v>
      </c>
    </row>
    <row r="10" spans="1:11" x14ac:dyDescent="0.2">
      <c r="A10" s="3" t="s">
        <v>51</v>
      </c>
      <c r="C10">
        <v>812.35699999999997</v>
      </c>
      <c r="D10">
        <v>1523.71</v>
      </c>
      <c r="E10">
        <f t="shared" si="0"/>
        <v>1168.0335</v>
      </c>
      <c r="H10">
        <f t="shared" si="1"/>
        <v>1044.3715555555557</v>
      </c>
      <c r="I10">
        <f t="shared" si="2"/>
        <v>2082.1065000000003</v>
      </c>
    </row>
    <row r="11" spans="1:11" x14ac:dyDescent="0.2">
      <c r="A11" s="3" t="s">
        <v>58</v>
      </c>
      <c r="C11">
        <v>1888.7211</v>
      </c>
      <c r="D11">
        <v>1420.8</v>
      </c>
      <c r="E11">
        <f t="shared" si="0"/>
        <v>1654.76055</v>
      </c>
      <c r="H11">
        <f t="shared" si="1"/>
        <v>1634.0086055555557</v>
      </c>
      <c r="I11">
        <f t="shared" si="2"/>
        <v>1492.4694500000003</v>
      </c>
    </row>
    <row r="12" spans="1:11" x14ac:dyDescent="0.2">
      <c r="A12" s="3" t="s">
        <v>64</v>
      </c>
      <c r="C12">
        <v>1179.396</v>
      </c>
      <c r="D12">
        <v>1339.07</v>
      </c>
      <c r="E12">
        <f t="shared" si="0"/>
        <v>1259.2329999999999</v>
      </c>
      <c r="F12">
        <f>AVERAGE(C12:C22)</f>
        <v>991.3866272727272</v>
      </c>
      <c r="G12">
        <f>AVERAGE(D12:D22)</f>
        <v>1107.9863636363636</v>
      </c>
      <c r="H12">
        <f>C12-E12+$F$12</f>
        <v>911.54962727272721</v>
      </c>
      <c r="I12">
        <f>D12-E12+$G$12</f>
        <v>1187.8233636363636</v>
      </c>
      <c r="J12">
        <f>1.96*STDEV(H12:H22)/SQRT(11)</f>
        <v>73.310800721016065</v>
      </c>
      <c r="K12">
        <f>1.96*STDEV(I12:I22)/SQRT(11)</f>
        <v>73.310800721017387</v>
      </c>
    </row>
    <row r="13" spans="1:11" x14ac:dyDescent="0.2">
      <c r="A13" s="3" t="s">
        <v>65</v>
      </c>
      <c r="C13">
        <v>569.1</v>
      </c>
      <c r="D13">
        <v>704.1</v>
      </c>
      <c r="E13">
        <f t="shared" si="0"/>
        <v>636.6</v>
      </c>
      <c r="H13">
        <f t="shared" ref="H13:H21" si="3">C13-E13+$F$12</f>
        <v>923.8866272727272</v>
      </c>
      <c r="I13">
        <f t="shared" ref="I13:I21" si="4">D13-E13+$G$12</f>
        <v>1175.4863636363636</v>
      </c>
    </row>
    <row r="14" spans="1:11" x14ac:dyDescent="0.2">
      <c r="A14" s="3" t="s">
        <v>66</v>
      </c>
      <c r="C14">
        <v>915.02</v>
      </c>
      <c r="D14">
        <v>1441.64</v>
      </c>
      <c r="E14">
        <f t="shared" si="0"/>
        <v>1178.33</v>
      </c>
      <c r="H14">
        <f t="shared" si="3"/>
        <v>728.07662727272725</v>
      </c>
      <c r="I14">
        <f t="shared" si="4"/>
        <v>1371.2963636363638</v>
      </c>
    </row>
    <row r="15" spans="1:11" x14ac:dyDescent="0.2">
      <c r="A15" s="3" t="s">
        <v>69</v>
      </c>
      <c r="C15">
        <v>636.86180000000002</v>
      </c>
      <c r="D15">
        <v>934.6</v>
      </c>
      <c r="E15">
        <f t="shared" si="0"/>
        <v>785.73090000000002</v>
      </c>
      <c r="H15">
        <f t="shared" si="3"/>
        <v>842.51752727272719</v>
      </c>
      <c r="I15">
        <f t="shared" si="4"/>
        <v>1256.8554636363638</v>
      </c>
    </row>
    <row r="16" spans="1:11" x14ac:dyDescent="0.2">
      <c r="A16" s="3" t="s">
        <v>70</v>
      </c>
      <c r="C16">
        <v>861.12729999999999</v>
      </c>
      <c r="D16">
        <v>942.66</v>
      </c>
      <c r="E16">
        <f t="shared" si="0"/>
        <v>901.89364999999998</v>
      </c>
      <c r="H16">
        <f t="shared" si="3"/>
        <v>950.62027727272721</v>
      </c>
      <c r="I16">
        <f t="shared" si="4"/>
        <v>1148.7527136363638</v>
      </c>
    </row>
    <row r="17" spans="1:11" x14ac:dyDescent="0.2">
      <c r="A17" s="3" t="s">
        <v>71</v>
      </c>
      <c r="C17">
        <v>1280</v>
      </c>
      <c r="D17">
        <v>1428.15</v>
      </c>
      <c r="E17">
        <f t="shared" si="0"/>
        <v>1354.075</v>
      </c>
      <c r="H17">
        <f t="shared" si="3"/>
        <v>917.31162727272715</v>
      </c>
      <c r="I17">
        <f t="shared" si="4"/>
        <v>1182.0613636363637</v>
      </c>
    </row>
    <row r="18" spans="1:11" x14ac:dyDescent="0.2">
      <c r="A18" s="3" t="s">
        <v>74</v>
      </c>
      <c r="C18">
        <v>1591.9632999999999</v>
      </c>
      <c r="D18">
        <v>1085.78</v>
      </c>
      <c r="E18">
        <f>(C18+D18)/2</f>
        <v>1338.87165</v>
      </c>
      <c r="H18">
        <f t="shared" si="3"/>
        <v>1244.4782772727272</v>
      </c>
      <c r="I18">
        <f t="shared" si="4"/>
        <v>854.89471363636358</v>
      </c>
    </row>
    <row r="19" spans="1:11" x14ac:dyDescent="0.2">
      <c r="A19" s="3" t="s">
        <v>75</v>
      </c>
      <c r="C19">
        <v>1050.7427</v>
      </c>
      <c r="D19">
        <v>1154.8699999999999</v>
      </c>
      <c r="E19">
        <f>(C19+D19)/2</f>
        <v>1102.8063499999998</v>
      </c>
      <c r="H19">
        <f t="shared" si="3"/>
        <v>939.32297727272737</v>
      </c>
      <c r="I19">
        <f t="shared" si="4"/>
        <v>1160.0500136363637</v>
      </c>
    </row>
    <row r="20" spans="1:11" x14ac:dyDescent="0.2">
      <c r="A20" s="3" t="s">
        <v>76</v>
      </c>
      <c r="C20">
        <v>816.15449999999998</v>
      </c>
      <c r="D20">
        <v>812.9</v>
      </c>
      <c r="E20">
        <f>(C20+D20)/2</f>
        <v>814.52724999999998</v>
      </c>
      <c r="H20">
        <f t="shared" si="3"/>
        <v>993.0138772727272</v>
      </c>
      <c r="I20">
        <f t="shared" si="4"/>
        <v>1106.3591136363636</v>
      </c>
    </row>
    <row r="21" spans="1:11" x14ac:dyDescent="0.2">
      <c r="A21" s="3" t="s">
        <v>77</v>
      </c>
      <c r="C21">
        <v>1195.3590999999999</v>
      </c>
      <c r="D21">
        <v>1331.6</v>
      </c>
      <c r="E21">
        <f>(C21+D21)/2</f>
        <v>1263.47955</v>
      </c>
      <c r="H21">
        <f t="shared" si="3"/>
        <v>923.26617727272708</v>
      </c>
      <c r="I21">
        <f t="shared" si="4"/>
        <v>1176.1068136363635</v>
      </c>
    </row>
    <row r="22" spans="1:11" x14ac:dyDescent="0.2">
      <c r="A22" s="3" t="s">
        <v>78</v>
      </c>
      <c r="C22">
        <v>809.52819999999997</v>
      </c>
      <c r="D22">
        <v>1012.48</v>
      </c>
      <c r="E22">
        <f t="shared" si="0"/>
        <v>911.00409999999999</v>
      </c>
      <c r="H22">
        <f>C22-E22+$F$12</f>
        <v>889.91072727272717</v>
      </c>
      <c r="I22">
        <f>D22-E22+$G$12</f>
        <v>1209.4622636363638</v>
      </c>
    </row>
    <row r="23" spans="1:11" x14ac:dyDescent="0.2">
      <c r="A23" s="3" t="s">
        <v>89</v>
      </c>
      <c r="C23">
        <v>689.29449999999997</v>
      </c>
      <c r="D23">
        <v>673.3</v>
      </c>
      <c r="E23">
        <f t="shared" si="0"/>
        <v>681.29724999999996</v>
      </c>
      <c r="F23">
        <f>AVERAGE(C23:C32)</f>
        <v>663.4221399999999</v>
      </c>
      <c r="G23">
        <f>AVERAGE(D23:D32)</f>
        <v>1018.1300000000001</v>
      </c>
      <c r="H23">
        <f t="shared" ref="H23:H32" si="5">C23-E23+$F$23</f>
        <v>671.41938999999991</v>
      </c>
      <c r="I23">
        <f t="shared" ref="I23:I32" si="6">D23-E23+$G$23</f>
        <v>1010.1327500000001</v>
      </c>
      <c r="J23">
        <f>1.96*STDEV(H23:H32)/SQRT(10)</f>
        <v>59.284048934440051</v>
      </c>
      <c r="K23">
        <f>1.96*STDEV(I23:I32)/SQRT(10)</f>
        <v>59.284048934440001</v>
      </c>
    </row>
    <row r="24" spans="1:11" x14ac:dyDescent="0.2">
      <c r="A24" s="3" t="s">
        <v>90</v>
      </c>
      <c r="C24">
        <v>565.51729999999998</v>
      </c>
      <c r="D24">
        <v>778.14</v>
      </c>
      <c r="E24">
        <f t="shared" si="0"/>
        <v>671.82864999999993</v>
      </c>
      <c r="H24">
        <f t="shared" si="5"/>
        <v>557.11078999999995</v>
      </c>
      <c r="I24">
        <f t="shared" si="6"/>
        <v>1124.4413500000001</v>
      </c>
    </row>
    <row r="25" spans="1:11" x14ac:dyDescent="0.2">
      <c r="A25" s="3" t="s">
        <v>91</v>
      </c>
      <c r="C25">
        <v>1071.4664</v>
      </c>
      <c r="D25">
        <v>1616.83</v>
      </c>
      <c r="E25">
        <f t="shared" si="0"/>
        <v>1344.1482000000001</v>
      </c>
      <c r="H25">
        <f t="shared" si="5"/>
        <v>390.74033999999983</v>
      </c>
      <c r="I25">
        <f t="shared" si="6"/>
        <v>1290.8117999999999</v>
      </c>
    </row>
    <row r="26" spans="1:11" x14ac:dyDescent="0.2">
      <c r="A26" s="3" t="s">
        <v>92</v>
      </c>
      <c r="C26">
        <v>665.95450000000005</v>
      </c>
      <c r="D26">
        <v>993.11</v>
      </c>
      <c r="E26">
        <f>(C26+D26)/2</f>
        <v>829.53224999999998</v>
      </c>
      <c r="H26">
        <f t="shared" si="5"/>
        <v>499.84438999999998</v>
      </c>
      <c r="I26">
        <f t="shared" si="6"/>
        <v>1181.70775</v>
      </c>
    </row>
    <row r="27" spans="1:11" x14ac:dyDescent="0.2">
      <c r="A27" s="3" t="s">
        <v>94</v>
      </c>
      <c r="C27">
        <v>637.42909999999995</v>
      </c>
      <c r="D27">
        <v>938.45</v>
      </c>
      <c r="E27">
        <f>(C27+D27)/2</f>
        <v>787.93955000000005</v>
      </c>
      <c r="H27">
        <f t="shared" si="5"/>
        <v>512.91168999999979</v>
      </c>
      <c r="I27">
        <f t="shared" si="6"/>
        <v>1168.6404500000001</v>
      </c>
    </row>
    <row r="28" spans="1:11" x14ac:dyDescent="0.2">
      <c r="A28" s="3" t="s">
        <v>95</v>
      </c>
      <c r="C28">
        <v>353.07819999999998</v>
      </c>
      <c r="D28">
        <v>975.36</v>
      </c>
      <c r="E28">
        <f t="shared" si="0"/>
        <v>664.21910000000003</v>
      </c>
      <c r="H28">
        <f t="shared" si="5"/>
        <v>352.28123999999985</v>
      </c>
      <c r="I28">
        <f t="shared" si="6"/>
        <v>1329.2709</v>
      </c>
    </row>
    <row r="29" spans="1:11" x14ac:dyDescent="0.2">
      <c r="A29" s="3" t="s">
        <v>96</v>
      </c>
      <c r="C29">
        <v>974.17639999999994</v>
      </c>
      <c r="D29">
        <v>1382.39</v>
      </c>
      <c r="E29">
        <f t="shared" si="0"/>
        <v>1178.2832000000001</v>
      </c>
      <c r="H29">
        <f t="shared" si="5"/>
        <v>459.31533999999976</v>
      </c>
      <c r="I29">
        <f t="shared" si="6"/>
        <v>1222.2368000000001</v>
      </c>
    </row>
    <row r="30" spans="1:11" x14ac:dyDescent="0.2">
      <c r="A30" s="3" t="s">
        <v>97</v>
      </c>
      <c r="C30">
        <v>621.86500000000001</v>
      </c>
      <c r="D30">
        <v>812.6</v>
      </c>
      <c r="E30">
        <f t="shared" si="0"/>
        <v>717.23250000000007</v>
      </c>
      <c r="H30">
        <f t="shared" si="5"/>
        <v>568.05463999999984</v>
      </c>
      <c r="I30">
        <f t="shared" si="6"/>
        <v>1113.4974999999999</v>
      </c>
    </row>
    <row r="31" spans="1:11" x14ac:dyDescent="0.2">
      <c r="A31" s="3" t="s">
        <v>98</v>
      </c>
      <c r="C31">
        <v>494.89359999999999</v>
      </c>
      <c r="D31">
        <v>979.37</v>
      </c>
      <c r="E31">
        <f t="shared" si="0"/>
        <v>737.1318</v>
      </c>
      <c r="H31">
        <f t="shared" si="5"/>
        <v>421.18393999999989</v>
      </c>
      <c r="I31">
        <f t="shared" si="6"/>
        <v>1260.3682000000001</v>
      </c>
    </row>
    <row r="32" spans="1:11" x14ac:dyDescent="0.2">
      <c r="A32" s="3" t="s">
        <v>111</v>
      </c>
      <c r="C32">
        <v>560.54639999999995</v>
      </c>
      <c r="D32">
        <v>1031.75</v>
      </c>
      <c r="E32">
        <f t="shared" si="0"/>
        <v>796.14819999999997</v>
      </c>
      <c r="H32">
        <f t="shared" si="5"/>
        <v>427.82033999999987</v>
      </c>
      <c r="I32">
        <f t="shared" si="6"/>
        <v>1253.7318</v>
      </c>
    </row>
    <row r="34" spans="2:6" x14ac:dyDescent="0.2">
      <c r="B34" t="s">
        <v>124</v>
      </c>
    </row>
    <row r="35" spans="2:6" x14ac:dyDescent="0.2">
      <c r="B35" t="s">
        <v>125</v>
      </c>
    </row>
    <row r="38" spans="2:6" x14ac:dyDescent="0.2">
      <c r="C38" t="s">
        <v>150</v>
      </c>
      <c r="D38" t="s">
        <v>151</v>
      </c>
      <c r="E38" t="s">
        <v>141</v>
      </c>
      <c r="F38" t="s">
        <v>147</v>
      </c>
    </row>
    <row r="39" spans="2:6" x14ac:dyDescent="0.2">
      <c r="B39" t="s">
        <v>7</v>
      </c>
      <c r="C39">
        <f>AVERAGE(C2:C11)</f>
        <v>1400.0480555555557</v>
      </c>
      <c r="D39">
        <f>AVERAGE(D2:D11)</f>
        <v>1726.4300000000003</v>
      </c>
      <c r="E39">
        <f>J2</f>
        <v>142.62131291692708</v>
      </c>
      <c r="F39">
        <f>E39</f>
        <v>142.62131291692708</v>
      </c>
    </row>
    <row r="40" spans="2:6" x14ac:dyDescent="0.2">
      <c r="B40" t="s">
        <v>8</v>
      </c>
      <c r="C40">
        <f>AVERAGE(C12:C22)</f>
        <v>991.3866272727272</v>
      </c>
      <c r="D40">
        <f>AVERAGE(D12:D22)</f>
        <v>1107.9863636363636</v>
      </c>
      <c r="E40">
        <f>J12</f>
        <v>73.310800721016065</v>
      </c>
      <c r="F40">
        <f t="shared" ref="F40:F41" si="7">E40</f>
        <v>73.310800721016065</v>
      </c>
    </row>
    <row r="41" spans="2:6" x14ac:dyDescent="0.2">
      <c r="B41" t="s">
        <v>9</v>
      </c>
      <c r="C41">
        <f>AVERAGE(C23:C32)</f>
        <v>663.4221399999999</v>
      </c>
      <c r="D41">
        <f>AVERAGE(D23:D32)</f>
        <v>1018.1300000000001</v>
      </c>
      <c r="E41">
        <f>J23</f>
        <v>59.284048934440051</v>
      </c>
      <c r="F41">
        <f t="shared" si="7"/>
        <v>59.284048934440051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opLeftCell="A57" workbookViewId="0">
      <selection activeCell="M81" sqref="M81"/>
    </sheetView>
  </sheetViews>
  <sheetFormatPr baseColWidth="10" defaultRowHeight="16" x14ac:dyDescent="0.2"/>
  <cols>
    <col min="5" max="5" width="13.6640625" customWidth="1"/>
    <col min="6" max="6" width="14.5" customWidth="1"/>
    <col min="7" max="7" width="14.33203125" customWidth="1"/>
  </cols>
  <sheetData>
    <row r="1" spans="1:22" x14ac:dyDescent="0.2">
      <c r="B1" t="s">
        <v>195</v>
      </c>
      <c r="C1" t="s">
        <v>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s="10" t="s">
        <v>194</v>
      </c>
      <c r="M1" t="s">
        <v>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</row>
    <row r="2" spans="1:22" x14ac:dyDescent="0.2">
      <c r="A2" t="s">
        <v>38</v>
      </c>
      <c r="B2" t="s">
        <v>195</v>
      </c>
      <c r="C2">
        <v>2072.3182000000002</v>
      </c>
      <c r="D2">
        <v>1632.3561</v>
      </c>
      <c r="E2">
        <f>(C2+D2)/2</f>
        <v>1852.3371500000001</v>
      </c>
      <c r="F2">
        <f>AVERAGE(C2:C26)</f>
        <v>1720.359528</v>
      </c>
      <c r="G2">
        <f>AVERAGE(D2:D26)</f>
        <v>1585.7588520000002</v>
      </c>
      <c r="H2">
        <f>C2-E2+F2</f>
        <v>1940.3405780000001</v>
      </c>
      <c r="I2">
        <f>D2-E2+$G$2</f>
        <v>1365.7778020000001</v>
      </c>
      <c r="J2">
        <f>1.96*STDEV(H2:H26)/SQRT(25)</f>
        <v>49.812107239173152</v>
      </c>
      <c r="K2">
        <f>1.96*STDEV(I2:I26)/SQRT(25)</f>
        <v>49.812107239173152</v>
      </c>
      <c r="L2" s="10" t="s">
        <v>194</v>
      </c>
      <c r="M2">
        <v>0.84</v>
      </c>
      <c r="N2">
        <v>0.93332999999999999</v>
      </c>
      <c r="O2">
        <f>(M2+N2)/2</f>
        <v>0.88666500000000004</v>
      </c>
      <c r="P2">
        <f>AVERAGE(M2:M26)</f>
        <v>0.83520000000000005</v>
      </c>
      <c r="Q2">
        <f>AVERAGE(N2:N26)</f>
        <v>0.8757332000000001</v>
      </c>
      <c r="R2">
        <f>M2-$O2+P$2</f>
        <v>0.78853499999999999</v>
      </c>
      <c r="S2">
        <f>N2-$O2+Q$2</f>
        <v>0.92239820000000006</v>
      </c>
      <c r="T2">
        <f>1.96*STDEV(R2:R26)/SQRT(25)</f>
        <v>1.5579440980282192E-2</v>
      </c>
      <c r="U2">
        <f>1.96*STDEV(S2:S26)/SQRT(25)</f>
        <v>1.5579440980282189E-2</v>
      </c>
      <c r="V2">
        <f>T2/1.96</f>
        <v>7.948694377694996E-3</v>
      </c>
    </row>
    <row r="3" spans="1:22" x14ac:dyDescent="0.2">
      <c r="A3" t="s">
        <v>39</v>
      </c>
      <c r="B3" t="s">
        <v>195</v>
      </c>
      <c r="C3">
        <v>2497.8856999999998</v>
      </c>
      <c r="D3">
        <v>2013.1929</v>
      </c>
      <c r="E3">
        <f t="shared" ref="E3:E57" si="0">(C3+D3)/2</f>
        <v>2255.5392999999999</v>
      </c>
      <c r="H3">
        <f>C3-E3+$F$2</f>
        <v>1962.7059279999999</v>
      </c>
      <c r="I3">
        <f t="shared" ref="I3:I26" si="1">D3-E3+$G$2</f>
        <v>1343.4124520000003</v>
      </c>
      <c r="L3" s="10" t="s">
        <v>194</v>
      </c>
      <c r="M3">
        <v>1</v>
      </c>
      <c r="N3">
        <v>0.84</v>
      </c>
      <c r="O3">
        <f t="shared" ref="O3:O66" si="2">(M3+N3)/2</f>
        <v>0.91999999999999993</v>
      </c>
      <c r="R3">
        <f t="shared" ref="R3:R26" si="3">M3-$O3+P$2</f>
        <v>0.91520000000000012</v>
      </c>
      <c r="S3">
        <f t="shared" ref="S3:S26" si="4">N3-$O3+Q$2</f>
        <v>0.79573320000000014</v>
      </c>
    </row>
    <row r="4" spans="1:22" x14ac:dyDescent="0.2">
      <c r="A4" t="s">
        <v>40</v>
      </c>
      <c r="B4" t="s">
        <v>195</v>
      </c>
      <c r="C4">
        <v>773.90430000000003</v>
      </c>
      <c r="D4">
        <v>945.37350000000004</v>
      </c>
      <c r="E4">
        <f t="shared" si="0"/>
        <v>859.63890000000004</v>
      </c>
      <c r="H4">
        <f t="shared" ref="H4:H26" si="5">C4-E4+$F$2</f>
        <v>1634.624928</v>
      </c>
      <c r="I4">
        <f t="shared" si="1"/>
        <v>1671.4934520000002</v>
      </c>
      <c r="L4" s="10" t="s">
        <v>194</v>
      </c>
      <c r="M4">
        <v>0.88</v>
      </c>
      <c r="N4">
        <v>0.94667000000000001</v>
      </c>
      <c r="O4">
        <f t="shared" si="2"/>
        <v>0.91333500000000001</v>
      </c>
      <c r="R4">
        <f t="shared" si="3"/>
        <v>0.80186500000000005</v>
      </c>
      <c r="S4">
        <f t="shared" si="4"/>
        <v>0.9090682000000001</v>
      </c>
    </row>
    <row r="5" spans="1:22" x14ac:dyDescent="0.2">
      <c r="A5" t="s">
        <v>42</v>
      </c>
      <c r="B5" t="s">
        <v>195</v>
      </c>
      <c r="C5">
        <v>1791.5891999999999</v>
      </c>
      <c r="D5">
        <v>1472.7789</v>
      </c>
      <c r="E5">
        <f t="shared" si="0"/>
        <v>1632.1840499999998</v>
      </c>
      <c r="H5">
        <f t="shared" si="5"/>
        <v>1879.764678</v>
      </c>
      <c r="I5">
        <f t="shared" si="1"/>
        <v>1426.3537020000003</v>
      </c>
      <c r="L5" s="10" t="s">
        <v>194</v>
      </c>
      <c r="M5">
        <v>0.8</v>
      </c>
      <c r="N5">
        <v>0.85333000000000003</v>
      </c>
      <c r="O5">
        <f t="shared" si="2"/>
        <v>0.82666499999999998</v>
      </c>
      <c r="R5">
        <f t="shared" si="3"/>
        <v>0.80853500000000011</v>
      </c>
      <c r="S5">
        <f t="shared" si="4"/>
        <v>0.90239820000000015</v>
      </c>
    </row>
    <row r="6" spans="1:22" x14ac:dyDescent="0.2">
      <c r="A6" t="s">
        <v>43</v>
      </c>
      <c r="B6" t="s">
        <v>195</v>
      </c>
      <c r="C6">
        <v>1777.0246999999999</v>
      </c>
      <c r="D6">
        <v>1208.057</v>
      </c>
      <c r="E6">
        <f t="shared" si="0"/>
        <v>1492.5408499999999</v>
      </c>
      <c r="H6">
        <f t="shared" si="5"/>
        <v>2004.843378</v>
      </c>
      <c r="I6">
        <f t="shared" si="1"/>
        <v>1301.2750020000003</v>
      </c>
      <c r="L6" s="10" t="s">
        <v>194</v>
      </c>
      <c r="M6">
        <v>0.84</v>
      </c>
      <c r="N6">
        <v>0.76</v>
      </c>
      <c r="O6">
        <f t="shared" si="2"/>
        <v>0.8</v>
      </c>
      <c r="R6">
        <f t="shared" si="3"/>
        <v>0.87519999999999998</v>
      </c>
      <c r="S6">
        <f t="shared" si="4"/>
        <v>0.83573320000000006</v>
      </c>
    </row>
    <row r="7" spans="1:22" x14ac:dyDescent="0.2">
      <c r="A7" t="s">
        <v>44</v>
      </c>
      <c r="B7" t="s">
        <v>195</v>
      </c>
      <c r="C7">
        <v>2167.9286000000002</v>
      </c>
      <c r="D7">
        <v>1543.395</v>
      </c>
      <c r="E7">
        <f t="shared" si="0"/>
        <v>1855.6618000000001</v>
      </c>
      <c r="H7">
        <f t="shared" si="5"/>
        <v>2032.6263280000001</v>
      </c>
      <c r="I7">
        <f t="shared" si="1"/>
        <v>1273.4920520000001</v>
      </c>
      <c r="L7" s="10" t="s">
        <v>194</v>
      </c>
      <c r="M7">
        <v>0.8</v>
      </c>
      <c r="N7">
        <v>0.82667000000000002</v>
      </c>
      <c r="O7">
        <f t="shared" si="2"/>
        <v>0.81333500000000003</v>
      </c>
      <c r="R7">
        <f t="shared" si="3"/>
        <v>0.82186500000000007</v>
      </c>
      <c r="S7">
        <f t="shared" si="4"/>
        <v>0.88906820000000009</v>
      </c>
    </row>
    <row r="8" spans="1:22" x14ac:dyDescent="0.2">
      <c r="A8" t="s">
        <v>45</v>
      </c>
      <c r="B8" t="s">
        <v>195</v>
      </c>
      <c r="C8">
        <v>1831.3635999999999</v>
      </c>
      <c r="D8">
        <v>1719.2209</v>
      </c>
      <c r="E8">
        <f t="shared" si="0"/>
        <v>1775.29225</v>
      </c>
      <c r="H8">
        <f t="shared" si="5"/>
        <v>1776.4308779999999</v>
      </c>
      <c r="I8">
        <f t="shared" si="1"/>
        <v>1529.6875020000002</v>
      </c>
      <c r="L8" s="10" t="s">
        <v>194</v>
      </c>
      <c r="M8">
        <v>0.76</v>
      </c>
      <c r="N8">
        <v>0.81333</v>
      </c>
      <c r="O8">
        <f t="shared" si="2"/>
        <v>0.78666499999999995</v>
      </c>
      <c r="R8">
        <f t="shared" si="3"/>
        <v>0.80853500000000011</v>
      </c>
      <c r="S8">
        <f t="shared" si="4"/>
        <v>0.90239820000000015</v>
      </c>
    </row>
    <row r="9" spans="1:22" x14ac:dyDescent="0.2">
      <c r="A9" t="s">
        <v>46</v>
      </c>
      <c r="B9" t="s">
        <v>195</v>
      </c>
      <c r="C9">
        <v>1570.8554999999999</v>
      </c>
      <c r="D9">
        <v>1583.3039000000001</v>
      </c>
      <c r="E9">
        <f t="shared" si="0"/>
        <v>1577.0797</v>
      </c>
      <c r="H9">
        <f t="shared" si="5"/>
        <v>1714.1353279999998</v>
      </c>
      <c r="I9">
        <f t="shared" si="1"/>
        <v>1591.9830520000003</v>
      </c>
      <c r="L9" s="10" t="s">
        <v>194</v>
      </c>
      <c r="M9">
        <v>0.72</v>
      </c>
      <c r="N9">
        <v>0.78666999999999998</v>
      </c>
      <c r="O9">
        <f t="shared" si="2"/>
        <v>0.75333499999999998</v>
      </c>
      <c r="R9">
        <f t="shared" si="3"/>
        <v>0.80186500000000005</v>
      </c>
      <c r="S9">
        <f t="shared" si="4"/>
        <v>0.9090682000000001</v>
      </c>
    </row>
    <row r="10" spans="1:22" x14ac:dyDescent="0.2">
      <c r="A10" t="s">
        <v>47</v>
      </c>
      <c r="B10" t="s">
        <v>195</v>
      </c>
      <c r="C10">
        <v>1605.2079000000001</v>
      </c>
      <c r="D10">
        <v>1383.9876999999999</v>
      </c>
      <c r="E10">
        <f t="shared" si="0"/>
        <v>1494.5978</v>
      </c>
      <c r="H10">
        <f t="shared" si="5"/>
        <v>1830.9696280000001</v>
      </c>
      <c r="I10">
        <f t="shared" si="1"/>
        <v>1475.1487520000001</v>
      </c>
      <c r="L10" s="10" t="s">
        <v>194</v>
      </c>
      <c r="M10">
        <v>0.8</v>
      </c>
      <c r="N10">
        <v>0.88</v>
      </c>
      <c r="O10">
        <f t="shared" si="2"/>
        <v>0.84000000000000008</v>
      </c>
      <c r="R10">
        <f t="shared" si="3"/>
        <v>0.79520000000000002</v>
      </c>
      <c r="S10">
        <f t="shared" si="4"/>
        <v>0.91573320000000002</v>
      </c>
    </row>
    <row r="11" spans="1:22" x14ac:dyDescent="0.2">
      <c r="A11" t="s">
        <v>48</v>
      </c>
      <c r="B11" t="s">
        <v>195</v>
      </c>
      <c r="C11">
        <v>1062.3033</v>
      </c>
      <c r="D11">
        <v>1125.0785000000001</v>
      </c>
      <c r="E11">
        <f t="shared" si="0"/>
        <v>1093.6909000000001</v>
      </c>
      <c r="H11">
        <f t="shared" si="5"/>
        <v>1688.9719279999999</v>
      </c>
      <c r="I11">
        <f t="shared" si="1"/>
        <v>1617.1464520000002</v>
      </c>
      <c r="L11" s="10" t="s">
        <v>194</v>
      </c>
      <c r="M11">
        <v>0.8</v>
      </c>
      <c r="N11">
        <v>0.84</v>
      </c>
      <c r="O11">
        <f t="shared" si="2"/>
        <v>0.82000000000000006</v>
      </c>
      <c r="R11">
        <f t="shared" si="3"/>
        <v>0.81520000000000004</v>
      </c>
      <c r="S11">
        <f t="shared" si="4"/>
        <v>0.89573320000000001</v>
      </c>
    </row>
    <row r="12" spans="1:22" x14ac:dyDescent="0.2">
      <c r="A12" t="s">
        <v>49</v>
      </c>
      <c r="B12" t="s">
        <v>195</v>
      </c>
      <c r="C12">
        <v>1754.1347000000001</v>
      </c>
      <c r="D12">
        <v>1606.58</v>
      </c>
      <c r="E12">
        <f t="shared" si="0"/>
        <v>1680.35735</v>
      </c>
      <c r="H12">
        <f t="shared" si="5"/>
        <v>1794.136878</v>
      </c>
      <c r="I12">
        <f t="shared" si="1"/>
        <v>1511.9815020000001</v>
      </c>
      <c r="L12" s="10" t="s">
        <v>194</v>
      </c>
      <c r="M12">
        <v>0.84</v>
      </c>
      <c r="N12">
        <v>0.98667000000000005</v>
      </c>
      <c r="O12">
        <f t="shared" si="2"/>
        <v>0.91333500000000001</v>
      </c>
      <c r="R12">
        <f t="shared" si="3"/>
        <v>0.76186500000000001</v>
      </c>
      <c r="S12">
        <f t="shared" si="4"/>
        <v>0.94906820000000014</v>
      </c>
    </row>
    <row r="13" spans="1:22" x14ac:dyDescent="0.2">
      <c r="A13" t="s">
        <v>50</v>
      </c>
      <c r="B13" t="s">
        <v>195</v>
      </c>
      <c r="C13">
        <v>1548.4833000000001</v>
      </c>
      <c r="D13">
        <v>1780.0325</v>
      </c>
      <c r="E13">
        <f t="shared" si="0"/>
        <v>1664.2579000000001</v>
      </c>
      <c r="H13">
        <f t="shared" si="5"/>
        <v>1604.584928</v>
      </c>
      <c r="I13">
        <f t="shared" si="1"/>
        <v>1701.5334520000001</v>
      </c>
      <c r="L13" s="10" t="s">
        <v>194</v>
      </c>
      <c r="M13">
        <v>0.88</v>
      </c>
      <c r="N13">
        <v>0.93332999999999999</v>
      </c>
      <c r="O13">
        <f t="shared" si="2"/>
        <v>0.90666500000000005</v>
      </c>
      <c r="R13">
        <f t="shared" si="3"/>
        <v>0.808535</v>
      </c>
      <c r="S13">
        <f t="shared" si="4"/>
        <v>0.90239820000000004</v>
      </c>
    </row>
    <row r="14" spans="1:22" x14ac:dyDescent="0.2">
      <c r="A14" t="s">
        <v>51</v>
      </c>
      <c r="B14" t="s">
        <v>195</v>
      </c>
      <c r="C14">
        <v>1208.2025000000001</v>
      </c>
      <c r="D14">
        <v>1455.7058999999999</v>
      </c>
      <c r="E14">
        <f t="shared" si="0"/>
        <v>1331.9542000000001</v>
      </c>
      <c r="H14">
        <f t="shared" si="5"/>
        <v>1596.6078279999999</v>
      </c>
      <c r="I14">
        <f t="shared" si="1"/>
        <v>1709.510552</v>
      </c>
      <c r="L14" s="10" t="s">
        <v>194</v>
      </c>
      <c r="M14">
        <v>0.72</v>
      </c>
      <c r="N14">
        <v>0.93332999999999999</v>
      </c>
      <c r="O14">
        <f t="shared" si="2"/>
        <v>0.82666499999999998</v>
      </c>
      <c r="R14">
        <f t="shared" si="3"/>
        <v>0.72853500000000004</v>
      </c>
      <c r="S14">
        <f t="shared" si="4"/>
        <v>0.98239820000000011</v>
      </c>
    </row>
    <row r="15" spans="1:22" x14ac:dyDescent="0.2">
      <c r="A15" t="s">
        <v>52</v>
      </c>
      <c r="B15" t="s">
        <v>195</v>
      </c>
      <c r="C15">
        <v>1862.7422999999999</v>
      </c>
      <c r="D15">
        <v>1895.5059000000001</v>
      </c>
      <c r="E15">
        <f t="shared" si="0"/>
        <v>1879.1241</v>
      </c>
      <c r="H15">
        <f t="shared" si="5"/>
        <v>1703.9777279999998</v>
      </c>
      <c r="I15">
        <f t="shared" si="1"/>
        <v>1602.1406520000003</v>
      </c>
      <c r="L15" s="10" t="s">
        <v>194</v>
      </c>
      <c r="M15">
        <v>0.8</v>
      </c>
      <c r="N15">
        <v>0.74666999999999994</v>
      </c>
      <c r="O15">
        <f t="shared" si="2"/>
        <v>0.77333499999999999</v>
      </c>
      <c r="R15">
        <f t="shared" si="3"/>
        <v>0.8618650000000001</v>
      </c>
      <c r="S15">
        <f t="shared" si="4"/>
        <v>0.84906820000000005</v>
      </c>
    </row>
    <row r="16" spans="1:22" x14ac:dyDescent="0.2">
      <c r="A16" t="s">
        <v>53</v>
      </c>
      <c r="B16" t="s">
        <v>195</v>
      </c>
      <c r="C16">
        <v>2396.4713999999999</v>
      </c>
      <c r="D16">
        <v>2274.9106000000002</v>
      </c>
      <c r="E16">
        <f t="shared" si="0"/>
        <v>2335.6909999999998</v>
      </c>
      <c r="H16">
        <f t="shared" si="5"/>
        <v>1781.1399280000001</v>
      </c>
      <c r="I16">
        <f t="shared" si="1"/>
        <v>1524.9784520000005</v>
      </c>
      <c r="L16" s="10" t="s">
        <v>194</v>
      </c>
      <c r="M16">
        <v>0.92</v>
      </c>
      <c r="N16">
        <v>0.84</v>
      </c>
      <c r="O16">
        <f t="shared" si="2"/>
        <v>0.88</v>
      </c>
      <c r="R16">
        <f t="shared" si="3"/>
        <v>0.87520000000000009</v>
      </c>
      <c r="S16">
        <f t="shared" si="4"/>
        <v>0.83573320000000006</v>
      </c>
    </row>
    <row r="17" spans="1:21" x14ac:dyDescent="0.2">
      <c r="A17" t="s">
        <v>54</v>
      </c>
      <c r="B17" t="s">
        <v>195</v>
      </c>
      <c r="C17">
        <v>1815.2545</v>
      </c>
      <c r="D17">
        <v>1663.6014</v>
      </c>
      <c r="E17">
        <f t="shared" si="0"/>
        <v>1739.42795</v>
      </c>
      <c r="H17">
        <f t="shared" si="5"/>
        <v>1796.186078</v>
      </c>
      <c r="I17">
        <f t="shared" si="1"/>
        <v>1509.9323020000002</v>
      </c>
      <c r="L17" s="10" t="s">
        <v>194</v>
      </c>
      <c r="M17">
        <v>0.88</v>
      </c>
      <c r="N17">
        <v>0.97333000000000003</v>
      </c>
      <c r="O17">
        <f t="shared" si="2"/>
        <v>0.92666500000000007</v>
      </c>
      <c r="R17">
        <f t="shared" si="3"/>
        <v>0.78853499999999999</v>
      </c>
      <c r="S17">
        <f t="shared" si="4"/>
        <v>0.92239820000000006</v>
      </c>
    </row>
    <row r="18" spans="1:21" x14ac:dyDescent="0.2">
      <c r="A18" t="s">
        <v>55</v>
      </c>
      <c r="B18" t="s">
        <v>195</v>
      </c>
      <c r="C18">
        <v>1357.7318</v>
      </c>
      <c r="D18">
        <v>1463.6922999999999</v>
      </c>
      <c r="E18">
        <f t="shared" si="0"/>
        <v>1410.7120500000001</v>
      </c>
      <c r="H18">
        <f t="shared" si="5"/>
        <v>1667.3792779999999</v>
      </c>
      <c r="I18">
        <f t="shared" si="1"/>
        <v>1638.739102</v>
      </c>
      <c r="L18" s="10" t="s">
        <v>194</v>
      </c>
      <c r="M18">
        <v>0.8</v>
      </c>
      <c r="N18">
        <v>0.85333000000000003</v>
      </c>
      <c r="O18">
        <f t="shared" si="2"/>
        <v>0.82666499999999998</v>
      </c>
      <c r="R18">
        <f t="shared" si="3"/>
        <v>0.80853500000000011</v>
      </c>
      <c r="S18">
        <f t="shared" si="4"/>
        <v>0.90239820000000015</v>
      </c>
    </row>
    <row r="19" spans="1:21" x14ac:dyDescent="0.2">
      <c r="A19" t="s">
        <v>56</v>
      </c>
      <c r="B19" t="s">
        <v>195</v>
      </c>
      <c r="C19">
        <v>2691.3125</v>
      </c>
      <c r="D19">
        <v>2231.0117</v>
      </c>
      <c r="E19">
        <f t="shared" si="0"/>
        <v>2461.1621</v>
      </c>
      <c r="H19">
        <f t="shared" si="5"/>
        <v>1950.5099279999999</v>
      </c>
      <c r="I19">
        <f t="shared" si="1"/>
        <v>1355.6084520000002</v>
      </c>
      <c r="L19" s="10" t="s">
        <v>194</v>
      </c>
      <c r="M19">
        <v>0.72</v>
      </c>
      <c r="N19">
        <v>0.82667000000000002</v>
      </c>
      <c r="O19">
        <f t="shared" si="2"/>
        <v>0.77333499999999999</v>
      </c>
      <c r="R19">
        <f t="shared" si="3"/>
        <v>0.78186500000000003</v>
      </c>
      <c r="S19">
        <f t="shared" si="4"/>
        <v>0.92906820000000012</v>
      </c>
    </row>
    <row r="20" spans="1:21" x14ac:dyDescent="0.2">
      <c r="A20" t="s">
        <v>57</v>
      </c>
      <c r="B20" t="s">
        <v>195</v>
      </c>
      <c r="C20">
        <v>1436.114</v>
      </c>
      <c r="D20">
        <v>1425.653</v>
      </c>
      <c r="E20">
        <f t="shared" si="0"/>
        <v>1430.8834999999999</v>
      </c>
      <c r="H20">
        <f t="shared" si="5"/>
        <v>1725.5900280000001</v>
      </c>
      <c r="I20">
        <f t="shared" si="1"/>
        <v>1580.5283520000003</v>
      </c>
      <c r="M20">
        <v>0.8</v>
      </c>
      <c r="N20">
        <v>0.89332999999999996</v>
      </c>
      <c r="O20">
        <f t="shared" si="2"/>
        <v>0.846665</v>
      </c>
      <c r="R20">
        <f t="shared" si="3"/>
        <v>0.7885350000000001</v>
      </c>
      <c r="S20">
        <f t="shared" si="4"/>
        <v>0.92239820000000006</v>
      </c>
    </row>
    <row r="21" spans="1:21" x14ac:dyDescent="0.2">
      <c r="A21" t="s">
        <v>58</v>
      </c>
      <c r="B21" t="s">
        <v>195</v>
      </c>
      <c r="C21">
        <v>2036.1667</v>
      </c>
      <c r="D21">
        <v>1675.2168999999999</v>
      </c>
      <c r="E21">
        <f t="shared" si="0"/>
        <v>1855.6918000000001</v>
      </c>
      <c r="H21">
        <f t="shared" si="5"/>
        <v>1900.8344279999999</v>
      </c>
      <c r="I21">
        <f t="shared" si="1"/>
        <v>1405.283952</v>
      </c>
      <c r="M21">
        <v>0.96</v>
      </c>
      <c r="N21">
        <v>0.94667000000000001</v>
      </c>
      <c r="O21">
        <f t="shared" si="2"/>
        <v>0.95333500000000004</v>
      </c>
      <c r="R21">
        <f t="shared" si="3"/>
        <v>0.84186499999999997</v>
      </c>
      <c r="S21">
        <f t="shared" si="4"/>
        <v>0.86906820000000007</v>
      </c>
    </row>
    <row r="22" spans="1:21" x14ac:dyDescent="0.2">
      <c r="A22" t="s">
        <v>59</v>
      </c>
      <c r="B22" t="s">
        <v>195</v>
      </c>
      <c r="C22">
        <v>1597.4432999999999</v>
      </c>
      <c r="D22">
        <v>1718.7706000000001</v>
      </c>
      <c r="E22">
        <f t="shared" si="0"/>
        <v>1658.1069499999999</v>
      </c>
      <c r="H22">
        <f t="shared" si="5"/>
        <v>1659.695878</v>
      </c>
      <c r="I22">
        <f t="shared" si="1"/>
        <v>1646.4225020000003</v>
      </c>
      <c r="M22">
        <v>0.88</v>
      </c>
      <c r="N22">
        <v>0.94667000000000001</v>
      </c>
      <c r="O22">
        <f t="shared" si="2"/>
        <v>0.91333500000000001</v>
      </c>
      <c r="R22">
        <f t="shared" si="3"/>
        <v>0.80186500000000005</v>
      </c>
      <c r="S22">
        <f t="shared" si="4"/>
        <v>0.9090682000000001</v>
      </c>
    </row>
    <row r="23" spans="1:21" x14ac:dyDescent="0.2">
      <c r="A23" t="s">
        <v>60</v>
      </c>
      <c r="B23" t="s">
        <v>195</v>
      </c>
      <c r="C23">
        <v>1675.5066999999999</v>
      </c>
      <c r="D23">
        <v>1585.4539</v>
      </c>
      <c r="E23">
        <f t="shared" si="0"/>
        <v>1630.4802999999999</v>
      </c>
      <c r="H23">
        <f t="shared" si="5"/>
        <v>1765.3859279999999</v>
      </c>
      <c r="I23">
        <f t="shared" si="1"/>
        <v>1540.7324520000002</v>
      </c>
      <c r="M23">
        <v>0.8</v>
      </c>
      <c r="N23">
        <v>0.84</v>
      </c>
      <c r="O23">
        <f t="shared" si="2"/>
        <v>0.82000000000000006</v>
      </c>
      <c r="R23">
        <f t="shared" si="3"/>
        <v>0.81520000000000004</v>
      </c>
      <c r="S23">
        <f t="shared" si="4"/>
        <v>0.89573320000000001</v>
      </c>
    </row>
    <row r="24" spans="1:21" x14ac:dyDescent="0.2">
      <c r="A24" t="s">
        <v>61</v>
      </c>
      <c r="B24" t="s">
        <v>195</v>
      </c>
      <c r="C24">
        <v>1688.05</v>
      </c>
      <c r="D24">
        <v>1473.0591999999999</v>
      </c>
      <c r="E24">
        <f t="shared" si="0"/>
        <v>1580.5545999999999</v>
      </c>
      <c r="H24">
        <f t="shared" si="5"/>
        <v>1827.854928</v>
      </c>
      <c r="I24">
        <f t="shared" si="1"/>
        <v>1478.2634520000001</v>
      </c>
      <c r="M24">
        <v>0.88</v>
      </c>
      <c r="N24">
        <v>0.93332999999999999</v>
      </c>
      <c r="O24">
        <f t="shared" si="2"/>
        <v>0.90666500000000005</v>
      </c>
      <c r="R24">
        <f t="shared" si="3"/>
        <v>0.808535</v>
      </c>
      <c r="S24">
        <f t="shared" si="4"/>
        <v>0.90239820000000004</v>
      </c>
    </row>
    <row r="25" spans="1:21" x14ac:dyDescent="0.2">
      <c r="A25" t="s">
        <v>62</v>
      </c>
      <c r="B25" t="s">
        <v>195</v>
      </c>
      <c r="C25">
        <v>1323.6956</v>
      </c>
      <c r="D25">
        <v>1493.6635000000001</v>
      </c>
      <c r="E25">
        <f t="shared" si="0"/>
        <v>1408.6795500000001</v>
      </c>
      <c r="H25">
        <f t="shared" si="5"/>
        <v>1635.3755779999999</v>
      </c>
      <c r="I25">
        <f t="shared" si="1"/>
        <v>1670.7428020000002</v>
      </c>
      <c r="M25">
        <v>0.96</v>
      </c>
      <c r="N25">
        <v>0.89332999999999996</v>
      </c>
      <c r="O25">
        <f t="shared" si="2"/>
        <v>0.92666499999999996</v>
      </c>
      <c r="R25">
        <f t="shared" si="3"/>
        <v>0.86853500000000006</v>
      </c>
      <c r="S25">
        <f t="shared" si="4"/>
        <v>0.8423982000000001</v>
      </c>
    </row>
    <row r="26" spans="1:21" x14ac:dyDescent="0.2">
      <c r="A26" t="s">
        <v>63</v>
      </c>
      <c r="B26" t="s">
        <v>195</v>
      </c>
      <c r="C26">
        <v>1467.2979</v>
      </c>
      <c r="D26">
        <v>1274.3695</v>
      </c>
      <c r="E26">
        <f t="shared" si="0"/>
        <v>1370.8337000000001</v>
      </c>
      <c r="H26">
        <f t="shared" si="5"/>
        <v>1816.8237279999998</v>
      </c>
      <c r="I26">
        <f t="shared" si="1"/>
        <v>1489.294652</v>
      </c>
      <c r="M26">
        <v>0.8</v>
      </c>
      <c r="N26">
        <v>0.86667000000000005</v>
      </c>
      <c r="O26">
        <f t="shared" si="2"/>
        <v>0.83333500000000005</v>
      </c>
      <c r="R26">
        <f t="shared" si="3"/>
        <v>0.80186500000000005</v>
      </c>
      <c r="S26">
        <f t="shared" si="4"/>
        <v>0.9090682000000001</v>
      </c>
    </row>
    <row r="27" spans="1:21" x14ac:dyDescent="0.2">
      <c r="A27" t="s">
        <v>64</v>
      </c>
      <c r="B27" t="s">
        <v>195</v>
      </c>
      <c r="C27">
        <v>1544.0146</v>
      </c>
      <c r="D27">
        <v>1498.7479000000001</v>
      </c>
      <c r="E27">
        <f t="shared" si="0"/>
        <v>1521.3812499999999</v>
      </c>
      <c r="F27">
        <f>AVERAGE(C27:C51)</f>
        <v>1239.0446480000001</v>
      </c>
      <c r="G27">
        <f>AVERAGE(D27:D51)</f>
        <v>1186.2209839999998</v>
      </c>
      <c r="H27">
        <f>C27-E27+$F$27</f>
        <v>1261.6779980000001</v>
      </c>
      <c r="I27">
        <f>D27-E27+$G$27</f>
        <v>1163.587634</v>
      </c>
      <c r="J27">
        <f>1.96*STDEV(H27:H51)/SQRT(25)</f>
        <v>23.56316871466036</v>
      </c>
      <c r="K27">
        <f>1.96*STDEV(I27:I51)/SQRT(25)</f>
        <v>23.563168714660357</v>
      </c>
      <c r="M27">
        <v>0.84</v>
      </c>
      <c r="N27">
        <v>0.88</v>
      </c>
      <c r="O27">
        <f t="shared" si="2"/>
        <v>0.86</v>
      </c>
      <c r="P27">
        <f>AVERAGE(M27:M51)</f>
        <v>0.88160000000000038</v>
      </c>
      <c r="Q27">
        <f>AVERAGE(N27:N51)</f>
        <v>0.95680000000000021</v>
      </c>
      <c r="R27">
        <f>M27-$O27+P$27</f>
        <v>0.86160000000000037</v>
      </c>
      <c r="S27">
        <f>N27-$O27+Q$27</f>
        <v>0.97680000000000022</v>
      </c>
      <c r="T27">
        <f>1.96*STDEV(R27:R51)/SQRT(25)</f>
        <v>1.330149336935268E-2</v>
      </c>
      <c r="U27">
        <f>1.96*STDEV(S27:S51)/SQRT(25)</f>
        <v>1.330149336935269E-2</v>
      </c>
    </row>
    <row r="28" spans="1:21" x14ac:dyDescent="0.2">
      <c r="A28" t="s">
        <v>65</v>
      </c>
      <c r="B28" t="s">
        <v>195</v>
      </c>
      <c r="C28">
        <v>901.73869999999999</v>
      </c>
      <c r="D28">
        <v>828.50149999999996</v>
      </c>
      <c r="E28">
        <f t="shared" si="0"/>
        <v>865.12009999999998</v>
      </c>
      <c r="H28">
        <f t="shared" ref="H28:H51" si="6">C28-E28+$F$27</f>
        <v>1275.6632480000001</v>
      </c>
      <c r="I28">
        <f t="shared" ref="I28:I51" si="7">D28-E28+$G$27</f>
        <v>1149.6023839999998</v>
      </c>
      <c r="M28">
        <v>0.92</v>
      </c>
      <c r="N28">
        <v>0.94667000000000001</v>
      </c>
      <c r="O28">
        <f t="shared" si="2"/>
        <v>0.93333500000000003</v>
      </c>
      <c r="R28">
        <f t="shared" ref="R28:R51" si="8">M28-$O28+P$27</f>
        <v>0.8682650000000004</v>
      </c>
      <c r="S28">
        <f t="shared" ref="S28:S51" si="9">N28-$O28+Q$27</f>
        <v>0.97013500000000019</v>
      </c>
    </row>
    <row r="29" spans="1:21" x14ac:dyDescent="0.2">
      <c r="A29" t="s">
        <v>66</v>
      </c>
      <c r="B29" t="s">
        <v>195</v>
      </c>
      <c r="C29">
        <v>1171.2827</v>
      </c>
      <c r="D29">
        <v>1110.7119</v>
      </c>
      <c r="E29">
        <f t="shared" si="0"/>
        <v>1140.9973</v>
      </c>
      <c r="H29">
        <f t="shared" si="6"/>
        <v>1269.330048</v>
      </c>
      <c r="I29">
        <f t="shared" si="7"/>
        <v>1155.9355839999998</v>
      </c>
      <c r="M29">
        <v>0.92</v>
      </c>
      <c r="N29">
        <v>1</v>
      </c>
      <c r="O29">
        <f t="shared" si="2"/>
        <v>0.96</v>
      </c>
      <c r="R29">
        <f t="shared" si="8"/>
        <v>0.84160000000000046</v>
      </c>
      <c r="S29">
        <f t="shared" si="9"/>
        <v>0.99680000000000024</v>
      </c>
    </row>
    <row r="30" spans="1:21" x14ac:dyDescent="0.2">
      <c r="A30" t="s">
        <v>67</v>
      </c>
      <c r="B30" t="s">
        <v>195</v>
      </c>
      <c r="C30">
        <v>1326.8987</v>
      </c>
      <c r="D30">
        <v>1145.0513000000001</v>
      </c>
      <c r="E30">
        <f t="shared" si="0"/>
        <v>1235.9749999999999</v>
      </c>
      <c r="H30">
        <f t="shared" si="6"/>
        <v>1329.9683480000001</v>
      </c>
      <c r="I30">
        <f t="shared" si="7"/>
        <v>1095.297284</v>
      </c>
      <c r="M30">
        <v>0.92</v>
      </c>
      <c r="N30">
        <v>0.97333000000000003</v>
      </c>
      <c r="O30">
        <f t="shared" si="2"/>
        <v>0.94666500000000009</v>
      </c>
      <c r="R30">
        <f t="shared" si="8"/>
        <v>0.85493500000000033</v>
      </c>
      <c r="S30">
        <f t="shared" si="9"/>
        <v>0.98346500000000014</v>
      </c>
    </row>
    <row r="31" spans="1:21" x14ac:dyDescent="0.2">
      <c r="A31" t="s">
        <v>68</v>
      </c>
      <c r="B31" t="s">
        <v>195</v>
      </c>
      <c r="C31">
        <v>1176.9231</v>
      </c>
      <c r="D31">
        <v>1135.5074999999999</v>
      </c>
      <c r="E31">
        <f t="shared" si="0"/>
        <v>1156.2152999999998</v>
      </c>
      <c r="H31">
        <f t="shared" si="6"/>
        <v>1259.7524480000002</v>
      </c>
      <c r="I31">
        <f t="shared" si="7"/>
        <v>1165.5131839999999</v>
      </c>
      <c r="M31">
        <v>0.88</v>
      </c>
      <c r="N31">
        <v>0.96</v>
      </c>
      <c r="O31">
        <f t="shared" si="2"/>
        <v>0.91999999999999993</v>
      </c>
      <c r="R31">
        <f t="shared" si="8"/>
        <v>0.84160000000000046</v>
      </c>
      <c r="S31">
        <f t="shared" si="9"/>
        <v>0.99680000000000024</v>
      </c>
    </row>
    <row r="32" spans="1:21" x14ac:dyDescent="0.2">
      <c r="A32" t="s">
        <v>69</v>
      </c>
      <c r="B32" t="s">
        <v>195</v>
      </c>
      <c r="C32">
        <v>990.84</v>
      </c>
      <c r="D32">
        <v>1063.9835</v>
      </c>
      <c r="E32">
        <f t="shared" si="0"/>
        <v>1027.41175</v>
      </c>
      <c r="H32">
        <f t="shared" si="6"/>
        <v>1202.472898</v>
      </c>
      <c r="I32">
        <f t="shared" si="7"/>
        <v>1222.7927339999999</v>
      </c>
      <c r="M32">
        <v>0.88</v>
      </c>
      <c r="N32">
        <v>0.94667000000000001</v>
      </c>
      <c r="O32">
        <f t="shared" si="2"/>
        <v>0.91333500000000001</v>
      </c>
      <c r="R32">
        <f t="shared" si="8"/>
        <v>0.84826500000000038</v>
      </c>
      <c r="S32">
        <f t="shared" si="9"/>
        <v>0.99013500000000021</v>
      </c>
    </row>
    <row r="33" spans="1:19" x14ac:dyDescent="0.2">
      <c r="A33" t="s">
        <v>70</v>
      </c>
      <c r="B33" t="s">
        <v>195</v>
      </c>
      <c r="C33">
        <v>963.13400000000001</v>
      </c>
      <c r="D33">
        <v>999.28899999999999</v>
      </c>
      <c r="E33">
        <f t="shared" si="0"/>
        <v>981.2115</v>
      </c>
      <c r="H33">
        <f t="shared" si="6"/>
        <v>1220.9671480000002</v>
      </c>
      <c r="I33">
        <f t="shared" si="7"/>
        <v>1204.2984839999999</v>
      </c>
      <c r="M33">
        <v>0.92</v>
      </c>
      <c r="N33">
        <v>0.97333000000000003</v>
      </c>
      <c r="O33">
        <f t="shared" si="2"/>
        <v>0.94666500000000009</v>
      </c>
      <c r="R33">
        <f t="shared" si="8"/>
        <v>0.85493500000000033</v>
      </c>
      <c r="S33">
        <f t="shared" si="9"/>
        <v>0.98346500000000014</v>
      </c>
    </row>
    <row r="34" spans="1:19" x14ac:dyDescent="0.2">
      <c r="A34" t="s">
        <v>71</v>
      </c>
      <c r="B34" t="s">
        <v>195</v>
      </c>
      <c r="C34">
        <v>1204.7673</v>
      </c>
      <c r="D34">
        <v>1184.9758999999999</v>
      </c>
      <c r="E34">
        <f t="shared" si="0"/>
        <v>1194.8715999999999</v>
      </c>
      <c r="H34">
        <f t="shared" si="6"/>
        <v>1248.9403480000001</v>
      </c>
      <c r="I34">
        <f t="shared" si="7"/>
        <v>1176.3252839999998</v>
      </c>
      <c r="M34">
        <v>0.96</v>
      </c>
      <c r="N34">
        <v>0.98667000000000005</v>
      </c>
      <c r="O34">
        <f t="shared" si="2"/>
        <v>0.97333500000000006</v>
      </c>
      <c r="R34">
        <f t="shared" si="8"/>
        <v>0.86826500000000029</v>
      </c>
      <c r="S34">
        <f t="shared" si="9"/>
        <v>0.97013500000000019</v>
      </c>
    </row>
    <row r="35" spans="1:19" x14ac:dyDescent="0.2">
      <c r="A35" t="s">
        <v>72</v>
      </c>
      <c r="B35" t="s">
        <v>195</v>
      </c>
      <c r="C35">
        <v>1252.7387000000001</v>
      </c>
      <c r="D35">
        <v>1070.8813</v>
      </c>
      <c r="E35">
        <f t="shared" si="0"/>
        <v>1161.81</v>
      </c>
      <c r="H35">
        <f t="shared" si="6"/>
        <v>1329.9733480000002</v>
      </c>
      <c r="I35">
        <f t="shared" si="7"/>
        <v>1095.2922839999999</v>
      </c>
      <c r="M35">
        <v>0.92</v>
      </c>
      <c r="N35">
        <v>0.94667000000000001</v>
      </c>
      <c r="O35">
        <f t="shared" si="2"/>
        <v>0.93333500000000003</v>
      </c>
      <c r="R35">
        <f t="shared" si="8"/>
        <v>0.8682650000000004</v>
      </c>
      <c r="S35">
        <f t="shared" si="9"/>
        <v>0.97013500000000019</v>
      </c>
    </row>
    <row r="36" spans="1:19" x14ac:dyDescent="0.2">
      <c r="A36" t="s">
        <v>73</v>
      </c>
      <c r="B36" t="s">
        <v>195</v>
      </c>
      <c r="C36">
        <v>1501.0831000000001</v>
      </c>
      <c r="D36">
        <v>1597.7905000000001</v>
      </c>
      <c r="E36">
        <f t="shared" si="0"/>
        <v>1549.4367999999999</v>
      </c>
      <c r="H36">
        <f t="shared" si="6"/>
        <v>1190.6909480000002</v>
      </c>
      <c r="I36">
        <f t="shared" si="7"/>
        <v>1234.5746839999999</v>
      </c>
      <c r="M36">
        <v>0.96</v>
      </c>
      <c r="N36">
        <v>0.92</v>
      </c>
      <c r="O36">
        <f t="shared" si="2"/>
        <v>0.94</v>
      </c>
      <c r="R36">
        <f t="shared" si="8"/>
        <v>0.9016000000000004</v>
      </c>
      <c r="S36">
        <f t="shared" si="9"/>
        <v>0.9368000000000003</v>
      </c>
    </row>
    <row r="37" spans="1:19" x14ac:dyDescent="0.2">
      <c r="A37" t="s">
        <v>74</v>
      </c>
      <c r="B37" t="s">
        <v>195</v>
      </c>
      <c r="C37">
        <v>1561.2168999999999</v>
      </c>
      <c r="D37">
        <v>1480.9018000000001</v>
      </c>
      <c r="E37">
        <f t="shared" si="0"/>
        <v>1521.05935</v>
      </c>
      <c r="H37">
        <f t="shared" si="6"/>
        <v>1279.202198</v>
      </c>
      <c r="I37">
        <f t="shared" si="7"/>
        <v>1146.0634339999999</v>
      </c>
      <c r="M37">
        <v>0.8</v>
      </c>
      <c r="N37">
        <v>0.98667000000000005</v>
      </c>
      <c r="O37">
        <f t="shared" si="2"/>
        <v>0.89333499999999999</v>
      </c>
      <c r="R37">
        <f t="shared" si="8"/>
        <v>0.78826500000000044</v>
      </c>
      <c r="S37">
        <f t="shared" si="9"/>
        <v>1.0501350000000003</v>
      </c>
    </row>
    <row r="38" spans="1:19" x14ac:dyDescent="0.2">
      <c r="A38" t="s">
        <v>75</v>
      </c>
      <c r="B38" t="s">
        <v>195</v>
      </c>
      <c r="C38">
        <v>1561.3143</v>
      </c>
      <c r="D38">
        <v>1527.0825</v>
      </c>
      <c r="E38">
        <f t="shared" si="0"/>
        <v>1544.1984</v>
      </c>
      <c r="H38">
        <f t="shared" si="6"/>
        <v>1256.1605480000001</v>
      </c>
      <c r="I38">
        <f t="shared" si="7"/>
        <v>1169.1050839999998</v>
      </c>
      <c r="M38">
        <v>0.92</v>
      </c>
      <c r="N38">
        <v>0.96</v>
      </c>
      <c r="O38">
        <f t="shared" si="2"/>
        <v>0.94</v>
      </c>
      <c r="R38">
        <f t="shared" si="8"/>
        <v>0.86160000000000048</v>
      </c>
      <c r="S38">
        <f t="shared" si="9"/>
        <v>0.97680000000000022</v>
      </c>
    </row>
    <row r="39" spans="1:19" x14ac:dyDescent="0.2">
      <c r="A39" t="s">
        <v>76</v>
      </c>
      <c r="B39" t="s">
        <v>195</v>
      </c>
      <c r="C39">
        <v>912.78599999999994</v>
      </c>
      <c r="D39">
        <v>847.35940000000005</v>
      </c>
      <c r="E39">
        <f t="shared" si="0"/>
        <v>880.07269999999994</v>
      </c>
      <c r="H39">
        <f t="shared" si="6"/>
        <v>1271.7579479999999</v>
      </c>
      <c r="I39">
        <f t="shared" si="7"/>
        <v>1153.5076839999999</v>
      </c>
      <c r="M39">
        <v>0.84</v>
      </c>
      <c r="N39">
        <v>0.97333000000000003</v>
      </c>
      <c r="O39">
        <f t="shared" si="2"/>
        <v>0.90666500000000005</v>
      </c>
      <c r="R39">
        <f t="shared" si="8"/>
        <v>0.8149350000000003</v>
      </c>
      <c r="S39">
        <f t="shared" si="9"/>
        <v>1.0234650000000003</v>
      </c>
    </row>
    <row r="40" spans="1:19" x14ac:dyDescent="0.2">
      <c r="A40" t="s">
        <v>77</v>
      </c>
      <c r="B40" t="s">
        <v>195</v>
      </c>
      <c r="C40">
        <v>1358.5533</v>
      </c>
      <c r="D40">
        <v>1269.4366</v>
      </c>
      <c r="E40">
        <f t="shared" si="0"/>
        <v>1313.99495</v>
      </c>
      <c r="H40">
        <f t="shared" si="6"/>
        <v>1283.6029980000001</v>
      </c>
      <c r="I40">
        <f t="shared" si="7"/>
        <v>1141.6626339999998</v>
      </c>
      <c r="M40">
        <v>0.92</v>
      </c>
      <c r="N40">
        <v>1</v>
      </c>
      <c r="O40">
        <f t="shared" si="2"/>
        <v>0.96</v>
      </c>
      <c r="R40">
        <f t="shared" si="8"/>
        <v>0.84160000000000046</v>
      </c>
      <c r="S40">
        <f t="shared" si="9"/>
        <v>0.99680000000000024</v>
      </c>
    </row>
    <row r="41" spans="1:19" x14ac:dyDescent="0.2">
      <c r="A41" t="s">
        <v>78</v>
      </c>
      <c r="B41" t="s">
        <v>195</v>
      </c>
      <c r="C41">
        <v>886.63469999999995</v>
      </c>
      <c r="D41">
        <v>945.30150000000003</v>
      </c>
      <c r="E41">
        <f t="shared" si="0"/>
        <v>915.96810000000005</v>
      </c>
      <c r="H41">
        <f t="shared" si="6"/>
        <v>1209.7112480000001</v>
      </c>
      <c r="I41">
        <f t="shared" si="7"/>
        <v>1215.5543839999998</v>
      </c>
      <c r="M41">
        <v>0.92</v>
      </c>
      <c r="N41">
        <v>0.96</v>
      </c>
      <c r="O41">
        <f t="shared" si="2"/>
        <v>0.94</v>
      </c>
      <c r="R41">
        <f t="shared" si="8"/>
        <v>0.86160000000000048</v>
      </c>
      <c r="S41">
        <f t="shared" si="9"/>
        <v>0.97680000000000022</v>
      </c>
    </row>
    <row r="42" spans="1:19" x14ac:dyDescent="0.2">
      <c r="A42" t="s">
        <v>79</v>
      </c>
      <c r="B42" t="s">
        <v>195</v>
      </c>
      <c r="C42">
        <v>1311.8977</v>
      </c>
      <c r="D42">
        <v>1218.0255999999999</v>
      </c>
      <c r="E42">
        <f t="shared" si="0"/>
        <v>1264.96165</v>
      </c>
      <c r="H42">
        <f t="shared" si="6"/>
        <v>1285.9806980000001</v>
      </c>
      <c r="I42">
        <f t="shared" si="7"/>
        <v>1139.2849339999998</v>
      </c>
      <c r="M42">
        <v>0.84</v>
      </c>
      <c r="N42">
        <v>0.90666999999999998</v>
      </c>
      <c r="O42">
        <f t="shared" si="2"/>
        <v>0.87333499999999997</v>
      </c>
      <c r="R42">
        <f t="shared" si="8"/>
        <v>0.84826500000000038</v>
      </c>
      <c r="S42">
        <f t="shared" si="9"/>
        <v>0.99013500000000021</v>
      </c>
    </row>
    <row r="43" spans="1:19" x14ac:dyDescent="0.2">
      <c r="A43" t="s">
        <v>80</v>
      </c>
      <c r="B43" t="s">
        <v>195</v>
      </c>
      <c r="C43">
        <v>1113.8369</v>
      </c>
      <c r="D43">
        <v>1094.7242000000001</v>
      </c>
      <c r="E43">
        <f t="shared" si="0"/>
        <v>1104.2805499999999</v>
      </c>
      <c r="H43">
        <f t="shared" si="6"/>
        <v>1248.6009980000001</v>
      </c>
      <c r="I43">
        <f t="shared" si="7"/>
        <v>1176.664634</v>
      </c>
      <c r="M43">
        <v>0.8</v>
      </c>
      <c r="N43">
        <v>0.94667000000000001</v>
      </c>
      <c r="O43">
        <f t="shared" si="2"/>
        <v>0.87333499999999997</v>
      </c>
      <c r="R43">
        <f t="shared" si="8"/>
        <v>0.80826500000000046</v>
      </c>
      <c r="S43">
        <f t="shared" si="9"/>
        <v>1.0301350000000002</v>
      </c>
    </row>
    <row r="44" spans="1:19" x14ac:dyDescent="0.2">
      <c r="A44" t="s">
        <v>81</v>
      </c>
      <c r="B44" t="s">
        <v>195</v>
      </c>
      <c r="C44">
        <v>1145.3575000000001</v>
      </c>
      <c r="D44">
        <v>1067.9168</v>
      </c>
      <c r="E44">
        <f t="shared" si="0"/>
        <v>1106.63715</v>
      </c>
      <c r="H44">
        <f t="shared" si="6"/>
        <v>1277.7649980000001</v>
      </c>
      <c r="I44">
        <f t="shared" si="7"/>
        <v>1147.5006339999998</v>
      </c>
      <c r="M44">
        <v>0.88</v>
      </c>
      <c r="N44">
        <v>0.8</v>
      </c>
      <c r="O44">
        <f t="shared" si="2"/>
        <v>0.84000000000000008</v>
      </c>
      <c r="R44">
        <f t="shared" si="8"/>
        <v>0.92160000000000031</v>
      </c>
      <c r="S44">
        <f t="shared" si="9"/>
        <v>0.91680000000000017</v>
      </c>
    </row>
    <row r="45" spans="1:19" x14ac:dyDescent="0.2">
      <c r="A45" t="s">
        <v>82</v>
      </c>
      <c r="B45" t="s">
        <v>195</v>
      </c>
      <c r="C45">
        <v>1614.3150000000001</v>
      </c>
      <c r="D45">
        <v>1497.9583</v>
      </c>
      <c r="E45">
        <f t="shared" si="0"/>
        <v>1556.1366499999999</v>
      </c>
      <c r="H45">
        <f t="shared" si="6"/>
        <v>1297.2229980000002</v>
      </c>
      <c r="I45">
        <f t="shared" si="7"/>
        <v>1128.0426339999999</v>
      </c>
      <c r="M45">
        <v>0.92</v>
      </c>
      <c r="N45">
        <v>0.97333000000000003</v>
      </c>
      <c r="O45">
        <f t="shared" si="2"/>
        <v>0.94666500000000009</v>
      </c>
      <c r="R45">
        <f t="shared" si="8"/>
        <v>0.85493500000000033</v>
      </c>
      <c r="S45">
        <f t="shared" si="9"/>
        <v>0.98346500000000014</v>
      </c>
    </row>
    <row r="46" spans="1:19" x14ac:dyDescent="0.2">
      <c r="A46" t="s">
        <v>83</v>
      </c>
      <c r="B46" t="s">
        <v>195</v>
      </c>
      <c r="C46">
        <v>1915.8462</v>
      </c>
      <c r="D46">
        <v>1732.7394999999999</v>
      </c>
      <c r="E46">
        <f t="shared" si="0"/>
        <v>1824.2928499999998</v>
      </c>
      <c r="H46">
        <f t="shared" si="6"/>
        <v>1330.5979980000002</v>
      </c>
      <c r="I46">
        <f t="shared" si="7"/>
        <v>1094.6676339999999</v>
      </c>
      <c r="M46">
        <v>0.76</v>
      </c>
      <c r="N46">
        <v>0.98667000000000005</v>
      </c>
      <c r="O46">
        <f t="shared" si="2"/>
        <v>0.87333499999999997</v>
      </c>
      <c r="R46">
        <f t="shared" si="8"/>
        <v>0.76826500000000042</v>
      </c>
      <c r="S46">
        <f t="shared" si="9"/>
        <v>1.0701350000000003</v>
      </c>
    </row>
    <row r="47" spans="1:19" x14ac:dyDescent="0.2">
      <c r="A47" t="s">
        <v>84</v>
      </c>
      <c r="B47" t="s">
        <v>195</v>
      </c>
      <c r="C47">
        <v>878.27</v>
      </c>
      <c r="D47">
        <v>1086.9259999999999</v>
      </c>
      <c r="E47">
        <f t="shared" si="0"/>
        <v>982.59799999999996</v>
      </c>
      <c r="H47">
        <f t="shared" si="6"/>
        <v>1134.7166480000001</v>
      </c>
      <c r="I47">
        <f t="shared" si="7"/>
        <v>1290.5489839999998</v>
      </c>
      <c r="M47">
        <v>0.84</v>
      </c>
      <c r="N47">
        <v>0.97333000000000003</v>
      </c>
      <c r="O47">
        <f t="shared" si="2"/>
        <v>0.90666500000000005</v>
      </c>
      <c r="R47">
        <f t="shared" si="8"/>
        <v>0.8149350000000003</v>
      </c>
      <c r="S47">
        <f t="shared" si="9"/>
        <v>1.0234650000000003</v>
      </c>
    </row>
    <row r="48" spans="1:19" x14ac:dyDescent="0.2">
      <c r="A48" t="s">
        <v>85</v>
      </c>
      <c r="B48" t="s">
        <v>195</v>
      </c>
      <c r="C48">
        <v>1263.2284999999999</v>
      </c>
      <c r="D48">
        <v>1141.6728000000001</v>
      </c>
      <c r="E48">
        <f t="shared" si="0"/>
        <v>1202.45065</v>
      </c>
      <c r="H48">
        <f t="shared" si="6"/>
        <v>1299.822498</v>
      </c>
      <c r="I48">
        <f t="shared" si="7"/>
        <v>1125.4431339999999</v>
      </c>
      <c r="M48">
        <v>0.92</v>
      </c>
      <c r="N48">
        <v>0.97333000000000003</v>
      </c>
      <c r="O48">
        <f t="shared" si="2"/>
        <v>0.94666500000000009</v>
      </c>
      <c r="R48">
        <f t="shared" si="8"/>
        <v>0.85493500000000033</v>
      </c>
      <c r="S48">
        <f t="shared" si="9"/>
        <v>0.98346500000000014</v>
      </c>
    </row>
    <row r="49" spans="1:21" x14ac:dyDescent="0.2">
      <c r="A49" t="s">
        <v>86</v>
      </c>
      <c r="B49" t="s">
        <v>195</v>
      </c>
      <c r="C49">
        <v>1095.9277</v>
      </c>
      <c r="D49">
        <v>1113.6436000000001</v>
      </c>
      <c r="E49">
        <f t="shared" si="0"/>
        <v>1104.78565</v>
      </c>
      <c r="H49">
        <f t="shared" si="6"/>
        <v>1230.186698</v>
      </c>
      <c r="I49">
        <f t="shared" si="7"/>
        <v>1195.0789339999999</v>
      </c>
      <c r="M49">
        <v>0.84</v>
      </c>
      <c r="N49">
        <v>0.97333000000000003</v>
      </c>
      <c r="O49">
        <f t="shared" si="2"/>
        <v>0.90666500000000005</v>
      </c>
      <c r="R49">
        <f t="shared" si="8"/>
        <v>0.8149350000000003</v>
      </c>
      <c r="S49">
        <f t="shared" si="9"/>
        <v>1.0234650000000003</v>
      </c>
    </row>
    <row r="50" spans="1:21" x14ac:dyDescent="0.2">
      <c r="A50" t="s">
        <v>87</v>
      </c>
      <c r="B50" t="s">
        <v>195</v>
      </c>
      <c r="C50">
        <v>993.96119999999996</v>
      </c>
      <c r="D50">
        <v>1079.0328</v>
      </c>
      <c r="E50">
        <f t="shared" si="0"/>
        <v>1036.4969999999998</v>
      </c>
      <c r="H50">
        <f t="shared" si="6"/>
        <v>1196.5088480000002</v>
      </c>
      <c r="I50">
        <f t="shared" si="7"/>
        <v>1228.7567839999999</v>
      </c>
      <c r="M50">
        <v>0.92</v>
      </c>
      <c r="N50">
        <v>1</v>
      </c>
      <c r="O50">
        <f t="shared" si="2"/>
        <v>0.96</v>
      </c>
      <c r="R50">
        <f t="shared" si="8"/>
        <v>0.84160000000000046</v>
      </c>
      <c r="S50">
        <f t="shared" si="9"/>
        <v>0.99680000000000024</v>
      </c>
    </row>
    <row r="51" spans="1:21" x14ac:dyDescent="0.2">
      <c r="A51" t="s">
        <v>88</v>
      </c>
      <c r="B51" t="s">
        <v>195</v>
      </c>
      <c r="C51">
        <v>1329.5494000000001</v>
      </c>
      <c r="D51">
        <v>917.36289999999997</v>
      </c>
      <c r="E51">
        <f t="shared" si="0"/>
        <v>1123.45615</v>
      </c>
      <c r="H51">
        <f t="shared" si="6"/>
        <v>1445.1378980000002</v>
      </c>
      <c r="I51">
        <f t="shared" si="7"/>
        <v>980.1277339999998</v>
      </c>
      <c r="M51">
        <v>0.8</v>
      </c>
      <c r="N51">
        <v>0.97333000000000003</v>
      </c>
      <c r="O51">
        <f t="shared" si="2"/>
        <v>0.88666500000000004</v>
      </c>
      <c r="R51">
        <f t="shared" si="8"/>
        <v>0.79493500000000039</v>
      </c>
      <c r="S51">
        <f t="shared" si="9"/>
        <v>1.0434650000000003</v>
      </c>
    </row>
    <row r="52" spans="1:21" x14ac:dyDescent="0.2">
      <c r="A52" t="s">
        <v>89</v>
      </c>
      <c r="B52" t="s">
        <v>195</v>
      </c>
      <c r="C52">
        <v>806.24</v>
      </c>
      <c r="D52">
        <v>852.74459999999999</v>
      </c>
      <c r="E52">
        <f t="shared" si="0"/>
        <v>829.4923</v>
      </c>
      <c r="F52">
        <f>AVERAGE(C52:C77)</f>
        <v>854.98599615384614</v>
      </c>
      <c r="G52">
        <f>AVERAGE(D52:D77)</f>
        <v>839.01798076923069</v>
      </c>
      <c r="H52">
        <f>C52-E52+$F$52</f>
        <v>831.73369615384615</v>
      </c>
      <c r="I52">
        <f>D52-E52+$G$52</f>
        <v>862.27028076923068</v>
      </c>
      <c r="J52">
        <f>1.96*STDEV(H52:H77)/SQRT(26)</f>
        <v>19.077922696481266</v>
      </c>
      <c r="K52">
        <f>1.96*STDEV(I52:I77)/SQRT(26)</f>
        <v>19.077922696481277</v>
      </c>
      <c r="M52">
        <v>0.96</v>
      </c>
      <c r="N52">
        <v>1</v>
      </c>
      <c r="O52">
        <f t="shared" si="2"/>
        <v>0.98</v>
      </c>
      <c r="P52">
        <f>AVERAGE(M52:M77)</f>
        <v>0.96923076923076945</v>
      </c>
      <c r="Q52">
        <f>AVERAGE(N52:N77)</f>
        <v>0.98512884615384633</v>
      </c>
      <c r="R52">
        <f>M52-$O52+P$52</f>
        <v>0.94923076923076943</v>
      </c>
      <c r="S52">
        <f>N52-$O52+Q$52</f>
        <v>1.0051288461538463</v>
      </c>
      <c r="T52">
        <f>1.96*STDEV(R52:R77)/SQRT(26)</f>
        <v>8.7584985378873631E-3</v>
      </c>
      <c r="U52">
        <f>1.96*STDEV(S52:S77)/SQRT(26)</f>
        <v>8.7584985378873631E-3</v>
      </c>
    </row>
    <row r="53" spans="1:21" x14ac:dyDescent="0.2">
      <c r="A53" t="s">
        <v>90</v>
      </c>
      <c r="B53" t="s">
        <v>195</v>
      </c>
      <c r="C53">
        <v>1014.4687</v>
      </c>
      <c r="D53">
        <v>778.44709999999998</v>
      </c>
      <c r="E53">
        <f t="shared" si="0"/>
        <v>896.4579</v>
      </c>
      <c r="H53">
        <f t="shared" ref="H53:H77" si="10">C53-E53+$F$52</f>
        <v>972.99679615384616</v>
      </c>
      <c r="I53">
        <f t="shared" ref="I53:I77" si="11">D53-E53+$G$52</f>
        <v>721.00718076923067</v>
      </c>
      <c r="M53">
        <v>1</v>
      </c>
      <c r="N53">
        <v>1</v>
      </c>
      <c r="O53">
        <f t="shared" si="2"/>
        <v>1</v>
      </c>
      <c r="R53">
        <f t="shared" ref="R53:R77" si="12">M53-$O53+P$52</f>
        <v>0.96923076923076945</v>
      </c>
      <c r="S53">
        <f t="shared" ref="S53:S77" si="13">N53-$O53+Q$52</f>
        <v>0.98512884615384633</v>
      </c>
    </row>
    <row r="54" spans="1:21" x14ac:dyDescent="0.2">
      <c r="A54" t="s">
        <v>91</v>
      </c>
      <c r="B54" t="s">
        <v>195</v>
      </c>
      <c r="C54">
        <v>1077.9920999999999</v>
      </c>
      <c r="D54">
        <v>1108.3330000000001</v>
      </c>
      <c r="E54">
        <f t="shared" si="0"/>
        <v>1093.16255</v>
      </c>
      <c r="H54">
        <f t="shared" si="10"/>
        <v>839.81554615384607</v>
      </c>
      <c r="I54">
        <f t="shared" si="11"/>
        <v>854.18843076923076</v>
      </c>
      <c r="M54">
        <v>1</v>
      </c>
      <c r="N54">
        <v>1</v>
      </c>
      <c r="O54">
        <f t="shared" si="2"/>
        <v>1</v>
      </c>
      <c r="R54">
        <f t="shared" si="12"/>
        <v>0.96923076923076945</v>
      </c>
      <c r="S54">
        <f t="shared" si="13"/>
        <v>0.98512884615384633</v>
      </c>
    </row>
    <row r="55" spans="1:21" x14ac:dyDescent="0.2">
      <c r="A55" t="s">
        <v>92</v>
      </c>
      <c r="B55" t="s">
        <v>195</v>
      </c>
      <c r="C55">
        <v>1097.8153</v>
      </c>
      <c r="D55">
        <v>990.99210000000005</v>
      </c>
      <c r="E55">
        <f t="shared" si="0"/>
        <v>1044.4037000000001</v>
      </c>
      <c r="H55">
        <f t="shared" si="10"/>
        <v>908.39759615384605</v>
      </c>
      <c r="I55">
        <f t="shared" si="11"/>
        <v>785.60638076923067</v>
      </c>
      <c r="M55">
        <v>0.92</v>
      </c>
      <c r="N55">
        <v>0.94667000000000001</v>
      </c>
      <c r="O55">
        <f t="shared" si="2"/>
        <v>0.93333500000000003</v>
      </c>
      <c r="R55">
        <f t="shared" si="12"/>
        <v>0.95589576923076947</v>
      </c>
      <c r="S55">
        <f t="shared" si="13"/>
        <v>0.99846384615384631</v>
      </c>
    </row>
    <row r="56" spans="1:21" x14ac:dyDescent="0.2">
      <c r="A56" t="s">
        <v>93</v>
      </c>
      <c r="B56" t="s">
        <v>195</v>
      </c>
      <c r="C56">
        <v>929.11130000000003</v>
      </c>
      <c r="D56">
        <v>829.77980000000002</v>
      </c>
      <c r="E56">
        <f t="shared" si="0"/>
        <v>879.44555000000003</v>
      </c>
      <c r="H56">
        <f t="shared" si="10"/>
        <v>904.65174615384615</v>
      </c>
      <c r="I56">
        <f t="shared" si="11"/>
        <v>789.35223076923069</v>
      </c>
      <c r="M56">
        <v>1</v>
      </c>
      <c r="N56">
        <v>0.98667000000000005</v>
      </c>
      <c r="O56">
        <f t="shared" si="2"/>
        <v>0.99333500000000008</v>
      </c>
      <c r="R56">
        <f t="shared" si="12"/>
        <v>0.97589576923076937</v>
      </c>
      <c r="S56">
        <f t="shared" si="13"/>
        <v>0.9784638461538463</v>
      </c>
    </row>
    <row r="57" spans="1:21" x14ac:dyDescent="0.2">
      <c r="A57" t="s">
        <v>94</v>
      </c>
      <c r="B57" t="s">
        <v>195</v>
      </c>
      <c r="C57">
        <v>840.4271</v>
      </c>
      <c r="D57">
        <v>904.75649999999996</v>
      </c>
      <c r="E57">
        <f t="shared" si="0"/>
        <v>872.59179999999992</v>
      </c>
      <c r="H57">
        <f t="shared" si="10"/>
        <v>822.82129615384622</v>
      </c>
      <c r="I57">
        <f t="shared" si="11"/>
        <v>871.18268076923073</v>
      </c>
      <c r="M57">
        <v>1</v>
      </c>
      <c r="N57">
        <v>1</v>
      </c>
      <c r="O57">
        <f t="shared" si="2"/>
        <v>1</v>
      </c>
      <c r="R57">
        <f t="shared" si="12"/>
        <v>0.96923076923076945</v>
      </c>
      <c r="S57">
        <f t="shared" si="13"/>
        <v>0.98512884615384633</v>
      </c>
    </row>
    <row r="58" spans="1:21" x14ac:dyDescent="0.2">
      <c r="A58" t="s">
        <v>95</v>
      </c>
      <c r="B58" t="s">
        <v>195</v>
      </c>
      <c r="C58">
        <v>467.15730000000002</v>
      </c>
      <c r="D58">
        <v>517.0444</v>
      </c>
      <c r="E58">
        <f t="shared" ref="E58:E77" si="14">(C58+D58)/2</f>
        <v>492.10085000000004</v>
      </c>
      <c r="H58">
        <f t="shared" si="10"/>
        <v>830.04244615384619</v>
      </c>
      <c r="I58">
        <f t="shared" si="11"/>
        <v>863.96153076923065</v>
      </c>
      <c r="M58">
        <v>1</v>
      </c>
      <c r="N58">
        <v>1</v>
      </c>
      <c r="O58">
        <f t="shared" si="2"/>
        <v>1</v>
      </c>
      <c r="R58">
        <f t="shared" si="12"/>
        <v>0.96923076923076945</v>
      </c>
      <c r="S58">
        <f t="shared" si="13"/>
        <v>0.98512884615384633</v>
      </c>
    </row>
    <row r="59" spans="1:21" x14ac:dyDescent="0.2">
      <c r="A59" t="s">
        <v>96</v>
      </c>
      <c r="B59" t="s">
        <v>195</v>
      </c>
      <c r="C59">
        <v>1250.7173</v>
      </c>
      <c r="D59">
        <v>1061.0682999999999</v>
      </c>
      <c r="E59">
        <f t="shared" si="14"/>
        <v>1155.8928000000001</v>
      </c>
      <c r="H59">
        <f t="shared" si="10"/>
        <v>949.81049615384609</v>
      </c>
      <c r="I59">
        <f t="shared" si="11"/>
        <v>744.19348076923052</v>
      </c>
      <c r="M59">
        <v>1</v>
      </c>
      <c r="N59">
        <v>0.98667000000000005</v>
      </c>
      <c r="O59">
        <f t="shared" si="2"/>
        <v>0.99333500000000008</v>
      </c>
      <c r="R59">
        <f t="shared" si="12"/>
        <v>0.97589576923076937</v>
      </c>
      <c r="S59">
        <f t="shared" si="13"/>
        <v>0.9784638461538463</v>
      </c>
    </row>
    <row r="60" spans="1:21" x14ac:dyDescent="0.2">
      <c r="A60" t="s">
        <v>97</v>
      </c>
      <c r="B60" t="s">
        <v>195</v>
      </c>
      <c r="C60">
        <v>827.96619999999996</v>
      </c>
      <c r="D60">
        <v>773.38149999999996</v>
      </c>
      <c r="E60">
        <f t="shared" si="14"/>
        <v>800.6738499999999</v>
      </c>
      <c r="H60">
        <f t="shared" si="10"/>
        <v>882.2783461538462</v>
      </c>
      <c r="I60">
        <f t="shared" si="11"/>
        <v>811.72563076923075</v>
      </c>
      <c r="M60">
        <v>1</v>
      </c>
      <c r="N60">
        <v>0.98667000000000005</v>
      </c>
      <c r="O60">
        <f t="shared" si="2"/>
        <v>0.99333500000000008</v>
      </c>
      <c r="R60">
        <f t="shared" si="12"/>
        <v>0.97589576923076937</v>
      </c>
      <c r="S60">
        <f t="shared" si="13"/>
        <v>0.9784638461538463</v>
      </c>
    </row>
    <row r="61" spans="1:21" x14ac:dyDescent="0.2">
      <c r="A61" t="s">
        <v>98</v>
      </c>
      <c r="B61" t="s">
        <v>195</v>
      </c>
      <c r="C61">
        <v>667.5607</v>
      </c>
      <c r="D61">
        <v>616.21410000000003</v>
      </c>
      <c r="E61">
        <f t="shared" si="14"/>
        <v>641.88740000000007</v>
      </c>
      <c r="H61">
        <f t="shared" si="10"/>
        <v>880.65929615384607</v>
      </c>
      <c r="I61">
        <f t="shared" si="11"/>
        <v>813.34468076923065</v>
      </c>
      <c r="M61">
        <v>1</v>
      </c>
      <c r="N61">
        <v>1</v>
      </c>
      <c r="O61">
        <f t="shared" si="2"/>
        <v>1</v>
      </c>
      <c r="R61">
        <f t="shared" si="12"/>
        <v>0.96923076923076945</v>
      </c>
      <c r="S61">
        <f t="shared" si="13"/>
        <v>0.98512884615384633</v>
      </c>
    </row>
    <row r="62" spans="1:21" x14ac:dyDescent="0.2">
      <c r="A62" t="s">
        <v>99</v>
      </c>
      <c r="B62" t="s">
        <v>195</v>
      </c>
      <c r="C62">
        <v>488.56869999999998</v>
      </c>
      <c r="D62">
        <v>494.62290000000002</v>
      </c>
      <c r="E62">
        <f t="shared" si="14"/>
        <v>491.5958</v>
      </c>
      <c r="H62">
        <f t="shared" si="10"/>
        <v>851.95889615384613</v>
      </c>
      <c r="I62">
        <f t="shared" si="11"/>
        <v>842.04508076923071</v>
      </c>
      <c r="M62">
        <v>0.88</v>
      </c>
      <c r="N62">
        <v>1</v>
      </c>
      <c r="O62">
        <f t="shared" si="2"/>
        <v>0.94</v>
      </c>
      <c r="R62">
        <f t="shared" si="12"/>
        <v>0.90923076923076951</v>
      </c>
      <c r="S62">
        <f t="shared" si="13"/>
        <v>1.0451288461538464</v>
      </c>
    </row>
    <row r="63" spans="1:21" x14ac:dyDescent="0.2">
      <c r="A63" t="s">
        <v>100</v>
      </c>
      <c r="B63" t="s">
        <v>195</v>
      </c>
      <c r="C63">
        <v>1388.6</v>
      </c>
      <c r="D63">
        <v>1571.5351000000001</v>
      </c>
      <c r="E63">
        <f t="shared" si="14"/>
        <v>1480.06755</v>
      </c>
      <c r="H63">
        <f t="shared" si="10"/>
        <v>763.51844615384607</v>
      </c>
      <c r="I63">
        <f t="shared" si="11"/>
        <v>930.48553076923076</v>
      </c>
      <c r="M63">
        <v>1</v>
      </c>
      <c r="N63">
        <v>1</v>
      </c>
      <c r="O63">
        <f t="shared" si="2"/>
        <v>1</v>
      </c>
      <c r="R63">
        <f t="shared" si="12"/>
        <v>0.96923076923076945</v>
      </c>
      <c r="S63">
        <f t="shared" si="13"/>
        <v>0.98512884615384633</v>
      </c>
    </row>
    <row r="64" spans="1:21" x14ac:dyDescent="0.2">
      <c r="A64" t="s">
        <v>101</v>
      </c>
      <c r="B64" t="s">
        <v>195</v>
      </c>
      <c r="C64">
        <v>901.59870000000001</v>
      </c>
      <c r="D64">
        <v>808.48040000000003</v>
      </c>
      <c r="E64">
        <f t="shared" si="14"/>
        <v>855.03954999999996</v>
      </c>
      <c r="H64">
        <f t="shared" si="10"/>
        <v>901.54514615384619</v>
      </c>
      <c r="I64">
        <f t="shared" si="11"/>
        <v>792.45883076923076</v>
      </c>
      <c r="M64">
        <v>1</v>
      </c>
      <c r="N64">
        <v>0.98667000000000005</v>
      </c>
      <c r="O64">
        <f t="shared" si="2"/>
        <v>0.99333500000000008</v>
      </c>
      <c r="R64">
        <f t="shared" si="12"/>
        <v>0.97589576923076937</v>
      </c>
      <c r="S64">
        <f t="shared" si="13"/>
        <v>0.9784638461538463</v>
      </c>
    </row>
    <row r="65" spans="1:19" x14ac:dyDescent="0.2">
      <c r="A65" t="s">
        <v>102</v>
      </c>
      <c r="B65" t="s">
        <v>195</v>
      </c>
      <c r="C65">
        <v>771.10799999999995</v>
      </c>
      <c r="D65">
        <v>648.38980000000004</v>
      </c>
      <c r="E65">
        <f t="shared" si="14"/>
        <v>709.74890000000005</v>
      </c>
      <c r="H65">
        <f t="shared" si="10"/>
        <v>916.34509615384604</v>
      </c>
      <c r="I65">
        <f t="shared" si="11"/>
        <v>777.65888076923068</v>
      </c>
      <c r="M65">
        <v>1</v>
      </c>
      <c r="N65">
        <v>1</v>
      </c>
      <c r="O65">
        <f t="shared" si="2"/>
        <v>1</v>
      </c>
      <c r="R65">
        <f t="shared" si="12"/>
        <v>0.96923076923076945</v>
      </c>
      <c r="S65">
        <f t="shared" si="13"/>
        <v>0.98512884615384633</v>
      </c>
    </row>
    <row r="66" spans="1:19" x14ac:dyDescent="0.2">
      <c r="A66" t="s">
        <v>103</v>
      </c>
      <c r="B66" t="s">
        <v>195</v>
      </c>
      <c r="C66">
        <v>769.27</v>
      </c>
      <c r="D66">
        <v>697.23099999999999</v>
      </c>
      <c r="E66">
        <f t="shared" si="14"/>
        <v>733.25049999999999</v>
      </c>
      <c r="H66">
        <f t="shared" si="10"/>
        <v>891.00549615384614</v>
      </c>
      <c r="I66">
        <f t="shared" si="11"/>
        <v>802.9984807692307</v>
      </c>
      <c r="M66">
        <v>1</v>
      </c>
      <c r="N66">
        <v>0.96</v>
      </c>
      <c r="O66">
        <f t="shared" si="2"/>
        <v>0.98</v>
      </c>
      <c r="R66">
        <f t="shared" si="12"/>
        <v>0.98923076923076947</v>
      </c>
      <c r="S66">
        <f t="shared" si="13"/>
        <v>0.96512884615384631</v>
      </c>
    </row>
    <row r="67" spans="1:19" x14ac:dyDescent="0.2">
      <c r="A67" t="s">
        <v>104</v>
      </c>
      <c r="B67" t="s">
        <v>195</v>
      </c>
      <c r="C67">
        <v>738.13530000000003</v>
      </c>
      <c r="D67">
        <v>874.59079999999994</v>
      </c>
      <c r="E67">
        <f t="shared" si="14"/>
        <v>806.36304999999993</v>
      </c>
      <c r="H67">
        <f t="shared" si="10"/>
        <v>786.75824615384624</v>
      </c>
      <c r="I67">
        <f t="shared" si="11"/>
        <v>907.2457307692307</v>
      </c>
      <c r="M67">
        <v>1</v>
      </c>
      <c r="N67">
        <v>0.97333000000000003</v>
      </c>
      <c r="O67">
        <f t="shared" ref="O67:O77" si="15">(M67+N67)/2</f>
        <v>0.98666500000000001</v>
      </c>
      <c r="R67">
        <f t="shared" si="12"/>
        <v>0.98256576923076944</v>
      </c>
      <c r="S67">
        <f t="shared" si="13"/>
        <v>0.97179384615384634</v>
      </c>
    </row>
    <row r="68" spans="1:19" x14ac:dyDescent="0.2">
      <c r="A68" t="s">
        <v>105</v>
      </c>
      <c r="B68" t="s">
        <v>195</v>
      </c>
      <c r="C68">
        <v>654.23069999999996</v>
      </c>
      <c r="D68">
        <v>618.6223</v>
      </c>
      <c r="E68">
        <f t="shared" si="14"/>
        <v>636.42650000000003</v>
      </c>
      <c r="H68">
        <f t="shared" si="10"/>
        <v>872.79019615384607</v>
      </c>
      <c r="I68">
        <f t="shared" si="11"/>
        <v>821.21378076923065</v>
      </c>
      <c r="M68">
        <v>0.8</v>
      </c>
      <c r="N68">
        <v>0.94667000000000001</v>
      </c>
      <c r="O68">
        <f t="shared" si="15"/>
        <v>0.87333499999999997</v>
      </c>
      <c r="R68">
        <f t="shared" si="12"/>
        <v>0.89589576923076952</v>
      </c>
      <c r="S68">
        <f t="shared" si="13"/>
        <v>1.0584638461538463</v>
      </c>
    </row>
    <row r="69" spans="1:19" x14ac:dyDescent="0.2">
      <c r="A69" t="s">
        <v>106</v>
      </c>
      <c r="B69" t="s">
        <v>195</v>
      </c>
      <c r="C69">
        <v>926.1413</v>
      </c>
      <c r="D69">
        <v>941.06479999999999</v>
      </c>
      <c r="E69">
        <f t="shared" si="14"/>
        <v>933.60304999999994</v>
      </c>
      <c r="H69">
        <f t="shared" si="10"/>
        <v>847.52424615384621</v>
      </c>
      <c r="I69">
        <f t="shared" si="11"/>
        <v>846.47973076923074</v>
      </c>
      <c r="M69">
        <v>1</v>
      </c>
      <c r="N69">
        <v>0.96</v>
      </c>
      <c r="O69">
        <f t="shared" si="15"/>
        <v>0.98</v>
      </c>
      <c r="R69">
        <f t="shared" si="12"/>
        <v>0.98923076923076947</v>
      </c>
      <c r="S69">
        <f t="shared" si="13"/>
        <v>0.96512884615384631</v>
      </c>
    </row>
    <row r="70" spans="1:19" x14ac:dyDescent="0.2">
      <c r="A70" t="s">
        <v>107</v>
      </c>
      <c r="B70" t="s">
        <v>195</v>
      </c>
      <c r="C70">
        <v>848.46730000000002</v>
      </c>
      <c r="D70">
        <v>976.39739999999995</v>
      </c>
      <c r="E70">
        <f t="shared" si="14"/>
        <v>912.43235000000004</v>
      </c>
      <c r="H70">
        <f t="shared" si="10"/>
        <v>791.02094615384613</v>
      </c>
      <c r="I70">
        <f t="shared" si="11"/>
        <v>902.9830307692306</v>
      </c>
      <c r="M70">
        <v>0.92</v>
      </c>
      <c r="N70">
        <v>0.97333000000000003</v>
      </c>
      <c r="O70">
        <f t="shared" si="15"/>
        <v>0.94666500000000009</v>
      </c>
      <c r="R70">
        <f t="shared" si="12"/>
        <v>0.9425657692307694</v>
      </c>
      <c r="S70">
        <f t="shared" si="13"/>
        <v>1.0117938461538463</v>
      </c>
    </row>
    <row r="71" spans="1:19" x14ac:dyDescent="0.2">
      <c r="A71" t="s">
        <v>108</v>
      </c>
      <c r="B71" t="s">
        <v>195</v>
      </c>
      <c r="C71">
        <v>872.74469999999997</v>
      </c>
      <c r="D71">
        <v>814.404</v>
      </c>
      <c r="E71">
        <f t="shared" si="14"/>
        <v>843.57434999999998</v>
      </c>
      <c r="H71">
        <f t="shared" si="10"/>
        <v>884.15634615384613</v>
      </c>
      <c r="I71">
        <f t="shared" si="11"/>
        <v>809.8476307692307</v>
      </c>
      <c r="M71">
        <v>1</v>
      </c>
      <c r="N71">
        <v>0.96</v>
      </c>
      <c r="O71">
        <f t="shared" si="15"/>
        <v>0.98</v>
      </c>
      <c r="R71">
        <f t="shared" si="12"/>
        <v>0.98923076923076947</v>
      </c>
      <c r="S71">
        <f t="shared" si="13"/>
        <v>0.96512884615384631</v>
      </c>
    </row>
    <row r="72" spans="1:19" x14ac:dyDescent="0.2">
      <c r="A72" t="s">
        <v>109</v>
      </c>
      <c r="B72" t="s">
        <v>195</v>
      </c>
      <c r="C72">
        <v>1081.8625</v>
      </c>
      <c r="D72">
        <v>1049.6125999999999</v>
      </c>
      <c r="E72">
        <f t="shared" si="14"/>
        <v>1065.7375499999998</v>
      </c>
      <c r="H72">
        <f t="shared" si="10"/>
        <v>871.11094615384627</v>
      </c>
      <c r="I72">
        <f t="shared" si="11"/>
        <v>822.89303076923079</v>
      </c>
      <c r="M72">
        <v>0.96</v>
      </c>
      <c r="N72">
        <v>1</v>
      </c>
      <c r="O72">
        <f t="shared" si="15"/>
        <v>0.98</v>
      </c>
      <c r="R72">
        <f t="shared" si="12"/>
        <v>0.94923076923076943</v>
      </c>
      <c r="S72">
        <f t="shared" si="13"/>
        <v>1.0051288461538463</v>
      </c>
    </row>
    <row r="73" spans="1:19" x14ac:dyDescent="0.2">
      <c r="A73" t="s">
        <v>110</v>
      </c>
      <c r="B73" t="s">
        <v>195</v>
      </c>
      <c r="C73">
        <v>414.81869999999998</v>
      </c>
      <c r="D73">
        <v>505.73250000000002</v>
      </c>
      <c r="E73">
        <f t="shared" si="14"/>
        <v>460.2756</v>
      </c>
      <c r="H73">
        <f t="shared" si="10"/>
        <v>809.52909615384613</v>
      </c>
      <c r="I73">
        <f t="shared" si="11"/>
        <v>884.47488076923071</v>
      </c>
      <c r="M73">
        <v>0.92</v>
      </c>
      <c r="N73">
        <v>0.98667000000000005</v>
      </c>
      <c r="O73">
        <f t="shared" si="15"/>
        <v>0.95333500000000004</v>
      </c>
      <c r="R73">
        <f t="shared" si="12"/>
        <v>0.93589576923076945</v>
      </c>
      <c r="S73">
        <f t="shared" si="13"/>
        <v>1.0184638461538462</v>
      </c>
    </row>
    <row r="74" spans="1:19" x14ac:dyDescent="0.2">
      <c r="A74" t="s">
        <v>111</v>
      </c>
      <c r="B74" t="s">
        <v>195</v>
      </c>
      <c r="C74">
        <v>926.34929999999997</v>
      </c>
      <c r="D74">
        <v>844.97730000000001</v>
      </c>
      <c r="E74">
        <f t="shared" si="14"/>
        <v>885.66329999999994</v>
      </c>
      <c r="H74">
        <f t="shared" si="10"/>
        <v>895.67199615384618</v>
      </c>
      <c r="I74">
        <f t="shared" si="11"/>
        <v>798.33198076923077</v>
      </c>
      <c r="M74">
        <v>1</v>
      </c>
      <c r="N74">
        <v>1</v>
      </c>
      <c r="O74">
        <f t="shared" si="15"/>
        <v>1</v>
      </c>
      <c r="R74">
        <f t="shared" si="12"/>
        <v>0.96923076923076945</v>
      </c>
      <c r="S74">
        <f t="shared" si="13"/>
        <v>0.98512884615384633</v>
      </c>
    </row>
    <row r="75" spans="1:19" x14ac:dyDescent="0.2">
      <c r="A75" t="s">
        <v>112</v>
      </c>
      <c r="B75" t="s">
        <v>195</v>
      </c>
      <c r="C75">
        <v>829.98469999999998</v>
      </c>
      <c r="D75">
        <v>846.41099999999994</v>
      </c>
      <c r="E75">
        <f t="shared" si="14"/>
        <v>838.19785000000002</v>
      </c>
      <c r="H75">
        <f t="shared" si="10"/>
        <v>846.7728461538461</v>
      </c>
      <c r="I75">
        <f t="shared" si="11"/>
        <v>847.23113076923062</v>
      </c>
      <c r="M75">
        <v>0.92</v>
      </c>
      <c r="N75">
        <v>0.97333000000000003</v>
      </c>
      <c r="O75">
        <f t="shared" si="15"/>
        <v>0.94666500000000009</v>
      </c>
      <c r="R75">
        <f t="shared" si="12"/>
        <v>0.9425657692307694</v>
      </c>
      <c r="S75">
        <f t="shared" si="13"/>
        <v>1.0117938461538463</v>
      </c>
    </row>
    <row r="76" spans="1:19" x14ac:dyDescent="0.2">
      <c r="A76" t="s">
        <v>113</v>
      </c>
      <c r="B76" t="s">
        <v>195</v>
      </c>
      <c r="C76">
        <v>939.74670000000003</v>
      </c>
      <c r="D76">
        <v>916.07439999999997</v>
      </c>
      <c r="E76">
        <f t="shared" si="14"/>
        <v>927.91055000000006</v>
      </c>
      <c r="H76">
        <f t="shared" si="10"/>
        <v>866.82214615384612</v>
      </c>
      <c r="I76">
        <f t="shared" si="11"/>
        <v>827.1818307692306</v>
      </c>
      <c r="M76">
        <v>0.96</v>
      </c>
      <c r="N76">
        <v>0.98667000000000005</v>
      </c>
      <c r="O76">
        <f t="shared" si="15"/>
        <v>0.97333500000000006</v>
      </c>
      <c r="R76">
        <f t="shared" si="12"/>
        <v>0.95589576923076935</v>
      </c>
      <c r="S76">
        <f t="shared" si="13"/>
        <v>0.99846384615384631</v>
      </c>
    </row>
    <row r="77" spans="1:19" x14ac:dyDescent="0.2">
      <c r="A77" t="s">
        <v>114</v>
      </c>
      <c r="B77" t="s">
        <v>195</v>
      </c>
      <c r="C77">
        <v>698.55330000000004</v>
      </c>
      <c r="D77">
        <v>773.5598</v>
      </c>
      <c r="E77">
        <f t="shared" si="14"/>
        <v>736.05655000000002</v>
      </c>
      <c r="H77">
        <f t="shared" si="10"/>
        <v>817.48274615384616</v>
      </c>
      <c r="I77">
        <f t="shared" si="11"/>
        <v>876.52123076923067</v>
      </c>
      <c r="M77">
        <v>0.96</v>
      </c>
      <c r="N77">
        <v>1</v>
      </c>
      <c r="O77">
        <f t="shared" si="15"/>
        <v>0.98</v>
      </c>
      <c r="R77">
        <f t="shared" si="12"/>
        <v>0.94923076923076943</v>
      </c>
      <c r="S77">
        <f t="shared" si="13"/>
        <v>1.0051288461538463</v>
      </c>
    </row>
    <row r="80" spans="1:19" x14ac:dyDescent="0.2">
      <c r="C80" t="s">
        <v>252</v>
      </c>
      <c r="D80" t="s">
        <v>251</v>
      </c>
      <c r="E80" t="s">
        <v>122</v>
      </c>
      <c r="F80" t="s">
        <v>121</v>
      </c>
      <c r="M80" t="s">
        <v>251</v>
      </c>
      <c r="N80" t="s">
        <v>252</v>
      </c>
      <c r="O80" t="s">
        <v>121</v>
      </c>
      <c r="P80" t="s">
        <v>122</v>
      </c>
    </row>
    <row r="81" spans="2:23" x14ac:dyDescent="0.2">
      <c r="B81" t="s">
        <v>7</v>
      </c>
      <c r="C81">
        <f>AVERAGE(D2:D26)</f>
        <v>1585.7588520000002</v>
      </c>
      <c r="D81">
        <f>AVERAGE(C2:C26)</f>
        <v>1720.359528</v>
      </c>
      <c r="E81">
        <f>K2</f>
        <v>49.812107239173152</v>
      </c>
      <c r="F81">
        <f>J2</f>
        <v>49.812107239173152</v>
      </c>
      <c r="L81" t="s">
        <v>7</v>
      </c>
      <c r="M81">
        <f>AVERAGE(M2:M26)</f>
        <v>0.83520000000000005</v>
      </c>
      <c r="N81">
        <f>AVERAGE(N2:N26)</f>
        <v>0.8757332000000001</v>
      </c>
      <c r="O81">
        <f>T2</f>
        <v>1.5579440980282192E-2</v>
      </c>
      <c r="P81">
        <f>U2</f>
        <v>1.5579440980282189E-2</v>
      </c>
    </row>
    <row r="82" spans="2:23" x14ac:dyDescent="0.2">
      <c r="B82" t="s">
        <v>8</v>
      </c>
      <c r="C82">
        <f>AVERAGE(D27:D51)</f>
        <v>1186.2209839999998</v>
      </c>
      <c r="D82">
        <f>AVERAGE(C27:C51)</f>
        <v>1239.0446480000001</v>
      </c>
      <c r="E82">
        <f>K27</f>
        <v>23.563168714660357</v>
      </c>
      <c r="F82">
        <f>J27</f>
        <v>23.56316871466036</v>
      </c>
      <c r="L82" t="s">
        <v>8</v>
      </c>
      <c r="M82">
        <f>AVERAGE(M27:M51)</f>
        <v>0.88160000000000038</v>
      </c>
      <c r="N82">
        <f>AVERAGE(N27:N51)</f>
        <v>0.95680000000000021</v>
      </c>
      <c r="O82">
        <f>T27</f>
        <v>1.330149336935268E-2</v>
      </c>
      <c r="P82">
        <f>U27</f>
        <v>1.330149336935269E-2</v>
      </c>
    </row>
    <row r="83" spans="2:23" x14ac:dyDescent="0.2">
      <c r="B83" t="s">
        <v>9</v>
      </c>
      <c r="C83">
        <f>AVERAGE(D52:D77)</f>
        <v>839.01798076923069</v>
      </c>
      <c r="D83">
        <f>AVERAGE(C52:C77)</f>
        <v>854.98599615384614</v>
      </c>
      <c r="E83">
        <f>K52</f>
        <v>19.077922696481277</v>
      </c>
      <c r="F83">
        <f>J52</f>
        <v>19.077922696481266</v>
      </c>
      <c r="L83" t="s">
        <v>9</v>
      </c>
      <c r="M83">
        <f>AVERAGE(M52:M77)</f>
        <v>0.96923076923076945</v>
      </c>
      <c r="N83">
        <f>AVERAGE(N52:N77)</f>
        <v>0.98512884615384633</v>
      </c>
      <c r="O83">
        <f>T52</f>
        <v>8.7584985378873631E-3</v>
      </c>
      <c r="P83">
        <f>U52</f>
        <v>8.7584985378873631E-3</v>
      </c>
    </row>
    <row r="89" spans="2:23" x14ac:dyDescent="0.2">
      <c r="T89" t="s">
        <v>251</v>
      </c>
      <c r="U89" t="s">
        <v>252</v>
      </c>
      <c r="V89" t="s">
        <v>121</v>
      </c>
      <c r="W89" t="s">
        <v>122</v>
      </c>
    </row>
    <row r="90" spans="2:23" x14ac:dyDescent="0.2">
      <c r="S90" t="s">
        <v>7</v>
      </c>
      <c r="T90">
        <f>(1-M81)*100</f>
        <v>16.479999999999993</v>
      </c>
      <c r="U90">
        <f>(1-N81)*100</f>
        <v>12.42667999999999</v>
      </c>
      <c r="V90">
        <f>O81*100</f>
        <v>1.5579440980282193</v>
      </c>
      <c r="W90">
        <f>P81*100</f>
        <v>1.5579440980282189</v>
      </c>
    </row>
    <row r="91" spans="2:23" x14ac:dyDescent="0.2">
      <c r="S91" t="s">
        <v>8</v>
      </c>
      <c r="T91">
        <f t="shared" ref="T91:U92" si="16">(1-M82)*100</f>
        <v>11.839999999999961</v>
      </c>
      <c r="U91">
        <f t="shared" si="16"/>
        <v>4.319999999999979</v>
      </c>
      <c r="V91">
        <f t="shared" ref="V91:W92" si="17">O82*100</f>
        <v>1.3301493369352679</v>
      </c>
      <c r="W91">
        <f t="shared" si="17"/>
        <v>1.330149336935269</v>
      </c>
    </row>
    <row r="92" spans="2:23" x14ac:dyDescent="0.2">
      <c r="S92" t="s">
        <v>9</v>
      </c>
      <c r="T92">
        <f t="shared" si="16"/>
        <v>3.0769230769230549</v>
      </c>
      <c r="U92">
        <f t="shared" si="16"/>
        <v>1.4871153846153673</v>
      </c>
      <c r="V92">
        <f t="shared" si="17"/>
        <v>0.87584985378873625</v>
      </c>
      <c r="W92">
        <f t="shared" si="17"/>
        <v>0.87584985378873625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8" workbookViewId="0">
      <selection activeCell="O81" sqref="O81"/>
    </sheetView>
  </sheetViews>
  <sheetFormatPr baseColWidth="10" defaultRowHeight="16" x14ac:dyDescent="0.2"/>
  <cols>
    <col min="5" max="5" width="13.6640625" customWidth="1"/>
    <col min="6" max="6" width="14.5" customWidth="1"/>
    <col min="7" max="7" width="14.33203125" customWidth="1"/>
  </cols>
  <sheetData>
    <row r="1" spans="1:21" x14ac:dyDescent="0.2">
      <c r="B1" t="s">
        <v>195</v>
      </c>
      <c r="C1" t="s">
        <v>196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s="10" t="s">
        <v>194</v>
      </c>
      <c r="M1" t="s">
        <v>196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</row>
    <row r="2" spans="1:21" x14ac:dyDescent="0.2">
      <c r="A2" t="s">
        <v>63</v>
      </c>
      <c r="B2" t="s">
        <v>195</v>
      </c>
      <c r="C2">
        <v>1478.7456999999999</v>
      </c>
      <c r="D2">
        <v>1274.3695</v>
      </c>
      <c r="E2">
        <f>(C2+D2)/2</f>
        <v>1376.5576000000001</v>
      </c>
      <c r="F2">
        <f>AVERAGE(C2:C26)</f>
        <v>1636.1805639999998</v>
      </c>
      <c r="G2">
        <f>AVERAGE(D2:D26)</f>
        <v>1585.7588519999999</v>
      </c>
      <c r="H2">
        <f>C2-E2+F2</f>
        <v>1738.3686639999996</v>
      </c>
      <c r="I2">
        <f>D2-E2+$G$2</f>
        <v>1483.5707519999999</v>
      </c>
      <c r="J2">
        <f>1.96*STDEV(H2:H26)/SQRT(25)</f>
        <v>61.088717081244852</v>
      </c>
      <c r="K2">
        <f>1.96*STDEV(I2:I26)/SQRT(25)</f>
        <v>61.088717081244837</v>
      </c>
      <c r="L2" s="10" t="s">
        <v>194</v>
      </c>
      <c r="M2">
        <v>1</v>
      </c>
      <c r="N2">
        <v>0.93332999999999999</v>
      </c>
      <c r="O2">
        <f>(M2+N2)/2</f>
        <v>0.966665</v>
      </c>
      <c r="P2">
        <f>AVERAGE(M2:M26)</f>
        <v>0.85666640000000005</v>
      </c>
      <c r="Q2">
        <f>AVERAGE(N2:N26)</f>
        <v>0.8757332000000001</v>
      </c>
      <c r="R2">
        <f>M2-$O2+P$2</f>
        <v>0.89000140000000005</v>
      </c>
      <c r="S2">
        <f>N2-$O2+Q$2</f>
        <v>0.8423982000000001</v>
      </c>
      <c r="T2">
        <f>1.96*STDEV(R2:R26)/SQRT(25)</f>
        <v>2.1953282280299139E-2</v>
      </c>
      <c r="U2">
        <f>1.96*STDEV(S2:S26)/SQRT(25)</f>
        <v>2.1953282280299139E-2</v>
      </c>
    </row>
    <row r="3" spans="1:21" x14ac:dyDescent="0.2">
      <c r="A3" t="s">
        <v>62</v>
      </c>
      <c r="B3" t="s">
        <v>195</v>
      </c>
      <c r="C3">
        <v>1534.7924</v>
      </c>
      <c r="D3">
        <v>1493.6635000000001</v>
      </c>
      <c r="E3">
        <f t="shared" ref="E3:E66" si="0">(C3+D3)/2</f>
        <v>1514.22795</v>
      </c>
      <c r="H3">
        <f>C3-E3+$F$2</f>
        <v>1656.7450139999999</v>
      </c>
      <c r="I3">
        <f t="shared" ref="I3:I26" si="1">D3-E3+$G$2</f>
        <v>1565.1944020000001</v>
      </c>
      <c r="L3" s="10" t="s">
        <v>194</v>
      </c>
      <c r="M3">
        <v>0.91666999999999998</v>
      </c>
      <c r="N3">
        <v>0.84</v>
      </c>
      <c r="O3">
        <f t="shared" ref="O3:O66" si="2">(M3+N3)/2</f>
        <v>0.87833499999999998</v>
      </c>
      <c r="R3">
        <f t="shared" ref="R3:S26" si="3">M3-$O3+P$2</f>
        <v>0.89500140000000006</v>
      </c>
      <c r="S3">
        <f t="shared" si="3"/>
        <v>0.83739820000000009</v>
      </c>
    </row>
    <row r="4" spans="1:21" x14ac:dyDescent="0.2">
      <c r="A4" t="s">
        <v>61</v>
      </c>
      <c r="B4" t="s">
        <v>195</v>
      </c>
      <c r="C4">
        <v>1554.2574999999999</v>
      </c>
      <c r="D4">
        <v>1473.0591999999999</v>
      </c>
      <c r="E4">
        <f t="shared" si="0"/>
        <v>1513.6583499999999</v>
      </c>
      <c r="H4">
        <f t="shared" ref="H4:H26" si="4">C4-E4+$F$2</f>
        <v>1676.7797139999998</v>
      </c>
      <c r="I4">
        <f t="shared" si="1"/>
        <v>1545.1597019999999</v>
      </c>
      <c r="L4" s="10" t="s">
        <v>194</v>
      </c>
      <c r="M4">
        <v>0.72221999999999997</v>
      </c>
      <c r="N4">
        <v>0.94667000000000001</v>
      </c>
      <c r="O4">
        <f t="shared" si="2"/>
        <v>0.83444499999999999</v>
      </c>
      <c r="R4">
        <f t="shared" si="3"/>
        <v>0.74444140000000003</v>
      </c>
      <c r="S4">
        <f t="shared" si="3"/>
        <v>0.98795820000000012</v>
      </c>
    </row>
    <row r="5" spans="1:21" x14ac:dyDescent="0.2">
      <c r="A5" t="s">
        <v>60</v>
      </c>
      <c r="B5" t="s">
        <v>195</v>
      </c>
      <c r="C5">
        <v>1831.3721</v>
      </c>
      <c r="D5">
        <v>1585.4539</v>
      </c>
      <c r="E5">
        <f t="shared" si="0"/>
        <v>1708.413</v>
      </c>
      <c r="H5">
        <f t="shared" si="4"/>
        <v>1759.1396639999998</v>
      </c>
      <c r="I5">
        <f t="shared" si="1"/>
        <v>1462.7997519999999</v>
      </c>
      <c r="L5" s="10" t="s">
        <v>194</v>
      </c>
      <c r="M5">
        <v>0.88888999999999996</v>
      </c>
      <c r="N5">
        <v>0.85333000000000003</v>
      </c>
      <c r="O5">
        <f t="shared" si="2"/>
        <v>0.87111000000000005</v>
      </c>
      <c r="R5">
        <f t="shared" si="3"/>
        <v>0.87444639999999996</v>
      </c>
      <c r="S5">
        <f t="shared" si="3"/>
        <v>0.85795320000000008</v>
      </c>
    </row>
    <row r="6" spans="1:21" x14ac:dyDescent="0.2">
      <c r="A6" t="s">
        <v>59</v>
      </c>
      <c r="B6" t="s">
        <v>195</v>
      </c>
      <c r="C6">
        <v>1764.1737000000001</v>
      </c>
      <c r="D6">
        <v>1718.7706000000001</v>
      </c>
      <c r="E6">
        <f t="shared" si="0"/>
        <v>1741.4721500000001</v>
      </c>
      <c r="H6">
        <f t="shared" si="4"/>
        <v>1658.8821139999998</v>
      </c>
      <c r="I6">
        <f t="shared" si="1"/>
        <v>1563.0573019999999</v>
      </c>
      <c r="L6" s="10" t="s">
        <v>194</v>
      </c>
      <c r="M6">
        <v>0.86111000000000004</v>
      </c>
      <c r="N6">
        <v>0.76</v>
      </c>
      <c r="O6">
        <f t="shared" si="2"/>
        <v>0.81055500000000003</v>
      </c>
      <c r="R6">
        <f t="shared" si="3"/>
        <v>0.90722140000000007</v>
      </c>
      <c r="S6">
        <f t="shared" si="3"/>
        <v>0.82517820000000008</v>
      </c>
    </row>
    <row r="7" spans="1:21" x14ac:dyDescent="0.2">
      <c r="A7" t="s">
        <v>58</v>
      </c>
      <c r="B7" t="s">
        <v>195</v>
      </c>
      <c r="C7">
        <v>1441.9612</v>
      </c>
      <c r="D7">
        <v>1675.2168999999999</v>
      </c>
      <c r="E7">
        <f t="shared" si="0"/>
        <v>1558.58905</v>
      </c>
      <c r="H7">
        <f t="shared" si="4"/>
        <v>1519.5527139999997</v>
      </c>
      <c r="I7">
        <f t="shared" si="1"/>
        <v>1702.3867019999998</v>
      </c>
      <c r="L7" s="10" t="s">
        <v>194</v>
      </c>
      <c r="M7">
        <v>0.83333000000000002</v>
      </c>
      <c r="N7">
        <v>0.82667000000000002</v>
      </c>
      <c r="O7">
        <f t="shared" si="2"/>
        <v>0.83000000000000007</v>
      </c>
      <c r="R7">
        <f t="shared" si="3"/>
        <v>0.85999639999999999</v>
      </c>
      <c r="S7">
        <f t="shared" si="3"/>
        <v>0.87240320000000005</v>
      </c>
    </row>
    <row r="8" spans="1:21" x14ac:dyDescent="0.2">
      <c r="A8" t="s">
        <v>57</v>
      </c>
      <c r="B8" t="s">
        <v>195</v>
      </c>
      <c r="C8">
        <v>2130.3643000000002</v>
      </c>
      <c r="D8">
        <v>1425.653</v>
      </c>
      <c r="E8">
        <f t="shared" si="0"/>
        <v>1778.0086500000002</v>
      </c>
      <c r="H8">
        <f t="shared" si="4"/>
        <v>1988.5362139999997</v>
      </c>
      <c r="I8">
        <f t="shared" si="1"/>
        <v>1233.4032019999997</v>
      </c>
      <c r="L8" s="10" t="s">
        <v>194</v>
      </c>
      <c r="M8">
        <v>0.63888999999999996</v>
      </c>
      <c r="N8">
        <v>0.81333</v>
      </c>
      <c r="O8">
        <f t="shared" si="2"/>
        <v>0.72611000000000003</v>
      </c>
      <c r="R8">
        <f t="shared" si="3"/>
        <v>0.76944639999999997</v>
      </c>
      <c r="S8">
        <f t="shared" si="3"/>
        <v>0.96295320000000006</v>
      </c>
    </row>
    <row r="9" spans="1:21" x14ac:dyDescent="0.2">
      <c r="A9" t="s">
        <v>56</v>
      </c>
      <c r="B9" t="s">
        <v>195</v>
      </c>
      <c r="C9">
        <v>2206.4866999999999</v>
      </c>
      <c r="D9">
        <v>2231.0117</v>
      </c>
      <c r="E9">
        <f t="shared" si="0"/>
        <v>2218.7492000000002</v>
      </c>
      <c r="H9">
        <f t="shared" si="4"/>
        <v>1623.9180639999995</v>
      </c>
      <c r="I9">
        <f t="shared" si="1"/>
        <v>1598.0213519999998</v>
      </c>
      <c r="L9" s="10" t="s">
        <v>194</v>
      </c>
      <c r="M9">
        <v>0.69443999999999995</v>
      </c>
      <c r="N9">
        <v>0.78666999999999998</v>
      </c>
      <c r="O9">
        <f t="shared" si="2"/>
        <v>0.74055499999999996</v>
      </c>
      <c r="R9">
        <f t="shared" si="3"/>
        <v>0.81055140000000003</v>
      </c>
      <c r="S9">
        <f t="shared" si="3"/>
        <v>0.92184820000000012</v>
      </c>
    </row>
    <row r="10" spans="1:21" x14ac:dyDescent="0.2">
      <c r="A10" t="s">
        <v>55</v>
      </c>
      <c r="B10" t="s">
        <v>195</v>
      </c>
      <c r="C10">
        <v>1151.1248000000001</v>
      </c>
      <c r="D10">
        <v>1463.6922999999999</v>
      </c>
      <c r="E10">
        <f t="shared" si="0"/>
        <v>1307.4085500000001</v>
      </c>
      <c r="H10">
        <f t="shared" si="4"/>
        <v>1479.8968139999997</v>
      </c>
      <c r="I10">
        <f t="shared" si="1"/>
        <v>1742.0426019999998</v>
      </c>
      <c r="L10" s="10" t="s">
        <v>194</v>
      </c>
      <c r="M10">
        <v>0.94443999999999995</v>
      </c>
      <c r="N10">
        <v>0.88</v>
      </c>
      <c r="O10">
        <f t="shared" si="2"/>
        <v>0.91222000000000003</v>
      </c>
      <c r="R10">
        <f t="shared" si="3"/>
        <v>0.88888639999999997</v>
      </c>
      <c r="S10">
        <f t="shared" si="3"/>
        <v>0.84351320000000007</v>
      </c>
    </row>
    <row r="11" spans="1:21" x14ac:dyDescent="0.2">
      <c r="A11" t="s">
        <v>54</v>
      </c>
      <c r="B11" t="s">
        <v>195</v>
      </c>
      <c r="C11">
        <v>1222.8154999999999</v>
      </c>
      <c r="D11">
        <v>1663.6014</v>
      </c>
      <c r="E11">
        <f t="shared" si="0"/>
        <v>1443.2084500000001</v>
      </c>
      <c r="H11">
        <f t="shared" si="4"/>
        <v>1415.7876139999996</v>
      </c>
      <c r="I11">
        <f t="shared" si="1"/>
        <v>1806.1518019999999</v>
      </c>
      <c r="L11" s="10" t="s">
        <v>194</v>
      </c>
      <c r="M11">
        <v>1</v>
      </c>
      <c r="N11">
        <v>0.84</v>
      </c>
      <c r="O11">
        <f t="shared" si="2"/>
        <v>0.91999999999999993</v>
      </c>
      <c r="R11">
        <f t="shared" si="3"/>
        <v>0.93666640000000012</v>
      </c>
      <c r="S11">
        <f t="shared" si="3"/>
        <v>0.79573320000000014</v>
      </c>
    </row>
    <row r="12" spans="1:21" x14ac:dyDescent="0.2">
      <c r="A12" t="s">
        <v>53</v>
      </c>
      <c r="B12" t="s">
        <v>195</v>
      </c>
      <c r="C12">
        <v>2116.65</v>
      </c>
      <c r="D12">
        <v>2274.9106000000002</v>
      </c>
      <c r="E12">
        <f t="shared" si="0"/>
        <v>2195.7803000000004</v>
      </c>
      <c r="H12">
        <f t="shared" si="4"/>
        <v>1557.0502639999995</v>
      </c>
      <c r="I12">
        <f t="shared" si="1"/>
        <v>1664.8891519999997</v>
      </c>
      <c r="L12" s="10" t="s">
        <v>194</v>
      </c>
      <c r="M12">
        <v>0.97221999999999997</v>
      </c>
      <c r="N12">
        <v>0.98667000000000005</v>
      </c>
      <c r="O12">
        <f t="shared" si="2"/>
        <v>0.97944500000000001</v>
      </c>
      <c r="R12">
        <f t="shared" si="3"/>
        <v>0.84944140000000001</v>
      </c>
      <c r="S12">
        <f t="shared" si="3"/>
        <v>0.88295820000000014</v>
      </c>
    </row>
    <row r="13" spans="1:21" x14ac:dyDescent="0.2">
      <c r="A13" t="s">
        <v>52</v>
      </c>
      <c r="B13" t="s">
        <v>195</v>
      </c>
      <c r="C13">
        <v>1629.5795000000001</v>
      </c>
      <c r="D13">
        <v>1895.5059000000001</v>
      </c>
      <c r="E13">
        <f t="shared" si="0"/>
        <v>1762.5427</v>
      </c>
      <c r="H13">
        <f t="shared" si="4"/>
        <v>1503.2173639999999</v>
      </c>
      <c r="I13">
        <f t="shared" si="1"/>
        <v>1718.7220520000001</v>
      </c>
      <c r="L13" s="10" t="s">
        <v>194</v>
      </c>
      <c r="M13">
        <v>0.80556000000000005</v>
      </c>
      <c r="N13">
        <v>0.93332999999999999</v>
      </c>
      <c r="O13">
        <f t="shared" si="2"/>
        <v>0.86944500000000002</v>
      </c>
      <c r="R13">
        <f t="shared" si="3"/>
        <v>0.79278140000000008</v>
      </c>
      <c r="S13">
        <f t="shared" si="3"/>
        <v>0.93961820000000007</v>
      </c>
    </row>
    <row r="14" spans="1:21" x14ac:dyDescent="0.2">
      <c r="A14" t="s">
        <v>51</v>
      </c>
      <c r="B14" t="s">
        <v>195</v>
      </c>
      <c r="C14">
        <v>1206.2650000000001</v>
      </c>
      <c r="D14">
        <v>1455.7058999999999</v>
      </c>
      <c r="E14">
        <f t="shared" si="0"/>
        <v>1330.9854500000001</v>
      </c>
      <c r="H14">
        <f t="shared" si="4"/>
        <v>1511.4601139999997</v>
      </c>
      <c r="I14">
        <f t="shared" si="1"/>
        <v>1710.4793019999997</v>
      </c>
      <c r="L14" s="10" t="s">
        <v>194</v>
      </c>
      <c r="M14">
        <v>1</v>
      </c>
      <c r="N14">
        <v>0.93332999999999999</v>
      </c>
      <c r="O14">
        <f t="shared" si="2"/>
        <v>0.966665</v>
      </c>
      <c r="R14">
        <f t="shared" si="3"/>
        <v>0.89000140000000005</v>
      </c>
      <c r="S14">
        <f t="shared" si="3"/>
        <v>0.8423982000000001</v>
      </c>
    </row>
    <row r="15" spans="1:21" x14ac:dyDescent="0.2">
      <c r="A15" t="s">
        <v>50</v>
      </c>
      <c r="B15" t="s">
        <v>195</v>
      </c>
      <c r="C15">
        <v>1709.4511</v>
      </c>
      <c r="D15">
        <v>1780.0325</v>
      </c>
      <c r="E15">
        <f t="shared" si="0"/>
        <v>1744.7418</v>
      </c>
      <c r="H15">
        <f t="shared" si="4"/>
        <v>1600.8898639999998</v>
      </c>
      <c r="I15">
        <f t="shared" si="1"/>
        <v>1621.0495519999999</v>
      </c>
      <c r="L15" s="10" t="s">
        <v>194</v>
      </c>
      <c r="M15">
        <v>0.88888999999999996</v>
      </c>
      <c r="N15">
        <v>0.74666999999999994</v>
      </c>
      <c r="O15">
        <f t="shared" si="2"/>
        <v>0.81777999999999995</v>
      </c>
      <c r="R15">
        <f t="shared" si="3"/>
        <v>0.92777640000000006</v>
      </c>
      <c r="S15">
        <f t="shared" si="3"/>
        <v>0.80462320000000009</v>
      </c>
    </row>
    <row r="16" spans="1:21" x14ac:dyDescent="0.2">
      <c r="A16" t="s">
        <v>49</v>
      </c>
      <c r="B16" t="s">
        <v>195</v>
      </c>
      <c r="C16">
        <v>1439.4673</v>
      </c>
      <c r="D16">
        <v>1606.58</v>
      </c>
      <c r="E16">
        <f t="shared" si="0"/>
        <v>1523.0236500000001</v>
      </c>
      <c r="H16">
        <f t="shared" si="4"/>
        <v>1552.6242139999997</v>
      </c>
      <c r="I16">
        <f t="shared" si="1"/>
        <v>1669.3152019999998</v>
      </c>
      <c r="L16" s="10" t="s">
        <v>194</v>
      </c>
      <c r="M16">
        <v>0.91666999999999998</v>
      </c>
      <c r="N16">
        <v>0.84</v>
      </c>
      <c r="O16">
        <f t="shared" si="2"/>
        <v>0.87833499999999998</v>
      </c>
      <c r="R16">
        <f t="shared" si="3"/>
        <v>0.89500140000000006</v>
      </c>
      <c r="S16">
        <f t="shared" si="3"/>
        <v>0.83739820000000009</v>
      </c>
    </row>
    <row r="17" spans="1:21" x14ac:dyDescent="0.2">
      <c r="A17" t="s">
        <v>48</v>
      </c>
      <c r="B17" t="s">
        <v>195</v>
      </c>
      <c r="C17">
        <v>1427.3572999999999</v>
      </c>
      <c r="D17">
        <v>1125.0785000000001</v>
      </c>
      <c r="E17">
        <f t="shared" si="0"/>
        <v>1276.2179000000001</v>
      </c>
      <c r="H17">
        <f t="shared" si="4"/>
        <v>1787.3199639999996</v>
      </c>
      <c r="I17">
        <f t="shared" si="1"/>
        <v>1434.6194519999999</v>
      </c>
      <c r="L17" s="10" t="s">
        <v>194</v>
      </c>
      <c r="M17">
        <v>0.97221999999999997</v>
      </c>
      <c r="N17">
        <v>0.97333000000000003</v>
      </c>
      <c r="O17">
        <f t="shared" si="2"/>
        <v>0.97277499999999995</v>
      </c>
      <c r="R17">
        <f t="shared" si="3"/>
        <v>0.85611140000000008</v>
      </c>
      <c r="S17">
        <f t="shared" si="3"/>
        <v>0.87628820000000018</v>
      </c>
    </row>
    <row r="18" spans="1:21" x14ac:dyDescent="0.2">
      <c r="A18" t="s">
        <v>47</v>
      </c>
      <c r="B18" t="s">
        <v>195</v>
      </c>
      <c r="C18">
        <v>1689.1179999999999</v>
      </c>
      <c r="D18">
        <v>1383.9876999999999</v>
      </c>
      <c r="E18">
        <f t="shared" si="0"/>
        <v>1536.55285</v>
      </c>
      <c r="H18">
        <f t="shared" si="4"/>
        <v>1788.7457139999997</v>
      </c>
      <c r="I18">
        <f t="shared" si="1"/>
        <v>1433.1937019999998</v>
      </c>
      <c r="L18" s="10" t="s">
        <v>194</v>
      </c>
      <c r="M18">
        <v>0.88888999999999996</v>
      </c>
      <c r="N18">
        <v>0.85333000000000003</v>
      </c>
      <c r="O18">
        <f t="shared" si="2"/>
        <v>0.87111000000000005</v>
      </c>
      <c r="R18">
        <f t="shared" si="3"/>
        <v>0.87444639999999996</v>
      </c>
      <c r="S18">
        <f t="shared" si="3"/>
        <v>0.85795320000000008</v>
      </c>
    </row>
    <row r="19" spans="1:21" x14ac:dyDescent="0.2">
      <c r="A19" t="s">
        <v>46</v>
      </c>
      <c r="B19" t="s">
        <v>195</v>
      </c>
      <c r="C19">
        <v>1868.2406000000001</v>
      </c>
      <c r="D19">
        <v>1583.3039000000001</v>
      </c>
      <c r="E19">
        <f t="shared" si="0"/>
        <v>1725.77225</v>
      </c>
      <c r="H19">
        <f t="shared" si="4"/>
        <v>1778.6489139999999</v>
      </c>
      <c r="I19">
        <f t="shared" si="1"/>
        <v>1443.2905020000001</v>
      </c>
      <c r="L19" s="10" t="s">
        <v>194</v>
      </c>
      <c r="M19">
        <v>0.80556000000000005</v>
      </c>
      <c r="N19">
        <v>0.82667000000000002</v>
      </c>
      <c r="O19">
        <f t="shared" si="2"/>
        <v>0.81611500000000003</v>
      </c>
      <c r="R19">
        <f t="shared" si="3"/>
        <v>0.84611140000000007</v>
      </c>
      <c r="S19">
        <f t="shared" si="3"/>
        <v>0.88628820000000008</v>
      </c>
    </row>
    <row r="20" spans="1:21" x14ac:dyDescent="0.2">
      <c r="A20" t="s">
        <v>45</v>
      </c>
      <c r="B20" t="s">
        <v>195</v>
      </c>
      <c r="C20">
        <v>2482.9385000000002</v>
      </c>
      <c r="D20">
        <v>1719.2209</v>
      </c>
      <c r="E20">
        <f t="shared" si="0"/>
        <v>2101.0797000000002</v>
      </c>
      <c r="H20">
        <f t="shared" si="4"/>
        <v>2018.0393639999998</v>
      </c>
      <c r="I20">
        <f t="shared" si="1"/>
        <v>1203.9000519999997</v>
      </c>
      <c r="M20">
        <v>0.72221999999999997</v>
      </c>
      <c r="N20">
        <v>0.89332999999999996</v>
      </c>
      <c r="O20">
        <f t="shared" si="2"/>
        <v>0.80777499999999991</v>
      </c>
      <c r="R20">
        <f t="shared" si="3"/>
        <v>0.77111140000000011</v>
      </c>
      <c r="S20">
        <f t="shared" si="3"/>
        <v>0.96128820000000015</v>
      </c>
    </row>
    <row r="21" spans="1:21" x14ac:dyDescent="0.2">
      <c r="A21" t="s">
        <v>44</v>
      </c>
      <c r="B21" t="s">
        <v>195</v>
      </c>
      <c r="C21">
        <v>1439.45</v>
      </c>
      <c r="D21">
        <v>1543.395</v>
      </c>
      <c r="E21">
        <f t="shared" si="0"/>
        <v>1491.4225000000001</v>
      </c>
      <c r="H21">
        <f t="shared" si="4"/>
        <v>1584.2080639999997</v>
      </c>
      <c r="I21">
        <f t="shared" si="1"/>
        <v>1637.7313519999998</v>
      </c>
      <c r="M21">
        <v>0.97221999999999997</v>
      </c>
      <c r="N21">
        <v>0.94667000000000001</v>
      </c>
      <c r="O21">
        <f t="shared" si="2"/>
        <v>0.95944499999999999</v>
      </c>
      <c r="R21">
        <f t="shared" si="3"/>
        <v>0.86944140000000003</v>
      </c>
      <c r="S21">
        <f t="shared" si="3"/>
        <v>0.86295820000000012</v>
      </c>
    </row>
    <row r="22" spans="1:21" x14ac:dyDescent="0.2">
      <c r="A22" t="s">
        <v>43</v>
      </c>
      <c r="B22" t="s">
        <v>195</v>
      </c>
      <c r="C22">
        <v>1276.5908999999999</v>
      </c>
      <c r="D22">
        <v>1208.057</v>
      </c>
      <c r="E22">
        <f t="shared" si="0"/>
        <v>1242.32395</v>
      </c>
      <c r="H22">
        <f t="shared" si="4"/>
        <v>1670.4475139999997</v>
      </c>
      <c r="I22">
        <f t="shared" si="1"/>
        <v>1551.491902</v>
      </c>
      <c r="M22">
        <v>1</v>
      </c>
      <c r="N22">
        <v>0.94667000000000001</v>
      </c>
      <c r="O22">
        <f t="shared" si="2"/>
        <v>0.97333500000000006</v>
      </c>
      <c r="R22">
        <f t="shared" si="3"/>
        <v>0.88333139999999999</v>
      </c>
      <c r="S22">
        <f t="shared" si="3"/>
        <v>0.84906820000000005</v>
      </c>
    </row>
    <row r="23" spans="1:21" x14ac:dyDescent="0.2">
      <c r="A23" t="s">
        <v>42</v>
      </c>
      <c r="B23" t="s">
        <v>195</v>
      </c>
      <c r="C23">
        <v>1199.6244999999999</v>
      </c>
      <c r="D23">
        <v>1472.7789</v>
      </c>
      <c r="E23">
        <f t="shared" si="0"/>
        <v>1336.2017000000001</v>
      </c>
      <c r="H23">
        <f t="shared" si="4"/>
        <v>1499.6033639999996</v>
      </c>
      <c r="I23">
        <f t="shared" si="1"/>
        <v>1722.3360519999999</v>
      </c>
      <c r="M23">
        <v>0.77778000000000003</v>
      </c>
      <c r="N23">
        <v>0.84</v>
      </c>
      <c r="O23">
        <f t="shared" si="2"/>
        <v>0.80889</v>
      </c>
      <c r="R23">
        <f t="shared" si="3"/>
        <v>0.82555640000000008</v>
      </c>
      <c r="S23">
        <f t="shared" si="3"/>
        <v>0.90684320000000007</v>
      </c>
    </row>
    <row r="24" spans="1:21" x14ac:dyDescent="0.2">
      <c r="A24" t="s">
        <v>40</v>
      </c>
      <c r="B24" t="s">
        <v>195</v>
      </c>
      <c r="C24">
        <v>1351.52</v>
      </c>
      <c r="D24">
        <v>945.37350000000004</v>
      </c>
      <c r="E24">
        <f t="shared" si="0"/>
        <v>1148.4467500000001</v>
      </c>
      <c r="H24">
        <f t="shared" si="4"/>
        <v>1839.2538139999997</v>
      </c>
      <c r="I24">
        <f t="shared" si="1"/>
        <v>1382.685602</v>
      </c>
      <c r="M24">
        <v>0.75</v>
      </c>
      <c r="N24">
        <v>0.93332999999999999</v>
      </c>
      <c r="O24">
        <f t="shared" si="2"/>
        <v>0.841665</v>
      </c>
      <c r="R24">
        <f t="shared" si="3"/>
        <v>0.76500140000000005</v>
      </c>
      <c r="S24">
        <f t="shared" si="3"/>
        <v>0.9673982000000001</v>
      </c>
    </row>
    <row r="25" spans="1:21" x14ac:dyDescent="0.2">
      <c r="A25" t="s">
        <v>39</v>
      </c>
      <c r="B25" t="s">
        <v>195</v>
      </c>
      <c r="C25">
        <v>2329.3667</v>
      </c>
      <c r="D25">
        <v>2013.1929</v>
      </c>
      <c r="E25">
        <f t="shared" si="0"/>
        <v>2171.2798000000003</v>
      </c>
      <c r="H25">
        <f t="shared" si="4"/>
        <v>1794.2674639999996</v>
      </c>
      <c r="I25">
        <f t="shared" si="1"/>
        <v>1427.6719519999997</v>
      </c>
      <c r="M25">
        <v>0.75</v>
      </c>
      <c r="N25">
        <v>0.89332999999999996</v>
      </c>
      <c r="O25">
        <f t="shared" si="2"/>
        <v>0.82166499999999998</v>
      </c>
      <c r="R25">
        <f t="shared" si="3"/>
        <v>0.78500140000000007</v>
      </c>
      <c r="S25">
        <f t="shared" si="3"/>
        <v>0.94739820000000008</v>
      </c>
    </row>
    <row r="26" spans="1:21" x14ac:dyDescent="0.2">
      <c r="A26" t="s">
        <v>38</v>
      </c>
      <c r="B26" t="s">
        <v>195</v>
      </c>
      <c r="C26">
        <v>1422.8008</v>
      </c>
      <c r="D26">
        <v>1632.3561</v>
      </c>
      <c r="E26">
        <f t="shared" si="0"/>
        <v>1527.57845</v>
      </c>
      <c r="H26">
        <f t="shared" si="4"/>
        <v>1531.4029139999998</v>
      </c>
      <c r="I26">
        <f t="shared" si="1"/>
        <v>1690.5365019999999</v>
      </c>
      <c r="M26">
        <v>0.69443999999999995</v>
      </c>
      <c r="N26">
        <v>0.86667000000000005</v>
      </c>
      <c r="O26">
        <f t="shared" si="2"/>
        <v>0.780555</v>
      </c>
      <c r="R26">
        <f t="shared" si="3"/>
        <v>0.7705514</v>
      </c>
      <c r="S26">
        <f t="shared" si="3"/>
        <v>0.96184820000000015</v>
      </c>
    </row>
    <row r="27" spans="1:21" s="2" customFormat="1" x14ac:dyDescent="0.2">
      <c r="A27" s="2" t="s">
        <v>88</v>
      </c>
      <c r="B27" s="2" t="s">
        <v>195</v>
      </c>
      <c r="C27" s="2">
        <v>1067.5830000000001</v>
      </c>
      <c r="D27" s="2">
        <v>917.36289999999997</v>
      </c>
      <c r="E27" s="2">
        <f t="shared" si="0"/>
        <v>992.47295000000008</v>
      </c>
      <c r="F27" s="2">
        <f>AVERAGE(C27:C51)</f>
        <v>1088.8859640000001</v>
      </c>
      <c r="G27" s="2">
        <f>AVERAGE(D27:D51)</f>
        <v>1186.2209839999998</v>
      </c>
      <c r="H27" s="2">
        <f>C27-E27+$F$27</f>
        <v>1163.9960140000001</v>
      </c>
      <c r="I27" s="2">
        <f>D27-E27+$G$27</f>
        <v>1111.1109339999998</v>
      </c>
      <c r="J27" s="2">
        <f>1.96*STDEV(H27:H51)/SQRT(25)</f>
        <v>28.987278814220133</v>
      </c>
      <c r="K27" s="2">
        <f>1.96*STDEV(I27:I51)/SQRT(25)</f>
        <v>28.987278814220133</v>
      </c>
      <c r="M27" s="2">
        <v>0.83333000000000002</v>
      </c>
      <c r="N27" s="2">
        <v>0.88</v>
      </c>
      <c r="O27" s="2">
        <f t="shared" si="2"/>
        <v>0.85666500000000001</v>
      </c>
      <c r="P27" s="2">
        <f>AVERAGE(M27:M51)</f>
        <v>0.95999879999999993</v>
      </c>
      <c r="Q27" s="2">
        <f>AVERAGE(N27:N51)</f>
        <v>0.95680000000000021</v>
      </c>
      <c r="R27" s="2">
        <f>M27-$O27+P$27</f>
        <v>0.93666379999999994</v>
      </c>
      <c r="S27" s="2">
        <f>N27-$O27+Q$27</f>
        <v>0.9801350000000002</v>
      </c>
      <c r="T27" s="2">
        <f>1.96*STDEV(R27:R51)/SQRT(25)</f>
        <v>7.7686993469204737E-3</v>
      </c>
      <c r="U27" s="2">
        <f>1.96*STDEV(S27:S51)/SQRT(25)</f>
        <v>7.7686993469204824E-3</v>
      </c>
    </row>
    <row r="28" spans="1:21" x14ac:dyDescent="0.2">
      <c r="A28" t="s">
        <v>87</v>
      </c>
      <c r="B28" t="s">
        <v>195</v>
      </c>
      <c r="C28">
        <v>1106.8775000000001</v>
      </c>
      <c r="D28">
        <v>1079.0328</v>
      </c>
      <c r="E28">
        <f t="shared" si="0"/>
        <v>1092.95515</v>
      </c>
      <c r="H28">
        <f t="shared" ref="H28:H51" si="5">C28-E28+$F$27</f>
        <v>1102.8083140000001</v>
      </c>
      <c r="I28">
        <f t="shared" ref="I28:I51" si="6">D28-E28+$G$27</f>
        <v>1172.2986339999998</v>
      </c>
      <c r="M28">
        <v>0.97221999999999997</v>
      </c>
      <c r="N28">
        <v>0.94667000000000001</v>
      </c>
      <c r="O28">
        <f t="shared" si="2"/>
        <v>0.95944499999999999</v>
      </c>
      <c r="R28">
        <f t="shared" ref="R28:S51" si="7">M28-$O28+P$27</f>
        <v>0.97277379999999991</v>
      </c>
      <c r="S28">
        <f t="shared" si="7"/>
        <v>0.94402500000000023</v>
      </c>
    </row>
    <row r="29" spans="1:21" x14ac:dyDescent="0.2">
      <c r="A29" t="s">
        <v>86</v>
      </c>
      <c r="B29" t="s">
        <v>195</v>
      </c>
      <c r="C29">
        <v>1171.5205000000001</v>
      </c>
      <c r="D29">
        <v>1113.6436000000001</v>
      </c>
      <c r="E29">
        <f t="shared" si="0"/>
        <v>1142.58205</v>
      </c>
      <c r="H29">
        <f t="shared" si="5"/>
        <v>1117.8244140000002</v>
      </c>
      <c r="I29">
        <f t="shared" si="6"/>
        <v>1157.2825339999999</v>
      </c>
      <c r="M29">
        <v>0.97221999999999997</v>
      </c>
      <c r="N29">
        <v>1</v>
      </c>
      <c r="O29">
        <f t="shared" si="2"/>
        <v>0.98611000000000004</v>
      </c>
      <c r="R29">
        <f t="shared" si="7"/>
        <v>0.94610879999999986</v>
      </c>
      <c r="S29">
        <f t="shared" si="7"/>
        <v>0.97069000000000016</v>
      </c>
    </row>
    <row r="30" spans="1:21" x14ac:dyDescent="0.2">
      <c r="A30" t="s">
        <v>85</v>
      </c>
      <c r="B30" t="s">
        <v>195</v>
      </c>
      <c r="C30">
        <v>1142.9335000000001</v>
      </c>
      <c r="D30">
        <v>1141.6728000000001</v>
      </c>
      <c r="E30">
        <f t="shared" si="0"/>
        <v>1142.3031500000002</v>
      </c>
      <c r="H30">
        <f t="shared" si="5"/>
        <v>1089.516314</v>
      </c>
      <c r="I30">
        <f t="shared" si="6"/>
        <v>1185.5906339999997</v>
      </c>
      <c r="M30">
        <v>0.94443999999999995</v>
      </c>
      <c r="N30">
        <v>0.97333000000000003</v>
      </c>
      <c r="O30">
        <f t="shared" si="2"/>
        <v>0.95888499999999999</v>
      </c>
      <c r="R30">
        <f t="shared" si="7"/>
        <v>0.94555379999999989</v>
      </c>
      <c r="S30">
        <f t="shared" si="7"/>
        <v>0.97124500000000025</v>
      </c>
    </row>
    <row r="31" spans="1:21" x14ac:dyDescent="0.2">
      <c r="A31" t="s">
        <v>84</v>
      </c>
      <c r="B31" t="s">
        <v>195</v>
      </c>
      <c r="C31">
        <v>1128.3335</v>
      </c>
      <c r="D31">
        <v>1086.9259999999999</v>
      </c>
      <c r="E31">
        <f t="shared" si="0"/>
        <v>1107.6297500000001</v>
      </c>
      <c r="H31">
        <f t="shared" si="5"/>
        <v>1109.589714</v>
      </c>
      <c r="I31">
        <f t="shared" si="6"/>
        <v>1165.5172339999997</v>
      </c>
      <c r="M31">
        <v>1</v>
      </c>
      <c r="N31">
        <v>0.96</v>
      </c>
      <c r="O31">
        <f t="shared" si="2"/>
        <v>0.98</v>
      </c>
      <c r="R31">
        <f t="shared" si="7"/>
        <v>0.97999879999999995</v>
      </c>
      <c r="S31">
        <f t="shared" si="7"/>
        <v>0.93680000000000019</v>
      </c>
    </row>
    <row r="32" spans="1:21" x14ac:dyDescent="0.2">
      <c r="A32" t="s">
        <v>83</v>
      </c>
      <c r="B32" t="s">
        <v>195</v>
      </c>
      <c r="C32">
        <v>1599.5150000000001</v>
      </c>
      <c r="D32">
        <v>1732.7394999999999</v>
      </c>
      <c r="E32">
        <f t="shared" si="0"/>
        <v>1666.12725</v>
      </c>
      <c r="H32">
        <f t="shared" si="5"/>
        <v>1022.2737140000002</v>
      </c>
      <c r="I32">
        <f t="shared" si="6"/>
        <v>1252.8332339999997</v>
      </c>
      <c r="M32">
        <v>0.94443999999999995</v>
      </c>
      <c r="N32">
        <v>0.94667000000000001</v>
      </c>
      <c r="O32">
        <f t="shared" si="2"/>
        <v>0.94555499999999992</v>
      </c>
      <c r="R32">
        <f t="shared" si="7"/>
        <v>0.95888379999999995</v>
      </c>
      <c r="S32">
        <f t="shared" si="7"/>
        <v>0.95791500000000029</v>
      </c>
    </row>
    <row r="33" spans="1:19" x14ac:dyDescent="0.2">
      <c r="A33" t="s">
        <v>82</v>
      </c>
      <c r="B33" t="s">
        <v>195</v>
      </c>
      <c r="C33">
        <v>1185.3683000000001</v>
      </c>
      <c r="D33">
        <v>1497.9583</v>
      </c>
      <c r="E33">
        <f t="shared" si="0"/>
        <v>1341.6633000000002</v>
      </c>
      <c r="H33">
        <f t="shared" si="5"/>
        <v>932.59096399999999</v>
      </c>
      <c r="I33">
        <f t="shared" si="6"/>
        <v>1342.5159839999997</v>
      </c>
      <c r="M33">
        <v>0.94443999999999995</v>
      </c>
      <c r="N33">
        <v>0.97333000000000003</v>
      </c>
      <c r="O33">
        <f t="shared" si="2"/>
        <v>0.95888499999999999</v>
      </c>
      <c r="R33">
        <f t="shared" si="7"/>
        <v>0.94555379999999989</v>
      </c>
      <c r="S33">
        <f t="shared" si="7"/>
        <v>0.97124500000000025</v>
      </c>
    </row>
    <row r="34" spans="1:19" x14ac:dyDescent="0.2">
      <c r="A34" t="s">
        <v>81</v>
      </c>
      <c r="B34" t="s">
        <v>195</v>
      </c>
      <c r="C34">
        <v>807.27499999999998</v>
      </c>
      <c r="D34">
        <v>1067.9168</v>
      </c>
      <c r="E34">
        <f t="shared" si="0"/>
        <v>937.59590000000003</v>
      </c>
      <c r="H34">
        <f t="shared" si="5"/>
        <v>958.56506400000001</v>
      </c>
      <c r="I34">
        <f t="shared" si="6"/>
        <v>1316.5418839999998</v>
      </c>
      <c r="M34">
        <v>0.91666999999999998</v>
      </c>
      <c r="N34">
        <v>0.98667000000000005</v>
      </c>
      <c r="O34">
        <f t="shared" si="2"/>
        <v>0.95167000000000002</v>
      </c>
      <c r="R34">
        <f t="shared" si="7"/>
        <v>0.9249987999999999</v>
      </c>
      <c r="S34">
        <f t="shared" si="7"/>
        <v>0.99180000000000024</v>
      </c>
    </row>
    <row r="35" spans="1:19" x14ac:dyDescent="0.2">
      <c r="A35" t="s">
        <v>80</v>
      </c>
      <c r="B35" t="s">
        <v>195</v>
      </c>
      <c r="C35">
        <v>1006.5485</v>
      </c>
      <c r="D35">
        <v>1094.7242000000001</v>
      </c>
      <c r="E35">
        <f t="shared" si="0"/>
        <v>1050.63635</v>
      </c>
      <c r="H35">
        <f t="shared" si="5"/>
        <v>1044.7981140000002</v>
      </c>
      <c r="I35">
        <f t="shared" si="6"/>
        <v>1230.3088339999999</v>
      </c>
      <c r="M35">
        <v>0.97221999999999997</v>
      </c>
      <c r="N35">
        <v>0.94667000000000001</v>
      </c>
      <c r="O35">
        <f t="shared" si="2"/>
        <v>0.95944499999999999</v>
      </c>
      <c r="R35">
        <f t="shared" si="7"/>
        <v>0.97277379999999991</v>
      </c>
      <c r="S35">
        <f t="shared" si="7"/>
        <v>0.94402500000000023</v>
      </c>
    </row>
    <row r="36" spans="1:19" x14ac:dyDescent="0.2">
      <c r="A36" t="s">
        <v>79</v>
      </c>
      <c r="B36" t="s">
        <v>195</v>
      </c>
      <c r="C36">
        <v>1151.8341</v>
      </c>
      <c r="D36">
        <v>1218.0255999999999</v>
      </c>
      <c r="E36">
        <f t="shared" si="0"/>
        <v>1184.92985</v>
      </c>
      <c r="H36">
        <f t="shared" si="5"/>
        <v>1055.7902140000001</v>
      </c>
      <c r="I36">
        <f t="shared" si="6"/>
        <v>1219.3167339999998</v>
      </c>
      <c r="M36">
        <v>0.97221999999999997</v>
      </c>
      <c r="N36">
        <v>0.92</v>
      </c>
      <c r="O36">
        <f t="shared" si="2"/>
        <v>0.94611000000000001</v>
      </c>
      <c r="R36">
        <f t="shared" si="7"/>
        <v>0.9861087999999999</v>
      </c>
      <c r="S36">
        <f t="shared" si="7"/>
        <v>0.93069000000000024</v>
      </c>
    </row>
    <row r="37" spans="1:19" x14ac:dyDescent="0.2">
      <c r="A37" t="s">
        <v>78</v>
      </c>
      <c r="B37" t="s">
        <v>195</v>
      </c>
      <c r="C37">
        <v>943.3261</v>
      </c>
      <c r="D37">
        <v>945.30150000000003</v>
      </c>
      <c r="E37">
        <f t="shared" si="0"/>
        <v>944.31380000000001</v>
      </c>
      <c r="H37">
        <f t="shared" si="5"/>
        <v>1087.8982639999999</v>
      </c>
      <c r="I37">
        <f t="shared" si="6"/>
        <v>1187.2086839999997</v>
      </c>
      <c r="M37">
        <v>0.97221999999999997</v>
      </c>
      <c r="N37">
        <v>0.98667000000000005</v>
      </c>
      <c r="O37">
        <f t="shared" si="2"/>
        <v>0.97944500000000001</v>
      </c>
      <c r="R37">
        <f t="shared" si="7"/>
        <v>0.95277379999999989</v>
      </c>
      <c r="S37">
        <f t="shared" si="7"/>
        <v>0.96402500000000024</v>
      </c>
    </row>
    <row r="38" spans="1:19" x14ac:dyDescent="0.2">
      <c r="A38" t="s">
        <v>77</v>
      </c>
      <c r="B38" t="s">
        <v>195</v>
      </c>
      <c r="C38">
        <v>1173.6909000000001</v>
      </c>
      <c r="D38">
        <v>1269.4366</v>
      </c>
      <c r="E38">
        <f t="shared" si="0"/>
        <v>1221.56375</v>
      </c>
      <c r="H38">
        <f t="shared" si="5"/>
        <v>1041.0131140000001</v>
      </c>
      <c r="I38">
        <f t="shared" si="6"/>
        <v>1234.0938339999998</v>
      </c>
      <c r="M38">
        <v>1</v>
      </c>
      <c r="N38">
        <v>0.96</v>
      </c>
      <c r="O38">
        <f t="shared" si="2"/>
        <v>0.98</v>
      </c>
      <c r="R38">
        <f t="shared" si="7"/>
        <v>0.97999879999999995</v>
      </c>
      <c r="S38">
        <f t="shared" si="7"/>
        <v>0.93680000000000019</v>
      </c>
    </row>
    <row r="39" spans="1:19" x14ac:dyDescent="0.2">
      <c r="A39" t="s">
        <v>76</v>
      </c>
      <c r="B39" t="s">
        <v>195</v>
      </c>
      <c r="C39">
        <v>774.25739999999996</v>
      </c>
      <c r="D39">
        <v>847.35940000000005</v>
      </c>
      <c r="E39">
        <f t="shared" si="0"/>
        <v>810.80840000000001</v>
      </c>
      <c r="H39">
        <f t="shared" si="5"/>
        <v>1052.3349640000001</v>
      </c>
      <c r="I39">
        <f t="shared" si="6"/>
        <v>1222.771984</v>
      </c>
      <c r="M39">
        <v>1</v>
      </c>
      <c r="N39">
        <v>0.97333000000000003</v>
      </c>
      <c r="O39">
        <f t="shared" si="2"/>
        <v>0.98666500000000001</v>
      </c>
      <c r="R39">
        <f t="shared" si="7"/>
        <v>0.97333379999999992</v>
      </c>
      <c r="S39">
        <f t="shared" si="7"/>
        <v>0.94346500000000022</v>
      </c>
    </row>
    <row r="40" spans="1:19" x14ac:dyDescent="0.2">
      <c r="A40" t="s">
        <v>75</v>
      </c>
      <c r="B40" t="s">
        <v>195</v>
      </c>
      <c r="C40">
        <v>1272.2221999999999</v>
      </c>
      <c r="D40">
        <v>1527.0825</v>
      </c>
      <c r="E40">
        <f t="shared" si="0"/>
        <v>1399.6523499999998</v>
      </c>
      <c r="H40">
        <f t="shared" si="5"/>
        <v>961.45581400000015</v>
      </c>
      <c r="I40">
        <f t="shared" si="6"/>
        <v>1313.651134</v>
      </c>
      <c r="M40">
        <v>1</v>
      </c>
      <c r="N40">
        <v>1</v>
      </c>
      <c r="O40">
        <f t="shared" si="2"/>
        <v>1</v>
      </c>
      <c r="R40">
        <f t="shared" si="7"/>
        <v>0.95999879999999993</v>
      </c>
      <c r="S40">
        <f t="shared" si="7"/>
        <v>0.95680000000000021</v>
      </c>
    </row>
    <row r="41" spans="1:19" x14ac:dyDescent="0.2">
      <c r="A41" t="s">
        <v>74</v>
      </c>
      <c r="B41" t="s">
        <v>195</v>
      </c>
      <c r="C41">
        <v>1046.8991000000001</v>
      </c>
      <c r="D41">
        <v>1480.9018000000001</v>
      </c>
      <c r="E41">
        <f t="shared" si="0"/>
        <v>1263.9004500000001</v>
      </c>
      <c r="H41">
        <f t="shared" si="5"/>
        <v>871.88461400000006</v>
      </c>
      <c r="I41">
        <f t="shared" si="6"/>
        <v>1403.2223339999998</v>
      </c>
      <c r="M41">
        <v>0.97221999999999997</v>
      </c>
      <c r="N41">
        <v>0.96</v>
      </c>
      <c r="O41">
        <f t="shared" si="2"/>
        <v>0.96611000000000002</v>
      </c>
      <c r="R41">
        <f t="shared" si="7"/>
        <v>0.96610879999999988</v>
      </c>
      <c r="S41">
        <f t="shared" si="7"/>
        <v>0.95069000000000015</v>
      </c>
    </row>
    <row r="42" spans="1:19" x14ac:dyDescent="0.2">
      <c r="A42" t="s">
        <v>73</v>
      </c>
      <c r="B42" t="s">
        <v>195</v>
      </c>
      <c r="C42">
        <v>1326.0650000000001</v>
      </c>
      <c r="D42">
        <v>1597.7905000000001</v>
      </c>
      <c r="E42">
        <f t="shared" si="0"/>
        <v>1461.9277500000001</v>
      </c>
      <c r="H42">
        <f t="shared" si="5"/>
        <v>953.02321400000005</v>
      </c>
      <c r="I42">
        <f t="shared" si="6"/>
        <v>1322.0837339999998</v>
      </c>
      <c r="M42">
        <v>0.91666999999999998</v>
      </c>
      <c r="N42">
        <v>0.90666999999999998</v>
      </c>
      <c r="O42">
        <f t="shared" si="2"/>
        <v>0.91166999999999998</v>
      </c>
      <c r="R42">
        <f t="shared" si="7"/>
        <v>0.96499879999999993</v>
      </c>
      <c r="S42">
        <f t="shared" si="7"/>
        <v>0.9518000000000002</v>
      </c>
    </row>
    <row r="43" spans="1:19" x14ac:dyDescent="0.2">
      <c r="A43" t="s">
        <v>72</v>
      </c>
      <c r="B43" t="s">
        <v>195</v>
      </c>
      <c r="C43">
        <v>837.79480000000001</v>
      </c>
      <c r="D43">
        <v>1070.8813</v>
      </c>
      <c r="E43">
        <f t="shared" si="0"/>
        <v>954.33805000000007</v>
      </c>
      <c r="H43">
        <f t="shared" si="5"/>
        <v>972.342714</v>
      </c>
      <c r="I43">
        <f t="shared" si="6"/>
        <v>1302.7642339999998</v>
      </c>
      <c r="M43">
        <v>0.97221999999999997</v>
      </c>
      <c r="N43">
        <v>0.94667000000000001</v>
      </c>
      <c r="O43">
        <f t="shared" si="2"/>
        <v>0.95944499999999999</v>
      </c>
      <c r="R43">
        <f t="shared" si="7"/>
        <v>0.97277379999999991</v>
      </c>
      <c r="S43">
        <f t="shared" si="7"/>
        <v>0.94402500000000023</v>
      </c>
    </row>
    <row r="44" spans="1:19" x14ac:dyDescent="0.2">
      <c r="A44" t="s">
        <v>71</v>
      </c>
      <c r="B44" t="s">
        <v>195</v>
      </c>
      <c r="C44">
        <v>1166.2733000000001</v>
      </c>
      <c r="D44">
        <v>1184.9758999999999</v>
      </c>
      <c r="E44">
        <f t="shared" si="0"/>
        <v>1175.6246000000001</v>
      </c>
      <c r="H44">
        <f t="shared" si="5"/>
        <v>1079.534664</v>
      </c>
      <c r="I44">
        <f t="shared" si="6"/>
        <v>1195.5722839999996</v>
      </c>
      <c r="M44">
        <v>0.91666999999999998</v>
      </c>
      <c r="N44">
        <v>0.8</v>
      </c>
      <c r="O44">
        <f t="shared" si="2"/>
        <v>0.85833500000000007</v>
      </c>
      <c r="R44">
        <f t="shared" si="7"/>
        <v>1.0183337999999997</v>
      </c>
      <c r="S44">
        <f t="shared" si="7"/>
        <v>0.89846500000000018</v>
      </c>
    </row>
    <row r="45" spans="1:19" x14ac:dyDescent="0.2">
      <c r="A45" t="s">
        <v>70</v>
      </c>
      <c r="B45" t="s">
        <v>195</v>
      </c>
      <c r="C45">
        <v>979.78549999999996</v>
      </c>
      <c r="D45">
        <v>999.28899999999999</v>
      </c>
      <c r="E45">
        <f t="shared" si="0"/>
        <v>989.53724999999997</v>
      </c>
      <c r="H45">
        <f t="shared" si="5"/>
        <v>1079.1342140000002</v>
      </c>
      <c r="I45">
        <f t="shared" si="6"/>
        <v>1195.9727339999999</v>
      </c>
      <c r="M45">
        <v>0.97221999999999997</v>
      </c>
      <c r="N45">
        <v>0.97333000000000003</v>
      </c>
      <c r="O45">
        <f t="shared" si="2"/>
        <v>0.97277499999999995</v>
      </c>
      <c r="R45">
        <f t="shared" si="7"/>
        <v>0.95944379999999996</v>
      </c>
      <c r="S45">
        <f t="shared" si="7"/>
        <v>0.95735500000000029</v>
      </c>
    </row>
    <row r="46" spans="1:19" x14ac:dyDescent="0.2">
      <c r="A46" t="s">
        <v>69</v>
      </c>
      <c r="B46" t="s">
        <v>195</v>
      </c>
      <c r="C46">
        <v>849.90480000000002</v>
      </c>
      <c r="D46">
        <v>1063.9835</v>
      </c>
      <c r="E46">
        <f t="shared" si="0"/>
        <v>956.94415000000004</v>
      </c>
      <c r="H46">
        <f t="shared" si="5"/>
        <v>981.84661400000005</v>
      </c>
      <c r="I46">
        <f t="shared" si="6"/>
        <v>1293.2603339999998</v>
      </c>
      <c r="M46">
        <v>1</v>
      </c>
      <c r="N46">
        <v>0.98667000000000005</v>
      </c>
      <c r="O46">
        <f t="shared" si="2"/>
        <v>0.99333500000000008</v>
      </c>
      <c r="R46">
        <f t="shared" si="7"/>
        <v>0.96666379999999985</v>
      </c>
      <c r="S46">
        <f t="shared" si="7"/>
        <v>0.95013500000000017</v>
      </c>
    </row>
    <row r="47" spans="1:19" x14ac:dyDescent="0.2">
      <c r="A47" t="s">
        <v>68</v>
      </c>
      <c r="B47" t="s">
        <v>195</v>
      </c>
      <c r="C47">
        <v>1235.1143</v>
      </c>
      <c r="D47">
        <v>1135.5074999999999</v>
      </c>
      <c r="E47">
        <f t="shared" si="0"/>
        <v>1185.3108999999999</v>
      </c>
      <c r="H47">
        <f t="shared" si="5"/>
        <v>1138.6893640000001</v>
      </c>
      <c r="I47">
        <f t="shared" si="6"/>
        <v>1136.4175839999998</v>
      </c>
      <c r="M47">
        <v>0.91666999999999998</v>
      </c>
      <c r="N47">
        <v>0.97333000000000003</v>
      </c>
      <c r="O47">
        <f t="shared" si="2"/>
        <v>0.94500000000000006</v>
      </c>
      <c r="R47">
        <f t="shared" si="7"/>
        <v>0.93166879999999985</v>
      </c>
      <c r="S47">
        <f t="shared" si="7"/>
        <v>0.98513000000000017</v>
      </c>
    </row>
    <row r="48" spans="1:19" x14ac:dyDescent="0.2">
      <c r="A48" t="s">
        <v>67</v>
      </c>
      <c r="B48" t="s">
        <v>195</v>
      </c>
      <c r="C48">
        <v>1121.3586</v>
      </c>
      <c r="D48">
        <v>1145.0513000000001</v>
      </c>
      <c r="E48">
        <f t="shared" si="0"/>
        <v>1133.2049500000001</v>
      </c>
      <c r="H48">
        <f t="shared" si="5"/>
        <v>1077.039614</v>
      </c>
      <c r="I48">
        <f t="shared" si="6"/>
        <v>1198.0673339999998</v>
      </c>
      <c r="M48">
        <v>0.94443999999999995</v>
      </c>
      <c r="N48">
        <v>0.97333000000000003</v>
      </c>
      <c r="O48">
        <f t="shared" si="2"/>
        <v>0.95888499999999999</v>
      </c>
      <c r="R48">
        <f t="shared" si="7"/>
        <v>0.94555379999999989</v>
      </c>
      <c r="S48">
        <f t="shared" si="7"/>
        <v>0.97124500000000025</v>
      </c>
    </row>
    <row r="49" spans="1:21" x14ac:dyDescent="0.2">
      <c r="A49" t="s">
        <v>66</v>
      </c>
      <c r="B49" t="s">
        <v>195</v>
      </c>
      <c r="C49">
        <v>1131.5043000000001</v>
      </c>
      <c r="D49">
        <v>1110.7119</v>
      </c>
      <c r="E49">
        <f t="shared" si="0"/>
        <v>1121.1080999999999</v>
      </c>
      <c r="H49">
        <f t="shared" si="5"/>
        <v>1099.2821640000002</v>
      </c>
      <c r="I49">
        <f t="shared" si="6"/>
        <v>1175.8247839999999</v>
      </c>
      <c r="M49">
        <v>1</v>
      </c>
      <c r="N49">
        <v>0.97333000000000003</v>
      </c>
      <c r="O49">
        <f t="shared" si="2"/>
        <v>0.98666500000000001</v>
      </c>
      <c r="R49">
        <f t="shared" si="7"/>
        <v>0.97333379999999992</v>
      </c>
      <c r="S49">
        <f t="shared" si="7"/>
        <v>0.94346500000000022</v>
      </c>
    </row>
    <row r="50" spans="1:21" x14ac:dyDescent="0.2">
      <c r="A50" t="s">
        <v>65</v>
      </c>
      <c r="B50" t="s">
        <v>195</v>
      </c>
      <c r="C50">
        <v>784.53959999999995</v>
      </c>
      <c r="D50">
        <v>828.50149999999996</v>
      </c>
      <c r="E50">
        <f t="shared" si="0"/>
        <v>806.52054999999996</v>
      </c>
      <c r="H50">
        <f t="shared" si="5"/>
        <v>1066.9050139999999</v>
      </c>
      <c r="I50">
        <f t="shared" si="6"/>
        <v>1208.2019339999997</v>
      </c>
      <c r="M50">
        <v>1</v>
      </c>
      <c r="N50">
        <v>1</v>
      </c>
      <c r="O50">
        <f t="shared" si="2"/>
        <v>1</v>
      </c>
      <c r="R50">
        <f t="shared" si="7"/>
        <v>0.95999879999999993</v>
      </c>
      <c r="S50">
        <f t="shared" si="7"/>
        <v>0.95680000000000021</v>
      </c>
    </row>
    <row r="51" spans="1:21" x14ac:dyDescent="0.2">
      <c r="A51" t="s">
        <v>64</v>
      </c>
      <c r="B51" t="s">
        <v>195</v>
      </c>
      <c r="C51">
        <v>1211.6242999999999</v>
      </c>
      <c r="D51">
        <v>1498.7479000000001</v>
      </c>
      <c r="E51">
        <f t="shared" si="0"/>
        <v>1355.1860999999999</v>
      </c>
      <c r="H51">
        <f t="shared" si="5"/>
        <v>945.32416400000011</v>
      </c>
      <c r="I51">
        <f t="shared" si="6"/>
        <v>1329.782784</v>
      </c>
      <c r="M51">
        <v>0.94443999999999995</v>
      </c>
      <c r="N51">
        <v>0.97333000000000003</v>
      </c>
      <c r="O51">
        <f t="shared" si="2"/>
        <v>0.95888499999999999</v>
      </c>
      <c r="R51">
        <f t="shared" si="7"/>
        <v>0.94555379999999989</v>
      </c>
      <c r="S51">
        <f t="shared" si="7"/>
        <v>0.97124500000000025</v>
      </c>
    </row>
    <row r="52" spans="1:21" s="2" customFormat="1" x14ac:dyDescent="0.2">
      <c r="A52" s="2" t="s">
        <v>114</v>
      </c>
      <c r="B52" s="2" t="s">
        <v>195</v>
      </c>
      <c r="C52" s="2">
        <v>948.20349999999996</v>
      </c>
      <c r="D52" s="2">
        <v>773.5598</v>
      </c>
      <c r="E52" s="2">
        <f t="shared" si="0"/>
        <v>860.88165000000004</v>
      </c>
      <c r="F52" s="2">
        <f>AVERAGE(C52:C77)</f>
        <v>856.33598461538452</v>
      </c>
      <c r="G52" s="2">
        <f>AVERAGE(D52:D77)</f>
        <v>839.01798076923069</v>
      </c>
      <c r="H52" s="2">
        <f>C52-E52+$F$52</f>
        <v>943.65783461538444</v>
      </c>
      <c r="I52" s="2">
        <f>D52-E52+$G$52</f>
        <v>751.69613076923065</v>
      </c>
      <c r="J52" s="2">
        <f>1.96*STDEV(H52:H77)/SQRT(26)</f>
        <v>32.877635280397079</v>
      </c>
      <c r="K52" s="2">
        <f>1.96*STDEV(I52:I77)/SQRT(26)</f>
        <v>32.877635280397023</v>
      </c>
      <c r="M52" s="2">
        <v>1</v>
      </c>
      <c r="N52" s="2">
        <v>1</v>
      </c>
      <c r="O52" s="2">
        <f t="shared" si="2"/>
        <v>1</v>
      </c>
      <c r="P52" s="2">
        <f>AVERAGE(M52:M77)</f>
        <v>0.98183692307692305</v>
      </c>
      <c r="Q52" s="2">
        <f>AVERAGE(N52:N77)</f>
        <v>0.98512884615384633</v>
      </c>
      <c r="R52" s="2">
        <f>M52-$O52+P$52</f>
        <v>0.98183692307692305</v>
      </c>
      <c r="S52" s="2">
        <f>N52-$O52+Q$52</f>
        <v>0.98512884615384633</v>
      </c>
      <c r="T52" s="2">
        <f>1.96*STDEV(R52:R77)/SQRT(26)</f>
        <v>6.5592107723852835E-3</v>
      </c>
      <c r="U52" s="2">
        <f>1.96*STDEV(S52:S77)/SQRT(26)</f>
        <v>6.5592107723852835E-3</v>
      </c>
    </row>
    <row r="53" spans="1:21" x14ac:dyDescent="0.2">
      <c r="A53" t="s">
        <v>113</v>
      </c>
      <c r="B53" t="s">
        <v>195</v>
      </c>
      <c r="C53">
        <v>789.02300000000002</v>
      </c>
      <c r="D53">
        <v>916.07439999999997</v>
      </c>
      <c r="E53">
        <f t="shared" si="0"/>
        <v>852.54870000000005</v>
      </c>
      <c r="H53">
        <f t="shared" ref="H53:H77" si="8">C53-E53+$F$52</f>
        <v>792.81028461538449</v>
      </c>
      <c r="I53">
        <f t="shared" ref="I53:I77" si="9">D53-E53+$G$52</f>
        <v>902.5436807692306</v>
      </c>
      <c r="M53">
        <v>1</v>
      </c>
      <c r="N53">
        <v>1</v>
      </c>
      <c r="O53">
        <f t="shared" si="2"/>
        <v>1</v>
      </c>
      <c r="R53">
        <f t="shared" ref="R53:S77" si="10">M53-$O53+P$52</f>
        <v>0.98183692307692305</v>
      </c>
      <c r="S53">
        <f t="shared" si="10"/>
        <v>0.98512884615384633</v>
      </c>
    </row>
    <row r="54" spans="1:21" x14ac:dyDescent="0.2">
      <c r="A54" t="s">
        <v>112</v>
      </c>
      <c r="B54" t="s">
        <v>195</v>
      </c>
      <c r="C54">
        <v>891.94650000000001</v>
      </c>
      <c r="D54">
        <v>846.41099999999994</v>
      </c>
      <c r="E54">
        <f t="shared" si="0"/>
        <v>869.17875000000004</v>
      </c>
      <c r="H54">
        <f t="shared" si="8"/>
        <v>879.1037346153845</v>
      </c>
      <c r="I54">
        <f t="shared" si="9"/>
        <v>816.2502307692306</v>
      </c>
      <c r="M54">
        <v>1</v>
      </c>
      <c r="N54">
        <v>1</v>
      </c>
      <c r="O54">
        <f t="shared" si="2"/>
        <v>1</v>
      </c>
      <c r="R54">
        <f t="shared" si="10"/>
        <v>0.98183692307692305</v>
      </c>
      <c r="S54">
        <f t="shared" si="10"/>
        <v>0.98512884615384633</v>
      </c>
    </row>
    <row r="55" spans="1:21" x14ac:dyDescent="0.2">
      <c r="A55" t="s">
        <v>111</v>
      </c>
      <c r="B55" t="s">
        <v>195</v>
      </c>
      <c r="C55">
        <v>1007.7594</v>
      </c>
      <c r="D55">
        <v>844.97730000000001</v>
      </c>
      <c r="E55">
        <f t="shared" si="0"/>
        <v>926.36834999999996</v>
      </c>
      <c r="H55">
        <f t="shared" si="8"/>
        <v>937.72703461538458</v>
      </c>
      <c r="I55">
        <f t="shared" si="9"/>
        <v>757.62693076923074</v>
      </c>
      <c r="M55">
        <v>0.86111000000000004</v>
      </c>
      <c r="N55">
        <v>0.94667000000000001</v>
      </c>
      <c r="O55">
        <f t="shared" si="2"/>
        <v>0.90389000000000008</v>
      </c>
      <c r="R55">
        <f t="shared" si="10"/>
        <v>0.93905692307692301</v>
      </c>
      <c r="S55">
        <f t="shared" si="10"/>
        <v>1.0279088461538461</v>
      </c>
    </row>
    <row r="56" spans="1:21" x14ac:dyDescent="0.2">
      <c r="A56" t="s">
        <v>110</v>
      </c>
      <c r="B56" t="s">
        <v>195</v>
      </c>
      <c r="C56">
        <v>514.44259999999997</v>
      </c>
      <c r="D56">
        <v>505.73250000000002</v>
      </c>
      <c r="E56">
        <f t="shared" si="0"/>
        <v>510.08754999999996</v>
      </c>
      <c r="H56">
        <f t="shared" si="8"/>
        <v>860.69103461538452</v>
      </c>
      <c r="I56">
        <f t="shared" si="9"/>
        <v>834.6629307692308</v>
      </c>
      <c r="M56">
        <v>0.97221999999999997</v>
      </c>
      <c r="N56">
        <v>0.98667000000000005</v>
      </c>
      <c r="O56">
        <f t="shared" si="2"/>
        <v>0.97944500000000001</v>
      </c>
      <c r="R56">
        <f t="shared" si="10"/>
        <v>0.97461192307692301</v>
      </c>
      <c r="S56">
        <f t="shared" si="10"/>
        <v>0.99235384615384636</v>
      </c>
    </row>
    <row r="57" spans="1:21" x14ac:dyDescent="0.2">
      <c r="A57" t="s">
        <v>109</v>
      </c>
      <c r="B57" t="s">
        <v>195</v>
      </c>
      <c r="C57">
        <v>897.4135</v>
      </c>
      <c r="D57">
        <v>1049.6125999999999</v>
      </c>
      <c r="E57">
        <f t="shared" si="0"/>
        <v>973.51305000000002</v>
      </c>
      <c r="H57">
        <f t="shared" si="8"/>
        <v>780.2364346153845</v>
      </c>
      <c r="I57">
        <f t="shared" si="9"/>
        <v>915.1175307692306</v>
      </c>
      <c r="M57">
        <v>0.88888999999999996</v>
      </c>
      <c r="N57">
        <v>1</v>
      </c>
      <c r="O57">
        <f t="shared" si="2"/>
        <v>0.94444499999999998</v>
      </c>
      <c r="R57">
        <f t="shared" si="10"/>
        <v>0.92628192307692303</v>
      </c>
      <c r="S57">
        <f t="shared" si="10"/>
        <v>1.0406838461538463</v>
      </c>
    </row>
    <row r="58" spans="1:21" x14ac:dyDescent="0.2">
      <c r="A58" t="s">
        <v>108</v>
      </c>
      <c r="B58" t="s">
        <v>195</v>
      </c>
      <c r="C58">
        <v>908.07410000000004</v>
      </c>
      <c r="D58">
        <v>814.404</v>
      </c>
      <c r="E58">
        <f t="shared" si="0"/>
        <v>861.23905000000002</v>
      </c>
      <c r="H58">
        <f t="shared" si="8"/>
        <v>903.17103461538454</v>
      </c>
      <c r="I58">
        <f t="shared" si="9"/>
        <v>792.18293076923067</v>
      </c>
      <c r="M58">
        <v>0.97221999999999997</v>
      </c>
      <c r="N58">
        <v>1</v>
      </c>
      <c r="O58">
        <f t="shared" si="2"/>
        <v>0.98611000000000004</v>
      </c>
      <c r="R58">
        <f t="shared" si="10"/>
        <v>0.96794692307692298</v>
      </c>
      <c r="S58">
        <f t="shared" si="10"/>
        <v>0.99901884615384628</v>
      </c>
    </row>
    <row r="59" spans="1:21" x14ac:dyDescent="0.2">
      <c r="A59" t="s">
        <v>107</v>
      </c>
      <c r="B59" t="s">
        <v>195</v>
      </c>
      <c r="C59">
        <v>774.60519999999997</v>
      </c>
      <c r="D59">
        <v>976.39739999999995</v>
      </c>
      <c r="E59">
        <f t="shared" si="0"/>
        <v>875.5012999999999</v>
      </c>
      <c r="H59">
        <f t="shared" si="8"/>
        <v>755.43988461538459</v>
      </c>
      <c r="I59">
        <f t="shared" si="9"/>
        <v>939.91408076923074</v>
      </c>
      <c r="M59">
        <v>1</v>
      </c>
      <c r="N59">
        <v>0.98667000000000005</v>
      </c>
      <c r="O59">
        <f t="shared" si="2"/>
        <v>0.99333500000000008</v>
      </c>
      <c r="R59">
        <f t="shared" si="10"/>
        <v>0.98850192307692297</v>
      </c>
      <c r="S59">
        <f t="shared" si="10"/>
        <v>0.9784638461538463</v>
      </c>
    </row>
    <row r="60" spans="1:21" x14ac:dyDescent="0.2">
      <c r="A60" t="s">
        <v>106</v>
      </c>
      <c r="B60" t="s">
        <v>195</v>
      </c>
      <c r="C60">
        <v>799.47429999999997</v>
      </c>
      <c r="D60">
        <v>941.06479999999999</v>
      </c>
      <c r="E60">
        <f t="shared" si="0"/>
        <v>870.26954999999998</v>
      </c>
      <c r="H60">
        <f t="shared" si="8"/>
        <v>785.54073461538451</v>
      </c>
      <c r="I60">
        <f t="shared" si="9"/>
        <v>909.8132307692307</v>
      </c>
      <c r="M60">
        <v>1</v>
      </c>
      <c r="N60">
        <v>0.98667000000000005</v>
      </c>
      <c r="O60">
        <f t="shared" si="2"/>
        <v>0.99333500000000008</v>
      </c>
      <c r="R60">
        <f t="shared" si="10"/>
        <v>0.98850192307692297</v>
      </c>
      <c r="S60">
        <f t="shared" si="10"/>
        <v>0.9784638461538463</v>
      </c>
    </row>
    <row r="61" spans="1:21" x14ac:dyDescent="0.2">
      <c r="A61" t="s">
        <v>105</v>
      </c>
      <c r="B61" t="s">
        <v>195</v>
      </c>
      <c r="C61">
        <v>751.8383</v>
      </c>
      <c r="D61">
        <v>618.6223</v>
      </c>
      <c r="E61">
        <f t="shared" si="0"/>
        <v>685.23029999999994</v>
      </c>
      <c r="H61">
        <f t="shared" si="8"/>
        <v>922.94398461538458</v>
      </c>
      <c r="I61">
        <f t="shared" si="9"/>
        <v>772.40998076923074</v>
      </c>
      <c r="M61">
        <v>1</v>
      </c>
      <c r="N61">
        <v>1</v>
      </c>
      <c r="O61">
        <f t="shared" si="2"/>
        <v>1</v>
      </c>
      <c r="R61">
        <f t="shared" si="10"/>
        <v>0.98183692307692305</v>
      </c>
      <c r="S61">
        <f t="shared" si="10"/>
        <v>0.98512884615384633</v>
      </c>
    </row>
    <row r="62" spans="1:21" x14ac:dyDescent="0.2">
      <c r="A62" t="s">
        <v>104</v>
      </c>
      <c r="B62" t="s">
        <v>195</v>
      </c>
      <c r="C62">
        <v>911.61300000000006</v>
      </c>
      <c r="D62">
        <v>874.59079999999994</v>
      </c>
      <c r="E62">
        <f t="shared" si="0"/>
        <v>893.1019</v>
      </c>
      <c r="H62">
        <f t="shared" si="8"/>
        <v>874.84708461538457</v>
      </c>
      <c r="I62">
        <f t="shared" si="9"/>
        <v>820.50688076923063</v>
      </c>
      <c r="M62">
        <v>1</v>
      </c>
      <c r="N62">
        <v>1</v>
      </c>
      <c r="O62">
        <f t="shared" si="2"/>
        <v>1</v>
      </c>
      <c r="R62">
        <f t="shared" si="10"/>
        <v>0.98183692307692305</v>
      </c>
      <c r="S62">
        <f t="shared" si="10"/>
        <v>0.98512884615384633</v>
      </c>
    </row>
    <row r="63" spans="1:21" x14ac:dyDescent="0.2">
      <c r="A63" t="s">
        <v>103</v>
      </c>
      <c r="B63" t="s">
        <v>195</v>
      </c>
      <c r="C63">
        <v>747.66959999999995</v>
      </c>
      <c r="D63">
        <v>697.23099999999999</v>
      </c>
      <c r="E63">
        <f t="shared" si="0"/>
        <v>722.45029999999997</v>
      </c>
      <c r="H63">
        <f t="shared" si="8"/>
        <v>881.55528461538449</v>
      </c>
      <c r="I63">
        <f t="shared" si="9"/>
        <v>813.79868076923071</v>
      </c>
      <c r="M63">
        <v>1</v>
      </c>
      <c r="N63">
        <v>1</v>
      </c>
      <c r="O63">
        <f t="shared" si="2"/>
        <v>1</v>
      </c>
      <c r="R63">
        <f t="shared" si="10"/>
        <v>0.98183692307692305</v>
      </c>
      <c r="S63">
        <f t="shared" si="10"/>
        <v>0.98512884615384633</v>
      </c>
    </row>
    <row r="64" spans="1:21" x14ac:dyDescent="0.2">
      <c r="A64" t="s">
        <v>102</v>
      </c>
      <c r="B64" t="s">
        <v>195</v>
      </c>
      <c r="C64">
        <v>663.89570000000003</v>
      </c>
      <c r="D64">
        <v>648.38980000000004</v>
      </c>
      <c r="E64">
        <f t="shared" si="0"/>
        <v>656.14274999999998</v>
      </c>
      <c r="H64">
        <f t="shared" si="8"/>
        <v>864.08893461538457</v>
      </c>
      <c r="I64">
        <f t="shared" si="9"/>
        <v>831.26503076923075</v>
      </c>
      <c r="M64">
        <v>1</v>
      </c>
      <c r="N64">
        <v>0.98667000000000005</v>
      </c>
      <c r="O64">
        <f t="shared" si="2"/>
        <v>0.99333500000000008</v>
      </c>
      <c r="R64">
        <f t="shared" si="10"/>
        <v>0.98850192307692297</v>
      </c>
      <c r="S64">
        <f t="shared" si="10"/>
        <v>0.9784638461538463</v>
      </c>
    </row>
    <row r="65" spans="1:19" x14ac:dyDescent="0.2">
      <c r="A65" t="s">
        <v>101</v>
      </c>
      <c r="B65" t="s">
        <v>195</v>
      </c>
      <c r="C65">
        <v>974.46519999999998</v>
      </c>
      <c r="D65">
        <v>808.48040000000003</v>
      </c>
      <c r="E65">
        <f t="shared" si="0"/>
        <v>891.47280000000001</v>
      </c>
      <c r="H65">
        <f t="shared" si="8"/>
        <v>939.32838461538449</v>
      </c>
      <c r="I65">
        <f t="shared" si="9"/>
        <v>756.02558076923071</v>
      </c>
      <c r="M65">
        <v>1</v>
      </c>
      <c r="N65">
        <v>1</v>
      </c>
      <c r="O65">
        <f t="shared" si="2"/>
        <v>1</v>
      </c>
      <c r="R65">
        <f t="shared" si="10"/>
        <v>0.98183692307692305</v>
      </c>
      <c r="S65">
        <f t="shared" si="10"/>
        <v>0.98512884615384633</v>
      </c>
    </row>
    <row r="66" spans="1:19" x14ac:dyDescent="0.2">
      <c r="A66" t="s">
        <v>100</v>
      </c>
      <c r="B66" t="s">
        <v>195</v>
      </c>
      <c r="C66">
        <v>1148.961</v>
      </c>
      <c r="D66">
        <v>1571.5351000000001</v>
      </c>
      <c r="E66">
        <f t="shared" si="0"/>
        <v>1360.2480500000001</v>
      </c>
      <c r="H66">
        <f t="shared" si="8"/>
        <v>645.04893461538438</v>
      </c>
      <c r="I66">
        <f t="shared" si="9"/>
        <v>1050.3050307692306</v>
      </c>
      <c r="M66">
        <v>0.94443999999999995</v>
      </c>
      <c r="N66">
        <v>0.96</v>
      </c>
      <c r="O66">
        <f t="shared" si="2"/>
        <v>0.95221999999999996</v>
      </c>
      <c r="R66">
        <f t="shared" si="10"/>
        <v>0.97405692307692304</v>
      </c>
      <c r="S66">
        <f t="shared" si="10"/>
        <v>0.99290884615384634</v>
      </c>
    </row>
    <row r="67" spans="1:19" x14ac:dyDescent="0.2">
      <c r="A67" t="s">
        <v>99</v>
      </c>
      <c r="B67" t="s">
        <v>195</v>
      </c>
      <c r="C67">
        <v>516.43780000000004</v>
      </c>
      <c r="D67">
        <v>494.62290000000002</v>
      </c>
      <c r="E67">
        <f t="shared" ref="E67:E77" si="11">(C67+D67)/2</f>
        <v>505.53035</v>
      </c>
      <c r="H67">
        <f t="shared" si="8"/>
        <v>867.24343461538456</v>
      </c>
      <c r="I67">
        <f t="shared" si="9"/>
        <v>828.11053076923076</v>
      </c>
      <c r="M67">
        <v>1</v>
      </c>
      <c r="N67">
        <v>0.97333000000000003</v>
      </c>
      <c r="O67">
        <f t="shared" ref="O67:O77" si="12">(M67+N67)/2</f>
        <v>0.98666500000000001</v>
      </c>
      <c r="R67">
        <f t="shared" si="10"/>
        <v>0.99517192307692304</v>
      </c>
      <c r="S67">
        <f t="shared" si="10"/>
        <v>0.97179384615384634</v>
      </c>
    </row>
    <row r="68" spans="1:19" x14ac:dyDescent="0.2">
      <c r="A68" t="s">
        <v>98</v>
      </c>
      <c r="B68" t="s">
        <v>195</v>
      </c>
      <c r="C68">
        <v>772.27</v>
      </c>
      <c r="D68">
        <v>616.21410000000003</v>
      </c>
      <c r="E68">
        <f t="shared" si="11"/>
        <v>694.24205000000006</v>
      </c>
      <c r="H68">
        <f t="shared" si="8"/>
        <v>934.36393461538444</v>
      </c>
      <c r="I68">
        <f t="shared" si="9"/>
        <v>760.99003076923066</v>
      </c>
      <c r="M68">
        <v>0.97221999999999997</v>
      </c>
      <c r="N68">
        <v>0.94667000000000001</v>
      </c>
      <c r="O68">
        <f t="shared" si="12"/>
        <v>0.95944499999999999</v>
      </c>
      <c r="R68">
        <f t="shared" si="10"/>
        <v>0.99461192307692303</v>
      </c>
      <c r="S68">
        <f t="shared" si="10"/>
        <v>0.97235384615384635</v>
      </c>
    </row>
    <row r="69" spans="1:19" x14ac:dyDescent="0.2">
      <c r="A69" t="s">
        <v>97</v>
      </c>
      <c r="B69" t="s">
        <v>195</v>
      </c>
      <c r="C69">
        <v>693.44550000000004</v>
      </c>
      <c r="D69">
        <v>773.38149999999996</v>
      </c>
      <c r="E69">
        <f t="shared" si="11"/>
        <v>733.4135</v>
      </c>
      <c r="H69">
        <f t="shared" si="8"/>
        <v>816.36798461538456</v>
      </c>
      <c r="I69">
        <f t="shared" si="9"/>
        <v>878.98598076923065</v>
      </c>
      <c r="M69">
        <v>1</v>
      </c>
      <c r="N69">
        <v>0.96</v>
      </c>
      <c r="O69">
        <f t="shared" si="12"/>
        <v>0.98</v>
      </c>
      <c r="R69">
        <f t="shared" si="10"/>
        <v>1.0018369230769231</v>
      </c>
      <c r="S69">
        <f t="shared" si="10"/>
        <v>0.96512884615384631</v>
      </c>
    </row>
    <row r="70" spans="1:19" x14ac:dyDescent="0.2">
      <c r="A70" t="s">
        <v>96</v>
      </c>
      <c r="B70" t="s">
        <v>195</v>
      </c>
      <c r="C70">
        <v>1215.1357</v>
      </c>
      <c r="D70">
        <v>1061.0682999999999</v>
      </c>
      <c r="E70">
        <f t="shared" si="11"/>
        <v>1138.1019999999999</v>
      </c>
      <c r="H70">
        <f t="shared" si="8"/>
        <v>933.3696846153847</v>
      </c>
      <c r="I70">
        <f t="shared" si="9"/>
        <v>761.98428076923074</v>
      </c>
      <c r="M70">
        <v>1</v>
      </c>
      <c r="N70">
        <v>0.97333000000000003</v>
      </c>
      <c r="O70">
        <f t="shared" si="12"/>
        <v>0.98666500000000001</v>
      </c>
      <c r="R70">
        <f t="shared" si="10"/>
        <v>0.99517192307692304</v>
      </c>
      <c r="S70">
        <f t="shared" si="10"/>
        <v>0.97179384615384634</v>
      </c>
    </row>
    <row r="71" spans="1:19" x14ac:dyDescent="0.2">
      <c r="A71" t="s">
        <v>95</v>
      </c>
      <c r="B71" t="s">
        <v>195</v>
      </c>
      <c r="C71">
        <v>678.32650000000001</v>
      </c>
      <c r="D71">
        <v>517.0444</v>
      </c>
      <c r="E71">
        <f t="shared" si="11"/>
        <v>597.68544999999995</v>
      </c>
      <c r="H71">
        <f t="shared" si="8"/>
        <v>936.97703461538458</v>
      </c>
      <c r="I71">
        <f t="shared" si="9"/>
        <v>758.37693076923074</v>
      </c>
      <c r="M71">
        <v>0.97221999999999997</v>
      </c>
      <c r="N71">
        <v>0.96</v>
      </c>
      <c r="O71">
        <f t="shared" si="12"/>
        <v>0.96611000000000002</v>
      </c>
      <c r="R71">
        <f t="shared" si="10"/>
        <v>0.987946923076923</v>
      </c>
      <c r="S71">
        <f t="shared" si="10"/>
        <v>0.97901884615384627</v>
      </c>
    </row>
    <row r="72" spans="1:19" x14ac:dyDescent="0.2">
      <c r="A72" t="s">
        <v>94</v>
      </c>
      <c r="B72" t="s">
        <v>195</v>
      </c>
      <c r="C72">
        <v>760.27480000000003</v>
      </c>
      <c r="D72">
        <v>904.75649999999996</v>
      </c>
      <c r="E72">
        <f t="shared" si="11"/>
        <v>832.51565000000005</v>
      </c>
      <c r="H72">
        <f t="shared" si="8"/>
        <v>784.0951346153845</v>
      </c>
      <c r="I72">
        <f t="shared" si="9"/>
        <v>911.2588307692306</v>
      </c>
      <c r="M72">
        <v>1</v>
      </c>
      <c r="N72">
        <v>1</v>
      </c>
      <c r="O72">
        <f t="shared" si="12"/>
        <v>1</v>
      </c>
      <c r="R72">
        <f t="shared" si="10"/>
        <v>0.98183692307692305</v>
      </c>
      <c r="S72">
        <f t="shared" si="10"/>
        <v>0.98512884615384633</v>
      </c>
    </row>
    <row r="73" spans="1:19" x14ac:dyDescent="0.2">
      <c r="A73" t="s">
        <v>93</v>
      </c>
      <c r="B73" t="s">
        <v>195</v>
      </c>
      <c r="C73">
        <v>1108.8399999999999</v>
      </c>
      <c r="D73">
        <v>829.77980000000002</v>
      </c>
      <c r="E73">
        <f t="shared" si="11"/>
        <v>969.30989999999997</v>
      </c>
      <c r="H73">
        <f t="shared" si="8"/>
        <v>995.86608461538447</v>
      </c>
      <c r="I73">
        <f t="shared" si="9"/>
        <v>699.48788076923074</v>
      </c>
      <c r="M73">
        <v>1</v>
      </c>
      <c r="N73">
        <v>0.98667000000000005</v>
      </c>
      <c r="O73">
        <f t="shared" si="12"/>
        <v>0.99333500000000008</v>
      </c>
      <c r="R73">
        <f t="shared" si="10"/>
        <v>0.98850192307692297</v>
      </c>
      <c r="S73">
        <f t="shared" si="10"/>
        <v>0.9784638461538463</v>
      </c>
    </row>
    <row r="74" spans="1:19" x14ac:dyDescent="0.2">
      <c r="A74" t="s">
        <v>92</v>
      </c>
      <c r="B74" t="s">
        <v>195</v>
      </c>
      <c r="C74">
        <v>923.04729999999995</v>
      </c>
      <c r="D74">
        <v>990.99210000000005</v>
      </c>
      <c r="E74">
        <f t="shared" si="11"/>
        <v>957.01970000000006</v>
      </c>
      <c r="H74">
        <f t="shared" si="8"/>
        <v>822.36358461538441</v>
      </c>
      <c r="I74">
        <f t="shared" si="9"/>
        <v>872.99038076923068</v>
      </c>
      <c r="M74">
        <v>0.94443999999999995</v>
      </c>
      <c r="N74">
        <v>1</v>
      </c>
      <c r="O74">
        <f t="shared" si="12"/>
        <v>0.97221999999999997</v>
      </c>
      <c r="R74">
        <f t="shared" si="10"/>
        <v>0.95405692307692302</v>
      </c>
      <c r="S74">
        <f t="shared" si="10"/>
        <v>1.0129088461538465</v>
      </c>
    </row>
    <row r="75" spans="1:19" x14ac:dyDescent="0.2">
      <c r="A75" t="s">
        <v>91</v>
      </c>
      <c r="B75" t="s">
        <v>195</v>
      </c>
      <c r="C75">
        <v>1462.2722000000001</v>
      </c>
      <c r="D75">
        <v>1108.3330000000001</v>
      </c>
      <c r="E75">
        <f t="shared" si="11"/>
        <v>1285.3026</v>
      </c>
      <c r="H75">
        <f t="shared" si="8"/>
        <v>1033.3055846153848</v>
      </c>
      <c r="I75">
        <f t="shared" si="9"/>
        <v>662.04838076923079</v>
      </c>
      <c r="M75">
        <v>1</v>
      </c>
      <c r="N75">
        <v>0.97333000000000003</v>
      </c>
      <c r="O75">
        <f t="shared" si="12"/>
        <v>0.98666500000000001</v>
      </c>
      <c r="R75">
        <f t="shared" si="10"/>
        <v>0.99517192307692304</v>
      </c>
      <c r="S75">
        <f t="shared" si="10"/>
        <v>0.97179384615384634</v>
      </c>
    </row>
    <row r="76" spans="1:19" x14ac:dyDescent="0.2">
      <c r="A76" t="s">
        <v>90</v>
      </c>
      <c r="B76" t="s">
        <v>195</v>
      </c>
      <c r="C76">
        <v>729.69129999999996</v>
      </c>
      <c r="D76">
        <v>778.44709999999998</v>
      </c>
      <c r="E76">
        <f t="shared" si="11"/>
        <v>754.06919999999991</v>
      </c>
      <c r="H76">
        <f t="shared" si="8"/>
        <v>831.95808461538456</v>
      </c>
      <c r="I76">
        <f t="shared" si="9"/>
        <v>863.39588076923076</v>
      </c>
      <c r="M76">
        <v>1</v>
      </c>
      <c r="N76">
        <v>0.98667000000000005</v>
      </c>
      <c r="O76">
        <f t="shared" si="12"/>
        <v>0.99333500000000008</v>
      </c>
      <c r="R76">
        <f t="shared" si="10"/>
        <v>0.98850192307692297</v>
      </c>
      <c r="S76">
        <f t="shared" si="10"/>
        <v>0.9784638461538463</v>
      </c>
    </row>
    <row r="77" spans="1:19" x14ac:dyDescent="0.2">
      <c r="A77" t="s">
        <v>89</v>
      </c>
      <c r="B77" t="s">
        <v>195</v>
      </c>
      <c r="C77">
        <v>675.6096</v>
      </c>
      <c r="D77">
        <v>852.74459999999999</v>
      </c>
      <c r="E77">
        <f t="shared" si="11"/>
        <v>764.1771</v>
      </c>
      <c r="H77">
        <f t="shared" si="8"/>
        <v>767.76848461538452</v>
      </c>
      <c r="I77">
        <f t="shared" si="9"/>
        <v>927.58548076923068</v>
      </c>
      <c r="M77">
        <v>1</v>
      </c>
      <c r="N77">
        <v>1</v>
      </c>
      <c r="O77">
        <f t="shared" si="12"/>
        <v>1</v>
      </c>
      <c r="R77">
        <f t="shared" si="10"/>
        <v>0.98183692307692305</v>
      </c>
      <c r="S77">
        <f t="shared" si="10"/>
        <v>0.98512884615384633</v>
      </c>
    </row>
    <row r="80" spans="1:19" x14ac:dyDescent="0.2">
      <c r="C80" t="s">
        <v>249</v>
      </c>
      <c r="D80" t="s">
        <v>250</v>
      </c>
      <c r="E80" t="s">
        <v>121</v>
      </c>
      <c r="F80" t="s">
        <v>122</v>
      </c>
      <c r="M80" t="s">
        <v>196</v>
      </c>
      <c r="N80" t="s">
        <v>115</v>
      </c>
      <c r="O80" t="s">
        <v>121</v>
      </c>
      <c r="P80" t="s">
        <v>122</v>
      </c>
    </row>
    <row r="81" spans="2:16" x14ac:dyDescent="0.2">
      <c r="B81" t="s">
        <v>7</v>
      </c>
      <c r="C81">
        <f>AVERAGE(C2:C26)</f>
        <v>1636.1805639999998</v>
      </c>
      <c r="D81">
        <f>AVERAGE(D2:D26)</f>
        <v>1585.7588519999999</v>
      </c>
      <c r="E81">
        <f>J2</f>
        <v>61.088717081244852</v>
      </c>
      <c r="F81">
        <f>K2</f>
        <v>61.088717081244837</v>
      </c>
      <c r="L81" t="s">
        <v>7</v>
      </c>
      <c r="M81">
        <f>AVERAGE(M2:M26)</f>
        <v>0.85666640000000005</v>
      </c>
      <c r="N81">
        <f>AVERAGE(N2:N26)</f>
        <v>0.8757332000000001</v>
      </c>
      <c r="O81">
        <f>T2</f>
        <v>2.1953282280299139E-2</v>
      </c>
      <c r="P81">
        <f>U2</f>
        <v>2.1953282280299139E-2</v>
      </c>
    </row>
    <row r="82" spans="2:16" x14ac:dyDescent="0.2">
      <c r="B82" t="s">
        <v>8</v>
      </c>
      <c r="C82">
        <f>AVERAGE(C27:C51)</f>
        <v>1088.8859640000001</v>
      </c>
      <c r="D82">
        <f>AVERAGE(D27:D51)</f>
        <v>1186.2209839999998</v>
      </c>
      <c r="E82">
        <f>J27</f>
        <v>28.987278814220133</v>
      </c>
      <c r="F82">
        <f>K27</f>
        <v>28.987278814220133</v>
      </c>
      <c r="L82" t="s">
        <v>8</v>
      </c>
      <c r="M82">
        <f>AVERAGE(M27:M51)</f>
        <v>0.95999879999999993</v>
      </c>
      <c r="N82">
        <f>AVERAGE(N27:N51)</f>
        <v>0.95680000000000021</v>
      </c>
      <c r="O82">
        <f>T27</f>
        <v>7.7686993469204737E-3</v>
      </c>
      <c r="P82">
        <f>U27</f>
        <v>7.7686993469204824E-3</v>
      </c>
    </row>
    <row r="83" spans="2:16" x14ac:dyDescent="0.2">
      <c r="B83" t="s">
        <v>9</v>
      </c>
      <c r="C83">
        <f>AVERAGE(C52:C77)</f>
        <v>856.33598461538452</v>
      </c>
      <c r="D83">
        <f>AVERAGE(D52:D77)</f>
        <v>839.01798076923069</v>
      </c>
      <c r="E83">
        <f>J52</f>
        <v>32.877635280397079</v>
      </c>
      <c r="F83">
        <f>K52</f>
        <v>32.877635280397023</v>
      </c>
      <c r="L83" t="s">
        <v>9</v>
      </c>
      <c r="M83">
        <f>AVERAGE(M52:M77)</f>
        <v>0.98183692307692305</v>
      </c>
      <c r="N83">
        <f>AVERAGE(N52:N77)</f>
        <v>0.98512884615384633</v>
      </c>
      <c r="O83">
        <f>T52</f>
        <v>6.5592107723852835E-3</v>
      </c>
      <c r="P83">
        <f>U52</f>
        <v>6.5592107723852835E-3</v>
      </c>
    </row>
    <row r="84" spans="2:16" x14ac:dyDescent="0.2">
      <c r="M84" t="s">
        <v>196</v>
      </c>
      <c r="N84" t="s">
        <v>115</v>
      </c>
      <c r="O84" t="s">
        <v>121</v>
      </c>
      <c r="P84" t="s">
        <v>122</v>
      </c>
    </row>
    <row r="85" spans="2:16" x14ac:dyDescent="0.2">
      <c r="L85" t="s">
        <v>7</v>
      </c>
      <c r="M85">
        <f t="shared" ref="M85:N87" si="13">(1-M81)*100</f>
        <v>14.333359999999995</v>
      </c>
      <c r="N85">
        <f t="shared" si="13"/>
        <v>12.42667999999999</v>
      </c>
      <c r="O85">
        <f>O81*100</f>
        <v>2.195328228029914</v>
      </c>
      <c r="P85">
        <f>P81*100</f>
        <v>2.195328228029914</v>
      </c>
    </row>
    <row r="86" spans="2:16" x14ac:dyDescent="0.2">
      <c r="L86" t="s">
        <v>8</v>
      </c>
      <c r="M86">
        <f t="shared" si="13"/>
        <v>4.000120000000007</v>
      </c>
      <c r="N86">
        <f t="shared" si="13"/>
        <v>4.319999999999979</v>
      </c>
      <c r="O86">
        <f t="shared" ref="O86:P86" si="14">O82*100</f>
        <v>0.77686993469204735</v>
      </c>
      <c r="P86">
        <f t="shared" si="14"/>
        <v>0.77686993469204824</v>
      </c>
    </row>
    <row r="87" spans="2:16" x14ac:dyDescent="0.2">
      <c r="L87" t="s">
        <v>9</v>
      </c>
      <c r="M87">
        <f t="shared" si="13"/>
        <v>1.8163076923076948</v>
      </c>
      <c r="N87">
        <f t="shared" si="13"/>
        <v>1.4871153846153673</v>
      </c>
      <c r="O87">
        <f t="shared" ref="O87:P87" si="15">O83*100</f>
        <v>0.65592107723852833</v>
      </c>
      <c r="P87">
        <f t="shared" si="15"/>
        <v>0.65592107723852833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Position2</vt:lpstr>
      <vt:lpstr>Position</vt:lpstr>
      <vt:lpstr>Baseline RT &amp; Accuracy</vt:lpstr>
      <vt:lpstr>Baseline Modality</vt:lpstr>
      <vt:lpstr>P234 Vis A</vt:lpstr>
      <vt:lpstr>Baseline-Distractor Vis</vt:lpstr>
      <vt:lpstr>Baseline-Distractor Aud</vt:lpstr>
      <vt:lpstr>Switch Effect</vt:lpstr>
      <vt:lpstr>Mix Effect</vt:lpstr>
      <vt:lpstr>Modality in Blocks-RT</vt:lpstr>
      <vt:lpstr>Modality in Blocks-Accuracy</vt:lpstr>
      <vt:lpstr>Modality Shift Overall</vt:lpstr>
      <vt:lpstr>Modality Shift to Visual</vt:lpstr>
      <vt:lpstr>Modality Shift to Auditory</vt:lpstr>
      <vt:lpstr>Modality Shift Costs</vt:lpstr>
      <vt:lpstr>RR</vt:lpstr>
      <vt:lpstr>Modality Shift COST by Block</vt:lpstr>
      <vt:lpstr>block Mod Shift All</vt:lpstr>
      <vt:lpstr>block Mod Shift by Block</vt:lpstr>
      <vt:lpstr>Modality Shift by Performance</vt:lpstr>
      <vt:lpstr>Modality Shift by Perform Pure</vt:lpstr>
    </vt:vector>
  </TitlesOfParts>
  <Company>BBK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Microsoft Office User</cp:lastModifiedBy>
  <dcterms:created xsi:type="dcterms:W3CDTF">2016-03-20T21:14:16Z</dcterms:created>
  <dcterms:modified xsi:type="dcterms:W3CDTF">2017-03-28T14:30:10Z</dcterms:modified>
</cp:coreProperties>
</file>