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ugirona-my.sharepoint.com/personal/u4001033_udg_edu/Documents/GRADCATCH/ANALISIS/R/SP_gradient/"/>
    </mc:Choice>
  </mc:AlternateContent>
  <xr:revisionPtr revIDLastSave="33" documentId="13_ncr:1_{CA000A84-3FBB-4950-9B47-833BA501E91A}" xr6:coauthVersionLast="47" xr6:coauthVersionMax="47" xr10:uidLastSave="{5BB4FE71-99F3-41DE-B84F-763765976A1C}"/>
  <bookViews>
    <workbookView minimized="1" xWindow="5760" yWindow="96" windowWidth="17280" windowHeight="9420" xr2:uid="{00000000-000D-0000-FFFF-FFFF00000000}"/>
  </bookViews>
  <sheets>
    <sheet name="SP_soil_2021" sheetId="1" r:id="rId1"/>
    <sheet name="Full1" sheetId="3" r:id="rId2"/>
    <sheet name="llegenda"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4" i="1" l="1"/>
  <c r="M63" i="1"/>
  <c r="C2" i="3"/>
  <c r="D2" i="3"/>
  <c r="E2" i="3" s="1"/>
  <c r="C7" i="3"/>
  <c r="D7" i="3"/>
  <c r="E7" i="3" s="1"/>
  <c r="C12" i="3"/>
  <c r="D12" i="3"/>
  <c r="E12" i="3" s="1"/>
  <c r="C17" i="3"/>
  <c r="D17" i="3"/>
  <c r="E17" i="3" s="1"/>
  <c r="C22" i="3"/>
  <c r="D22" i="3"/>
  <c r="E22" i="3" s="1"/>
  <c r="C27" i="3"/>
  <c r="D27" i="3"/>
  <c r="E27" i="3" s="1"/>
  <c r="C32" i="3"/>
  <c r="D32" i="3"/>
  <c r="E32" i="3" s="1"/>
  <c r="C37" i="3"/>
  <c r="D37" i="3"/>
  <c r="E37" i="3" s="1"/>
  <c r="C42" i="3"/>
  <c r="D42" i="3"/>
  <c r="E42" i="3"/>
  <c r="C47" i="3"/>
  <c r="D47" i="3"/>
  <c r="E47" i="3"/>
  <c r="C52" i="3"/>
  <c r="D52" i="3"/>
  <c r="E52" i="3" s="1"/>
  <c r="C57" i="3"/>
  <c r="D57" i="3"/>
  <c r="E57" i="3" s="1"/>
  <c r="BX8" i="1"/>
  <c r="BX9" i="1"/>
  <c r="BX10" i="1"/>
  <c r="BX11" i="1"/>
  <c r="BX7" i="1"/>
  <c r="BW3" i="1" l="1"/>
  <c r="BW4" i="1"/>
  <c r="BW5" i="1"/>
  <c r="BW6" i="1"/>
  <c r="BW7" i="1"/>
  <c r="BW8" i="1"/>
  <c r="BW9" i="1"/>
  <c r="BW10" i="1"/>
  <c r="BW11" i="1"/>
  <c r="BW12" i="1"/>
  <c r="BW13" i="1"/>
  <c r="BW14" i="1"/>
  <c r="BW15" i="1"/>
  <c r="BW16" i="1"/>
  <c r="BW17" i="1"/>
  <c r="BW18" i="1"/>
  <c r="BW19" i="1"/>
  <c r="BW20" i="1"/>
  <c r="BW21" i="1"/>
  <c r="BW22" i="1"/>
  <c r="BW23" i="1"/>
  <c r="BW24" i="1"/>
  <c r="BW25" i="1"/>
  <c r="BW26" i="1"/>
  <c r="BW27" i="1"/>
  <c r="BW28" i="1"/>
  <c r="BW29" i="1"/>
  <c r="BW30" i="1"/>
  <c r="BW31" i="1"/>
  <c r="BW32" i="1"/>
  <c r="BW33" i="1"/>
  <c r="BW34" i="1"/>
  <c r="BW35" i="1"/>
  <c r="BW36" i="1"/>
  <c r="BW37" i="1"/>
  <c r="BW38" i="1"/>
  <c r="BW39" i="1"/>
  <c r="BW40" i="1"/>
  <c r="BW41" i="1"/>
  <c r="BW42" i="1"/>
  <c r="BW43" i="1"/>
  <c r="BW44" i="1"/>
  <c r="BW45" i="1"/>
  <c r="BW46" i="1"/>
  <c r="BW47" i="1"/>
  <c r="BW48" i="1"/>
  <c r="BW49" i="1"/>
  <c r="BW50" i="1"/>
  <c r="BW51" i="1"/>
  <c r="BW52" i="1"/>
  <c r="BW53" i="1"/>
  <c r="BW54" i="1"/>
  <c r="BW55" i="1"/>
  <c r="BW56" i="1"/>
  <c r="BW57" i="1"/>
  <c r="BW58" i="1"/>
  <c r="BW59" i="1"/>
  <c r="BW60" i="1"/>
  <c r="BW61" i="1"/>
  <c r="BW2" i="1"/>
  <c r="BU3" i="1"/>
  <c r="BU4" i="1"/>
  <c r="BU5" i="1"/>
  <c r="BU6" i="1"/>
  <c r="BU7" i="1"/>
  <c r="BU8" i="1"/>
  <c r="BU9" i="1"/>
  <c r="BU10" i="1"/>
  <c r="BU11" i="1"/>
  <c r="BU12" i="1"/>
  <c r="BU13" i="1"/>
  <c r="BU14" i="1"/>
  <c r="BU15" i="1"/>
  <c r="BU16" i="1"/>
  <c r="BU17" i="1"/>
  <c r="BU18" i="1"/>
  <c r="BU19" i="1"/>
  <c r="BU20" i="1"/>
  <c r="BU21" i="1"/>
  <c r="BU22" i="1"/>
  <c r="BU23" i="1"/>
  <c r="BU24" i="1"/>
  <c r="BU25" i="1"/>
  <c r="BU26" i="1"/>
  <c r="BU27" i="1"/>
  <c r="BU28" i="1"/>
  <c r="BU29" i="1"/>
  <c r="BU30" i="1"/>
  <c r="BU31" i="1"/>
  <c r="BU32" i="1"/>
  <c r="BU33" i="1"/>
  <c r="BU34" i="1"/>
  <c r="BU35" i="1"/>
  <c r="BU36" i="1"/>
  <c r="BU37" i="1"/>
  <c r="BU38" i="1"/>
  <c r="BU39" i="1"/>
  <c r="BU40" i="1"/>
  <c r="BU41" i="1"/>
  <c r="BU42" i="1"/>
  <c r="BU43" i="1"/>
  <c r="BU44" i="1"/>
  <c r="BU45" i="1"/>
  <c r="BU46" i="1"/>
  <c r="BU47" i="1"/>
  <c r="BU48" i="1"/>
  <c r="BU49" i="1"/>
  <c r="BU50" i="1"/>
  <c r="BU51" i="1"/>
  <c r="BU52" i="1"/>
  <c r="BU53" i="1"/>
  <c r="BU54" i="1"/>
  <c r="BU55" i="1"/>
  <c r="BU56" i="1"/>
  <c r="BU57" i="1"/>
  <c r="BU58" i="1"/>
  <c r="BU59" i="1"/>
  <c r="BU60" i="1"/>
  <c r="BU61" i="1"/>
  <c r="BU2" i="1"/>
  <c r="BS2" i="1"/>
  <c r="BT2" i="1"/>
  <c r="BT3" i="1"/>
  <c r="BT4" i="1"/>
  <c r="BT5" i="1"/>
  <c r="BT6" i="1"/>
  <c r="BT7" i="1"/>
  <c r="BT8" i="1"/>
  <c r="BT9" i="1"/>
  <c r="BT10" i="1"/>
  <c r="BT11" i="1"/>
  <c r="BT12" i="1"/>
  <c r="BT13" i="1"/>
  <c r="BT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S3" i="1"/>
  <c r="BS4" i="1"/>
  <c r="BS5" i="1"/>
  <c r="BS6" i="1"/>
  <c r="BS7" i="1"/>
  <c r="BS8" i="1"/>
  <c r="BS9" i="1"/>
  <c r="BS10" i="1"/>
  <c r="BS11" i="1"/>
  <c r="BS12" i="1"/>
  <c r="BS13" i="1"/>
  <c r="BS14" i="1"/>
  <c r="BS15" i="1"/>
  <c r="BS16" i="1"/>
  <c r="BS17" i="1"/>
  <c r="BS18" i="1"/>
  <c r="BS19" i="1"/>
  <c r="BS20"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6" i="1"/>
  <c r="BS57" i="1"/>
  <c r="BS58" i="1"/>
  <c r="BS59" i="1"/>
  <c r="BS60" i="1"/>
  <c r="BS61" i="1"/>
  <c r="BR3" i="1"/>
  <c r="BR4" i="1"/>
  <c r="BR5" i="1"/>
  <c r="BR6" i="1"/>
  <c r="BR7" i="1"/>
  <c r="BR8" i="1"/>
  <c r="BR9" i="1"/>
  <c r="BR10" i="1"/>
  <c r="BR11" i="1"/>
  <c r="BR12" i="1"/>
  <c r="BR13" i="1"/>
  <c r="BR14"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6" i="1"/>
  <c r="BR57" i="1"/>
  <c r="BR58" i="1"/>
  <c r="BR59" i="1"/>
  <c r="BR60" i="1"/>
  <c r="BR61" i="1"/>
  <c r="BR2" i="1"/>
  <c r="BQ3" i="1"/>
  <c r="BQ4" i="1"/>
  <c r="BQ5" i="1"/>
  <c r="BQ6" i="1"/>
  <c r="BQ7" i="1"/>
  <c r="BQ8" i="1"/>
  <c r="BQ9" i="1"/>
  <c r="BQ10" i="1"/>
  <c r="BQ11" i="1"/>
  <c r="BQ12" i="1"/>
  <c r="BQ13" i="1"/>
  <c r="BQ14" i="1"/>
  <c r="BQ15" i="1"/>
  <c r="BQ16" i="1"/>
  <c r="BQ17" i="1"/>
  <c r="BQ18" i="1"/>
  <c r="BQ19" i="1"/>
  <c r="BQ20" i="1"/>
  <c r="BQ21" i="1"/>
  <c r="BQ22" i="1"/>
  <c r="BQ23" i="1"/>
  <c r="BQ24" i="1"/>
  <c r="BQ25" i="1"/>
  <c r="BQ26" i="1"/>
  <c r="BQ27" i="1"/>
  <c r="BQ28"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54" i="1"/>
  <c r="BQ56" i="1"/>
  <c r="BQ57" i="1"/>
  <c r="BQ58" i="1"/>
  <c r="BQ59" i="1"/>
  <c r="BQ60" i="1"/>
  <c r="BQ61" i="1"/>
  <c r="BQ2" i="1"/>
  <c r="BP3" i="1"/>
  <c r="BP4" i="1"/>
  <c r="BP6" i="1"/>
  <c r="BP7" i="1"/>
  <c r="BP8" i="1"/>
  <c r="BP9" i="1"/>
  <c r="BP10" i="1"/>
  <c r="BP11" i="1"/>
  <c r="BP12" i="1"/>
  <c r="BP14" i="1"/>
  <c r="BP15" i="1"/>
  <c r="BP16" i="1"/>
  <c r="BP17" i="1"/>
  <c r="BP18" i="1"/>
  <c r="BP19" i="1"/>
  <c r="BP20" i="1"/>
  <c r="BP22" i="1"/>
  <c r="BP23" i="1"/>
  <c r="BP24" i="1"/>
  <c r="BP26" i="1"/>
  <c r="BP27" i="1"/>
  <c r="BP29" i="1"/>
  <c r="BP30" i="1"/>
  <c r="BP31" i="1"/>
  <c r="BP32" i="1"/>
  <c r="BP33" i="1"/>
  <c r="BP34" i="1"/>
  <c r="BP35" i="1"/>
  <c r="BP36" i="1"/>
  <c r="BP37" i="1"/>
  <c r="BP38" i="1"/>
  <c r="BP39" i="1"/>
  <c r="BP40" i="1"/>
  <c r="BP42" i="1"/>
  <c r="BP43" i="1"/>
  <c r="BP44" i="1"/>
  <c r="BP45" i="1"/>
  <c r="BP46" i="1"/>
  <c r="BP47" i="1"/>
  <c r="BP48" i="1"/>
  <c r="BP50" i="1"/>
  <c r="BP51" i="1"/>
  <c r="BP52" i="1"/>
  <c r="BP53" i="1"/>
  <c r="BP54" i="1"/>
  <c r="BP55" i="1"/>
  <c r="BP56" i="1"/>
  <c r="BP57" i="1"/>
  <c r="BP58" i="1"/>
  <c r="BP59" i="1"/>
  <c r="BP60" i="1"/>
  <c r="BP61" i="1"/>
  <c r="BP2" i="1"/>
  <c r="BO3" i="1"/>
  <c r="BO4" i="1"/>
  <c r="BO5" i="1"/>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2" i="1"/>
  <c r="BN3" i="1"/>
  <c r="BN4" i="1"/>
  <c r="BN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2" i="1"/>
  <c r="BM3" i="1"/>
  <c r="BM4" i="1"/>
  <c r="BM6" i="1"/>
  <c r="BM7" i="1"/>
  <c r="BM8" i="1"/>
  <c r="BM9" i="1"/>
  <c r="BM10" i="1"/>
  <c r="BM11" i="1"/>
  <c r="BM12" i="1"/>
  <c r="BM14" i="1"/>
  <c r="BM15" i="1"/>
  <c r="BM16" i="1"/>
  <c r="BM17" i="1"/>
  <c r="BM18" i="1"/>
  <c r="BM19" i="1"/>
  <c r="BM20" i="1"/>
  <c r="BM22" i="1"/>
  <c r="BM23" i="1"/>
  <c r="BM24" i="1"/>
  <c r="BM26" i="1"/>
  <c r="BM27" i="1"/>
  <c r="BM29" i="1"/>
  <c r="BM30" i="1"/>
  <c r="BM31" i="1"/>
  <c r="BM32" i="1"/>
  <c r="BM33" i="1"/>
  <c r="BM34" i="1"/>
  <c r="BM35" i="1"/>
  <c r="BM36" i="1"/>
  <c r="BM37" i="1"/>
  <c r="BM38" i="1"/>
  <c r="BM39" i="1"/>
  <c r="BM40" i="1"/>
  <c r="BM42" i="1"/>
  <c r="BM43" i="1"/>
  <c r="BM44" i="1"/>
  <c r="BM45" i="1"/>
  <c r="BM46" i="1"/>
  <c r="BM47" i="1"/>
  <c r="BM48" i="1"/>
  <c r="BM50" i="1"/>
  <c r="BM51" i="1"/>
  <c r="BM52" i="1"/>
  <c r="BM53" i="1"/>
  <c r="BM54" i="1"/>
  <c r="BM55" i="1"/>
  <c r="BM56" i="1"/>
  <c r="BM57" i="1"/>
  <c r="BM58" i="1"/>
  <c r="BM59" i="1"/>
  <c r="BM60" i="1"/>
  <c r="BM61" i="1"/>
  <c r="BM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tc={9D67D6DC-CF53-4FD9-804D-9CAD74BCF708}</author>
    <author>tc={A060A6BB-2CBD-43B3-AC5B-082CEC512E1D}</author>
    <author>tc={B995EEC3-22B8-4EC7-89D8-04467B49E5EA}</author>
    <author>tc={4643F9B3-2625-4E22-B8D3-AEC2801D2687}</author>
    <author>Anna DP</author>
    <author>tc={3F748EAE-1275-4297-953C-9BFF8326AFE2}</author>
    <author>tc={D1572FAE-2DB7-4542-9F5E-D5D55C7DBA14}</author>
    <author>tc={9A542229-A5AB-4A4C-8A5E-FAB0986574A7}</author>
    <author>tc={856DBA50-38E6-464F-9A04-5AA8CE118D3E}</author>
    <author>tc={B3BE2832-10E9-440B-AA0D-682097F684C5}</author>
    <author>tc={EC1E8241-F70F-4BE9-B47F-FFBE7926BB63}</author>
    <author>tc={1E617BEC-2113-4034-922A-A8AF614A800F}</author>
    <author>tc={F3E5E20E-F7AC-40CE-BE07-6D96D6B20EB7}</author>
    <author>tc={A861B59D-14D6-4062-A50E-075AA1D6131B}</author>
    <author>tc={B81A9F97-071D-4C35-895E-BE0BDEE13424}</author>
    <author>tc={2227ECD2-C3B4-4FD3-9840-F481938E8276}</author>
    <author>tc={CC8F20A9-1D1A-453D-B53F-26E0204A3838}</author>
    <author>Anna Doménech Pascual</author>
    <author>tc={EFE74430-CE78-45F3-B99F-9E4A66B4DB4A}</author>
    <author>tc={B5AA4312-E55C-4126-AC62-41022648693A}</author>
    <author>tc={33824549-3C86-4035-A72B-6643897DCE38}</author>
    <author>tc={D4888460-C366-4F77-BB5B-BF617AB9A960}</author>
    <author>tc={97253582-92B4-438A-9794-DF4FB2038D50}</author>
    <author>tc={8F08B99E-9739-4B6E-8F09-DF43B94644DC}</author>
    <author>tc={B6FFDCB7-FA07-49A4-92C0-69346EC1EFB2}</author>
    <author>tc={5E6F31F2-E5EE-4FEA-A394-E8FB2FFDD356}</author>
    <author>tc={C67D560F-8BBA-4DA6-8AE1-F3DD3F0DEC55}</author>
    <author>tc={631D2E3C-FB75-41CC-8E7D-69D20DFEBBF5}</author>
  </authors>
  <commentList>
    <comment ref="E1" authorId="0" shapeId="0" xr:uid="{9D67D6DC-CF53-4FD9-804D-9CAD74BCF708}">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Mean Anual Precipitation (mm)
Extracted by Jonnathan in CLIMATIC_DATA &gt; Results</t>
      </text>
    </comment>
    <comment ref="F1" authorId="1" shapeId="0" xr:uid="{A060A6BB-2CBD-43B3-AC5B-082CEC512E1D}">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Mean Anual Temperature (ºC)
Extracted by Jonnathan in CLIMATIC_DATA &gt; Results</t>
      </text>
    </comment>
    <comment ref="G1" authorId="2" shapeId="0" xr:uid="{B995EEC3-22B8-4EC7-89D8-04467B49E5EA}">
      <text>
        <t>[Comentari en fils]
La vostra versió de l'Excel us permet llegir aquest comentari en fils. No obstant això, les edicions que s'hi apliquin se suprimiran si el fitxer s'obre en una versió més recent de l'Excel. Més informació: https://go.microsoft.com/fwlink/?linkid=870924.
Comentari:
    Aridity Index
Extracted by Jonnathan in CLIMATIC_DATA &gt; Results</t>
      </text>
    </comment>
    <comment ref="H1" authorId="3" shapeId="0" xr:uid="{4643F9B3-2625-4E22-B8D3-AEC2801D2687}">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Measured in situ (ºC)</t>
      </text>
    </comment>
    <comment ref="J1" authorId="4" shapeId="0" xr:uid="{00000000-0006-0000-0000-000001000000}">
      <text>
        <r>
          <rPr>
            <b/>
            <sz val="9"/>
            <color indexed="81"/>
            <rFont val="Tahoma"/>
            <family val="2"/>
          </rPr>
          <t>Anna DP:</t>
        </r>
        <r>
          <rPr>
            <sz val="9"/>
            <color indexed="81"/>
            <rFont val="Tahoma"/>
            <family val="2"/>
          </rPr>
          <t xml:space="preserve">
Moisture
(%)
Mean for samples analysed both by Han and me</t>
        </r>
      </text>
    </comment>
    <comment ref="K1" authorId="4" shapeId="0" xr:uid="{00000000-0006-0000-0000-000002000000}">
      <text>
        <r>
          <rPr>
            <b/>
            <sz val="9"/>
            <color indexed="81"/>
            <rFont val="Tahoma"/>
            <family val="2"/>
          </rPr>
          <t>Anna DP:</t>
        </r>
        <r>
          <rPr>
            <sz val="9"/>
            <color indexed="81"/>
            <rFont val="Tahoma"/>
            <family val="2"/>
          </rPr>
          <t xml:space="preserve">
soil organic matter
(%)
Mean for samples analysed both by Han and me</t>
        </r>
      </text>
    </comment>
    <comment ref="L1" authorId="5" shapeId="0" xr:uid="{3F748EAE-1275-4297-953C-9BFF8326AFE2}">
      <text>
        <t>[Comentari en fils]
La vostra versió de l'Excel us permet llegir aquest comentari en fils. No obstant això, les edicions que s'hi apliquin se suprimiran si el fitxer s'obre en una versió més recent de l'Excel. Més informació: https://go.microsoft.com/fwlink/?linkid=870924.
Comentari:
    soil organic matter
Mean for samples analysed both by Han and me</t>
      </text>
    </comment>
    <comment ref="N1" authorId="6" shapeId="0" xr:uid="{D1572FAE-2DB7-4542-9F5E-D5D55C7DBA14}">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Organic Carbon (%)</t>
      </text>
    </comment>
    <comment ref="O1" authorId="7" shapeId="0" xr:uid="{9A542229-A5AB-4A4C-8A5E-FAB0986574A7}">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Carbon (%)</t>
      </text>
    </comment>
    <comment ref="P1" authorId="8" shapeId="0" xr:uid="{856DBA50-38E6-464F-9A04-5AA8CE118D3E}">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Nitrogen (%)</t>
      </text>
    </comment>
    <comment ref="T1" authorId="9" shapeId="0" xr:uid="{B3BE2832-10E9-440B-AA0D-682097F684C5}">
      <text>
        <t>[Comentari en fils]
La vostra versió de l'Excel us permet llegir aquest comentari en fils. No obstant això, les edicions que s'hi apliquin se suprimiran si el fitxer s'obre en una versió més recent de l'Excel. Més informació: https://go.microsoft.com/fwlink/?linkid=870924.
Comentari:
    C/N ratio
(TC/TN)</t>
      </text>
    </comment>
    <comment ref="U1" authorId="10" shapeId="0" xr:uid="{EC1E8241-F70F-4BE9-B47F-FFBE7926BB63}">
      <text>
        <t>[Comentari en fils]
La vostra versió de l'Excel us permet llegir aquest comentari en fils. No obstant això, les edicions que s'hi apliquin se suprimiran si el fitxer s'obre en una versió més recent de l'Excel. Més informació: https://go.microsoft.com/fwlink/?linkid=870924.
Comentari:
    NH4+ (mg/Kg DW soil)</t>
      </text>
    </comment>
    <comment ref="V1" authorId="11" shapeId="0" xr:uid="{1E617BEC-2113-4034-922A-A8AF614A800F}">
      <text>
        <t>[Comentari en fils]
La vostra versió de l'Excel us permet llegir aquest comentari en fils. No obstant això, les edicions que s'hi apliquin se suprimiran si el fitxer s'obre en una versió més recent de l'Excel. Més informació: https://go.microsoft.com/fwlink/?linkid=870924.
Comentari:
    PO43-
(mg/kg DW soil)</t>
      </text>
    </comment>
    <comment ref="W1" authorId="12" shapeId="0" xr:uid="{F3E5E20E-F7AC-40CE-BE07-6D96D6B20EB7}">
      <text>
        <t>[Comentari en fils]
La vostra versió de l'Excel us permet llegir aquest comentari en fils. No obstant això, les edicions que s'hi apliquin se suprimiran si el fitxer s'obre en una versió més recent de l'Excel. Més informació: https://go.microsoft.com/fwlink/?linkid=870924.
Comentari:
    SO42-
(mg/kg DW soil)</t>
      </text>
    </comment>
    <comment ref="AI1" authorId="13" shapeId="0" xr:uid="{A861B59D-14D6-4062-A50E-075AA1D6131B}">
      <text>
        <t>[Comentari en fils]
La vostra versió de l'Excel us permet llegir aquest comentari en fils. No obstant això, les edicions que s'hi apliquin se suprimiran si el fitxer s'obre en una versió més recent de l'Excel. Més informació: https://go.microsoft.com/fwlink/?linkid=870924.
Comentari:
    Dark CO2 (mmol/m2*d)</t>
      </text>
    </comment>
    <comment ref="AJ1" authorId="14" shapeId="0" xr:uid="{B81A9F97-071D-4C35-895E-BE0BDEE13424}">
      <text>
        <t>[Comentari en fils]
La vostra versió de l'Excel us permet llegir aquest comentari en fils. No obstant això, les edicions que s'hi apliquin se suprimiran si el fitxer s'obre en una versió més recent de l'Excel. Més informació: https://go.microsoft.com/fwlink/?linkid=870924.
Comentari:
    Light CO2 (mmol/m2*d)</t>
      </text>
    </comment>
    <comment ref="AK1" authorId="15" shapeId="0" xr:uid="{2227ECD2-C3B4-4FD3-9840-F481938E8276}">
      <text>
        <t>[Comentari en fils]
La vostra versió de l'Excel us permet llegir aquest comentari en fils. No obstant això, les edicions que s'hi apliquin se suprimiran si el fitxer s'obre en una versió més recent de l'Excel. Més informació: https://go.microsoft.com/fwlink/?linkid=870924.
Comentari:
    Average methane values between dark and light
(umol/m2*d)</t>
      </text>
    </comment>
    <comment ref="AL1" authorId="16" shapeId="0" xr:uid="{CC8F20A9-1D1A-453D-B53F-26E0204A3838}">
      <text>
        <t>[Comentari en fils]
La vostra versió de l'Excel us permet llegir aquest comentari en fils. No obstant això, les edicions que s'hi apliquin se suprimiran si el fitxer s'obre en una versió més recent de l'Excel. Més informació: https://go.microsoft.com/fwlink/?linkid=870924.
Comentari:
    (umol/m2*d)</t>
      </text>
    </comment>
    <comment ref="AM1" authorId="17" shapeId="0" xr:uid="{00000000-0006-0000-0000-000003000000}">
      <text>
        <r>
          <rPr>
            <b/>
            <sz val="9"/>
            <color indexed="81"/>
            <rFont val="Tahoma"/>
            <family val="2"/>
          </rPr>
          <t>Anna Doménech Pascual:</t>
        </r>
        <r>
          <rPr>
            <sz val="9"/>
            <color indexed="81"/>
            <rFont val="Tahoma"/>
            <family val="2"/>
          </rPr>
          <t xml:space="preserve">
Bacterial Biomass
(number of bacteria / g DW)</t>
        </r>
      </text>
    </comment>
    <comment ref="AN1" authorId="4" shapeId="0" xr:uid="{00000000-0006-0000-0000-000004000000}">
      <text>
        <r>
          <rPr>
            <b/>
            <sz val="9"/>
            <color indexed="81"/>
            <rFont val="Tahoma"/>
            <family val="2"/>
          </rPr>
          <t>Anna DP:</t>
        </r>
        <r>
          <rPr>
            <sz val="9"/>
            <color indexed="81"/>
            <rFont val="Tahoma"/>
            <family val="2"/>
          </rPr>
          <t xml:space="preserve">
Bacteria Biomass
(mg C bact/ g DW)</t>
        </r>
      </text>
    </comment>
    <comment ref="AO1" authorId="4" shapeId="0" xr:uid="{00000000-0006-0000-0000-000005000000}">
      <text>
        <r>
          <rPr>
            <b/>
            <sz val="9"/>
            <color indexed="81"/>
            <rFont val="Tahoma"/>
            <family val="2"/>
          </rPr>
          <t>Anna DP:</t>
        </r>
        <r>
          <rPr>
            <sz val="9"/>
            <color indexed="81"/>
            <rFont val="Tahoma"/>
            <family val="2"/>
          </rPr>
          <t xml:space="preserve">
Fungal Biomass
(mg C fung/ g DW)</t>
        </r>
      </text>
    </comment>
    <comment ref="AS1" authorId="17" shapeId="0" xr:uid="{00000000-0006-0000-0000-000009000000}">
      <text>
        <r>
          <rPr>
            <b/>
            <sz val="9"/>
            <color indexed="81"/>
            <rFont val="Tahoma"/>
            <family val="2"/>
          </rPr>
          <t>Anna Doménech Pascual:</t>
        </r>
        <r>
          <rPr>
            <sz val="9"/>
            <color indexed="81"/>
            <rFont val="Tahoma"/>
            <family val="2"/>
          </rPr>
          <t xml:space="preserve">
ug / g DW</t>
        </r>
      </text>
    </comment>
    <comment ref="AT1" authorId="4" shapeId="0" xr:uid="{00000000-0006-0000-0000-000006000000}">
      <text>
        <r>
          <rPr>
            <b/>
            <sz val="9"/>
            <color indexed="81"/>
            <rFont val="Tahoma"/>
            <family val="2"/>
          </rPr>
          <t>Anna DP:</t>
        </r>
        <r>
          <rPr>
            <sz val="9"/>
            <color indexed="81"/>
            <rFont val="Tahoma"/>
            <family val="2"/>
          </rPr>
          <t xml:space="preserve">
umol MUF / g DW*h</t>
        </r>
      </text>
    </comment>
    <comment ref="AZ1" authorId="17" shapeId="0" xr:uid="{00000000-0006-0000-0000-000007000000}">
      <text>
        <r>
          <rPr>
            <b/>
            <sz val="9"/>
            <color indexed="81"/>
            <rFont val="Tahoma"/>
            <family val="2"/>
          </rPr>
          <t>Anna Doménech Pascual:</t>
        </r>
        <r>
          <rPr>
            <sz val="9"/>
            <color indexed="81"/>
            <rFont val="Tahoma"/>
            <family val="2"/>
          </rPr>
          <t xml:space="preserve">
umol AMC / g DW*h</t>
        </r>
      </text>
    </comment>
    <comment ref="BA1" authorId="4" shapeId="0" xr:uid="{00000000-0006-0000-0000-000008000000}">
      <text>
        <r>
          <rPr>
            <b/>
            <sz val="9"/>
            <color indexed="81"/>
            <rFont val="Tahoma"/>
            <family val="2"/>
          </rPr>
          <t>Anna DP:</t>
        </r>
        <r>
          <rPr>
            <sz val="9"/>
            <color indexed="81"/>
            <rFont val="Tahoma"/>
            <family val="2"/>
          </rPr>
          <t xml:space="preserve">
umol DIQC / g DW*h</t>
        </r>
      </text>
    </comment>
    <comment ref="BB1" authorId="18" shapeId="0" xr:uid="{EFE74430-CE78-45F3-B99F-9E4A66B4DB4A}">
      <text>
        <t>[Comentari en fils]
La vostra versió de l'Excel us permet llegir aquest comentari en fils. No obstant això, les edicions que s'hi apliquin se suprimiran si el fitxer s'obre en una versió més recent de l'Excel. Més informació: https://go.microsoft.com/fwlink/?linkid=870924.
Comentari:
    16S rRNA gene
(copies/g DW soil)</t>
      </text>
    </comment>
    <comment ref="BC1" authorId="19" shapeId="0" xr:uid="{B5AA4312-E55C-4126-AC62-41022648693A}">
      <text>
        <t>[Comentari en fils]
La vostra versió de l'Excel us permet llegir aquest comentari en fils. No obstant això, les edicions que s'hi apliquin se suprimiran si el fitxer s'obre en una versió més recent de l'Excel. Més informació: https://go.microsoft.com/fwlink/?linkid=870924.
Comentari:
    Fungal ITS2
(copies/g DW soil)</t>
      </text>
    </comment>
    <comment ref="BG1" authorId="20" shapeId="0" xr:uid="{33824549-3C86-4035-A72B-6643897DCE38}">
      <text>
        <t>[Comentari en fils]
La vostra versió de l'Excel us permet llegir aquest comentari en fils. No obstant això, les edicions que s'hi apliquin se suprimiran si el fitxer s'obre en una versió més recent de l'Excel. Més informació: https://go.microsoft.com/fwlink/?linkid=870924.
Comentari:
    arc amoA (AOA)
(copies/g DW soil)</t>
      </text>
    </comment>
    <comment ref="BH1" authorId="21" shapeId="0" xr:uid="{D4888460-C366-4F77-BB5B-BF617AB9A960}">
      <text>
        <t>[Comentari en fils]
La vostra versió de l'Excel us permet llegir aquest comentari en fils. No obstant això, les edicions que s'hi apliquin se suprimiran si el fitxer s'obre en una versió més recent de l'Excel. Més informació: https://go.microsoft.com/fwlink/?linkid=870924.
Comentari:
    bac amoA (AOB)
(copies/g DW soil)</t>
      </text>
    </comment>
    <comment ref="BJ1" authorId="22" shapeId="0" xr:uid="{97253582-92B4-438A-9794-DF4FB2038D50}">
      <text>
        <t>[Comentari en fils]
La vostra versió de l'Excel us permet llegir aquest comentari en fils. No obstant això, les edicions que s'hi apliquin se suprimiran si el fitxer s'obre en una versió més recent de l'Excel. Més informació: https://go.microsoft.com/fwlink/?linkid=870924.
Comentari:
    nosZ Clade I
(copies/g DW soil)</t>
      </text>
    </comment>
    <comment ref="BL1" authorId="23" shapeId="0" xr:uid="{8F08B99E-9739-4B6E-8F09-DF43B94644DC}">
      <text>
        <t xml:space="preserve">[Comentari en fils]
La vostra versió de l'Excel us permet llegir aquest comentari en fils. No obstant això, les edicions que s'hi apliquin se suprimiran si el fitxer s'obre en una versió més recent de l'Excel. Més informació: https://go.microsoft.com/fwlink/?linkid=870924.
Comentari:
    Fluorescence
Final - Initial
(nmol raz / gDW*h)
</t>
      </text>
    </comment>
    <comment ref="BM1" authorId="24" shapeId="0" xr:uid="{B6FFDCB7-FA07-49A4-92C0-69346EC1EFB2}">
      <text>
        <t>[Comentari en fils]
La vostra versió de l'Excel us permet llegir aquest comentari en fils. No obstant això, les edicions que s'hi apliquin se suprimiran si el fitxer s'obre en una versió més recent de l'Excel. Més informació: https://go.microsoft.com/fwlink/?linkid=870924.
Comentari:
    Bacterial biomass / Fungal biomass
(mg C / gDW*h)</t>
      </text>
    </comment>
    <comment ref="BN1" authorId="25" shapeId="0" xr:uid="{5E6F31F2-E5EE-4FEA-A394-E8FB2FFDD356}">
      <text>
        <t>[Comentari en fils]
La vostra versió de l'Excel us permet llegir aquest comentari en fils. No obstant això, les edicions que s'hi apliquin se suprimiran si el fitxer s'obre en una versió més recent de l'Excel. Més informació: https://go.microsoft.com/fwlink/?linkid=870924.
Comentari:
    16S / ITS2
(copies / gDW)</t>
      </text>
    </comment>
    <comment ref="BT1" authorId="26" shapeId="0" xr:uid="{C67D560F-8BBA-4DA6-8AE1-F3DD3F0DEC55}">
      <text>
        <t>[Comentari en fils]
La vostra versió de l'Excel us permet llegir aquest comentari en fils. No obstant això, les edicions que s'hi apliquin se suprimiran si el fitxer s'obre en una versió més recent de l'Excel. Més informació: https://go.microsoft.com/fwlink/?linkid=870924.
Comentari:
    mg EPS / mg C bact</t>
      </text>
    </comment>
    <comment ref="BX1" authorId="27" shapeId="0" xr:uid="{631D2E3C-FB75-41CC-8E7D-69D20DFEBBF5}">
      <text>
        <t>[Comentari en fils]
La vostra versió de l'Excel us permet llegir aquest comentari en fils. No obstant això, les edicions que s'hi apliquin se suprimiran si el fitxer s'obre en una versió més recent de l'Excel. Més informació: https://go.microsoft.com/fwlink/?linkid=870924.
Comentari:
    masl</t>
      </text>
    </comment>
  </commentList>
</comments>
</file>

<file path=xl/sharedStrings.xml><?xml version="1.0" encoding="utf-8"?>
<sst xmlns="http://schemas.openxmlformats.org/spreadsheetml/2006/main" count="459" uniqueCount="237">
  <si>
    <t>1-SP01-A</t>
  </si>
  <si>
    <t>2-SP01-B</t>
  </si>
  <si>
    <t>3-SP01-C</t>
  </si>
  <si>
    <t>4-SP01-D</t>
  </si>
  <si>
    <t>5-SP01-E</t>
  </si>
  <si>
    <t>26-SP02-A</t>
  </si>
  <si>
    <t>27-SP02-B</t>
  </si>
  <si>
    <t>28-SP02-C</t>
  </si>
  <si>
    <t>29-SP02-D</t>
  </si>
  <si>
    <t>30-SP02-E</t>
  </si>
  <si>
    <t>51-SP03-A</t>
  </si>
  <si>
    <t>52-SP03-B</t>
  </si>
  <si>
    <t>53-SP03-C</t>
  </si>
  <si>
    <t>54-SP03-D</t>
  </si>
  <si>
    <t>55-SP03-E</t>
  </si>
  <si>
    <t>76-SP04-A</t>
  </si>
  <si>
    <t>77-SP04-B</t>
  </si>
  <si>
    <t>78-SP04-C</t>
  </si>
  <si>
    <t>79-SP04-D</t>
  </si>
  <si>
    <t>80-SP04-E</t>
  </si>
  <si>
    <t>101-SP05-A</t>
  </si>
  <si>
    <t>102-SP05-B</t>
  </si>
  <si>
    <t>103-SP05-C</t>
  </si>
  <si>
    <t>104-SP05-D</t>
  </si>
  <si>
    <t>105-SP05-E</t>
  </si>
  <si>
    <t>116-SP06-A</t>
  </si>
  <si>
    <t>117-SP06-B</t>
  </si>
  <si>
    <t>118-SP06-C</t>
  </si>
  <si>
    <t>119-SP06-D</t>
  </si>
  <si>
    <t>120-SP06-E</t>
  </si>
  <si>
    <t>121-SP07-A</t>
  </si>
  <si>
    <t>122-SP07-B</t>
  </si>
  <si>
    <t>123-SP07-C</t>
  </si>
  <si>
    <t>124-SP07-D</t>
  </si>
  <si>
    <t>125-SP07-E</t>
  </si>
  <si>
    <t>126-SP08-A</t>
  </si>
  <si>
    <t>127-SP08-B</t>
  </si>
  <si>
    <t>128-SP08-C</t>
  </si>
  <si>
    <t>129-SP08-D</t>
  </si>
  <si>
    <t>130-SP08-E</t>
  </si>
  <si>
    <t>131-SP09-A</t>
  </si>
  <si>
    <t>132-SP09-B</t>
  </si>
  <si>
    <t>133-SP09-C</t>
  </si>
  <si>
    <t>134-SP09-D</t>
  </si>
  <si>
    <t>135-SP09-E</t>
  </si>
  <si>
    <t>136-SP10-A</t>
  </si>
  <si>
    <t>137-SP10-B</t>
  </si>
  <si>
    <t>138-SP10-C</t>
  </si>
  <si>
    <t>139-SP10-D</t>
  </si>
  <si>
    <t>140-SP10-E</t>
  </si>
  <si>
    <t>141-SP11-A</t>
  </si>
  <si>
    <t>142-SP11-B</t>
  </si>
  <si>
    <t>143-SP11-C</t>
  </si>
  <si>
    <t>144-SP11-D</t>
  </si>
  <si>
    <t>145-SP11-E</t>
  </si>
  <si>
    <t>146-SP12-A</t>
  </si>
  <si>
    <t>147-SP12-B</t>
  </si>
  <si>
    <t>148-SP12-C</t>
  </si>
  <si>
    <t>149-SP12-D</t>
  </si>
  <si>
    <t>150-SP12-E</t>
  </si>
  <si>
    <t>SOM</t>
  </si>
  <si>
    <t>FB</t>
  </si>
  <si>
    <t>BB</t>
  </si>
  <si>
    <t>alpha</t>
  </si>
  <si>
    <t>beta</t>
  </si>
  <si>
    <t>gla</t>
  </si>
  <si>
    <t>fos</t>
  </si>
  <si>
    <t>leu</t>
  </si>
  <si>
    <t>xyl</t>
  </si>
  <si>
    <t>cbh</t>
  </si>
  <si>
    <t>phe</t>
  </si>
  <si>
    <t>SP</t>
  </si>
  <si>
    <t>BB_2</t>
  </si>
  <si>
    <t>chla</t>
  </si>
  <si>
    <t>EPS</t>
  </si>
  <si>
    <t>chlb</t>
  </si>
  <si>
    <t>carotene</t>
  </si>
  <si>
    <t>SP01</t>
  </si>
  <si>
    <t>SP02</t>
  </si>
  <si>
    <t>SP03</t>
  </si>
  <si>
    <t>SP04</t>
  </si>
  <si>
    <t>SP05</t>
  </si>
  <si>
    <t>SP06</t>
  </si>
  <si>
    <t>SP07</t>
  </si>
  <si>
    <t>SP08</t>
  </si>
  <si>
    <t>SP09</t>
  </si>
  <si>
    <t>SP10</t>
  </si>
  <si>
    <t>SP11</t>
  </si>
  <si>
    <t>SP12</t>
  </si>
  <si>
    <t>T-SP1-a</t>
  </si>
  <si>
    <t>T-SP1-b</t>
  </si>
  <si>
    <t>T-SP1-c</t>
  </si>
  <si>
    <t>T-SP1-d</t>
  </si>
  <si>
    <t>T-SP1-e</t>
  </si>
  <si>
    <t>T-SP2-a</t>
  </si>
  <si>
    <t>T-SP2-b</t>
  </si>
  <si>
    <t>T-SP2-c</t>
  </si>
  <si>
    <t>T-SP2-d</t>
  </si>
  <si>
    <t>T-SP2-e</t>
  </si>
  <si>
    <t>T-SP3-a</t>
  </si>
  <si>
    <t>T-SP3-b</t>
  </si>
  <si>
    <t>T-SP3-c</t>
  </si>
  <si>
    <t>T-SP3-d</t>
  </si>
  <si>
    <t>T-SP3-e</t>
  </si>
  <si>
    <t>T-SP4-a</t>
  </si>
  <si>
    <t>T-SP4-b</t>
  </si>
  <si>
    <t>T-SP4-c</t>
  </si>
  <si>
    <t>T-SP4-d</t>
  </si>
  <si>
    <t>T-SP4-e</t>
  </si>
  <si>
    <t>T-SP5-a</t>
  </si>
  <si>
    <t>T-SP5-b</t>
  </si>
  <si>
    <t>T-SP5-c</t>
  </si>
  <si>
    <t>T-SP5-d</t>
  </si>
  <si>
    <t>T-SP5-e</t>
  </si>
  <si>
    <t>G-SP6-a</t>
  </si>
  <si>
    <t>G-SP6-b</t>
  </si>
  <si>
    <t>G-SP6-c</t>
  </si>
  <si>
    <t>G-SP6-d</t>
  </si>
  <si>
    <t>G-SP6-e</t>
  </si>
  <si>
    <t>G-SP7-a</t>
  </si>
  <si>
    <t>G-SP7-b</t>
  </si>
  <si>
    <t>G-SP7-c</t>
  </si>
  <si>
    <t>G-SP7-d</t>
  </si>
  <si>
    <t>G-SP7-e</t>
  </si>
  <si>
    <t>G-SP8-a</t>
  </si>
  <si>
    <t>G-SP8-b</t>
  </si>
  <si>
    <t>G-SP8-c</t>
  </si>
  <si>
    <t>G-SP8-d</t>
  </si>
  <si>
    <t>G-SP8-e</t>
  </si>
  <si>
    <t>G-SP9-a</t>
  </si>
  <si>
    <t>G-SP9-b</t>
  </si>
  <si>
    <t>G-SP9-c</t>
  </si>
  <si>
    <t>G-SP9-d</t>
  </si>
  <si>
    <t>G-SP9-e</t>
  </si>
  <si>
    <t>G-SP10-a</t>
  </si>
  <si>
    <t>G-SP10-b</t>
  </si>
  <si>
    <t>G-SP10-c</t>
  </si>
  <si>
    <t>G-SP10-d</t>
  </si>
  <si>
    <t>G-SP10-e</t>
  </si>
  <si>
    <t>G-SP11-a</t>
  </si>
  <si>
    <t>G-SP11-b</t>
  </si>
  <si>
    <t>G-SP11-c</t>
  </si>
  <si>
    <t>G-SP11-d</t>
  </si>
  <si>
    <t>G-SP11-e</t>
  </si>
  <si>
    <t>G-SP12-a</t>
  </si>
  <si>
    <t>G-SP12-b</t>
  </si>
  <si>
    <t>G-SP12-c</t>
  </si>
  <si>
    <t>G-SP12-d</t>
  </si>
  <si>
    <t>G-SP12-e</t>
  </si>
  <si>
    <t>MAP</t>
  </si>
  <si>
    <t>MAT</t>
  </si>
  <si>
    <t>AI</t>
  </si>
  <si>
    <t>N2O</t>
  </si>
  <si>
    <t>Soil_Temp</t>
  </si>
  <si>
    <t>pH</t>
  </si>
  <si>
    <t>TOC</t>
  </si>
  <si>
    <t>TC</t>
  </si>
  <si>
    <t>TN</t>
  </si>
  <si>
    <t>Sand</t>
  </si>
  <si>
    <t>Silt</t>
  </si>
  <si>
    <t>Clay</t>
  </si>
  <si>
    <t>Litter</t>
  </si>
  <si>
    <t>CO2_dark</t>
  </si>
  <si>
    <t>CO2_light</t>
  </si>
  <si>
    <t>CH4_ave</t>
  </si>
  <si>
    <t>SOM_perc</t>
  </si>
  <si>
    <t>TOC_perc</t>
  </si>
  <si>
    <t>TC_perc</t>
  </si>
  <si>
    <t>TN_perc</t>
  </si>
  <si>
    <t>NH4</t>
  </si>
  <si>
    <t>C_N</t>
  </si>
  <si>
    <t>PO43</t>
  </si>
  <si>
    <t>SO42</t>
  </si>
  <si>
    <t>Silt_perc</t>
  </si>
  <si>
    <t>Sand_perc</t>
  </si>
  <si>
    <t>Clay_perc</t>
  </si>
  <si>
    <t>L_TC_perc</t>
  </si>
  <si>
    <t>L_TN_perc</t>
  </si>
  <si>
    <t>L_TC</t>
  </si>
  <si>
    <t>L_TN</t>
  </si>
  <si>
    <t>Water_activity</t>
  </si>
  <si>
    <t>Water_content</t>
  </si>
  <si>
    <t>mcrA</t>
  </si>
  <si>
    <t>pmoA</t>
  </si>
  <si>
    <t>nifH</t>
  </si>
  <si>
    <t>qnorB</t>
  </si>
  <si>
    <t>phoD</t>
  </si>
  <si>
    <t>16S</t>
  </si>
  <si>
    <t>ITS2</t>
  </si>
  <si>
    <t>AOA</t>
  </si>
  <si>
    <t>AOB</t>
  </si>
  <si>
    <t>nosZ</t>
  </si>
  <si>
    <t>Gradient</t>
  </si>
  <si>
    <t>Site</t>
  </si>
  <si>
    <t>Name</t>
  </si>
  <si>
    <t>Number_name</t>
  </si>
  <si>
    <r>
      <t xml:space="preserve">En </t>
    </r>
    <r>
      <rPr>
        <sz val="11"/>
        <color rgb="FFFF0000"/>
        <rFont val="Calibri"/>
        <family val="2"/>
        <scheme val="minor"/>
      </rPr>
      <t>vermell</t>
    </r>
    <r>
      <rPr>
        <sz val="11"/>
        <color theme="1"/>
        <rFont val="Calibri"/>
        <family val="2"/>
        <scheme val="minor"/>
      </rPr>
      <t>: valors que he eliminat del SP_metadata_2021 amb format CSV</t>
    </r>
  </si>
  <si>
    <t>Respiration</t>
  </si>
  <si>
    <t>BB_BF</t>
  </si>
  <si>
    <t>16S_ITS2</t>
  </si>
  <si>
    <t>BB_16S</t>
  </si>
  <si>
    <t>FB_ITS2</t>
  </si>
  <si>
    <t>chla_chlb</t>
  </si>
  <si>
    <t>carotene_chla</t>
  </si>
  <si>
    <t>EPS_BB</t>
  </si>
  <si>
    <t>EPS_chla</t>
  </si>
  <si>
    <t>Quan una variable es diu per exemple: BB_FB, _ equival a / (divisió)</t>
  </si>
  <si>
    <t>EPS_16S</t>
  </si>
  <si>
    <t>ShannonEEA</t>
  </si>
  <si>
    <t>TOC_TN</t>
  </si>
  <si>
    <t>altitude</t>
  </si>
  <si>
    <t>landcover</t>
  </si>
  <si>
    <t>Deciduous Broadleaf Forests</t>
  </si>
  <si>
    <t>Evergreen Needleleaf Forests</t>
  </si>
  <si>
    <t>Open Shrublands</t>
  </si>
  <si>
    <t>Barren</t>
  </si>
  <si>
    <t>Mixed Forests</t>
  </si>
  <si>
    <t>Savannas</t>
  </si>
  <si>
    <t>Grasslands</t>
  </si>
  <si>
    <t>landcover_n</t>
  </si>
  <si>
    <t>s275:295</t>
  </si>
  <si>
    <t>s350:400</t>
  </si>
  <si>
    <t>SR</t>
  </si>
  <si>
    <t>E2/E3</t>
  </si>
  <si>
    <t>E3/E4</t>
  </si>
  <si>
    <t>E4/E6</t>
  </si>
  <si>
    <t>FI</t>
  </si>
  <si>
    <t>BIX</t>
  </si>
  <si>
    <t>Peak_A</t>
  </si>
  <si>
    <t>Peak_C</t>
  </si>
  <si>
    <t>Peak_M</t>
  </si>
  <si>
    <t>Peak_T</t>
  </si>
  <si>
    <t>Peak_B</t>
  </si>
  <si>
    <t>HIX</t>
  </si>
  <si>
    <t>mean</t>
  </si>
  <si>
    <t>sd</t>
  </si>
  <si>
    <t>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</si>
</sst>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
    <numFmt numFmtId="166" formatCode="0.00000000"/>
    <numFmt numFmtId="167" formatCode="0.00000"/>
    <numFmt numFmtId="168" formatCode="0.0000000"/>
    <numFmt numFmtId="169" formatCode="0.0"/>
  </numFmts>
  <fonts count="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s>
  <fills count="12">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B3D9"/>
        <bgColor indexed="64"/>
      </patternFill>
    </fill>
    <fill>
      <patternFill patternType="solid">
        <fgColor rgb="FFC9FFFF"/>
        <bgColor indexed="64"/>
      </patternFill>
    </fill>
    <fill>
      <patternFill patternType="solid">
        <fgColor rgb="FFBDFFBD"/>
        <bgColor indexed="64"/>
      </patternFill>
    </fill>
    <fill>
      <patternFill patternType="solid">
        <fgColor rgb="FFD8BEEC"/>
        <bgColor indexed="64"/>
      </patternFill>
    </fill>
    <fill>
      <patternFill patternType="solid">
        <fgColor rgb="FFB7CFFF"/>
        <bgColor indexed="64"/>
      </patternFill>
    </fill>
    <fill>
      <patternFill patternType="solid">
        <fgColor theme="7"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41">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64" fontId="0" fillId="0" borderId="0" xfId="0" applyNumberFormat="1" applyAlignment="1">
      <alignment horizontal="center" vertical="center"/>
    </xf>
    <xf numFmtId="164" fontId="0" fillId="0" borderId="1" xfId="0" applyNumberFormat="1" applyBorder="1" applyAlignment="1">
      <alignment horizontal="center" vertical="center"/>
    </xf>
    <xf numFmtId="165" fontId="0" fillId="0" borderId="0" xfId="0" applyNumberFormat="1" applyAlignment="1">
      <alignment horizontal="center" vertical="center"/>
    </xf>
    <xf numFmtId="2" fontId="0" fillId="0" borderId="0" xfId="0" applyNumberFormat="1" applyAlignment="1">
      <alignment horizontal="center"/>
    </xf>
    <xf numFmtId="2" fontId="0" fillId="0" borderId="0" xfId="0" applyNumberFormat="1" applyAlignment="1">
      <alignment horizontal="center" vertical="center"/>
    </xf>
    <xf numFmtId="2" fontId="0" fillId="0" borderId="1" xfId="0" applyNumberFormat="1" applyBorder="1" applyAlignment="1">
      <alignment horizontal="center"/>
    </xf>
    <xf numFmtId="0" fontId="1" fillId="0" borderId="1" xfId="0" applyFont="1" applyBorder="1" applyAlignment="1">
      <alignment horizontal="center" vertical="center"/>
    </xf>
    <xf numFmtId="2" fontId="0" fillId="0" borderId="1" xfId="0" applyNumberFormat="1" applyBorder="1" applyAlignment="1">
      <alignment horizontal="center" vertical="center"/>
    </xf>
    <xf numFmtId="0" fontId="1" fillId="0" borderId="0" xfId="0" applyFont="1" applyAlignment="1">
      <alignment horizontal="center" vertical="center"/>
    </xf>
    <xf numFmtId="165" fontId="0" fillId="0" borderId="1" xfId="0" applyNumberFormat="1" applyBorder="1" applyAlignment="1">
      <alignment horizontal="center" vertical="center"/>
    </xf>
    <xf numFmtId="11" fontId="0" fillId="0" borderId="0" xfId="0" applyNumberFormat="1" applyAlignment="1">
      <alignment horizontal="center" vertical="center"/>
    </xf>
    <xf numFmtId="11" fontId="0" fillId="0" borderId="1" xfId="0" applyNumberFormat="1" applyBorder="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0" fontId="1" fillId="8" borderId="0" xfId="0" applyFont="1" applyFill="1" applyAlignment="1">
      <alignment horizontal="center" vertical="center"/>
    </xf>
    <xf numFmtId="0" fontId="1" fillId="9" borderId="0" xfId="0" applyFont="1" applyFill="1" applyAlignment="1">
      <alignment horizontal="center" vertical="center"/>
    </xf>
    <xf numFmtId="0" fontId="1" fillId="9" borderId="1" xfId="0" applyFont="1" applyFill="1" applyBorder="1" applyAlignment="1">
      <alignment horizontal="center" vertical="center"/>
    </xf>
    <xf numFmtId="0" fontId="1" fillId="10" borderId="1" xfId="0" applyFont="1" applyFill="1" applyBorder="1" applyAlignment="1">
      <alignment horizontal="center" vertical="center"/>
    </xf>
    <xf numFmtId="165" fontId="0" fillId="0" borderId="0" xfId="0" applyNumberFormat="1" applyAlignment="1">
      <alignment horizontal="center"/>
    </xf>
    <xf numFmtId="165" fontId="4" fillId="0" borderId="0" xfId="0" applyNumberFormat="1" applyFont="1" applyAlignment="1">
      <alignment horizontal="center"/>
    </xf>
    <xf numFmtId="165" fontId="0" fillId="0" borderId="1" xfId="0" applyNumberFormat="1" applyBorder="1" applyAlignment="1">
      <alignment horizontal="center"/>
    </xf>
    <xf numFmtId="0" fontId="1" fillId="11" borderId="1" xfId="0" applyFont="1" applyFill="1" applyBorder="1" applyAlignment="1">
      <alignment horizontal="center" vertical="center"/>
    </xf>
    <xf numFmtId="166" fontId="0" fillId="0" borderId="0" xfId="0" applyNumberFormat="1" applyAlignment="1">
      <alignment horizontal="center" vertical="center"/>
    </xf>
    <xf numFmtId="166" fontId="0" fillId="0" borderId="1" xfId="0" applyNumberFormat="1" applyBorder="1" applyAlignment="1">
      <alignment horizontal="center" vertical="center"/>
    </xf>
    <xf numFmtId="167" fontId="0" fillId="0" borderId="0" xfId="0" applyNumberFormat="1" applyAlignment="1">
      <alignment horizontal="center" vertical="center"/>
    </xf>
    <xf numFmtId="167" fontId="0" fillId="0" borderId="1" xfId="0" applyNumberFormat="1" applyBorder="1" applyAlignment="1">
      <alignment horizontal="center" vertical="center"/>
    </xf>
    <xf numFmtId="0" fontId="1" fillId="2" borderId="1" xfId="0" applyFont="1" applyFill="1" applyBorder="1" applyAlignment="1">
      <alignment horizontal="center" vertical="center"/>
    </xf>
    <xf numFmtId="168" fontId="0" fillId="0" borderId="0" xfId="0" applyNumberFormat="1"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2" fontId="0" fillId="0" borderId="0" xfId="0" applyNumberFormat="1"/>
    <xf numFmtId="169" fontId="0" fillId="0" borderId="0" xfId="0" applyNumberFormat="1"/>
  </cellXfs>
  <cellStyles count="1">
    <cellStyle name="Normal" xfId="0" builtinId="0"/>
  </cellStyles>
  <dxfs count="1">
    <dxf>
      <font>
        <color rgb="FF9C0006"/>
      </font>
      <fill>
        <patternFill patternType="solid">
          <fgColor rgb="FFFFC7CE"/>
          <bgColor rgb="FFFFC7CE"/>
        </patternFill>
      </fill>
    </dxf>
  </dxfs>
  <tableStyles count="0" defaultTableStyle="TableStyleMedium2" defaultPivotStyle="PivotStyleLight16"/>
  <colors>
    <mruColors>
      <color rgb="FFD8BEEC"/>
      <color rgb="FFC39BE1"/>
      <color rgb="FFB7CFFF"/>
      <color rgb="FFBDFFBD"/>
      <color rgb="FF99FF99"/>
      <color rgb="FFC9FFFF"/>
      <color rgb="FFFFB3D9"/>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nna Doménech Pascual" id="{5C2DB10E-6B8E-4F59-90D1-A869F7498523}" userId="b00f297b91f1275c" providerId="Windows Live"/>
  <person displayName="Anna Doménech i Pascual" id="{E812039B-72CD-4187-9393-237C6A253BAD}" userId="S::u4001033@udg.edu::7f27c3cc-36c1-4e9e-a8f1-f0da9b8d2495"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3-03-01T13:52:12.57" personId="{5C2DB10E-6B8E-4F59-90D1-A869F7498523}" id="{9D67D6DC-CF53-4FD9-804D-9CAD74BCF708}">
    <text>Mean Anual Precipitation (mm)
Extracted by Jonnathan in CLIMATIC_DATA &gt; Results</text>
  </threadedComment>
  <threadedComment ref="F1" dT="2023-03-01T13:51:30.04" personId="{5C2DB10E-6B8E-4F59-90D1-A869F7498523}" id="{A060A6BB-2CBD-43B3-AC5B-082CEC512E1D}">
    <text>Mean Anual Temperature (ºC)
Extracted by Jonnathan in CLIMATIC_DATA &gt; Results</text>
  </threadedComment>
  <threadedComment ref="G1" dT="2023-03-01T13:52:35.07" personId="{5C2DB10E-6B8E-4F59-90D1-A869F7498523}" id="{B995EEC3-22B8-4EC7-89D8-04467B49E5EA}">
    <text>Aridity Index
Extracted by Jonnathan in CLIMATIC_DATA &gt; Results</text>
  </threadedComment>
  <threadedComment ref="H1" dT="2023-03-01T13:58:00.88" personId="{5C2DB10E-6B8E-4F59-90D1-A869F7498523}" id="{4643F9B3-2625-4E22-B8D3-AEC2801D2687}">
    <text>Measured in situ (ºC)</text>
  </threadedComment>
  <threadedComment ref="L1" dT="2023-03-01T14:01:06.70" personId="{5C2DB10E-6B8E-4F59-90D1-A869F7498523}" id="{3F748EAE-1275-4297-953C-9BFF8326AFE2}">
    <text>soil organic matter
Mean for samples analysed both by Han and me</text>
  </threadedComment>
  <threadedComment ref="N1" dT="2023-03-01T14:03:31.59" personId="{5C2DB10E-6B8E-4F59-90D1-A869F7498523}" id="{D1572FAE-2DB7-4542-9F5E-D5D55C7DBA14}">
    <text>Total Organic Carbon (%)</text>
  </threadedComment>
  <threadedComment ref="O1" dT="2023-03-01T14:03:41.33" personId="{5C2DB10E-6B8E-4F59-90D1-A869F7498523}" id="{9A542229-A5AB-4A4C-8A5E-FAB0986574A7}">
    <text>Total Carbon (%)</text>
  </threadedComment>
  <threadedComment ref="P1" dT="2023-03-01T14:04:09.15" personId="{5C2DB10E-6B8E-4F59-90D1-A869F7498523}" id="{856DBA50-38E6-464F-9A04-5AA8CE118D3E}">
    <text>Total Nitrogen (%)</text>
  </threadedComment>
  <threadedComment ref="T1" dT="2023-03-01T14:04:56.80" personId="{5C2DB10E-6B8E-4F59-90D1-A869F7498523}" id="{B3BE2832-10E9-440B-AA0D-682097F684C5}">
    <text>C/N ratio
(TC/TN)</text>
  </threadedComment>
  <threadedComment ref="U1" dT="2023-03-01T13:41:18.13" personId="{5C2DB10E-6B8E-4F59-90D1-A869F7498523}" id="{EC1E8241-F70F-4BE9-B47F-FFBE7926BB63}">
    <text>NH4+ (mg/Kg DW soil)</text>
  </threadedComment>
  <threadedComment ref="V1" dT="2023-03-01T14:05:34.86" personId="{5C2DB10E-6B8E-4F59-90D1-A869F7498523}" id="{1E617BEC-2113-4034-922A-A8AF614A800F}">
    <text>PO43-
(mg/kg DW soil)</text>
  </threadedComment>
  <threadedComment ref="W1" dT="2023-03-01T14:05:54.63" personId="{5C2DB10E-6B8E-4F59-90D1-A869F7498523}" id="{F3E5E20E-F7AC-40CE-BE07-6D96D6B20EB7}">
    <text>SO42-
(mg/kg DW soil)</text>
  </threadedComment>
  <threadedComment ref="AI1" dT="2023-03-01T13:53:52.67" personId="{5C2DB10E-6B8E-4F59-90D1-A869F7498523}" id="{A861B59D-14D6-4062-A50E-075AA1D6131B}">
    <text>Dark CO2 (mmol/m2*d)</text>
  </threadedComment>
  <threadedComment ref="AJ1" dT="2023-03-01T13:56:48.39" personId="{5C2DB10E-6B8E-4F59-90D1-A869F7498523}" id="{B81A9F97-071D-4C35-895E-BE0BDEE13424}">
    <text>Light CO2 (mmol/m2*d)</text>
  </threadedComment>
  <threadedComment ref="AK1" dT="2023-03-01T13:57:22.46" personId="{5C2DB10E-6B8E-4F59-90D1-A869F7498523}" id="{2227ECD2-C3B4-4FD3-9840-F481938E8276}">
    <text>Average methane values between dark and light
(umol/m2*d)</text>
  </threadedComment>
  <threadedComment ref="AL1" dT="2023-03-01T13:57:46.52" personId="{5C2DB10E-6B8E-4F59-90D1-A869F7498523}" id="{CC8F20A9-1D1A-453D-B53F-26E0204A3838}">
    <text>(umol/m2*d)</text>
  </threadedComment>
  <threadedComment ref="BB1" dT="2023-03-01T15:36:40.46" personId="{5C2DB10E-6B8E-4F59-90D1-A869F7498523}" id="{EFE74430-CE78-45F3-B99F-9E4A66B4DB4A}">
    <text>16S rRNA gene
(copies/g DW soil)</text>
  </threadedComment>
  <threadedComment ref="BC1" dT="2023-03-01T15:37:23.37" personId="{5C2DB10E-6B8E-4F59-90D1-A869F7498523}" id="{B5AA4312-E55C-4126-AC62-41022648693A}">
    <text>Fungal ITS2
(copies/g DW soil)</text>
  </threadedComment>
  <threadedComment ref="BG1" dT="2023-03-01T15:37:47.63" personId="{5C2DB10E-6B8E-4F59-90D1-A869F7498523}" id="{33824549-3C86-4035-A72B-6643897DCE38}">
    <text>arc amoA (AOA)
(copies/g DW soil)</text>
  </threadedComment>
  <threadedComment ref="BH1" dT="2023-03-01T15:38:12.61" personId="{5C2DB10E-6B8E-4F59-90D1-A869F7498523}" id="{D4888460-C366-4F77-BB5B-BF617AB9A960}">
    <text>bac amoA (AOB)
(copies/g DW soil)</text>
  </threadedComment>
  <threadedComment ref="BJ1" dT="2023-03-01T15:38:33.83" personId="{5C2DB10E-6B8E-4F59-90D1-A869F7498523}" id="{97253582-92B4-438A-9794-DF4FB2038D50}">
    <text>nosZ Clade I
(copies/g DW soil)</text>
  </threadedComment>
  <threadedComment ref="BL1" dT="2023-04-13T10:10:14.18" personId="{E812039B-72CD-4187-9393-237C6A253BAD}" id="{8F08B99E-9739-4B6E-8F09-DF43B94644DC}">
    <text xml:space="preserve">Fluorescence
Final - Initial
(nmol raz / gDW*h)
</text>
  </threadedComment>
  <threadedComment ref="BM1" dT="2023-04-13T12:42:39.15" personId="{E812039B-72CD-4187-9393-237C6A253BAD}" id="{B6FFDCB7-FA07-49A4-92C0-69346EC1EFB2}">
    <text>Bacterial biomass / Fungal biomass
(mg C / gDW*h)</text>
  </threadedComment>
  <threadedComment ref="BN1" dT="2023-04-13T12:44:16.16" personId="{E812039B-72CD-4187-9393-237C6A253BAD}" id="{5E6F31F2-E5EE-4FEA-A394-E8FB2FFDD356}">
    <text>16S / ITS2
(copies / gDW)</text>
  </threadedComment>
  <threadedComment ref="BT1" dT="2023-04-13T13:00:08.96" personId="{E812039B-72CD-4187-9393-237C6A253BAD}" id="{C67D560F-8BBA-4DA6-8AE1-F3DD3F0DEC55}">
    <text>mg EPS / mg C bact</text>
  </threadedComment>
  <threadedComment ref="BX1" dT="2023-04-24T13:52:16.39" personId="{E812039B-72CD-4187-9393-237C6A253BAD}" id="{631D2E3C-FB75-41CC-8E7D-69D20DFEBBF5}">
    <text>masl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N64"/>
  <sheetViews>
    <sheetView tabSelected="1" zoomScale="80" zoomScaleNormal="80" workbookViewId="0">
      <pane xSplit="4" ySplit="1" topLeftCell="E32" activePane="bottomRight" state="frozen"/>
      <selection pane="topRight" activeCell="B1" sqref="B1"/>
      <selection pane="bottomLeft" activeCell="A2" sqref="A2"/>
      <selection pane="bottomRight" activeCell="M65" sqref="M65"/>
    </sheetView>
  </sheetViews>
  <sheetFormatPr defaultColWidth="15.33203125" defaultRowHeight="14.4" x14ac:dyDescent="0.3"/>
  <cols>
    <col min="1" max="1" width="15.33203125" style="1"/>
    <col min="2" max="2" width="15.33203125" style="15"/>
    <col min="3" max="4" width="15.33203125" style="1"/>
    <col min="5" max="8" width="15.33203125" style="15"/>
    <col min="9" max="11" width="15.33203125" style="1"/>
    <col min="12" max="13" width="15.33203125" style="15"/>
    <col min="14" max="16" width="15.33203125" style="1"/>
    <col min="17" max="33" width="15.33203125" style="15"/>
    <col min="34" max="34" width="15.33203125" style="15" customWidth="1"/>
    <col min="35" max="38" width="15.33203125" style="15"/>
    <col min="39" max="77" width="15.33203125" style="1"/>
    <col min="78" max="78" width="15.33203125" style="37"/>
    <col min="79" max="16384" width="15.33203125" style="1"/>
  </cols>
  <sheetData>
    <row r="1" spans="1:92" s="9" customFormat="1" ht="24" customHeight="1" x14ac:dyDescent="0.3">
      <c r="A1" s="9" t="s">
        <v>192</v>
      </c>
      <c r="B1" s="11" t="s">
        <v>193</v>
      </c>
      <c r="C1" s="11" t="s">
        <v>194</v>
      </c>
      <c r="D1" s="9" t="s">
        <v>195</v>
      </c>
      <c r="E1" s="24" t="s">
        <v>149</v>
      </c>
      <c r="F1" s="24" t="s">
        <v>150</v>
      </c>
      <c r="G1" s="24" t="s">
        <v>151</v>
      </c>
      <c r="H1" s="24" t="s">
        <v>153</v>
      </c>
      <c r="I1" s="25" t="s">
        <v>180</v>
      </c>
      <c r="J1" s="25" t="s">
        <v>181</v>
      </c>
      <c r="K1" s="25" t="s">
        <v>165</v>
      </c>
      <c r="L1" s="24" t="s">
        <v>60</v>
      </c>
      <c r="M1" s="24" t="s">
        <v>154</v>
      </c>
      <c r="N1" s="24" t="s">
        <v>166</v>
      </c>
      <c r="O1" s="24" t="s">
        <v>167</v>
      </c>
      <c r="P1" s="24" t="s">
        <v>168</v>
      </c>
      <c r="Q1" s="24" t="s">
        <v>155</v>
      </c>
      <c r="R1" s="24" t="s">
        <v>156</v>
      </c>
      <c r="S1" s="24" t="s">
        <v>157</v>
      </c>
      <c r="T1" s="24" t="s">
        <v>170</v>
      </c>
      <c r="U1" s="23" t="s">
        <v>169</v>
      </c>
      <c r="V1" s="23" t="s">
        <v>171</v>
      </c>
      <c r="W1" s="23" t="s">
        <v>172</v>
      </c>
      <c r="X1" s="22" t="s">
        <v>174</v>
      </c>
      <c r="Y1" s="22" t="s">
        <v>173</v>
      </c>
      <c r="Z1" s="22" t="s">
        <v>175</v>
      </c>
      <c r="AA1" s="22" t="s">
        <v>158</v>
      </c>
      <c r="AB1" s="22" t="s">
        <v>159</v>
      </c>
      <c r="AC1" s="22" t="s">
        <v>160</v>
      </c>
      <c r="AD1" s="21" t="s">
        <v>161</v>
      </c>
      <c r="AE1" s="21" t="s">
        <v>176</v>
      </c>
      <c r="AF1" s="21" t="s">
        <v>177</v>
      </c>
      <c r="AG1" s="21" t="s">
        <v>178</v>
      </c>
      <c r="AH1" s="21" t="s">
        <v>179</v>
      </c>
      <c r="AI1" s="20" t="s">
        <v>162</v>
      </c>
      <c r="AJ1" s="20" t="s">
        <v>163</v>
      </c>
      <c r="AK1" s="20" t="s">
        <v>164</v>
      </c>
      <c r="AL1" s="20" t="s">
        <v>152</v>
      </c>
      <c r="AM1" s="19" t="s">
        <v>72</v>
      </c>
      <c r="AN1" s="19" t="s">
        <v>62</v>
      </c>
      <c r="AO1" s="19" t="s">
        <v>61</v>
      </c>
      <c r="AP1" s="17" t="s">
        <v>73</v>
      </c>
      <c r="AQ1" s="17" t="s">
        <v>75</v>
      </c>
      <c r="AR1" s="17" t="s">
        <v>76</v>
      </c>
      <c r="AS1" s="18" t="s">
        <v>74</v>
      </c>
      <c r="AT1" s="16" t="s">
        <v>63</v>
      </c>
      <c r="AU1" s="16" t="s">
        <v>64</v>
      </c>
      <c r="AV1" s="16" t="s">
        <v>68</v>
      </c>
      <c r="AW1" s="16" t="s">
        <v>69</v>
      </c>
      <c r="AX1" s="16" t="s">
        <v>65</v>
      </c>
      <c r="AY1" s="16" t="s">
        <v>66</v>
      </c>
      <c r="AZ1" s="16" t="s">
        <v>67</v>
      </c>
      <c r="BA1" s="16" t="s">
        <v>70</v>
      </c>
      <c r="BB1" s="26" t="s">
        <v>187</v>
      </c>
      <c r="BC1" s="26" t="s">
        <v>188</v>
      </c>
      <c r="BD1" s="26" t="s">
        <v>182</v>
      </c>
      <c r="BE1" s="26" t="s">
        <v>183</v>
      </c>
      <c r="BF1" s="26" t="s">
        <v>184</v>
      </c>
      <c r="BG1" s="26" t="s">
        <v>189</v>
      </c>
      <c r="BH1" s="26" t="s">
        <v>190</v>
      </c>
      <c r="BI1" s="26" t="s">
        <v>185</v>
      </c>
      <c r="BJ1" s="26" t="s">
        <v>191</v>
      </c>
      <c r="BK1" s="26" t="s">
        <v>186</v>
      </c>
      <c r="BL1" s="30" t="s">
        <v>197</v>
      </c>
      <c r="BM1" s="11" t="s">
        <v>198</v>
      </c>
      <c r="BN1" s="9" t="s">
        <v>199</v>
      </c>
      <c r="BO1" s="9" t="s">
        <v>200</v>
      </c>
      <c r="BP1" s="9" t="s">
        <v>201</v>
      </c>
      <c r="BQ1" s="9" t="s">
        <v>202</v>
      </c>
      <c r="BR1" s="9" t="s">
        <v>203</v>
      </c>
      <c r="BS1" s="9" t="s">
        <v>205</v>
      </c>
      <c r="BT1" s="9" t="s">
        <v>204</v>
      </c>
      <c r="BU1" s="9" t="s">
        <v>207</v>
      </c>
      <c r="BV1" s="35" t="s">
        <v>208</v>
      </c>
      <c r="BW1" s="25" t="s">
        <v>209</v>
      </c>
      <c r="BX1" s="25" t="s">
        <v>210</v>
      </c>
      <c r="BY1" s="25" t="s">
        <v>219</v>
      </c>
      <c r="BZ1" s="25" t="s">
        <v>211</v>
      </c>
      <c r="CA1" s="25" t="s">
        <v>220</v>
      </c>
      <c r="CB1" s="25" t="s">
        <v>221</v>
      </c>
      <c r="CC1" s="25" t="s">
        <v>222</v>
      </c>
      <c r="CD1" s="25" t="s">
        <v>223</v>
      </c>
      <c r="CE1" s="25" t="s">
        <v>224</v>
      </c>
      <c r="CF1" s="25" t="s">
        <v>225</v>
      </c>
      <c r="CG1" s="25" t="s">
        <v>226</v>
      </c>
      <c r="CH1" s="25" t="s">
        <v>227</v>
      </c>
      <c r="CI1" s="25" t="s">
        <v>228</v>
      </c>
      <c r="CJ1" s="25" t="s">
        <v>229</v>
      </c>
      <c r="CK1" s="25" t="s">
        <v>230</v>
      </c>
      <c r="CL1" s="25" t="s">
        <v>231</v>
      </c>
      <c r="CM1" s="25" t="s">
        <v>232</v>
      </c>
      <c r="CN1" s="25" t="s">
        <v>233</v>
      </c>
    </row>
    <row r="2" spans="1:92" x14ac:dyDescent="0.3">
      <c r="A2" s="1" t="s">
        <v>71</v>
      </c>
      <c r="B2" s="1" t="s">
        <v>77</v>
      </c>
      <c r="C2" s="1" t="s">
        <v>89</v>
      </c>
      <c r="D2" s="1" t="s">
        <v>0</v>
      </c>
      <c r="E2" s="5">
        <v>1312.617088</v>
      </c>
      <c r="F2" s="5">
        <v>12.13822558</v>
      </c>
      <c r="G2" s="7">
        <v>1.248428493</v>
      </c>
      <c r="H2" s="5">
        <v>16.399999999999999</v>
      </c>
      <c r="I2" s="3">
        <v>0.99</v>
      </c>
      <c r="J2" s="6">
        <v>32.605981208932945</v>
      </c>
      <c r="K2" s="7">
        <v>10.606244684728434</v>
      </c>
      <c r="L2" s="5">
        <v>0.1061</v>
      </c>
      <c r="M2" s="5">
        <v>4.3600000000000003</v>
      </c>
      <c r="N2" s="5">
        <v>3.7609999999999997</v>
      </c>
      <c r="O2" s="5">
        <v>3.7609999999999997</v>
      </c>
      <c r="P2" s="5">
        <v>0.27699999999999997</v>
      </c>
      <c r="Q2" s="5">
        <v>3.7609999999999998E-2</v>
      </c>
      <c r="R2" s="5">
        <v>3.7609999999999998E-2</v>
      </c>
      <c r="S2" s="5">
        <v>2.7699999999999999E-3</v>
      </c>
      <c r="T2" s="5">
        <v>13.577617330000001</v>
      </c>
      <c r="U2" s="7">
        <v>10.79</v>
      </c>
      <c r="V2" s="1">
        <v>11.35</v>
      </c>
      <c r="W2" s="1">
        <v>45.62</v>
      </c>
      <c r="X2" s="1">
        <v>46.95</v>
      </c>
      <c r="Y2" s="1">
        <v>37.299999999999997</v>
      </c>
      <c r="Z2" s="1">
        <v>15.75</v>
      </c>
      <c r="AA2" s="1">
        <f>X2/100</f>
        <v>0.46950000000000003</v>
      </c>
      <c r="AB2" s="1">
        <f>Y2/100</f>
        <v>0.373</v>
      </c>
      <c r="AC2" s="1">
        <f>Z2/100</f>
        <v>0.1575</v>
      </c>
      <c r="AD2" s="1">
        <v>852.82</v>
      </c>
      <c r="AE2" s="7">
        <v>1.3599999999999999</v>
      </c>
      <c r="AF2" s="7">
        <v>49.059999999999995</v>
      </c>
      <c r="AG2" s="5">
        <v>1.3599999999999999E-2</v>
      </c>
      <c r="AH2" s="5">
        <v>0.49059999999999993</v>
      </c>
      <c r="AI2" s="5">
        <v>108.96674400000001</v>
      </c>
      <c r="AJ2" s="7">
        <v>102.72</v>
      </c>
      <c r="AK2" s="5">
        <v>-16.739999999999998</v>
      </c>
      <c r="AL2" s="5">
        <v>-2.2999999999999998</v>
      </c>
      <c r="AM2" s="13">
        <v>119910829.97585572</v>
      </c>
      <c r="AN2" s="13">
        <v>2.6380382594688263E-3</v>
      </c>
      <c r="AO2" s="5">
        <v>0.3121313355734911</v>
      </c>
      <c r="AP2" s="5">
        <v>0.33035955417750751</v>
      </c>
      <c r="AQ2" s="5">
        <v>0.24651538209453902</v>
      </c>
      <c r="AR2" s="5">
        <v>0.13828581009392135</v>
      </c>
      <c r="AS2" s="5">
        <v>201.09454634540467</v>
      </c>
      <c r="AT2" s="5">
        <v>1.99049890265518E-3</v>
      </c>
      <c r="AU2" s="5">
        <v>1.5738892968586399E-2</v>
      </c>
      <c r="AV2" s="5">
        <v>4.7788663897587397E-3</v>
      </c>
      <c r="AW2" s="5">
        <v>0</v>
      </c>
      <c r="AX2" s="5">
        <v>2.45847816222966E-2</v>
      </c>
      <c r="AY2" s="5">
        <v>0.59370605866739701</v>
      </c>
      <c r="AZ2" s="5">
        <v>3.1926838392569601E-2</v>
      </c>
      <c r="BA2" s="5">
        <v>0</v>
      </c>
      <c r="BB2" s="13">
        <v>38600000000</v>
      </c>
      <c r="BC2" s="13">
        <v>646000000</v>
      </c>
      <c r="BD2" s="13">
        <v>2180000</v>
      </c>
      <c r="BE2" s="13">
        <v>2140000000</v>
      </c>
      <c r="BF2" s="13">
        <v>68600000</v>
      </c>
      <c r="BG2" s="13">
        <v>214000000</v>
      </c>
      <c r="BH2" s="13">
        <v>41600000</v>
      </c>
      <c r="BI2" s="13">
        <v>943000000</v>
      </c>
      <c r="BJ2" s="13">
        <v>102000000</v>
      </c>
      <c r="BK2" s="13">
        <v>1810000000</v>
      </c>
      <c r="BL2" s="31">
        <v>2.9715280043134999E-2</v>
      </c>
      <c r="BM2" s="5">
        <f>AN2/AO2</f>
        <v>8.4516931138036988E-3</v>
      </c>
      <c r="BN2" s="13">
        <f t="shared" ref="BN2:BN33" si="0">BB2/BC2</f>
        <v>59.752321981424146</v>
      </c>
      <c r="BO2" s="13">
        <f>AN2/BB2</f>
        <v>6.8342960089865961E-14</v>
      </c>
      <c r="BP2" s="13">
        <f>AO2/BC2</f>
        <v>4.831754420642277E-10</v>
      </c>
      <c r="BQ2" s="5">
        <f>AP2/AQ2</f>
        <v>1.3401174051313931</v>
      </c>
      <c r="BR2" s="5">
        <f>AR2/AP2</f>
        <v>0.41859182925164673</v>
      </c>
      <c r="BS2" s="5">
        <f>AS2/AP2</f>
        <v>608.71418369015396</v>
      </c>
      <c r="BT2" s="5">
        <f t="shared" ref="BT2:BT33" si="1">(AS2/1000)/AN2</f>
        <v>76.22882102774939</v>
      </c>
      <c r="BU2" s="13">
        <f>AS2/BB2</f>
        <v>5.2097032731970119E-9</v>
      </c>
      <c r="BV2" s="33">
        <v>0.74455915593585398</v>
      </c>
      <c r="BW2" s="1">
        <f t="shared" ref="BW2:BW33" si="2">Q2/S2</f>
        <v>13.577617328519855</v>
      </c>
      <c r="BX2" s="1">
        <v>344</v>
      </c>
      <c r="BY2" s="1">
        <v>4</v>
      </c>
      <c r="BZ2" s="37" t="s">
        <v>212</v>
      </c>
      <c r="CA2">
        <v>-2.469213E-2</v>
      </c>
      <c r="CB2">
        <v>-1.548341E-2</v>
      </c>
      <c r="CC2">
        <v>1.5947475</v>
      </c>
      <c r="CD2">
        <v>7.4959758000000001</v>
      </c>
      <c r="CE2">
        <v>5.3029127000000003</v>
      </c>
      <c r="CF2">
        <v>7.7256413000000004</v>
      </c>
      <c r="CG2">
        <v>1.8034623000000001</v>
      </c>
      <c r="CH2">
        <v>0.58455791000000001</v>
      </c>
      <c r="CI2">
        <v>0.98190540999999998</v>
      </c>
      <c r="CJ2">
        <v>0.57683852000000002</v>
      </c>
      <c r="CK2">
        <v>0.52345311000000005</v>
      </c>
      <c r="CL2">
        <v>0.48573481000000002</v>
      </c>
      <c r="CM2">
        <v>0.38091428999999999</v>
      </c>
      <c r="CN2">
        <v>3.4899152999999998</v>
      </c>
    </row>
    <row r="3" spans="1:92" x14ac:dyDescent="0.3">
      <c r="A3" s="1" t="s">
        <v>71</v>
      </c>
      <c r="B3" s="1" t="s">
        <v>77</v>
      </c>
      <c r="C3" s="1" t="s">
        <v>90</v>
      </c>
      <c r="D3" s="1" t="s">
        <v>1</v>
      </c>
      <c r="E3" s="5">
        <v>1312.617088</v>
      </c>
      <c r="F3" s="5">
        <v>12.13822558</v>
      </c>
      <c r="G3" s="7">
        <v>1.248428493</v>
      </c>
      <c r="H3" s="5">
        <v>13.25</v>
      </c>
      <c r="I3" s="3">
        <v>0.99</v>
      </c>
      <c r="J3" s="6">
        <v>31.651830871940096</v>
      </c>
      <c r="K3" s="7">
        <v>9.7870325149107185</v>
      </c>
      <c r="L3" s="5">
        <v>9.7900000000000001E-2</v>
      </c>
      <c r="M3" s="5">
        <v>4.1399999999999997</v>
      </c>
      <c r="N3" s="5">
        <v>3.4809999999999999</v>
      </c>
      <c r="O3" s="5">
        <v>3.4809999999999999</v>
      </c>
      <c r="P3" s="5">
        <v>0.27399999999999997</v>
      </c>
      <c r="Q3" s="5">
        <v>3.4810000000000001E-2</v>
      </c>
      <c r="R3" s="5">
        <v>3.4810000000000001E-2</v>
      </c>
      <c r="S3" s="5">
        <v>2.7399999999999998E-3</v>
      </c>
      <c r="T3" s="5">
        <v>12.70437956</v>
      </c>
      <c r="U3" s="7">
        <v>31.01</v>
      </c>
      <c r="V3" s="1">
        <v>17.47</v>
      </c>
      <c r="W3" s="1">
        <v>47.18</v>
      </c>
      <c r="X3" s="1">
        <v>46.95</v>
      </c>
      <c r="Y3" s="1">
        <v>37.299999999999997</v>
      </c>
      <c r="Z3" s="1">
        <v>15.75</v>
      </c>
      <c r="AA3" s="1">
        <f t="shared" ref="AA3:AA61" si="3">X3/100</f>
        <v>0.46950000000000003</v>
      </c>
      <c r="AB3" s="1">
        <f t="shared" ref="AB3:AB61" si="4">Y3/100</f>
        <v>0.373</v>
      </c>
      <c r="AC3" s="1">
        <f t="shared" ref="AC3:AC61" si="5">Z3/100</f>
        <v>0.1575</v>
      </c>
      <c r="AD3" s="1">
        <v>323.2</v>
      </c>
      <c r="AE3" s="7">
        <v>1.1900000000000002</v>
      </c>
      <c r="AF3" s="7">
        <v>48.85</v>
      </c>
      <c r="AG3" s="5">
        <v>1.1900000000000001E-2</v>
      </c>
      <c r="AH3" s="5">
        <v>0.48849999999999999</v>
      </c>
      <c r="AI3" s="5">
        <v>237.95889600000001</v>
      </c>
      <c r="AJ3" s="7">
        <v>183.77</v>
      </c>
      <c r="AK3" s="5">
        <v>-60.72</v>
      </c>
      <c r="AL3" s="5">
        <v>2.76</v>
      </c>
      <c r="AM3" s="13">
        <v>123509962.19451363</v>
      </c>
      <c r="AN3" s="13">
        <v>2.7172191682793001E-3</v>
      </c>
      <c r="AO3" s="5">
        <v>6.9915930457587205E-2</v>
      </c>
      <c r="AP3" s="5">
        <v>0.3164201261609732</v>
      </c>
      <c r="AQ3" s="5">
        <v>0.17415434653256653</v>
      </c>
      <c r="AR3" s="5">
        <v>9.6453561057814816E-2</v>
      </c>
      <c r="AS3" s="5">
        <v>185.58396760425688</v>
      </c>
      <c r="AT3" s="5">
        <v>1.28254016687563E-3</v>
      </c>
      <c r="AU3" s="5">
        <v>1.09747088352431E-2</v>
      </c>
      <c r="AV3" s="5">
        <v>8.1585175745845801E-3</v>
      </c>
      <c r="AW3" s="5">
        <v>4.0622202120253299E-5</v>
      </c>
      <c r="AX3" s="5">
        <v>1.1684195916575799E-2</v>
      </c>
      <c r="AY3" s="5">
        <v>0.10784612449839601</v>
      </c>
      <c r="AZ3" s="5">
        <v>2.5212757942707002E-2</v>
      </c>
      <c r="BA3" s="5">
        <v>0.384628771319179</v>
      </c>
      <c r="BB3" s="13">
        <v>38700000000</v>
      </c>
      <c r="BC3" s="13">
        <v>558000000</v>
      </c>
      <c r="BD3" s="13">
        <v>3360000</v>
      </c>
      <c r="BE3" s="13">
        <v>1710000000</v>
      </c>
      <c r="BF3" s="13">
        <v>67200000</v>
      </c>
      <c r="BG3" s="13">
        <v>271000000</v>
      </c>
      <c r="BH3" s="13">
        <v>10700000</v>
      </c>
      <c r="BI3" s="13">
        <v>1040000000</v>
      </c>
      <c r="BJ3" s="13">
        <v>99600000</v>
      </c>
      <c r="BK3" s="13">
        <v>1530000000</v>
      </c>
      <c r="BL3" s="31">
        <v>2.6219457262898101E-2</v>
      </c>
      <c r="BM3" s="5">
        <f>AN3/AO3</f>
        <v>3.8864092210395954E-2</v>
      </c>
      <c r="BN3" s="13">
        <f t="shared" si="0"/>
        <v>69.354838709677423</v>
      </c>
      <c r="BO3" s="13">
        <f t="shared" ref="BO3:BO61" si="6">AN3/BB3</f>
        <v>7.0212381609284235E-14</v>
      </c>
      <c r="BP3" s="13">
        <f t="shared" ref="BP3:BP61" si="7">AO3/BC3</f>
        <v>1.252973664114466E-10</v>
      </c>
      <c r="BQ3" s="5">
        <f t="shared" ref="BQ3:BQ61" si="8">AP3/AQ3</f>
        <v>1.816894797407788</v>
      </c>
      <c r="BR3" s="5">
        <f t="shared" ref="BR3:BR61" si="9">AR3/AP3</f>
        <v>0.30482751596131324</v>
      </c>
      <c r="BS3" s="5">
        <f t="shared" ref="BS3:BS61" si="10">AS3/AP3</f>
        <v>586.51126227616851</v>
      </c>
      <c r="BT3" s="5">
        <f t="shared" si="1"/>
        <v>68.299226566173303</v>
      </c>
      <c r="BU3" s="13">
        <f t="shared" ref="BU3:BU61" si="11">AS3/BB3</f>
        <v>4.7954513592831238E-9</v>
      </c>
      <c r="BV3" s="33">
        <v>1.36780784019277</v>
      </c>
      <c r="BW3" s="1">
        <f t="shared" si="2"/>
        <v>12.704379562043798</v>
      </c>
      <c r="BX3" s="1">
        <v>344</v>
      </c>
      <c r="BY3" s="1">
        <v>4</v>
      </c>
      <c r="BZ3" s="37" t="s">
        <v>212</v>
      </c>
      <c r="CA3">
        <v>-2.469213E-2</v>
      </c>
      <c r="CB3">
        <v>-1.548341E-2</v>
      </c>
      <c r="CC3">
        <v>1.5947475</v>
      </c>
      <c r="CD3">
        <v>7.4959758000000001</v>
      </c>
      <c r="CE3">
        <v>5.3029127000000003</v>
      </c>
      <c r="CF3">
        <v>7.7256413000000004</v>
      </c>
      <c r="CG3">
        <v>1.8034623000000001</v>
      </c>
      <c r="CH3">
        <v>0.58455791000000001</v>
      </c>
      <c r="CI3">
        <v>0.98190540999999998</v>
      </c>
      <c r="CJ3">
        <v>0.57683852000000002</v>
      </c>
      <c r="CK3">
        <v>0.52345311000000005</v>
      </c>
      <c r="CL3">
        <v>0.48573481000000002</v>
      </c>
      <c r="CM3">
        <v>0.38091428999999999</v>
      </c>
      <c r="CN3">
        <v>3.4899152999999998</v>
      </c>
    </row>
    <row r="4" spans="1:92" x14ac:dyDescent="0.3">
      <c r="A4" s="1" t="s">
        <v>71</v>
      </c>
      <c r="B4" s="1" t="s">
        <v>77</v>
      </c>
      <c r="C4" s="1" t="s">
        <v>91</v>
      </c>
      <c r="D4" s="1" t="s">
        <v>2</v>
      </c>
      <c r="E4" s="5">
        <v>1312.617088</v>
      </c>
      <c r="F4" s="5">
        <v>12.13822558</v>
      </c>
      <c r="G4" s="7">
        <v>1.248428493</v>
      </c>
      <c r="H4" s="5">
        <v>16.3</v>
      </c>
      <c r="I4" s="3">
        <v>0.99</v>
      </c>
      <c r="J4" s="6">
        <v>32.128657215717467</v>
      </c>
      <c r="K4" s="7">
        <v>11.491327300150795</v>
      </c>
      <c r="L4" s="5">
        <v>0.1149</v>
      </c>
      <c r="M4" s="5">
        <v>4.34</v>
      </c>
      <c r="N4" s="5">
        <v>4.7229999999999999</v>
      </c>
      <c r="O4" s="5">
        <v>4.7229999999999999</v>
      </c>
      <c r="P4" s="5">
        <v>0.35300000000000004</v>
      </c>
      <c r="Q4" s="5">
        <v>4.7230000000000001E-2</v>
      </c>
      <c r="R4" s="5">
        <v>4.7230000000000001E-2</v>
      </c>
      <c r="S4" s="5">
        <v>3.5300000000000002E-3</v>
      </c>
      <c r="T4" s="5">
        <v>13.379603400000001</v>
      </c>
      <c r="U4" s="7">
        <v>6.59</v>
      </c>
      <c r="V4" s="1">
        <v>16.14</v>
      </c>
      <c r="W4" s="1">
        <v>38.72</v>
      </c>
      <c r="X4" s="1">
        <v>46.95</v>
      </c>
      <c r="Y4" s="1">
        <v>37.299999999999997</v>
      </c>
      <c r="Z4" s="1">
        <v>15.75</v>
      </c>
      <c r="AA4" s="1">
        <f t="shared" si="3"/>
        <v>0.46950000000000003</v>
      </c>
      <c r="AB4" s="1">
        <f t="shared" si="4"/>
        <v>0.373</v>
      </c>
      <c r="AC4" s="1">
        <f t="shared" si="5"/>
        <v>0.1575</v>
      </c>
      <c r="AD4" s="1">
        <v>576.95000000000005</v>
      </c>
      <c r="AE4" s="7">
        <v>1.37</v>
      </c>
      <c r="AF4" s="7">
        <v>48.49</v>
      </c>
      <c r="AG4" s="5">
        <v>1.37E-2</v>
      </c>
      <c r="AH4" s="5">
        <v>0.4849</v>
      </c>
      <c r="AI4" s="5">
        <v>177.576672</v>
      </c>
      <c r="AJ4" s="7">
        <v>157.86000000000001</v>
      </c>
      <c r="AK4" s="5">
        <v>-45.84</v>
      </c>
      <c r="AL4" s="5">
        <v>-8.89</v>
      </c>
      <c r="AM4" s="13">
        <v>101098832.22901282</v>
      </c>
      <c r="AN4" s="13">
        <v>2.2241743090382826E-3</v>
      </c>
      <c r="AO4" s="5">
        <v>0.112131390216317</v>
      </c>
      <c r="AP4" s="5">
        <v>0.22684772997663197</v>
      </c>
      <c r="AQ4" s="5">
        <v>0.13436683356332829</v>
      </c>
      <c r="AR4" s="5">
        <v>8.4358691468811808E-2</v>
      </c>
      <c r="AS4" s="5">
        <v>245.79803072563757</v>
      </c>
      <c r="AT4" s="5">
        <v>1.5754202009044299E-3</v>
      </c>
      <c r="AU4" s="5">
        <v>1.12787766835417E-2</v>
      </c>
      <c r="AV4" s="5">
        <v>8.6088884639322696E-3</v>
      </c>
      <c r="AW4" s="5">
        <v>9.0823254532901299E-4</v>
      </c>
      <c r="AX4" s="5">
        <v>1.52629844020445E-2</v>
      </c>
      <c r="AY4" s="5">
        <v>0.46650442764025302</v>
      </c>
      <c r="AZ4" s="5">
        <v>4.0416348704326997E-2</v>
      </c>
      <c r="BA4" s="5">
        <v>2.6955603972485E-2</v>
      </c>
      <c r="BB4" s="13">
        <v>53200000000</v>
      </c>
      <c r="BC4" s="13">
        <v>471000000</v>
      </c>
      <c r="BD4" s="13">
        <v>2240000</v>
      </c>
      <c r="BE4" s="13">
        <v>2360000000</v>
      </c>
      <c r="BF4" s="13">
        <v>92000000</v>
      </c>
      <c r="BG4" s="13">
        <v>235000000</v>
      </c>
      <c r="BH4" s="13">
        <v>8760000</v>
      </c>
      <c r="BI4" s="13">
        <v>1480000000</v>
      </c>
      <c r="BJ4" s="13">
        <v>131000000</v>
      </c>
      <c r="BK4" s="13">
        <v>2620000000</v>
      </c>
      <c r="BL4" s="31">
        <v>3.3052171704250302E-2</v>
      </c>
      <c r="BM4" s="5">
        <f>AN4/AO4</f>
        <v>1.9835429711051848E-2</v>
      </c>
      <c r="BN4" s="13">
        <f t="shared" si="0"/>
        <v>112.95116772823779</v>
      </c>
      <c r="BO4" s="13">
        <f t="shared" si="6"/>
        <v>4.1807787763877492E-14</v>
      </c>
      <c r="BP4" s="13">
        <f t="shared" si="7"/>
        <v>2.3807089217901699E-10</v>
      </c>
      <c r="BQ4" s="5">
        <f t="shared" si="8"/>
        <v>1.6882717554679638</v>
      </c>
      <c r="BR4" s="5">
        <f t="shared" si="9"/>
        <v>0.37187364174859394</v>
      </c>
      <c r="BS4" s="5">
        <f t="shared" si="10"/>
        <v>1083.5375374968826</v>
      </c>
      <c r="BT4" s="5">
        <f t="shared" si="1"/>
        <v>110.51203573694677</v>
      </c>
      <c r="BU4" s="13">
        <f t="shared" si="11"/>
        <v>4.6202637354443152E-9</v>
      </c>
      <c r="BV4" s="33">
        <v>1.09789959321408</v>
      </c>
      <c r="BW4" s="1">
        <f t="shared" si="2"/>
        <v>13.379603399433428</v>
      </c>
      <c r="BX4" s="1">
        <v>344</v>
      </c>
      <c r="BY4" s="1">
        <v>4</v>
      </c>
      <c r="BZ4" s="37" t="s">
        <v>212</v>
      </c>
      <c r="CA4">
        <v>-2.469213E-2</v>
      </c>
      <c r="CB4">
        <v>-1.548341E-2</v>
      </c>
      <c r="CC4">
        <v>1.5947475</v>
      </c>
      <c r="CD4">
        <v>7.4959758000000001</v>
      </c>
      <c r="CE4">
        <v>5.3029127000000003</v>
      </c>
      <c r="CF4">
        <v>7.7256413000000004</v>
      </c>
      <c r="CG4">
        <v>1.8034623000000001</v>
      </c>
      <c r="CH4">
        <v>0.58455791000000001</v>
      </c>
      <c r="CI4">
        <v>0.98190540999999998</v>
      </c>
      <c r="CJ4">
        <v>0.57683852000000002</v>
      </c>
      <c r="CK4">
        <v>0.52345311000000005</v>
      </c>
      <c r="CL4">
        <v>0.48573481000000002</v>
      </c>
      <c r="CM4">
        <v>0.38091428999999999</v>
      </c>
      <c r="CN4">
        <v>3.4899152999999998</v>
      </c>
    </row>
    <row r="5" spans="1:92" x14ac:dyDescent="0.3">
      <c r="A5" s="1" t="s">
        <v>71</v>
      </c>
      <c r="B5" s="1" t="s">
        <v>77</v>
      </c>
      <c r="C5" s="1" t="s">
        <v>92</v>
      </c>
      <c r="D5" s="1" t="s">
        <v>3</v>
      </c>
      <c r="E5" s="5">
        <v>1312.617088</v>
      </c>
      <c r="F5" s="5">
        <v>12.13822558</v>
      </c>
      <c r="G5" s="7">
        <v>1.248428493</v>
      </c>
      <c r="H5" s="5">
        <v>16.100000000000001</v>
      </c>
      <c r="I5" s="3">
        <v>0.99099999999999999</v>
      </c>
      <c r="J5" s="6">
        <v>28.217325515415176</v>
      </c>
      <c r="K5" s="7">
        <v>6.7322767216051975</v>
      </c>
      <c r="L5" s="5">
        <v>6.7299999999999999E-2</v>
      </c>
      <c r="M5" s="5">
        <v>4.53</v>
      </c>
      <c r="N5" s="5">
        <v>2.4710000000000001</v>
      </c>
      <c r="O5" s="5">
        <v>2.4710000000000001</v>
      </c>
      <c r="P5" s="5">
        <v>0.22300000000000003</v>
      </c>
      <c r="Q5" s="5">
        <v>2.4709999999999999E-2</v>
      </c>
      <c r="R5" s="5">
        <v>2.4709999999999999E-2</v>
      </c>
      <c r="S5" s="5">
        <v>2.2300000000000002E-3</v>
      </c>
      <c r="T5" s="5">
        <v>11.08071749</v>
      </c>
      <c r="U5" s="7">
        <v>5.46</v>
      </c>
      <c r="V5" s="1">
        <v>6.61</v>
      </c>
      <c r="W5" s="1">
        <v>31.09</v>
      </c>
      <c r="X5" s="1">
        <v>46.95</v>
      </c>
      <c r="Y5" s="1">
        <v>37.299999999999997</v>
      </c>
      <c r="Z5" s="1">
        <v>15.75</v>
      </c>
      <c r="AA5" s="1">
        <f t="shared" si="3"/>
        <v>0.46950000000000003</v>
      </c>
      <c r="AB5" s="1">
        <f t="shared" si="4"/>
        <v>0.373</v>
      </c>
      <c r="AC5" s="1">
        <f t="shared" si="5"/>
        <v>0.1575</v>
      </c>
      <c r="AD5" s="1">
        <v>956.15</v>
      </c>
      <c r="AE5" s="7">
        <v>1.47</v>
      </c>
      <c r="AF5" s="7">
        <v>48.77</v>
      </c>
      <c r="AG5" s="5">
        <v>1.47E-2</v>
      </c>
      <c r="AH5" s="5">
        <v>0.48770000000000002</v>
      </c>
      <c r="AI5" s="5">
        <v>156.98416800000001</v>
      </c>
      <c r="AJ5" s="7">
        <v>133.13999999999999</v>
      </c>
      <c r="AK5" s="5">
        <v>-53.04</v>
      </c>
      <c r="AL5" s="5">
        <v>2.2599999999999998</v>
      </c>
      <c r="AM5" s="13">
        <v>79683443.03335087</v>
      </c>
      <c r="AN5" s="13">
        <v>1.7530357467337196E-3</v>
      </c>
      <c r="AO5" s="5"/>
      <c r="AP5" s="5">
        <v>0.11294887666920483</v>
      </c>
      <c r="AQ5" s="5">
        <v>6.1248683807757442E-2</v>
      </c>
      <c r="AR5" s="5">
        <v>3.6376269576260306E-2</v>
      </c>
      <c r="AS5" s="5">
        <v>164.16856115995444</v>
      </c>
      <c r="AT5" s="5">
        <v>4.1346134367136199E-5</v>
      </c>
      <c r="AU5" s="5">
        <v>1.4581677635544001E-3</v>
      </c>
      <c r="AV5" s="5">
        <v>8.26177407742881E-4</v>
      </c>
      <c r="AW5" s="5">
        <v>0</v>
      </c>
      <c r="AX5" s="5">
        <v>3.4353747141485499E-3</v>
      </c>
      <c r="AY5" s="5">
        <v>7.9878191629846301E-2</v>
      </c>
      <c r="AZ5" s="5">
        <v>1.17055028029086E-2</v>
      </c>
      <c r="BA5" s="5">
        <v>0</v>
      </c>
      <c r="BB5" s="13">
        <v>28200000000</v>
      </c>
      <c r="BC5" s="13">
        <v>257000000</v>
      </c>
      <c r="BD5" s="13">
        <v>2130000</v>
      </c>
      <c r="BE5" s="13">
        <v>620000000</v>
      </c>
      <c r="BF5" s="13">
        <v>73800000</v>
      </c>
      <c r="BG5" s="13">
        <v>213000000</v>
      </c>
      <c r="BH5" s="13">
        <v>2820000</v>
      </c>
      <c r="BI5" s="13">
        <v>908000000</v>
      </c>
      <c r="BJ5" s="13">
        <v>97800000</v>
      </c>
      <c r="BK5" s="13">
        <v>1220000000</v>
      </c>
      <c r="BL5" s="31">
        <v>2.34283268930441E-2</v>
      </c>
      <c r="BM5" s="5"/>
      <c r="BN5" s="13">
        <f t="shared" si="0"/>
        <v>109.72762645914396</v>
      </c>
      <c r="BO5" s="13">
        <f t="shared" si="6"/>
        <v>6.2164388182046797E-14</v>
      </c>
      <c r="BP5" s="13"/>
      <c r="BQ5" s="5">
        <f t="shared" si="8"/>
        <v>1.8441029202149044</v>
      </c>
      <c r="BR5" s="5">
        <f t="shared" si="9"/>
        <v>0.32205959588952854</v>
      </c>
      <c r="BS5" s="5">
        <f t="shared" si="10"/>
        <v>1453.4767055785558</v>
      </c>
      <c r="BT5" s="5">
        <f t="shared" si="1"/>
        <v>93.648153761744766</v>
      </c>
      <c r="BU5" s="13">
        <f t="shared" si="11"/>
        <v>5.8215801829771079E-9</v>
      </c>
      <c r="BV5" s="33">
        <v>0.92578192390913705</v>
      </c>
      <c r="BW5" s="1">
        <f t="shared" si="2"/>
        <v>11.080717488789237</v>
      </c>
      <c r="BX5" s="1">
        <v>344</v>
      </c>
      <c r="BY5" s="1">
        <v>4</v>
      </c>
      <c r="BZ5" s="37" t="s">
        <v>212</v>
      </c>
      <c r="CA5">
        <v>-2.469213E-2</v>
      </c>
      <c r="CB5">
        <v>-1.548341E-2</v>
      </c>
      <c r="CC5">
        <v>1.5947475</v>
      </c>
      <c r="CD5">
        <v>7.4959758000000001</v>
      </c>
      <c r="CE5">
        <v>5.3029127000000003</v>
      </c>
      <c r="CF5">
        <v>7.7256413000000004</v>
      </c>
      <c r="CG5">
        <v>1.8034623000000001</v>
      </c>
      <c r="CH5">
        <v>0.58455791000000001</v>
      </c>
      <c r="CI5">
        <v>0.98190540999999998</v>
      </c>
      <c r="CJ5">
        <v>0.57683852000000002</v>
      </c>
      <c r="CK5">
        <v>0.52345311000000005</v>
      </c>
      <c r="CL5">
        <v>0.48573481000000002</v>
      </c>
      <c r="CM5">
        <v>0.38091428999999999</v>
      </c>
      <c r="CN5">
        <v>3.4899152999999998</v>
      </c>
    </row>
    <row r="6" spans="1:92" x14ac:dyDescent="0.3">
      <c r="A6" s="1" t="s">
        <v>71</v>
      </c>
      <c r="B6" s="1" t="s">
        <v>77</v>
      </c>
      <c r="C6" s="1" t="s">
        <v>93</v>
      </c>
      <c r="D6" s="1" t="s">
        <v>4</v>
      </c>
      <c r="E6" s="5">
        <v>1312.617088</v>
      </c>
      <c r="F6" s="5">
        <v>12.13822558</v>
      </c>
      <c r="G6" s="7">
        <v>1.248428493</v>
      </c>
      <c r="H6" s="5">
        <v>16.100000000000001</v>
      </c>
      <c r="I6" s="3">
        <v>0.99099999999999999</v>
      </c>
      <c r="J6" s="6">
        <v>31.555737121069278</v>
      </c>
      <c r="K6" s="7">
        <v>9.1887176504797967</v>
      </c>
      <c r="L6" s="5">
        <v>9.1899999999999996E-2</v>
      </c>
      <c r="M6" s="5">
        <v>4.21</v>
      </c>
      <c r="N6" s="5">
        <v>3.8080000000000003</v>
      </c>
      <c r="O6" s="5">
        <v>3.8080000000000003</v>
      </c>
      <c r="P6" s="5">
        <v>0.311</v>
      </c>
      <c r="Q6" s="5">
        <v>3.8080000000000003E-2</v>
      </c>
      <c r="R6" s="5">
        <v>3.8080000000000003E-2</v>
      </c>
      <c r="S6" s="5">
        <v>3.1099999999999999E-3</v>
      </c>
      <c r="T6" s="5">
        <v>12.24437299</v>
      </c>
      <c r="U6" s="7">
        <v>6.19</v>
      </c>
      <c r="V6" s="1">
        <v>12.93</v>
      </c>
      <c r="W6" s="1">
        <v>51.44</v>
      </c>
      <c r="X6" s="1">
        <v>46.95</v>
      </c>
      <c r="Y6" s="1">
        <v>37.299999999999997</v>
      </c>
      <c r="Z6" s="1">
        <v>15.75</v>
      </c>
      <c r="AA6" s="1">
        <f t="shared" si="3"/>
        <v>0.46950000000000003</v>
      </c>
      <c r="AB6" s="1">
        <f t="shared" si="4"/>
        <v>0.373</v>
      </c>
      <c r="AC6" s="1">
        <f t="shared" si="5"/>
        <v>0.1575</v>
      </c>
      <c r="AD6" s="1">
        <v>567.92999999999995</v>
      </c>
      <c r="AE6" s="7">
        <v>1.26</v>
      </c>
      <c r="AF6" s="7">
        <v>45.01</v>
      </c>
      <c r="AG6" s="5">
        <v>1.26E-2</v>
      </c>
      <c r="AH6" s="5">
        <v>0.4501</v>
      </c>
      <c r="AI6" s="5">
        <v>75.446663999999998</v>
      </c>
      <c r="AJ6" s="7">
        <v>107.09</v>
      </c>
      <c r="AK6" s="5">
        <v>-29.556000000000001</v>
      </c>
      <c r="AL6" s="5">
        <v>1.1599999999999999</v>
      </c>
      <c r="AM6" s="13">
        <v>133123316.11482596</v>
      </c>
      <c r="AN6" s="13">
        <v>2.9287129545261721E-3</v>
      </c>
      <c r="AO6" s="5">
        <v>8.5564560975857948E-2</v>
      </c>
      <c r="AP6" s="5">
        <v>0.19773748504326252</v>
      </c>
      <c r="AQ6" s="5">
        <v>0.10960034369545933</v>
      </c>
      <c r="AR6" s="5">
        <v>6.5686294447673488E-2</v>
      </c>
      <c r="AS6" s="5">
        <v>249.06966619254723</v>
      </c>
      <c r="AT6" s="5">
        <v>8.8677955858754295E-4</v>
      </c>
      <c r="AU6" s="5">
        <v>5.5766265128985399E-3</v>
      </c>
      <c r="AV6" s="5">
        <v>2.8430282843041501E-3</v>
      </c>
      <c r="AW6" s="5">
        <v>0</v>
      </c>
      <c r="AX6" s="5">
        <v>1.29627955925843E-2</v>
      </c>
      <c r="AY6" s="5">
        <v>0.123441108219854</v>
      </c>
      <c r="AZ6" s="5">
        <v>3.53500148526378E-2</v>
      </c>
      <c r="BA6" s="5">
        <v>0.67400581063601495</v>
      </c>
      <c r="BB6" s="13">
        <v>41500000000</v>
      </c>
      <c r="BC6" s="13">
        <v>455000000</v>
      </c>
      <c r="BD6" s="13">
        <v>3340000</v>
      </c>
      <c r="BE6" s="13">
        <v>787000000</v>
      </c>
      <c r="BF6" s="13">
        <v>87000000</v>
      </c>
      <c r="BG6" s="13">
        <v>236000000</v>
      </c>
      <c r="BH6" s="13">
        <v>3860000</v>
      </c>
      <c r="BI6" s="13">
        <v>1370000000</v>
      </c>
      <c r="BJ6" s="13">
        <v>149000000</v>
      </c>
      <c r="BK6" s="13">
        <v>2540000000</v>
      </c>
      <c r="BL6" s="31"/>
      <c r="BM6" s="5">
        <f t="shared" ref="BM6:BM12" si="12">AN6/AO6</f>
        <v>3.4228107070548852E-2</v>
      </c>
      <c r="BN6" s="13">
        <f t="shared" si="0"/>
        <v>91.208791208791212</v>
      </c>
      <c r="BO6" s="13">
        <f t="shared" si="6"/>
        <v>7.0571396494606558E-14</v>
      </c>
      <c r="BP6" s="13">
        <f t="shared" si="7"/>
        <v>1.8805398016672077E-10</v>
      </c>
      <c r="BQ6" s="5">
        <f t="shared" si="8"/>
        <v>1.804168475900999</v>
      </c>
      <c r="BR6" s="5">
        <f t="shared" si="9"/>
        <v>0.33218938954999927</v>
      </c>
      <c r="BS6" s="5">
        <f t="shared" si="10"/>
        <v>1259.597623273371</v>
      </c>
      <c r="BT6" s="5">
        <f t="shared" si="1"/>
        <v>85.044068865684892</v>
      </c>
      <c r="BU6" s="13">
        <f t="shared" si="11"/>
        <v>6.0016787034348732E-9</v>
      </c>
      <c r="BV6" s="33">
        <v>1.04032621191567</v>
      </c>
      <c r="BW6" s="1">
        <f t="shared" si="2"/>
        <v>12.2443729903537</v>
      </c>
      <c r="BX6" s="1">
        <v>344</v>
      </c>
      <c r="BY6" s="1">
        <v>4</v>
      </c>
      <c r="BZ6" s="37" t="s">
        <v>212</v>
      </c>
      <c r="CA6">
        <v>-2.0433546E-2</v>
      </c>
      <c r="CB6">
        <v>-1.4048353E-2</v>
      </c>
      <c r="CC6">
        <v>1.4545154300000001</v>
      </c>
      <c r="CD6">
        <v>6.06871809</v>
      </c>
      <c r="CE6">
        <v>4.6514863599999998</v>
      </c>
      <c r="CF6">
        <v>7.63015227</v>
      </c>
      <c r="CG6">
        <v>1.80242433</v>
      </c>
      <c r="CH6">
        <v>0.552247932</v>
      </c>
      <c r="CI6">
        <v>1.0121566200000001</v>
      </c>
      <c r="CJ6">
        <v>0.56345022700000003</v>
      </c>
      <c r="CK6">
        <v>0.52932859799999998</v>
      </c>
      <c r="CL6">
        <v>0.50777129799999998</v>
      </c>
      <c r="CM6">
        <v>0.375133677</v>
      </c>
      <c r="CN6">
        <v>3.9223225300000002</v>
      </c>
    </row>
    <row r="7" spans="1:92" x14ac:dyDescent="0.3">
      <c r="A7" s="1" t="s">
        <v>71</v>
      </c>
      <c r="B7" s="1" t="s">
        <v>78</v>
      </c>
      <c r="C7" s="1" t="s">
        <v>94</v>
      </c>
      <c r="D7" s="1" t="s">
        <v>5</v>
      </c>
      <c r="E7" s="5">
        <v>1253.26</v>
      </c>
      <c r="F7" s="5">
        <v>10.970743150000001</v>
      </c>
      <c r="G7" s="7">
        <v>1.0879099809999999</v>
      </c>
      <c r="H7" s="5">
        <v>13.875</v>
      </c>
      <c r="I7" s="3">
        <v>0.99399999999999999</v>
      </c>
      <c r="J7" s="6">
        <v>10.426607713522744</v>
      </c>
      <c r="K7" s="7">
        <v>7.9381758201478316</v>
      </c>
      <c r="L7" s="5">
        <v>7.9399999999999998E-2</v>
      </c>
      <c r="M7" s="5">
        <v>4.16</v>
      </c>
      <c r="N7" s="5">
        <v>2.7330000000000001</v>
      </c>
      <c r="O7" s="5">
        <v>2.7330000000000001</v>
      </c>
      <c r="P7" s="5">
        <v>0.249</v>
      </c>
      <c r="Q7" s="5">
        <v>2.733E-2</v>
      </c>
      <c r="R7" s="5">
        <v>2.733E-2</v>
      </c>
      <c r="S7" s="5">
        <v>2.49E-3</v>
      </c>
      <c r="T7" s="5">
        <v>10.97590361</v>
      </c>
      <c r="U7" s="7">
        <v>66.84</v>
      </c>
      <c r="V7" s="1">
        <v>84.42</v>
      </c>
      <c r="W7" s="1">
        <v>26.84</v>
      </c>
      <c r="X7" s="1">
        <v>61.7</v>
      </c>
      <c r="Y7" s="1">
        <v>32.299999999999997</v>
      </c>
      <c r="Z7" s="1">
        <v>6</v>
      </c>
      <c r="AA7" s="1">
        <f t="shared" si="3"/>
        <v>0.61699999999999999</v>
      </c>
      <c r="AB7" s="1">
        <f t="shared" si="4"/>
        <v>0.32299999999999995</v>
      </c>
      <c r="AC7" s="1">
        <f t="shared" si="5"/>
        <v>0.06</v>
      </c>
      <c r="AD7" s="1">
        <v>402.92</v>
      </c>
      <c r="AE7" s="7">
        <v>1.03</v>
      </c>
      <c r="AF7" s="7">
        <v>48.16</v>
      </c>
      <c r="AG7" s="5">
        <v>1.03E-2</v>
      </c>
      <c r="AH7" s="5">
        <v>0.48159999999999997</v>
      </c>
      <c r="AI7" s="5">
        <v>164.96803199999999</v>
      </c>
      <c r="AJ7" s="7">
        <v>175.89</v>
      </c>
      <c r="AK7" s="5">
        <v>-103.56</v>
      </c>
      <c r="AL7" s="5">
        <v>-15.61</v>
      </c>
      <c r="AM7" s="13">
        <v>247627482.52421391</v>
      </c>
      <c r="AN7" s="13">
        <v>5.4478046155327078E-3</v>
      </c>
      <c r="AO7" s="5">
        <v>0.31111535605387081</v>
      </c>
      <c r="AP7" s="5">
        <v>0.39701555456638526</v>
      </c>
      <c r="AQ7" s="5">
        <v>0.18537195159482722</v>
      </c>
      <c r="AR7" s="5">
        <v>0.10904891247815621</v>
      </c>
      <c r="AS7" s="5">
        <v>197.87188799866976</v>
      </c>
      <c r="AT7" s="27">
        <v>2.84592095018611E-3</v>
      </c>
      <c r="AU7" s="27">
        <v>2.6972939092357699E-2</v>
      </c>
      <c r="AV7" s="27">
        <v>9.9658691012853105E-3</v>
      </c>
      <c r="AW7" s="27">
        <v>2.0293837171216299E-3</v>
      </c>
      <c r="AX7" s="27">
        <v>7.5470219524360997E-3</v>
      </c>
      <c r="AY7" s="27">
        <v>3.1689514779059902E-2</v>
      </c>
      <c r="AZ7" s="27">
        <v>1.1249841483393299E-2</v>
      </c>
      <c r="BA7" s="27">
        <v>6.6416179922259205E-2</v>
      </c>
      <c r="BB7" s="13">
        <v>14100000000</v>
      </c>
      <c r="BC7" s="13">
        <v>573000000</v>
      </c>
      <c r="BD7" s="13">
        <v>755000</v>
      </c>
      <c r="BE7" s="13">
        <v>578000000</v>
      </c>
      <c r="BF7" s="13">
        <v>25200000</v>
      </c>
      <c r="BG7" s="13">
        <v>227000000</v>
      </c>
      <c r="BH7" s="13">
        <v>8700000</v>
      </c>
      <c r="BI7" s="13">
        <v>490000000</v>
      </c>
      <c r="BJ7" s="13">
        <v>32600000</v>
      </c>
      <c r="BK7" s="13">
        <v>331000000</v>
      </c>
      <c r="BL7" s="31">
        <v>2.2861213882187301E-2</v>
      </c>
      <c r="BM7" s="5">
        <f t="shared" si="12"/>
        <v>1.7510561627788631E-2</v>
      </c>
      <c r="BN7" s="13">
        <f t="shared" si="0"/>
        <v>24.607329842931936</v>
      </c>
      <c r="BO7" s="13">
        <f t="shared" si="6"/>
        <v>3.8636912166898638E-13</v>
      </c>
      <c r="BP7" s="13">
        <f t="shared" si="7"/>
        <v>5.4295873656870999E-10</v>
      </c>
      <c r="BQ7" s="5">
        <f t="shared" si="8"/>
        <v>2.1417239833249071</v>
      </c>
      <c r="BR7" s="5">
        <f t="shared" si="9"/>
        <v>0.27467163748094925</v>
      </c>
      <c r="BS7" s="5">
        <f t="shared" si="10"/>
        <v>498.39832652094105</v>
      </c>
      <c r="BT7" s="5">
        <f t="shared" si="1"/>
        <v>36.321399529362722</v>
      </c>
      <c r="BU7" s="13">
        <f t="shared" si="11"/>
        <v>1.4033467233948209E-8</v>
      </c>
      <c r="BV7" s="33">
        <v>2.2996500961031301</v>
      </c>
      <c r="BW7" s="1">
        <f t="shared" si="2"/>
        <v>10.975903614457831</v>
      </c>
      <c r="BX7" s="1">
        <f>AVERAGE(719,610)</f>
        <v>664.5</v>
      </c>
      <c r="BY7" s="1">
        <v>4</v>
      </c>
      <c r="BZ7" s="37" t="s">
        <v>212</v>
      </c>
      <c r="CA7">
        <v>-1.7057869E-2</v>
      </c>
      <c r="CB7">
        <v>-2.2496379E-2</v>
      </c>
      <c r="CC7">
        <v>0.75824954600000005</v>
      </c>
      <c r="CD7">
        <v>7.0113767600000001</v>
      </c>
      <c r="CE7">
        <v>7.64018877</v>
      </c>
      <c r="CF7">
        <v>-162.46763799999999</v>
      </c>
      <c r="CG7">
        <v>1.6402585599999999</v>
      </c>
      <c r="CH7">
        <v>0.54977669699999998</v>
      </c>
      <c r="CI7">
        <v>2.28335292</v>
      </c>
      <c r="CJ7">
        <v>1.3537394599999999</v>
      </c>
      <c r="CK7">
        <v>1.23009832</v>
      </c>
      <c r="CL7">
        <v>0.52531348499999997</v>
      </c>
      <c r="CM7">
        <v>0.21022286200000001</v>
      </c>
      <c r="CN7">
        <v>10.9056672</v>
      </c>
    </row>
    <row r="8" spans="1:92" x14ac:dyDescent="0.3">
      <c r="A8" s="1" t="s">
        <v>71</v>
      </c>
      <c r="B8" s="1" t="s">
        <v>78</v>
      </c>
      <c r="C8" s="1" t="s">
        <v>95</v>
      </c>
      <c r="D8" s="1" t="s">
        <v>6</v>
      </c>
      <c r="E8" s="5">
        <v>1253.26</v>
      </c>
      <c r="F8" s="5">
        <v>10.970743150000001</v>
      </c>
      <c r="G8" s="7">
        <v>1.0879099809999999</v>
      </c>
      <c r="H8" s="5">
        <v>13.625</v>
      </c>
      <c r="I8" s="3">
        <v>0.99099999999999999</v>
      </c>
      <c r="J8" s="6">
        <v>16.026567140219907</v>
      </c>
      <c r="K8" s="7">
        <v>8.1089153862696737</v>
      </c>
      <c r="L8" s="5">
        <v>8.1100000000000005E-2</v>
      </c>
      <c r="M8" s="5">
        <v>4.54</v>
      </c>
      <c r="N8" s="5">
        <v>4.0289999999999999</v>
      </c>
      <c r="O8" s="5">
        <v>4.0289999999999999</v>
      </c>
      <c r="P8" s="5">
        <v>0.35000000000000003</v>
      </c>
      <c r="Q8" s="5">
        <v>4.0289999999999999E-2</v>
      </c>
      <c r="R8" s="5">
        <v>4.0289999999999999E-2</v>
      </c>
      <c r="S8" s="5">
        <v>3.5000000000000001E-3</v>
      </c>
      <c r="T8" s="5">
        <v>11.51142857</v>
      </c>
      <c r="U8" s="7">
        <v>7.07</v>
      </c>
      <c r="V8" s="1">
        <v>158.78</v>
      </c>
      <c r="W8" s="1">
        <v>21.65</v>
      </c>
      <c r="X8" s="1">
        <v>61.7</v>
      </c>
      <c r="Y8" s="1">
        <v>32.299999999999997</v>
      </c>
      <c r="Z8" s="1">
        <v>6</v>
      </c>
      <c r="AA8" s="1">
        <f t="shared" si="3"/>
        <v>0.61699999999999999</v>
      </c>
      <c r="AB8" s="1">
        <f t="shared" si="4"/>
        <v>0.32299999999999995</v>
      </c>
      <c r="AC8" s="1">
        <f t="shared" si="5"/>
        <v>0.06</v>
      </c>
      <c r="AD8" s="1">
        <v>631.22</v>
      </c>
      <c r="AE8" s="7">
        <v>1.18</v>
      </c>
      <c r="AF8" s="7">
        <v>47.410000000000004</v>
      </c>
      <c r="AG8" s="5">
        <v>1.18E-2</v>
      </c>
      <c r="AH8" s="5">
        <v>0.47410000000000002</v>
      </c>
      <c r="AI8" s="5">
        <v>268.69046400000002</v>
      </c>
      <c r="AJ8" s="7">
        <v>248.68</v>
      </c>
      <c r="AK8" s="5">
        <v>-111.96</v>
      </c>
      <c r="AL8" s="5">
        <v>5.74</v>
      </c>
      <c r="AM8" s="13">
        <v>232883785.54014388</v>
      </c>
      <c r="AN8" s="13">
        <v>5.1234432818831662E-3</v>
      </c>
      <c r="AO8" s="5">
        <v>0.45173820553510957</v>
      </c>
      <c r="AP8" s="5">
        <v>0.54419116728447503</v>
      </c>
      <c r="AQ8" s="5">
        <v>0.27850760659779561</v>
      </c>
      <c r="AR8" s="5">
        <v>0.15540391489995437</v>
      </c>
      <c r="AS8" s="5">
        <v>219.52135326400293</v>
      </c>
      <c r="AT8" s="27">
        <v>3.4205372409861199E-3</v>
      </c>
      <c r="AU8" s="27">
        <v>2.0583562793004901E-2</v>
      </c>
      <c r="AV8" s="27">
        <v>6.2517289470450802E-3</v>
      </c>
      <c r="AW8" s="27">
        <v>3.7962995350406502E-4</v>
      </c>
      <c r="AX8" s="27">
        <v>5.2210293105671296E-3</v>
      </c>
      <c r="AY8" s="27">
        <v>2.71912490583965E-2</v>
      </c>
      <c r="AZ8" s="27">
        <v>1.6885393737603799E-2</v>
      </c>
      <c r="BA8" s="27">
        <v>0.64908695764102697</v>
      </c>
      <c r="BB8" s="13">
        <v>23800000000</v>
      </c>
      <c r="BC8" s="13">
        <v>754000000</v>
      </c>
      <c r="BD8" s="13">
        <v>1210000</v>
      </c>
      <c r="BE8" s="13">
        <v>1540000000</v>
      </c>
      <c r="BF8" s="13">
        <v>50100000</v>
      </c>
      <c r="BG8" s="13">
        <v>332000000</v>
      </c>
      <c r="BH8" s="13">
        <v>36500000</v>
      </c>
      <c r="BI8" s="13">
        <v>938000000</v>
      </c>
      <c r="BJ8" s="13">
        <v>63200000</v>
      </c>
      <c r="BK8" s="13">
        <v>778000000</v>
      </c>
      <c r="BL8" s="31">
        <v>2.4744008910779401E-2</v>
      </c>
      <c r="BM8" s="5">
        <f t="shared" si="12"/>
        <v>1.1341620476430938E-2</v>
      </c>
      <c r="BN8" s="13">
        <f t="shared" si="0"/>
        <v>31.564986737400531</v>
      </c>
      <c r="BO8" s="13">
        <f t="shared" si="6"/>
        <v>2.152707261295448E-13</v>
      </c>
      <c r="BP8" s="13">
        <f t="shared" si="7"/>
        <v>5.991222885081029E-10</v>
      </c>
      <c r="BQ8" s="5">
        <f t="shared" si="8"/>
        <v>1.9539544141441139</v>
      </c>
      <c r="BR8" s="5">
        <f t="shared" si="9"/>
        <v>0.28556860941977991</v>
      </c>
      <c r="BS8" s="5">
        <f t="shared" si="10"/>
        <v>403.39014387061616</v>
      </c>
      <c r="BT8" s="5">
        <f t="shared" si="1"/>
        <v>42.846449386927915</v>
      </c>
      <c r="BU8" s="13">
        <f t="shared" si="11"/>
        <v>9.223586271596761E-9</v>
      </c>
      <c r="BV8" s="33">
        <v>0.73935073602319701</v>
      </c>
      <c r="BW8" s="1">
        <f t="shared" si="2"/>
        <v>11.511428571428571</v>
      </c>
      <c r="BX8" s="1">
        <f t="shared" ref="BX8:BX11" si="13">AVERAGE(719,610)</f>
        <v>664.5</v>
      </c>
      <c r="BY8" s="1">
        <v>4</v>
      </c>
      <c r="BZ8" s="37" t="s">
        <v>212</v>
      </c>
      <c r="CA8">
        <v>-1.5930577000000001E-2</v>
      </c>
      <c r="CB8">
        <v>-1.4305607999999999E-2</v>
      </c>
      <c r="CC8">
        <v>1.1135896000000001</v>
      </c>
      <c r="CD8">
        <v>4.9491639000000003</v>
      </c>
      <c r="CE8">
        <v>4.3597030999999999</v>
      </c>
      <c r="CF8">
        <v>7.2488459000000001</v>
      </c>
      <c r="CG8">
        <v>1.5052504</v>
      </c>
      <c r="CH8">
        <v>0.52956608999999999</v>
      </c>
      <c r="CI8">
        <v>0.66880972999999999</v>
      </c>
      <c r="CJ8">
        <v>0.37558891999999999</v>
      </c>
      <c r="CK8">
        <v>0.3401363</v>
      </c>
      <c r="CL8">
        <v>0.46244607999999998</v>
      </c>
      <c r="CM8">
        <v>0.29393416999999999</v>
      </c>
      <c r="CN8">
        <v>3.4092088999999999</v>
      </c>
    </row>
    <row r="9" spans="1:92" x14ac:dyDescent="0.3">
      <c r="A9" s="1" t="s">
        <v>71</v>
      </c>
      <c r="B9" s="1" t="s">
        <v>78</v>
      </c>
      <c r="C9" s="1" t="s">
        <v>96</v>
      </c>
      <c r="D9" s="1" t="s">
        <v>7</v>
      </c>
      <c r="E9" s="5">
        <v>1253.26</v>
      </c>
      <c r="F9" s="5">
        <v>10.970743150000001</v>
      </c>
      <c r="G9" s="7">
        <v>1.0879099809999999</v>
      </c>
      <c r="H9" s="5">
        <v>13.525</v>
      </c>
      <c r="I9" s="3">
        <v>0.99099999999999999</v>
      </c>
      <c r="J9" s="6">
        <v>14.717810429760492</v>
      </c>
      <c r="K9" s="7">
        <v>7.8166042151651158</v>
      </c>
      <c r="L9" s="5">
        <v>7.8200000000000006E-2</v>
      </c>
      <c r="M9" s="5">
        <v>4.45</v>
      </c>
      <c r="N9" s="5">
        <v>3.254</v>
      </c>
      <c r="O9" s="5">
        <v>3.254</v>
      </c>
      <c r="P9" s="5">
        <v>0.26500000000000001</v>
      </c>
      <c r="Q9" s="5">
        <v>3.2539999999999999E-2</v>
      </c>
      <c r="R9" s="5">
        <v>3.2539999999999999E-2</v>
      </c>
      <c r="S9" s="5">
        <v>2.65E-3</v>
      </c>
      <c r="T9" s="5">
        <v>12.27924528</v>
      </c>
      <c r="U9" s="7">
        <v>9.1999999999999993</v>
      </c>
      <c r="V9" s="1">
        <v>112.02</v>
      </c>
      <c r="W9" s="1">
        <v>23.37</v>
      </c>
      <c r="X9" s="1">
        <v>61.7</v>
      </c>
      <c r="Y9" s="1">
        <v>32.299999999999997</v>
      </c>
      <c r="Z9" s="1">
        <v>6</v>
      </c>
      <c r="AA9" s="1">
        <f t="shared" si="3"/>
        <v>0.61699999999999999</v>
      </c>
      <c r="AB9" s="1">
        <f t="shared" si="4"/>
        <v>0.32299999999999995</v>
      </c>
      <c r="AC9" s="1">
        <f t="shared" si="5"/>
        <v>0.06</v>
      </c>
      <c r="AD9" s="1">
        <v>696.82</v>
      </c>
      <c r="AE9" s="7">
        <v>1.1100000000000001</v>
      </c>
      <c r="AF9" s="7">
        <v>51.29</v>
      </c>
      <c r="AG9" s="5">
        <v>1.11E-2</v>
      </c>
      <c r="AH9" s="5">
        <v>0.51290000000000002</v>
      </c>
      <c r="AI9" s="5">
        <v>131.59903199999999</v>
      </c>
      <c r="AJ9" s="7">
        <v>145.58000000000001</v>
      </c>
      <c r="AK9" s="5">
        <v>-99.96</v>
      </c>
      <c r="AL9" s="5">
        <v>-0.56999999999999995</v>
      </c>
      <c r="AM9" s="13">
        <v>157296255.36446586</v>
      </c>
      <c r="AN9" s="13">
        <v>3.4605176180182492E-3</v>
      </c>
      <c r="AO9" s="5">
        <v>0.65219091362959425</v>
      </c>
      <c r="AP9" s="5">
        <v>0.60912068932657681</v>
      </c>
      <c r="AQ9" s="5">
        <v>0.2997342947345033</v>
      </c>
      <c r="AR9" s="5">
        <v>0.16633436905432389</v>
      </c>
      <c r="AS9" s="5">
        <v>89.800284163667399</v>
      </c>
      <c r="AT9" s="27">
        <v>2.64949018213698E-3</v>
      </c>
      <c r="AU9" s="27">
        <v>1.7977893950243001E-2</v>
      </c>
      <c r="AV9" s="27">
        <v>2.72803627325511E-3</v>
      </c>
      <c r="AW9" s="27">
        <v>1.6787690144449201E-4</v>
      </c>
      <c r="AX9" s="27">
        <v>2.4894708090880901E-3</v>
      </c>
      <c r="AY9" s="27">
        <v>1.5553916499968099E-2</v>
      </c>
      <c r="AZ9" s="27">
        <v>1.1753929003634001E-2</v>
      </c>
      <c r="BA9" s="27">
        <v>1.7281269614610799</v>
      </c>
      <c r="BB9" s="13">
        <v>23000000000</v>
      </c>
      <c r="BC9" s="13">
        <v>1090000000</v>
      </c>
      <c r="BD9" s="13">
        <v>1340000</v>
      </c>
      <c r="BE9" s="13">
        <v>1060000000</v>
      </c>
      <c r="BF9" s="13">
        <v>51200000</v>
      </c>
      <c r="BG9" s="13">
        <v>254000000</v>
      </c>
      <c r="BH9" s="13">
        <v>5720000</v>
      </c>
      <c r="BI9" s="13">
        <v>981000000</v>
      </c>
      <c r="BJ9" s="13">
        <v>51300000</v>
      </c>
      <c r="BK9" s="13">
        <v>822000000</v>
      </c>
      <c r="BL9" s="31">
        <v>3.4711478174025499E-2</v>
      </c>
      <c r="BM9" s="5">
        <f t="shared" si="12"/>
        <v>5.3059887000873147E-3</v>
      </c>
      <c r="BN9" s="13">
        <f t="shared" si="0"/>
        <v>21.100917431192659</v>
      </c>
      <c r="BO9" s="13">
        <f t="shared" si="6"/>
        <v>1.5045728773992387E-13</v>
      </c>
      <c r="BP9" s="13">
        <f t="shared" si="7"/>
        <v>5.9834028773357266E-10</v>
      </c>
      <c r="BQ9" s="5">
        <f t="shared" si="8"/>
        <v>2.0322021871608644</v>
      </c>
      <c r="BR9" s="5">
        <f t="shared" si="9"/>
        <v>0.27307292621798401</v>
      </c>
      <c r="BS9" s="5">
        <f t="shared" si="10"/>
        <v>147.42609426540338</v>
      </c>
      <c r="BT9" s="5">
        <f t="shared" si="1"/>
        <v>25.949957224923402</v>
      </c>
      <c r="BU9" s="13">
        <f t="shared" si="11"/>
        <v>3.9043601810290176E-9</v>
      </c>
      <c r="BV9" s="33">
        <v>0.25827863915858801</v>
      </c>
      <c r="BW9" s="1">
        <f t="shared" si="2"/>
        <v>12.279245283018868</v>
      </c>
      <c r="BX9" s="1">
        <f t="shared" si="13"/>
        <v>664.5</v>
      </c>
      <c r="BY9" s="1">
        <v>4</v>
      </c>
      <c r="BZ9" s="37" t="s">
        <v>212</v>
      </c>
      <c r="CA9">
        <v>-1.7062693E-2</v>
      </c>
      <c r="CB9">
        <v>-1.6716379999999999E-2</v>
      </c>
      <c r="CC9">
        <v>1.02071698</v>
      </c>
      <c r="CD9">
        <v>5.2132102600000003</v>
      </c>
      <c r="CE9">
        <v>4.9121119599999998</v>
      </c>
      <c r="CF9">
        <v>10.1940464</v>
      </c>
      <c r="CG9">
        <v>1.58749074</v>
      </c>
      <c r="CH9">
        <v>0.48796331900000001</v>
      </c>
      <c r="CI9">
        <v>1.46056648</v>
      </c>
      <c r="CJ9">
        <v>0.81040769999999995</v>
      </c>
      <c r="CK9">
        <v>0.71084365699999996</v>
      </c>
      <c r="CL9">
        <v>0.44767552599999999</v>
      </c>
      <c r="CM9">
        <v>0.29968813700000002</v>
      </c>
      <c r="CN9">
        <v>6.4043681299999999</v>
      </c>
    </row>
    <row r="10" spans="1:92" x14ac:dyDescent="0.3">
      <c r="A10" s="1" t="s">
        <v>71</v>
      </c>
      <c r="B10" s="1" t="s">
        <v>78</v>
      </c>
      <c r="C10" s="1" t="s">
        <v>97</v>
      </c>
      <c r="D10" s="1" t="s">
        <v>8</v>
      </c>
      <c r="E10" s="5">
        <v>1253.26</v>
      </c>
      <c r="F10" s="5">
        <v>10.970743150000001</v>
      </c>
      <c r="G10" s="7">
        <v>1.0879099809999999</v>
      </c>
      <c r="H10" s="5">
        <v>13.7</v>
      </c>
      <c r="I10" s="3">
        <v>0.99</v>
      </c>
      <c r="J10" s="6">
        <v>20.130224787688633</v>
      </c>
      <c r="K10" s="7">
        <v>10.093858943416429</v>
      </c>
      <c r="L10" s="5">
        <v>0.1009</v>
      </c>
      <c r="M10" s="5">
        <v>5.0599999999999996</v>
      </c>
      <c r="N10" s="5">
        <v>5.2060000000000004</v>
      </c>
      <c r="O10" s="5">
        <v>5.2060000000000004</v>
      </c>
      <c r="P10" s="5">
        <v>0.36099999999999999</v>
      </c>
      <c r="Q10" s="5">
        <v>5.2060000000000002E-2</v>
      </c>
      <c r="R10" s="5">
        <v>5.2060000000000002E-2</v>
      </c>
      <c r="S10" s="5">
        <v>3.6099999999999999E-3</v>
      </c>
      <c r="T10" s="5">
        <v>14.42105263</v>
      </c>
      <c r="U10" s="7">
        <v>79.37</v>
      </c>
      <c r="V10" s="1">
        <v>143.31</v>
      </c>
      <c r="W10" s="1">
        <v>22.44</v>
      </c>
      <c r="X10" s="1">
        <v>61.7</v>
      </c>
      <c r="Y10" s="1">
        <v>32.299999999999997</v>
      </c>
      <c r="Z10" s="1">
        <v>6</v>
      </c>
      <c r="AA10" s="1">
        <f t="shared" si="3"/>
        <v>0.61699999999999999</v>
      </c>
      <c r="AB10" s="1">
        <f t="shared" si="4"/>
        <v>0.32299999999999995</v>
      </c>
      <c r="AC10" s="1">
        <f t="shared" si="5"/>
        <v>0.06</v>
      </c>
      <c r="AD10" s="1">
        <v>250.35</v>
      </c>
      <c r="AE10" s="7">
        <v>1.05</v>
      </c>
      <c r="AF10" s="7">
        <v>47.349999999999994</v>
      </c>
      <c r="AG10" s="5">
        <v>1.0500000000000001E-2</v>
      </c>
      <c r="AH10" s="5">
        <v>0.47349999999999992</v>
      </c>
      <c r="AI10" s="5">
        <v>176.8638</v>
      </c>
      <c r="AJ10" s="7">
        <v>158.88</v>
      </c>
      <c r="AK10" s="5">
        <v>-102.12</v>
      </c>
      <c r="AL10" s="5">
        <v>5.29</v>
      </c>
      <c r="AM10" s="13">
        <v>277201842.53409559</v>
      </c>
      <c r="AN10" s="13">
        <v>6.0984405357501041E-3</v>
      </c>
      <c r="AO10" s="5">
        <v>1.0404977899963856</v>
      </c>
      <c r="AP10" s="5">
        <v>0.60081201426580266</v>
      </c>
      <c r="AQ10" s="5">
        <v>0.27599515179883544</v>
      </c>
      <c r="AR10" s="5">
        <v>0.17102443050007926</v>
      </c>
      <c r="AS10" s="5">
        <v>101.52619333503449</v>
      </c>
      <c r="AT10" s="27">
        <v>1.0649379967616199E-2</v>
      </c>
      <c r="AU10" s="27">
        <v>6.6006635899011998E-2</v>
      </c>
      <c r="AV10" s="27">
        <v>8.6551309100514201E-3</v>
      </c>
      <c r="AW10" s="27">
        <v>1.64653096849609E-3</v>
      </c>
      <c r="AX10" s="27">
        <v>6.2460453216224097E-3</v>
      </c>
      <c r="AY10" s="27">
        <v>1.9639248649797499E-2</v>
      </c>
      <c r="AZ10" s="27">
        <v>2.17754992207023E-2</v>
      </c>
      <c r="BA10" s="27">
        <v>2.1062777046747199</v>
      </c>
      <c r="BB10" s="13">
        <v>30500000000</v>
      </c>
      <c r="BC10" s="13">
        <v>1120000000</v>
      </c>
      <c r="BD10" s="13">
        <v>1260000</v>
      </c>
      <c r="BE10" s="13">
        <v>1630000000</v>
      </c>
      <c r="BF10" s="13">
        <v>53300000</v>
      </c>
      <c r="BG10" s="13">
        <v>166000000</v>
      </c>
      <c r="BH10" s="13">
        <v>29400000</v>
      </c>
      <c r="BI10" s="13">
        <v>993000000</v>
      </c>
      <c r="BJ10" s="13">
        <v>54900000</v>
      </c>
      <c r="BK10" s="13">
        <v>1050000000</v>
      </c>
      <c r="BL10" s="31">
        <v>3.4741048022404103E-2</v>
      </c>
      <c r="BM10" s="5">
        <f t="shared" si="12"/>
        <v>5.8610797585368132E-3</v>
      </c>
      <c r="BN10" s="13">
        <f t="shared" si="0"/>
        <v>27.232142857142858</v>
      </c>
      <c r="BO10" s="13">
        <f t="shared" si="6"/>
        <v>1.9994887002459359E-13</v>
      </c>
      <c r="BP10" s="13">
        <f t="shared" si="7"/>
        <v>9.2901588392534435E-10</v>
      </c>
      <c r="BQ10" s="5">
        <f t="shared" si="8"/>
        <v>2.1768933633432681</v>
      </c>
      <c r="BR10" s="5">
        <f t="shared" si="9"/>
        <v>0.28465547698654553</v>
      </c>
      <c r="BS10" s="5">
        <f t="shared" si="10"/>
        <v>168.98162973505174</v>
      </c>
      <c r="BT10" s="5">
        <f t="shared" si="1"/>
        <v>16.647894283771489</v>
      </c>
      <c r="BU10" s="13">
        <f t="shared" si="11"/>
        <v>3.3287276503289995E-9</v>
      </c>
      <c r="BV10" s="33">
        <v>0.45545717519590401</v>
      </c>
      <c r="BW10" s="1">
        <f t="shared" si="2"/>
        <v>14.421052631578949</v>
      </c>
      <c r="BX10" s="1">
        <f t="shared" si="13"/>
        <v>664.5</v>
      </c>
      <c r="BY10" s="1">
        <v>4</v>
      </c>
      <c r="BZ10" s="37" t="s">
        <v>212</v>
      </c>
      <c r="CA10">
        <v>-1.4638997000000001E-2</v>
      </c>
      <c r="CB10">
        <v>-1.939337E-2</v>
      </c>
      <c r="CC10">
        <v>0.754845443</v>
      </c>
      <c r="CD10">
        <v>5.4048175299999999</v>
      </c>
      <c r="CE10">
        <v>5.8346984500000003</v>
      </c>
      <c r="CF10">
        <v>27.6675231</v>
      </c>
      <c r="CG10">
        <v>1.5437603499999999</v>
      </c>
      <c r="CH10">
        <v>0.42477563400000001</v>
      </c>
      <c r="CI10">
        <v>2.9260697699999998</v>
      </c>
      <c r="CJ10">
        <v>1.73764238</v>
      </c>
      <c r="CK10">
        <v>1.5605884800000001</v>
      </c>
      <c r="CL10">
        <v>0.53503912600000003</v>
      </c>
      <c r="CM10">
        <v>0.28532896000000002</v>
      </c>
      <c r="CN10">
        <v>12.403162999999999</v>
      </c>
    </row>
    <row r="11" spans="1:92" x14ac:dyDescent="0.3">
      <c r="A11" s="1" t="s">
        <v>71</v>
      </c>
      <c r="B11" s="1" t="s">
        <v>78</v>
      </c>
      <c r="C11" s="1" t="s">
        <v>98</v>
      </c>
      <c r="D11" s="1" t="s">
        <v>9</v>
      </c>
      <c r="E11" s="5">
        <v>1253.26</v>
      </c>
      <c r="F11" s="5">
        <v>10.970743150000001</v>
      </c>
      <c r="G11" s="7">
        <v>1.0879099809999999</v>
      </c>
      <c r="H11" s="5">
        <v>13.7</v>
      </c>
      <c r="I11" s="3">
        <v>0.98899999999999999</v>
      </c>
      <c r="J11" s="6">
        <v>9.034043894558506</v>
      </c>
      <c r="K11" s="7">
        <v>6.1118631219882067</v>
      </c>
      <c r="L11" s="5">
        <v>6.1100000000000002E-2</v>
      </c>
      <c r="M11" s="5">
        <v>4.05</v>
      </c>
      <c r="N11" s="5">
        <v>2.742</v>
      </c>
      <c r="O11" s="5">
        <v>2.742</v>
      </c>
      <c r="P11" s="5">
        <v>0.23300000000000001</v>
      </c>
      <c r="Q11" s="5">
        <v>2.742E-2</v>
      </c>
      <c r="R11" s="5">
        <v>2.742E-2</v>
      </c>
      <c r="S11" s="5">
        <v>2.33E-3</v>
      </c>
      <c r="T11" s="5">
        <v>11.76824034</v>
      </c>
      <c r="U11" s="7">
        <v>7.33</v>
      </c>
      <c r="V11" s="1">
        <v>101.21</v>
      </c>
      <c r="W11" s="1">
        <v>21.59</v>
      </c>
      <c r="X11" s="1">
        <v>61.7</v>
      </c>
      <c r="Y11" s="1">
        <v>32.299999999999997</v>
      </c>
      <c r="Z11" s="1">
        <v>6</v>
      </c>
      <c r="AA11" s="1">
        <f t="shared" si="3"/>
        <v>0.61699999999999999</v>
      </c>
      <c r="AB11" s="1">
        <f t="shared" si="4"/>
        <v>0.32299999999999995</v>
      </c>
      <c r="AC11" s="1">
        <f t="shared" si="5"/>
        <v>0.06</v>
      </c>
      <c r="AD11" s="1">
        <v>194.7</v>
      </c>
      <c r="AE11" s="7">
        <v>0.89</v>
      </c>
      <c r="AF11" s="7">
        <v>48.85</v>
      </c>
      <c r="AG11" s="5">
        <v>8.8999999999999999E-3</v>
      </c>
      <c r="AH11" s="5">
        <v>0.48849999999999999</v>
      </c>
      <c r="AI11" s="5">
        <v>196.92016799999999</v>
      </c>
      <c r="AJ11" s="7">
        <v>154.03</v>
      </c>
      <c r="AK11" s="5">
        <v>-104.04</v>
      </c>
      <c r="AL11" s="5">
        <v>-4.09</v>
      </c>
      <c r="AM11" s="13">
        <v>134421432.35459635</v>
      </c>
      <c r="AN11" s="13">
        <v>2.9572715118011202E-3</v>
      </c>
      <c r="AO11" s="5">
        <v>0.47340785793256429</v>
      </c>
      <c r="AP11" s="5">
        <v>0.51801310489902375</v>
      </c>
      <c r="AQ11" s="5">
        <v>0.2382079978710322</v>
      </c>
      <c r="AR11" s="5">
        <v>0.14688348490087991</v>
      </c>
      <c r="AS11" s="5">
        <v>151.13105032840701</v>
      </c>
      <c r="AT11" s="27">
        <v>1.74771232582639E-3</v>
      </c>
      <c r="AU11" s="27">
        <v>1.0484727932116E-2</v>
      </c>
      <c r="AV11" s="27">
        <v>3.4333467371752799E-3</v>
      </c>
      <c r="AW11" s="27">
        <v>0</v>
      </c>
      <c r="AX11" s="27">
        <v>3.6793855784769702E-3</v>
      </c>
      <c r="AY11" s="27">
        <v>3.1591657201727102E-2</v>
      </c>
      <c r="AZ11" s="27">
        <v>6.16489866946814E-3</v>
      </c>
      <c r="BA11" s="27">
        <v>1.6586018489404399</v>
      </c>
      <c r="BB11" s="13">
        <v>19600000000</v>
      </c>
      <c r="BC11" s="13">
        <v>1060000000</v>
      </c>
      <c r="BD11" s="13">
        <v>5400000</v>
      </c>
      <c r="BE11" s="13">
        <v>921000000</v>
      </c>
      <c r="BF11" s="13">
        <v>33600000</v>
      </c>
      <c r="BG11" s="13">
        <v>14600000</v>
      </c>
      <c r="BH11" s="13">
        <v>2290000</v>
      </c>
      <c r="BI11" s="13">
        <v>456000000</v>
      </c>
      <c r="BJ11" s="13">
        <v>47700000</v>
      </c>
      <c r="BK11" s="13">
        <v>680000000</v>
      </c>
      <c r="BL11" s="31"/>
      <c r="BM11" s="5">
        <f t="shared" si="12"/>
        <v>6.246773183520701E-3</v>
      </c>
      <c r="BN11" s="13">
        <f t="shared" si="0"/>
        <v>18.490566037735849</v>
      </c>
      <c r="BO11" s="13">
        <f t="shared" si="6"/>
        <v>1.508811995816898E-13</v>
      </c>
      <c r="BP11" s="13">
        <f t="shared" si="7"/>
        <v>4.4661118672883424E-10</v>
      </c>
      <c r="BQ11" s="5">
        <f t="shared" si="8"/>
        <v>2.1746251575460551</v>
      </c>
      <c r="BR11" s="5">
        <f t="shared" si="9"/>
        <v>0.28355167757679006</v>
      </c>
      <c r="BS11" s="5">
        <f t="shared" si="10"/>
        <v>291.75140338943157</v>
      </c>
      <c r="BT11" s="5">
        <f t="shared" si="1"/>
        <v>51.104895078220586</v>
      </c>
      <c r="BU11" s="13">
        <f t="shared" si="11"/>
        <v>7.7107678738983166E-9</v>
      </c>
      <c r="BV11" s="33">
        <v>0.273018286306001</v>
      </c>
      <c r="BW11" s="1">
        <f t="shared" si="2"/>
        <v>11.768240343347639</v>
      </c>
      <c r="BX11" s="1">
        <f t="shared" si="13"/>
        <v>664.5</v>
      </c>
      <c r="BY11" s="1">
        <v>4</v>
      </c>
      <c r="BZ11" s="37" t="s">
        <v>212</v>
      </c>
      <c r="CA11">
        <v>-1.5786834E-2</v>
      </c>
      <c r="CB11">
        <v>-2.2309310999999998E-2</v>
      </c>
      <c r="CC11">
        <v>0.70763429099999997</v>
      </c>
      <c r="CD11">
        <v>6.4792103799999996</v>
      </c>
      <c r="CE11">
        <v>7.3964815399999999</v>
      </c>
      <c r="CF11">
        <v>-11.6785742</v>
      </c>
      <c r="CG11">
        <v>1.55938508</v>
      </c>
      <c r="CH11">
        <v>0.471284447</v>
      </c>
      <c r="CI11">
        <v>1.9212454800000001</v>
      </c>
      <c r="CJ11">
        <v>1.21705313</v>
      </c>
      <c r="CK11">
        <v>1.09852813</v>
      </c>
      <c r="CL11">
        <v>0.410306846</v>
      </c>
      <c r="CM11">
        <v>0.187199852</v>
      </c>
      <c r="CN11">
        <v>10.9008693</v>
      </c>
    </row>
    <row r="12" spans="1:92" x14ac:dyDescent="0.3">
      <c r="A12" s="1" t="s">
        <v>71</v>
      </c>
      <c r="B12" s="1" t="s">
        <v>79</v>
      </c>
      <c r="C12" s="1" t="s">
        <v>99</v>
      </c>
      <c r="D12" s="1" t="s">
        <v>10</v>
      </c>
      <c r="E12" s="5">
        <v>719.53004450000003</v>
      </c>
      <c r="F12" s="5">
        <v>13.84807052</v>
      </c>
      <c r="G12" s="7">
        <v>0.56437017</v>
      </c>
      <c r="H12" s="5">
        <v>24.8</v>
      </c>
      <c r="I12" s="3">
        <v>0.77300000000000002</v>
      </c>
      <c r="J12" s="6">
        <v>1.4890624703042643</v>
      </c>
      <c r="K12" s="7">
        <v>3.3742656776023408</v>
      </c>
      <c r="L12" s="5">
        <v>3.3700000000000001E-2</v>
      </c>
      <c r="M12" s="5">
        <v>4.97</v>
      </c>
      <c r="N12" s="5">
        <v>1.6080000000000001</v>
      </c>
      <c r="O12" s="5">
        <v>1.6080000000000001</v>
      </c>
      <c r="P12" s="5">
        <v>7.1000000000000008E-2</v>
      </c>
      <c r="Q12" s="5">
        <v>1.6080000000000001E-2</v>
      </c>
      <c r="R12" s="5">
        <v>1.6080000000000001E-2</v>
      </c>
      <c r="S12" s="5">
        <v>7.1000000000000002E-4</v>
      </c>
      <c r="T12" s="5">
        <v>22.647887319999999</v>
      </c>
      <c r="U12" s="7">
        <v>13.75</v>
      </c>
      <c r="V12" s="1">
        <v>4.32</v>
      </c>
      <c r="W12" s="1">
        <v>16.61</v>
      </c>
      <c r="X12" s="1">
        <v>72.8</v>
      </c>
      <c r="Y12" s="1">
        <v>21.35</v>
      </c>
      <c r="Z12" s="1">
        <v>5.85</v>
      </c>
      <c r="AA12" s="1">
        <f t="shared" si="3"/>
        <v>0.72799999999999998</v>
      </c>
      <c r="AB12" s="1">
        <f t="shared" si="4"/>
        <v>0.21350000000000002</v>
      </c>
      <c r="AC12" s="1">
        <f t="shared" si="5"/>
        <v>5.8499999999999996E-2</v>
      </c>
      <c r="AD12" s="1">
        <v>968.53</v>
      </c>
      <c r="AE12" s="7">
        <v>0.48</v>
      </c>
      <c r="AF12" s="7">
        <v>48.86</v>
      </c>
      <c r="AG12" s="5">
        <v>4.7999999999999996E-3</v>
      </c>
      <c r="AH12" s="5">
        <v>0.48859999999999998</v>
      </c>
      <c r="AI12" s="5">
        <v>74.558496000000005</v>
      </c>
      <c r="AJ12" s="7">
        <v>71.239999999999995</v>
      </c>
      <c r="AK12" s="5">
        <v>-21.588000000000001</v>
      </c>
      <c r="AL12" s="5">
        <v>13.9</v>
      </c>
      <c r="AM12" s="13">
        <v>46963938.912965342</v>
      </c>
      <c r="AN12" s="13">
        <v>1.0332066560852376E-3</v>
      </c>
      <c r="AO12" s="5">
        <v>0.17245996703598704</v>
      </c>
      <c r="AP12" s="5">
        <v>0.22785622898915497</v>
      </c>
      <c r="AQ12" s="5">
        <v>0.15375484041913354</v>
      </c>
      <c r="AR12" s="5">
        <v>0.18367373582807286</v>
      </c>
      <c r="AS12" s="5">
        <v>117.35083648769101</v>
      </c>
      <c r="AT12" s="27">
        <v>4.1238868699760298E-3</v>
      </c>
      <c r="AU12" s="27">
        <v>3.2231552288030298E-2</v>
      </c>
      <c r="AV12" s="27">
        <v>4.6073346412859803E-3</v>
      </c>
      <c r="AW12" s="28">
        <v>1.7900510250311E-3</v>
      </c>
      <c r="AX12" s="27">
        <v>8.0480230789219103E-3</v>
      </c>
      <c r="AY12" s="27">
        <v>0.30022983790205598</v>
      </c>
      <c r="AZ12" s="27">
        <v>1.7122957255024999E-2</v>
      </c>
      <c r="BA12" s="27">
        <v>1.3522214109767201</v>
      </c>
      <c r="BB12" s="13">
        <v>8180000000</v>
      </c>
      <c r="BC12" s="13">
        <v>718000000</v>
      </c>
      <c r="BD12" s="13">
        <v>369000</v>
      </c>
      <c r="BE12" s="13">
        <v>277000000</v>
      </c>
      <c r="BF12" s="13">
        <v>21600000</v>
      </c>
      <c r="BG12" s="13">
        <v>36900</v>
      </c>
      <c r="BH12" s="13">
        <v>696000</v>
      </c>
      <c r="BI12" s="13">
        <v>114000000</v>
      </c>
      <c r="BJ12" s="13">
        <v>17400000</v>
      </c>
      <c r="BK12" s="13">
        <v>918000000</v>
      </c>
      <c r="BL12" s="31">
        <v>4.7524810773509403E-2</v>
      </c>
      <c r="BM12" s="5">
        <f t="shared" si="12"/>
        <v>5.9909941642841639E-3</v>
      </c>
      <c r="BN12" s="13">
        <f t="shared" si="0"/>
        <v>11.392757660167131</v>
      </c>
      <c r="BO12" s="13">
        <f t="shared" si="6"/>
        <v>1.2630888216200949E-13</v>
      </c>
      <c r="BP12" s="13">
        <f t="shared" si="7"/>
        <v>2.4019494016154182E-10</v>
      </c>
      <c r="BQ12" s="5">
        <f t="shared" si="8"/>
        <v>1.4819450780737835</v>
      </c>
      <c r="BR12" s="5">
        <f t="shared" si="9"/>
        <v>0.80609486360285099</v>
      </c>
      <c r="BS12" s="5">
        <f t="shared" si="10"/>
        <v>515.02141068645722</v>
      </c>
      <c r="BT12" s="5">
        <f t="shared" si="1"/>
        <v>113.5792494139815</v>
      </c>
      <c r="BU12" s="13">
        <f t="shared" si="11"/>
        <v>1.4346068030280075E-8</v>
      </c>
      <c r="BV12" s="33">
        <v>0.97654453447017397</v>
      </c>
      <c r="BW12" s="1">
        <f t="shared" si="2"/>
        <v>22.647887323943664</v>
      </c>
      <c r="BX12" s="1">
        <v>259</v>
      </c>
      <c r="BY12" s="1">
        <v>1</v>
      </c>
      <c r="BZ12" s="37" t="s">
        <v>213</v>
      </c>
      <c r="CA12">
        <v>-1.6280269999999999E-2</v>
      </c>
      <c r="CB12">
        <v>-1.8493623000000001E-2</v>
      </c>
      <c r="CC12">
        <v>0.88031807200000001</v>
      </c>
      <c r="CD12">
        <v>5.6564059100000001</v>
      </c>
      <c r="CE12">
        <v>5.6394043399999996</v>
      </c>
      <c r="CF12">
        <v>9.73906165</v>
      </c>
      <c r="CG12">
        <v>1.4630273199999999</v>
      </c>
      <c r="CH12">
        <v>0.43482169500000001</v>
      </c>
      <c r="CI12">
        <v>1.82357284</v>
      </c>
      <c r="CJ12">
        <v>1.14011464</v>
      </c>
      <c r="CK12">
        <v>1.04362914</v>
      </c>
      <c r="CL12">
        <v>0.73702940100000003</v>
      </c>
      <c r="CM12">
        <v>0.63339902199999998</v>
      </c>
      <c r="CN12">
        <v>3.77592572</v>
      </c>
    </row>
    <row r="13" spans="1:92" x14ac:dyDescent="0.3">
      <c r="A13" s="1" t="s">
        <v>71</v>
      </c>
      <c r="B13" s="1" t="s">
        <v>79</v>
      </c>
      <c r="C13" s="1" t="s">
        <v>100</v>
      </c>
      <c r="D13" s="1" t="s">
        <v>11</v>
      </c>
      <c r="E13" s="5">
        <v>719.53004450000003</v>
      </c>
      <c r="F13" s="5">
        <v>13.84807052</v>
      </c>
      <c r="G13" s="7">
        <v>0.56437017</v>
      </c>
      <c r="H13" s="5">
        <v>26.074999999999999</v>
      </c>
      <c r="I13" s="3">
        <v>0.85</v>
      </c>
      <c r="J13" s="6">
        <v>2.6619043143152625</v>
      </c>
      <c r="K13" s="7">
        <v>5.7793700148709073</v>
      </c>
      <c r="L13" s="5">
        <v>5.7799999999999997E-2</v>
      </c>
      <c r="M13" s="5">
        <v>4.43</v>
      </c>
      <c r="N13" s="5">
        <v>2.7470000000000003</v>
      </c>
      <c r="O13" s="5">
        <v>2.7470000000000003</v>
      </c>
      <c r="P13" s="5">
        <v>0.1</v>
      </c>
      <c r="Q13" s="5">
        <v>2.7470000000000001E-2</v>
      </c>
      <c r="R13" s="5">
        <v>2.7470000000000001E-2</v>
      </c>
      <c r="S13" s="5">
        <v>1E-3</v>
      </c>
      <c r="T13" s="5">
        <v>27.47</v>
      </c>
      <c r="U13" s="7">
        <v>7.49</v>
      </c>
      <c r="V13" s="1">
        <v>3.96</v>
      </c>
      <c r="W13" s="1">
        <v>20.76</v>
      </c>
      <c r="X13" s="1">
        <v>72.8</v>
      </c>
      <c r="Y13" s="1">
        <v>21.35</v>
      </c>
      <c r="Z13" s="1">
        <v>5.85</v>
      </c>
      <c r="AA13" s="1">
        <f t="shared" si="3"/>
        <v>0.72799999999999998</v>
      </c>
      <c r="AB13" s="1">
        <f t="shared" si="4"/>
        <v>0.21350000000000002</v>
      </c>
      <c r="AC13" s="1">
        <f t="shared" si="5"/>
        <v>5.8499999999999996E-2</v>
      </c>
      <c r="AD13" s="1">
        <v>665.09</v>
      </c>
      <c r="AE13" s="7">
        <v>0.63</v>
      </c>
      <c r="AF13" s="7">
        <v>48.32</v>
      </c>
      <c r="AG13" s="5">
        <v>6.3E-3</v>
      </c>
      <c r="AH13" s="5">
        <v>0.48320000000000002</v>
      </c>
      <c r="AI13" s="5">
        <v>107.53365599999999</v>
      </c>
      <c r="AJ13" s="7">
        <v>110.5</v>
      </c>
      <c r="AK13" s="5">
        <v>-25.08</v>
      </c>
      <c r="AL13" s="5">
        <v>-3.45</v>
      </c>
      <c r="AM13" s="13">
        <v>8163014.9490312273</v>
      </c>
      <c r="AN13" s="13">
        <v>1.7958632887868703E-4</v>
      </c>
      <c r="AO13" s="5"/>
      <c r="AP13" s="5">
        <v>0.444313973599198</v>
      </c>
      <c r="AQ13" s="5">
        <v>0.43294171199865711</v>
      </c>
      <c r="AR13" s="5">
        <v>0.49797227331063809</v>
      </c>
      <c r="AS13" s="5">
        <v>102.0034530217772</v>
      </c>
      <c r="AT13" s="27">
        <v>1.07065066886063E-2</v>
      </c>
      <c r="AU13" s="27">
        <v>8.4333545135416896E-2</v>
      </c>
      <c r="AV13" s="27">
        <v>1.12359943221491E-2</v>
      </c>
      <c r="AW13" s="27">
        <v>1.06551482164E-2</v>
      </c>
      <c r="AX13" s="27">
        <v>1.72122818607825E-2</v>
      </c>
      <c r="AY13" s="27">
        <v>8.5928128018762706E-2</v>
      </c>
      <c r="AZ13" s="27">
        <v>1.52765039398028E-2</v>
      </c>
      <c r="BA13" s="27">
        <v>1.2893492403111899</v>
      </c>
      <c r="BB13" s="13">
        <v>10600000000</v>
      </c>
      <c r="BC13" s="13">
        <v>839000000</v>
      </c>
      <c r="BD13" s="13">
        <v>576000</v>
      </c>
      <c r="BE13" s="13">
        <v>342000000</v>
      </c>
      <c r="BF13" s="13">
        <v>30600000</v>
      </c>
      <c r="BG13" s="13">
        <v>53700</v>
      </c>
      <c r="BH13" s="13">
        <v>335000</v>
      </c>
      <c r="BI13" s="13">
        <v>94100000</v>
      </c>
      <c r="BJ13" s="13">
        <v>19600000</v>
      </c>
      <c r="BK13" s="13">
        <v>805000000</v>
      </c>
      <c r="BL13" s="31">
        <v>4.4243414599751202E-2</v>
      </c>
      <c r="BM13" s="5"/>
      <c r="BN13" s="13">
        <f t="shared" si="0"/>
        <v>12.634088200238379</v>
      </c>
      <c r="BO13" s="13">
        <f t="shared" si="6"/>
        <v>1.6942106497989343E-14</v>
      </c>
      <c r="BP13" s="13"/>
      <c r="BQ13" s="5">
        <f t="shared" si="8"/>
        <v>1.0262674195748922</v>
      </c>
      <c r="BR13" s="5">
        <f t="shared" si="9"/>
        <v>1.1207666265293821</v>
      </c>
      <c r="BS13" s="5">
        <f t="shared" si="10"/>
        <v>229.57516324659056</v>
      </c>
      <c r="BT13" s="5">
        <f t="shared" si="1"/>
        <v>567.99119208390243</v>
      </c>
      <c r="BU13" s="13">
        <f t="shared" si="11"/>
        <v>9.6229672662053962E-9</v>
      </c>
      <c r="BV13" s="33">
        <v>0.96143246737163601</v>
      </c>
      <c r="BW13" s="36">
        <f t="shared" si="2"/>
        <v>27.470000000000002</v>
      </c>
      <c r="BX13" s="1">
        <v>259</v>
      </c>
      <c r="BY13" s="1">
        <v>1</v>
      </c>
      <c r="BZ13" s="37" t="s">
        <v>213</v>
      </c>
      <c r="CA13">
        <v>-1.5238272000000001E-2</v>
      </c>
      <c r="CB13">
        <v>-1.6081871000000001E-2</v>
      </c>
      <c r="CC13">
        <v>0.94754348899999996</v>
      </c>
      <c r="CD13">
        <v>5.0925718399999997</v>
      </c>
      <c r="CE13">
        <v>4.7896665399999998</v>
      </c>
      <c r="CF13">
        <v>6.8960731300000004</v>
      </c>
      <c r="CG13">
        <v>1.5055294400000001</v>
      </c>
      <c r="CH13">
        <v>0.48796369899999997</v>
      </c>
      <c r="CI13">
        <v>2.1489254199999999</v>
      </c>
      <c r="CJ13">
        <v>1.2165441400000001</v>
      </c>
      <c r="CK13">
        <v>1.1307744099999999</v>
      </c>
      <c r="CL13">
        <v>1.4281345599999999</v>
      </c>
      <c r="CM13">
        <v>1.3085885100000001</v>
      </c>
      <c r="CN13">
        <v>2.8690791999999998</v>
      </c>
    </row>
    <row r="14" spans="1:92" x14ac:dyDescent="0.3">
      <c r="A14" s="1" t="s">
        <v>71</v>
      </c>
      <c r="B14" s="1" t="s">
        <v>79</v>
      </c>
      <c r="C14" s="1" t="s">
        <v>101</v>
      </c>
      <c r="D14" s="1" t="s">
        <v>12</v>
      </c>
      <c r="E14" s="5">
        <v>719.53004450000003</v>
      </c>
      <c r="F14" s="5">
        <v>13.84807052</v>
      </c>
      <c r="G14" s="7">
        <v>0.56437017</v>
      </c>
      <c r="H14" s="5">
        <v>24.75</v>
      </c>
      <c r="I14" s="3">
        <v>0.872</v>
      </c>
      <c r="J14" s="6">
        <v>2.6628721457249251</v>
      </c>
      <c r="K14" s="7">
        <v>5.7510188812978935</v>
      </c>
      <c r="L14" s="5">
        <v>5.7500000000000002E-2</v>
      </c>
      <c r="M14" s="5">
        <v>4.4000000000000004</v>
      </c>
      <c r="N14" s="5">
        <v>3.17</v>
      </c>
      <c r="O14" s="5">
        <v>3.17</v>
      </c>
      <c r="P14" s="5">
        <v>0.11</v>
      </c>
      <c r="Q14" s="5">
        <v>3.1699999999999999E-2</v>
      </c>
      <c r="R14" s="5">
        <v>3.1699999999999999E-2</v>
      </c>
      <c r="S14" s="5">
        <v>1.1000000000000001E-3</v>
      </c>
      <c r="T14" s="5">
        <v>28.81818182</v>
      </c>
      <c r="U14" s="7">
        <v>30.57</v>
      </c>
      <c r="V14" s="1">
        <v>10.79</v>
      </c>
      <c r="W14" s="1">
        <v>20.7</v>
      </c>
      <c r="X14" s="1">
        <v>72.8</v>
      </c>
      <c r="Y14" s="1">
        <v>21.35</v>
      </c>
      <c r="Z14" s="1">
        <v>5.85</v>
      </c>
      <c r="AA14" s="1">
        <f t="shared" si="3"/>
        <v>0.72799999999999998</v>
      </c>
      <c r="AB14" s="1">
        <f t="shared" si="4"/>
        <v>0.21350000000000002</v>
      </c>
      <c r="AC14" s="1">
        <f t="shared" si="5"/>
        <v>5.8499999999999996E-2</v>
      </c>
      <c r="AD14" s="1">
        <v>733.57</v>
      </c>
      <c r="AE14" s="7">
        <v>0.66</v>
      </c>
      <c r="AF14" s="7">
        <v>50.12</v>
      </c>
      <c r="AG14" s="5">
        <v>6.6E-3</v>
      </c>
      <c r="AH14" s="5">
        <v>0.50119999999999998</v>
      </c>
      <c r="AI14" s="5">
        <v>66.808871999999994</v>
      </c>
      <c r="AJ14" s="7">
        <v>53.92</v>
      </c>
      <c r="AK14" s="5">
        <v>-18.756</v>
      </c>
      <c r="AL14" s="5">
        <v>-6.36</v>
      </c>
      <c r="AM14" s="13">
        <v>66230630.112389974</v>
      </c>
      <c r="AN14" s="13">
        <v>1.4570738624725796E-3</v>
      </c>
      <c r="AO14" s="5">
        <v>0.24235855586370669</v>
      </c>
      <c r="AP14" s="5">
        <v>0.59066543830736185</v>
      </c>
      <c r="AQ14" s="5">
        <v>0.61272827446915734</v>
      </c>
      <c r="AR14" s="5">
        <v>0.64603506376256747</v>
      </c>
      <c r="AS14" s="5">
        <v>107.37093837769513</v>
      </c>
      <c r="AT14" s="27">
        <v>1.0607079023765901E-2</v>
      </c>
      <c r="AU14" s="27">
        <v>9.3939045602315904E-2</v>
      </c>
      <c r="AV14" s="27">
        <v>7.2910171952675603E-3</v>
      </c>
      <c r="AW14" s="27">
        <v>9.3457264363747301E-3</v>
      </c>
      <c r="AX14" s="27">
        <v>4.23160886510692E-2</v>
      </c>
      <c r="AY14" s="27">
        <v>0.47891777147868703</v>
      </c>
      <c r="AZ14" s="27">
        <v>1.4480023676530699E-2</v>
      </c>
      <c r="BA14" s="27">
        <v>0.19447992958847601</v>
      </c>
      <c r="BB14" s="13">
        <v>6900000000</v>
      </c>
      <c r="BC14" s="13">
        <v>1020000000</v>
      </c>
      <c r="BD14" s="13">
        <v>391000</v>
      </c>
      <c r="BE14" s="13">
        <v>225000000</v>
      </c>
      <c r="BF14" s="13">
        <v>16000000</v>
      </c>
      <c r="BG14" s="13">
        <v>52000</v>
      </c>
      <c r="BH14" s="13">
        <v>252000</v>
      </c>
      <c r="BI14" s="13">
        <v>46900000</v>
      </c>
      <c r="BJ14" s="13">
        <v>9520000</v>
      </c>
      <c r="BK14" s="13">
        <v>406000000</v>
      </c>
      <c r="BL14" s="31">
        <v>5.0815535123685598E-2</v>
      </c>
      <c r="BM14" s="5">
        <f t="shared" ref="BM14:BM20" si="14">AN14/AO14</f>
        <v>6.0120586924605332E-3</v>
      </c>
      <c r="BN14" s="13">
        <f t="shared" si="0"/>
        <v>6.7647058823529411</v>
      </c>
      <c r="BO14" s="13">
        <f t="shared" si="6"/>
        <v>2.1117012499602603E-13</v>
      </c>
      <c r="BP14" s="13">
        <f t="shared" si="7"/>
        <v>2.3760642731735948E-10</v>
      </c>
      <c r="BQ14" s="5">
        <f t="shared" si="8"/>
        <v>0.96399246275861872</v>
      </c>
      <c r="BR14" s="5">
        <f t="shared" si="9"/>
        <v>1.0937410958289271</v>
      </c>
      <c r="BS14" s="5">
        <f t="shared" si="10"/>
        <v>181.77961907739555</v>
      </c>
      <c r="BT14" s="5">
        <f t="shared" si="1"/>
        <v>73.689427243923063</v>
      </c>
      <c r="BU14" s="13">
        <f t="shared" si="11"/>
        <v>1.5561005561984802E-8</v>
      </c>
      <c r="BV14" s="33">
        <v>1.8286698914322399</v>
      </c>
      <c r="BW14" s="1">
        <f t="shared" si="2"/>
        <v>28.818181818181817</v>
      </c>
      <c r="BX14" s="1">
        <v>259</v>
      </c>
      <c r="BY14" s="1">
        <v>1</v>
      </c>
      <c r="BZ14" s="37" t="s">
        <v>213</v>
      </c>
      <c r="CA14">
        <v>-1.5095694E-2</v>
      </c>
      <c r="CB14">
        <v>-1.8593790999999998E-2</v>
      </c>
      <c r="CC14">
        <v>0.81186748500000006</v>
      </c>
      <c r="CD14">
        <v>5.2860341399999999</v>
      </c>
      <c r="CE14">
        <v>5.4056420599999999</v>
      </c>
      <c r="CF14">
        <v>8.8883839299999998</v>
      </c>
      <c r="CG14">
        <v>1.52769541</v>
      </c>
      <c r="CH14">
        <v>0.47431368600000001</v>
      </c>
      <c r="CI14">
        <v>1.90736679</v>
      </c>
      <c r="CJ14">
        <v>1.15356667</v>
      </c>
      <c r="CK14">
        <v>1.0703897099999999</v>
      </c>
      <c r="CL14">
        <v>0.99566566499999998</v>
      </c>
      <c r="CM14">
        <v>0.89639387400000003</v>
      </c>
      <c r="CN14">
        <v>3.34823966</v>
      </c>
    </row>
    <row r="15" spans="1:92" x14ac:dyDescent="0.3">
      <c r="A15" s="1" t="s">
        <v>71</v>
      </c>
      <c r="B15" s="1" t="s">
        <v>79</v>
      </c>
      <c r="C15" s="1" t="s">
        <v>102</v>
      </c>
      <c r="D15" s="1" t="s">
        <v>13</v>
      </c>
      <c r="E15" s="5">
        <v>719.53004450000003</v>
      </c>
      <c r="F15" s="5">
        <v>13.84807052</v>
      </c>
      <c r="G15" s="7">
        <v>0.56437017</v>
      </c>
      <c r="H15" s="5">
        <v>27.6</v>
      </c>
      <c r="I15" s="3">
        <v>0.84899999999999998</v>
      </c>
      <c r="J15" s="6">
        <v>2.2493282486449453</v>
      </c>
      <c r="K15" s="7">
        <v>4.0004534162077459</v>
      </c>
      <c r="L15" s="5">
        <v>0.04</v>
      </c>
      <c r="M15" s="5">
        <v>4.9800000000000004</v>
      </c>
      <c r="N15" s="5">
        <v>2.1819999999999999</v>
      </c>
      <c r="O15" s="5">
        <v>2.1819999999999999</v>
      </c>
      <c r="P15" s="5">
        <v>9.0999999999999998E-2</v>
      </c>
      <c r="Q15" s="5">
        <v>2.1819999999999999E-2</v>
      </c>
      <c r="R15" s="5">
        <v>2.1819999999999999E-2</v>
      </c>
      <c r="S15" s="5">
        <v>9.1E-4</v>
      </c>
      <c r="T15" s="5">
        <v>23.978021980000001</v>
      </c>
      <c r="U15" s="7">
        <v>94.7</v>
      </c>
      <c r="V15" s="1">
        <v>3.86</v>
      </c>
      <c r="W15" s="1">
        <v>24.12</v>
      </c>
      <c r="X15" s="1">
        <v>72.8</v>
      </c>
      <c r="Y15" s="1">
        <v>21.35</v>
      </c>
      <c r="Z15" s="1">
        <v>5.85</v>
      </c>
      <c r="AA15" s="1">
        <f t="shared" si="3"/>
        <v>0.72799999999999998</v>
      </c>
      <c r="AB15" s="1">
        <f t="shared" si="4"/>
        <v>0.21350000000000002</v>
      </c>
      <c r="AC15" s="1">
        <f t="shared" si="5"/>
        <v>5.8499999999999996E-2</v>
      </c>
      <c r="AD15" s="1">
        <v>856.92</v>
      </c>
      <c r="AE15" s="7">
        <v>0.66</v>
      </c>
      <c r="AF15" s="7">
        <v>37.76</v>
      </c>
      <c r="AG15" s="5">
        <v>6.6E-3</v>
      </c>
      <c r="AH15" s="5">
        <v>0.37759999999999999</v>
      </c>
      <c r="AI15" s="5">
        <v>55.819896</v>
      </c>
      <c r="AJ15" s="7">
        <v>67.13</v>
      </c>
      <c r="AK15" s="5">
        <v>-10.86</v>
      </c>
      <c r="AL15" s="5">
        <v>6.34</v>
      </c>
      <c r="AM15" s="13">
        <v>9453625.6172969677</v>
      </c>
      <c r="AN15" s="13">
        <v>2.0797976358053334E-4</v>
      </c>
      <c r="AO15" s="5">
        <v>0.20991922221036921</v>
      </c>
      <c r="AP15" s="5">
        <v>0.20959894602857879</v>
      </c>
      <c r="AQ15" s="5">
        <v>0.18667182276703675</v>
      </c>
      <c r="AR15" s="5">
        <v>0.17068864955014454</v>
      </c>
      <c r="AS15" s="5">
        <v>129.66578842556584</v>
      </c>
      <c r="AT15" s="27">
        <v>6.6886816434380504E-3</v>
      </c>
      <c r="AU15" s="27">
        <v>7.0525839640303206E-2</v>
      </c>
      <c r="AV15" s="27">
        <v>4.7563291378729198E-3</v>
      </c>
      <c r="AW15" s="27">
        <v>4.5758792271353398E-3</v>
      </c>
      <c r="AX15" s="27">
        <v>1.8808355877880299E-2</v>
      </c>
      <c r="AY15" s="27">
        <v>0.40026632165048298</v>
      </c>
      <c r="AZ15" s="27">
        <v>1.43462893182993E-2</v>
      </c>
      <c r="BA15" s="27">
        <v>1.7081088473789099</v>
      </c>
      <c r="BB15" s="13">
        <v>9230000000</v>
      </c>
      <c r="BC15" s="13">
        <v>378000000</v>
      </c>
      <c r="BD15" s="13">
        <v>339000</v>
      </c>
      <c r="BE15" s="13">
        <v>306000000</v>
      </c>
      <c r="BF15" s="13">
        <v>18000000</v>
      </c>
      <c r="BG15" s="13">
        <v>95100</v>
      </c>
      <c r="BH15" s="13">
        <v>1970000</v>
      </c>
      <c r="BI15" s="13">
        <v>137000000</v>
      </c>
      <c r="BJ15" s="13">
        <v>13500000</v>
      </c>
      <c r="BK15" s="13">
        <v>748000000</v>
      </c>
      <c r="BL15" s="31">
        <v>5.0895767532296701E-2</v>
      </c>
      <c r="BM15" s="5">
        <f t="shared" si="14"/>
        <v>9.9076092884961119E-4</v>
      </c>
      <c r="BN15" s="13">
        <f t="shared" si="0"/>
        <v>24.417989417989418</v>
      </c>
      <c r="BO15" s="13">
        <f t="shared" si="6"/>
        <v>2.2533018806124955E-14</v>
      </c>
      <c r="BP15" s="13">
        <f t="shared" si="7"/>
        <v>5.5534185769938943E-10</v>
      </c>
      <c r="BQ15" s="5">
        <f t="shared" si="8"/>
        <v>1.122820482072191</v>
      </c>
      <c r="BR15" s="5">
        <f t="shared" si="9"/>
        <v>0.8143583390293917</v>
      </c>
      <c r="BS15" s="5">
        <f t="shared" si="10"/>
        <v>618.63759757592447</v>
      </c>
      <c r="BT15" s="5">
        <f t="shared" si="1"/>
        <v>623.45386970957395</v>
      </c>
      <c r="BU15" s="13">
        <f t="shared" si="11"/>
        <v>1.4048297770917208E-8</v>
      </c>
      <c r="BV15" s="33">
        <v>1.0639939588209999</v>
      </c>
      <c r="BW15" s="1">
        <f t="shared" si="2"/>
        <v>23.978021978021978</v>
      </c>
      <c r="BX15" s="1">
        <v>259</v>
      </c>
      <c r="BY15" s="1">
        <v>1</v>
      </c>
      <c r="BZ15" s="37" t="s">
        <v>213</v>
      </c>
      <c r="CA15">
        <v>-1.5675267999999999E-2</v>
      </c>
      <c r="CB15">
        <v>-1.9503023000000001E-2</v>
      </c>
      <c r="CC15">
        <v>0.80373530500000001</v>
      </c>
      <c r="CD15">
        <v>5.5069705100000004</v>
      </c>
      <c r="CE15">
        <v>5.7330633899999999</v>
      </c>
      <c r="CF15">
        <v>9.9091409800000001</v>
      </c>
      <c r="CG15">
        <v>1.4785097</v>
      </c>
      <c r="CH15">
        <v>0.46818301099999998</v>
      </c>
      <c r="CI15">
        <v>2.00135614</v>
      </c>
      <c r="CJ15">
        <v>1.21295647</v>
      </c>
      <c r="CK15">
        <v>1.1412489400000001</v>
      </c>
      <c r="CL15">
        <v>0.99930201200000002</v>
      </c>
      <c r="CM15">
        <v>0.93613128800000001</v>
      </c>
      <c r="CN15">
        <v>4.0995861800000002</v>
      </c>
    </row>
    <row r="16" spans="1:92" x14ac:dyDescent="0.3">
      <c r="A16" s="1" t="s">
        <v>71</v>
      </c>
      <c r="B16" s="1" t="s">
        <v>79</v>
      </c>
      <c r="C16" s="1" t="s">
        <v>103</v>
      </c>
      <c r="D16" s="1" t="s">
        <v>14</v>
      </c>
      <c r="E16" s="5">
        <v>719.53004450000003</v>
      </c>
      <c r="F16" s="5">
        <v>13.84807052</v>
      </c>
      <c r="G16" s="7">
        <v>0.56437017</v>
      </c>
      <c r="H16" s="5">
        <v>26.475000000000001</v>
      </c>
      <c r="I16" s="3">
        <v>0.81699999999999995</v>
      </c>
      <c r="J16" s="6">
        <v>1.8398849472674677</v>
      </c>
      <c r="K16" s="7">
        <v>3.0396264931970087</v>
      </c>
      <c r="L16" s="5">
        <v>3.04E-2</v>
      </c>
      <c r="M16" s="5">
        <v>4.87</v>
      </c>
      <c r="N16" s="5">
        <v>1.41</v>
      </c>
      <c r="O16" s="5">
        <v>1.41</v>
      </c>
      <c r="P16" s="5">
        <v>5.8000000000000003E-2</v>
      </c>
      <c r="Q16" s="5">
        <v>1.41E-2</v>
      </c>
      <c r="R16" s="5">
        <v>1.41E-2</v>
      </c>
      <c r="S16" s="5">
        <v>5.8E-4</v>
      </c>
      <c r="T16" s="5">
        <v>24.310344829999998</v>
      </c>
      <c r="U16" s="7">
        <v>5.09</v>
      </c>
      <c r="V16" s="1">
        <v>3.04</v>
      </c>
      <c r="W16" s="1">
        <v>20.37</v>
      </c>
      <c r="X16" s="1">
        <v>72.8</v>
      </c>
      <c r="Y16" s="1">
        <v>21.35</v>
      </c>
      <c r="Z16" s="1">
        <v>5.85</v>
      </c>
      <c r="AA16" s="1">
        <f t="shared" si="3"/>
        <v>0.72799999999999998</v>
      </c>
      <c r="AB16" s="1">
        <f t="shared" si="4"/>
        <v>0.21350000000000002</v>
      </c>
      <c r="AC16" s="1">
        <f t="shared" si="5"/>
        <v>5.8499999999999996E-2</v>
      </c>
      <c r="AD16" s="1">
        <v>976.86</v>
      </c>
      <c r="AE16" s="7">
        <v>0.82000000000000006</v>
      </c>
      <c r="AF16" s="7">
        <v>47.82</v>
      </c>
      <c r="AG16" s="5">
        <v>8.2000000000000007E-3</v>
      </c>
      <c r="AH16" s="5">
        <v>0.47820000000000001</v>
      </c>
      <c r="AI16" s="5">
        <v>67.934303999999997</v>
      </c>
      <c r="AJ16" s="7">
        <v>80.88</v>
      </c>
      <c r="AK16" s="5">
        <v>-12.12</v>
      </c>
      <c r="AL16" s="5">
        <v>6.12</v>
      </c>
      <c r="AM16" s="13">
        <v>34410907.288671024</v>
      </c>
      <c r="AN16" s="13">
        <v>7.570399603507626E-4</v>
      </c>
      <c r="AO16" s="5">
        <v>0.23720312549229189</v>
      </c>
      <c r="AP16" s="5">
        <v>0.3127078889466981</v>
      </c>
      <c r="AQ16" s="5">
        <v>0.37461222742514372</v>
      </c>
      <c r="AR16" s="5">
        <v>0.28577650822315193</v>
      </c>
      <c r="AS16" s="5">
        <v>114.60273379787805</v>
      </c>
      <c r="AT16" s="27">
        <v>1.10617904192131E-2</v>
      </c>
      <c r="AU16" s="27">
        <v>8.2619866192662803E-2</v>
      </c>
      <c r="AV16" s="27">
        <v>3.4952402501036298E-3</v>
      </c>
      <c r="AW16" s="27">
        <v>6.6353797421669801E-3</v>
      </c>
      <c r="AX16" s="27">
        <v>3.6676749131130601E-2</v>
      </c>
      <c r="AY16" s="27">
        <v>0.42781757217524602</v>
      </c>
      <c r="AZ16" s="27">
        <v>1.3978928557863399E-2</v>
      </c>
      <c r="BA16" s="27">
        <v>2.3026373393111399</v>
      </c>
      <c r="BB16" s="13">
        <v>4220000000</v>
      </c>
      <c r="BC16" s="13">
        <v>345000000</v>
      </c>
      <c r="BD16" s="13">
        <v>298000</v>
      </c>
      <c r="BE16" s="13">
        <v>166000000</v>
      </c>
      <c r="BF16" s="13">
        <v>11900000</v>
      </c>
      <c r="BG16" s="13">
        <v>28700</v>
      </c>
      <c r="BH16" s="13">
        <v>204000</v>
      </c>
      <c r="BI16" s="13">
        <v>56700000</v>
      </c>
      <c r="BJ16" s="13">
        <v>5900000</v>
      </c>
      <c r="BK16" s="13">
        <v>421000000</v>
      </c>
      <c r="BL16" s="31">
        <v>5.0340494191068799E-2</v>
      </c>
      <c r="BM16" s="5">
        <f t="shared" si="14"/>
        <v>3.1915260761408611E-3</v>
      </c>
      <c r="BN16" s="13">
        <f t="shared" si="0"/>
        <v>12.231884057971014</v>
      </c>
      <c r="BO16" s="13">
        <f t="shared" si="6"/>
        <v>1.7939335553335607E-13</v>
      </c>
      <c r="BP16" s="13">
        <f t="shared" si="7"/>
        <v>6.8754529128200543E-10</v>
      </c>
      <c r="BQ16" s="5">
        <f t="shared" si="8"/>
        <v>0.8347508865262131</v>
      </c>
      <c r="BR16" s="5">
        <f t="shared" si="9"/>
        <v>0.91387687463127387</v>
      </c>
      <c r="BS16" s="5">
        <f t="shared" si="10"/>
        <v>366.48494601110747</v>
      </c>
      <c r="BT16" s="5">
        <f t="shared" si="1"/>
        <v>151.38267436342284</v>
      </c>
      <c r="BU16" s="13">
        <f t="shared" si="11"/>
        <v>2.7157045923667784E-8</v>
      </c>
      <c r="BV16" s="33">
        <v>0.99471371561319899</v>
      </c>
      <c r="BW16" s="1">
        <f t="shared" si="2"/>
        <v>24.310344827586206</v>
      </c>
      <c r="BX16" s="1">
        <v>259</v>
      </c>
      <c r="BY16" s="1">
        <v>1</v>
      </c>
      <c r="BZ16" s="37" t="s">
        <v>213</v>
      </c>
      <c r="CA16">
        <v>-1.6058647999999998E-2</v>
      </c>
      <c r="CB16">
        <v>-2.164081E-2</v>
      </c>
      <c r="CC16">
        <v>0.74205391499999995</v>
      </c>
      <c r="CD16">
        <v>5.73967721</v>
      </c>
      <c r="CE16">
        <v>6.4314306800000001</v>
      </c>
      <c r="CF16">
        <v>12.8613733</v>
      </c>
      <c r="CG16">
        <v>1.4564747499999999</v>
      </c>
      <c r="CH16">
        <v>0.42840246399999998</v>
      </c>
      <c r="CI16">
        <v>2.1276609</v>
      </c>
      <c r="CJ16">
        <v>1.3530593399999999</v>
      </c>
      <c r="CK16">
        <v>1.24559</v>
      </c>
      <c r="CL16">
        <v>0.75614346300000002</v>
      </c>
      <c r="CM16">
        <v>0.74929019200000002</v>
      </c>
      <c r="CN16">
        <v>5.1956354300000003</v>
      </c>
    </row>
    <row r="17" spans="1:92" x14ac:dyDescent="0.3">
      <c r="A17" s="1" t="s">
        <v>71</v>
      </c>
      <c r="B17" s="1" t="s">
        <v>80</v>
      </c>
      <c r="C17" s="1" t="s">
        <v>104</v>
      </c>
      <c r="D17" s="1" t="s">
        <v>15</v>
      </c>
      <c r="E17" s="5">
        <v>401.69234560000001</v>
      </c>
      <c r="F17" s="5">
        <v>13.479537779999999</v>
      </c>
      <c r="G17" s="7">
        <v>0.24611151000000001</v>
      </c>
      <c r="H17" s="5">
        <v>23.175000000000001</v>
      </c>
      <c r="I17" s="3">
        <v>0.89700000000000002</v>
      </c>
      <c r="J17" s="6">
        <v>7.3736423165901899</v>
      </c>
      <c r="K17" s="7">
        <v>7.3690337601863085</v>
      </c>
      <c r="L17" s="5">
        <v>7.3700000000000002E-2</v>
      </c>
      <c r="M17" s="5">
        <v>7.74</v>
      </c>
      <c r="N17" s="5">
        <v>3.137</v>
      </c>
      <c r="O17" s="5">
        <v>8.3699999999999992</v>
      </c>
      <c r="P17" s="5">
        <v>0.20799999999999999</v>
      </c>
      <c r="Q17" s="5">
        <v>3.1370000000000002E-2</v>
      </c>
      <c r="R17" s="5">
        <v>8.3699999999999997E-2</v>
      </c>
      <c r="S17" s="5">
        <v>2.0799999999999998E-3</v>
      </c>
      <c r="T17" s="5">
        <v>40.24038462</v>
      </c>
      <c r="U17" s="7">
        <v>4.1500000000000004</v>
      </c>
      <c r="V17" s="1">
        <v>20.079999999999998</v>
      </c>
      <c r="W17" s="1">
        <v>19.86</v>
      </c>
      <c r="X17" s="1">
        <v>57.7</v>
      </c>
      <c r="Y17" s="1">
        <v>27.55</v>
      </c>
      <c r="Z17" s="1">
        <v>14.75</v>
      </c>
      <c r="AA17" s="1">
        <f t="shared" si="3"/>
        <v>0.57700000000000007</v>
      </c>
      <c r="AB17" s="1">
        <f t="shared" si="4"/>
        <v>0.27550000000000002</v>
      </c>
      <c r="AC17" s="1">
        <f t="shared" si="5"/>
        <v>0.14749999999999999</v>
      </c>
      <c r="AD17" s="1">
        <v>522.66</v>
      </c>
      <c r="AE17" s="7">
        <v>0.44999999999999996</v>
      </c>
      <c r="AF17" s="7">
        <v>41.72</v>
      </c>
      <c r="AG17" s="5">
        <v>4.4999999999999997E-3</v>
      </c>
      <c r="AH17" s="5">
        <v>0.41720000000000002</v>
      </c>
      <c r="AI17" s="5">
        <v>128.65058400000001</v>
      </c>
      <c r="AJ17" s="7">
        <v>135.47</v>
      </c>
      <c r="AK17" s="5">
        <v>-103.08</v>
      </c>
      <c r="AL17" s="5">
        <v>-6.84</v>
      </c>
      <c r="AM17" s="13">
        <v>45702869.291159481</v>
      </c>
      <c r="AN17" s="13">
        <v>1.0054631244055087E-3</v>
      </c>
      <c r="AO17" s="5">
        <v>0.89368599928889991</v>
      </c>
      <c r="AP17" s="5">
        <v>0.40670705561778858</v>
      </c>
      <c r="AQ17" s="5">
        <v>0.65776476700722819</v>
      </c>
      <c r="AR17" s="5">
        <v>0.42063407537520153</v>
      </c>
      <c r="AS17" s="5">
        <v>98.952674265555558</v>
      </c>
      <c r="AT17" s="27">
        <v>4.6794319084530996E-3</v>
      </c>
      <c r="AU17" s="27">
        <v>1.55451291551506E-2</v>
      </c>
      <c r="AV17" s="27">
        <v>1.3820856734589999E-2</v>
      </c>
      <c r="AW17" s="27">
        <v>7.0735692254893104E-3</v>
      </c>
      <c r="AX17" s="27">
        <v>4.9653108017626299E-3</v>
      </c>
      <c r="AY17" s="27">
        <v>0.26697855000494303</v>
      </c>
      <c r="AZ17" s="27">
        <v>8.1668466516951393E-2</v>
      </c>
      <c r="BA17" s="27">
        <v>4.79539322614486</v>
      </c>
      <c r="BB17" s="13">
        <v>12700000000</v>
      </c>
      <c r="BC17" s="13">
        <v>395000000</v>
      </c>
      <c r="BD17" s="13">
        <v>357000</v>
      </c>
      <c r="BE17" s="13">
        <v>702000000</v>
      </c>
      <c r="BF17" s="13">
        <v>10500000</v>
      </c>
      <c r="BG17" s="13">
        <v>75600000</v>
      </c>
      <c r="BH17" s="13">
        <v>465000</v>
      </c>
      <c r="BI17" s="13">
        <v>185000000</v>
      </c>
      <c r="BJ17" s="13">
        <v>8450000</v>
      </c>
      <c r="BK17" s="13">
        <v>1440000000</v>
      </c>
      <c r="BL17" s="31">
        <v>7.1796874281741504E-3</v>
      </c>
      <c r="BM17" s="5">
        <f t="shared" si="14"/>
        <v>1.1250742712826979E-3</v>
      </c>
      <c r="BN17" s="13">
        <f t="shared" si="0"/>
        <v>32.151898734177216</v>
      </c>
      <c r="BO17" s="13">
        <f t="shared" si="6"/>
        <v>7.9170324756339272E-14</v>
      </c>
      <c r="BP17" s="13">
        <f t="shared" si="7"/>
        <v>2.2624962007313923E-9</v>
      </c>
      <c r="BQ17" s="5">
        <f t="shared" si="8"/>
        <v>0.61831687560321891</v>
      </c>
      <c r="BR17" s="5">
        <f t="shared" si="9"/>
        <v>1.0342433689434225</v>
      </c>
      <c r="BS17" s="5">
        <f t="shared" si="10"/>
        <v>243.30208413829041</v>
      </c>
      <c r="BT17" s="5">
        <f t="shared" si="1"/>
        <v>98.415020763752452</v>
      </c>
      <c r="BU17" s="13">
        <f t="shared" si="11"/>
        <v>7.7915491547681542E-9</v>
      </c>
      <c r="BV17" s="33">
        <v>0.49947783590065598</v>
      </c>
      <c r="BW17" s="1">
        <f t="shared" si="2"/>
        <v>15.081730769230772</v>
      </c>
      <c r="BX17" s="1">
        <v>925</v>
      </c>
      <c r="BY17" s="1">
        <v>7</v>
      </c>
      <c r="BZ17" s="37" t="s">
        <v>214</v>
      </c>
      <c r="CA17">
        <v>-1.7981308000000001E-2</v>
      </c>
      <c r="CB17">
        <v>-1.6933904999999999E-2</v>
      </c>
      <c r="CC17">
        <v>1.0618524600000001</v>
      </c>
      <c r="CD17">
        <v>5.51985101</v>
      </c>
      <c r="CE17">
        <v>5.0328844000000004</v>
      </c>
      <c r="CF17">
        <v>10.6229449</v>
      </c>
      <c r="CG17">
        <v>1.5056733099999999</v>
      </c>
      <c r="CH17">
        <v>0.49186649500000001</v>
      </c>
      <c r="CI17">
        <v>2.44433027</v>
      </c>
      <c r="CJ17">
        <v>1.34764857</v>
      </c>
      <c r="CK17">
        <v>1.28364218</v>
      </c>
      <c r="CL17">
        <v>1.12999038</v>
      </c>
      <c r="CM17">
        <v>0.77902990000000005</v>
      </c>
      <c r="CN17">
        <v>4.4724002499999997</v>
      </c>
    </row>
    <row r="18" spans="1:92" x14ac:dyDescent="0.3">
      <c r="A18" s="1" t="s">
        <v>71</v>
      </c>
      <c r="B18" s="1" t="s">
        <v>80</v>
      </c>
      <c r="C18" s="1" t="s">
        <v>105</v>
      </c>
      <c r="D18" s="1" t="s">
        <v>16</v>
      </c>
      <c r="E18" s="5">
        <v>401.69234560000001</v>
      </c>
      <c r="F18" s="5">
        <v>13.479537779999999</v>
      </c>
      <c r="G18" s="7">
        <v>0.24611151000000001</v>
      </c>
      <c r="H18" s="5">
        <v>24.625</v>
      </c>
      <c r="I18" s="3">
        <v>0.88700000000000001</v>
      </c>
      <c r="J18" s="6">
        <v>9.3741969915597725</v>
      </c>
      <c r="K18" s="7">
        <v>13.315593748977614</v>
      </c>
      <c r="L18" s="5">
        <v>0.13320000000000001</v>
      </c>
      <c r="M18" s="5">
        <v>7.4</v>
      </c>
      <c r="N18" s="5">
        <v>5.423</v>
      </c>
      <c r="O18" s="5">
        <v>10.997</v>
      </c>
      <c r="P18" s="5">
        <v>0.34099999999999997</v>
      </c>
      <c r="Q18" s="5">
        <v>5.423E-2</v>
      </c>
      <c r="R18" s="5">
        <v>0.10997</v>
      </c>
      <c r="S18" s="5">
        <v>3.4099999999999998E-3</v>
      </c>
      <c r="T18" s="5">
        <v>32.249266859999999</v>
      </c>
      <c r="U18" s="7">
        <v>5.34</v>
      </c>
      <c r="V18" s="1">
        <v>34.96</v>
      </c>
      <c r="W18" s="1">
        <v>25.34</v>
      </c>
      <c r="X18" s="1">
        <v>57.7</v>
      </c>
      <c r="Y18" s="1">
        <v>27.55</v>
      </c>
      <c r="Z18" s="1">
        <v>14.75</v>
      </c>
      <c r="AA18" s="1">
        <f t="shared" si="3"/>
        <v>0.57700000000000007</v>
      </c>
      <c r="AB18" s="1">
        <f t="shared" si="4"/>
        <v>0.27550000000000002</v>
      </c>
      <c r="AC18" s="1">
        <f t="shared" si="5"/>
        <v>0.14749999999999999</v>
      </c>
      <c r="AD18" s="1">
        <v>2102.36</v>
      </c>
      <c r="AE18" s="7">
        <v>0.61</v>
      </c>
      <c r="AF18" s="7">
        <v>48.38</v>
      </c>
      <c r="AG18" s="5">
        <v>6.0999999999999995E-3</v>
      </c>
      <c r="AH18" s="5">
        <v>0.48380000000000001</v>
      </c>
      <c r="AI18" s="5">
        <v>80.918664000000007</v>
      </c>
      <c r="AJ18" s="7">
        <v>103.4</v>
      </c>
      <c r="AK18" s="5">
        <v>-107.04</v>
      </c>
      <c r="AL18" s="5">
        <v>-4.46</v>
      </c>
      <c r="AM18" s="13">
        <v>112229687.60787943</v>
      </c>
      <c r="AN18" s="13">
        <v>2.4690531273733477E-3</v>
      </c>
      <c r="AO18" s="5">
        <v>1.7986029193228665</v>
      </c>
      <c r="AP18" s="5">
        <v>0.78000049348580525</v>
      </c>
      <c r="AQ18" s="5">
        <v>1.214887098371163</v>
      </c>
      <c r="AR18" s="5">
        <v>0.8821457522262115</v>
      </c>
      <c r="AS18" s="5">
        <v>124.93726924901219</v>
      </c>
      <c r="AT18" s="27">
        <v>9.3588487681778108E-3</v>
      </c>
      <c r="AU18" s="27">
        <v>1.52171779603657E-2</v>
      </c>
      <c r="AV18" s="27">
        <v>2.02069540027301E-2</v>
      </c>
      <c r="AW18" s="27">
        <v>1.60113272702167E-3</v>
      </c>
      <c r="AX18" s="27">
        <v>1.0722089619781199E-2</v>
      </c>
      <c r="AY18" s="27">
        <v>0.392749069717161</v>
      </c>
      <c r="AZ18" s="27">
        <v>9.8319117865983102E-2</v>
      </c>
      <c r="BA18" s="27">
        <v>3.0898473866014502</v>
      </c>
      <c r="BB18" s="13">
        <v>25400000000</v>
      </c>
      <c r="BC18" s="13">
        <v>750000000</v>
      </c>
      <c r="BD18" s="13">
        <v>845000</v>
      </c>
      <c r="BE18" s="13">
        <v>1320000000</v>
      </c>
      <c r="BF18" s="13">
        <v>23900000</v>
      </c>
      <c r="BG18" s="13">
        <v>139000000</v>
      </c>
      <c r="BH18" s="13">
        <v>3710000</v>
      </c>
      <c r="BI18" s="13">
        <v>353000000</v>
      </c>
      <c r="BJ18" s="13">
        <v>16800000</v>
      </c>
      <c r="BK18" s="13">
        <v>2190000000</v>
      </c>
      <c r="BL18" s="31">
        <v>7.45157678113215E-3</v>
      </c>
      <c r="BM18" s="5">
        <f t="shared" si="14"/>
        <v>1.3727616589785645E-3</v>
      </c>
      <c r="BN18" s="13">
        <f t="shared" si="0"/>
        <v>33.866666666666667</v>
      </c>
      <c r="BO18" s="13">
        <f t="shared" si="6"/>
        <v>9.720681603832077E-14</v>
      </c>
      <c r="BP18" s="13">
        <f t="shared" si="7"/>
        <v>2.398137225763822E-9</v>
      </c>
      <c r="BQ18" s="5">
        <f t="shared" si="8"/>
        <v>0.642035374753404</v>
      </c>
      <c r="BR18" s="5">
        <f t="shared" si="9"/>
        <v>1.1309553770715213</v>
      </c>
      <c r="BS18" s="5">
        <f t="shared" si="10"/>
        <v>160.17588487754699</v>
      </c>
      <c r="BT18" s="5">
        <f t="shared" si="1"/>
        <v>50.601288349726268</v>
      </c>
      <c r="BU18" s="13">
        <f t="shared" si="11"/>
        <v>4.9187901279138659E-9</v>
      </c>
      <c r="BV18" s="33">
        <v>0.814083353292676</v>
      </c>
      <c r="BW18" s="1">
        <f t="shared" si="2"/>
        <v>15.903225806451614</v>
      </c>
      <c r="BX18" s="1">
        <v>925</v>
      </c>
      <c r="BY18" s="1">
        <v>7</v>
      </c>
      <c r="BZ18" s="37" t="s">
        <v>214</v>
      </c>
    </row>
    <row r="19" spans="1:92" x14ac:dyDescent="0.3">
      <c r="A19" s="1" t="s">
        <v>71</v>
      </c>
      <c r="B19" s="1" t="s">
        <v>80</v>
      </c>
      <c r="C19" s="1" t="s">
        <v>106</v>
      </c>
      <c r="D19" s="1" t="s">
        <v>17</v>
      </c>
      <c r="E19" s="5">
        <v>401.69234560000001</v>
      </c>
      <c r="F19" s="5">
        <v>13.479537779999999</v>
      </c>
      <c r="G19" s="7">
        <v>0.24611151000000001</v>
      </c>
      <c r="H19" s="5">
        <v>24.15</v>
      </c>
      <c r="I19" s="3">
        <v>0.91900000000000004</v>
      </c>
      <c r="J19" s="6">
        <v>8.4104685846242866</v>
      </c>
      <c r="K19" s="7">
        <v>6.5931987939782886</v>
      </c>
      <c r="L19" s="5">
        <v>6.59E-2</v>
      </c>
      <c r="M19" s="5">
        <v>7.56</v>
      </c>
      <c r="N19" s="5">
        <v>2.75</v>
      </c>
      <c r="O19" s="5">
        <v>7.5249999999999995</v>
      </c>
      <c r="P19" s="5">
        <v>0.20200000000000001</v>
      </c>
      <c r="Q19" s="5">
        <v>2.75E-2</v>
      </c>
      <c r="R19" s="5">
        <v>7.5249999999999997E-2</v>
      </c>
      <c r="S19" s="5">
        <v>2.0200000000000001E-3</v>
      </c>
      <c r="T19" s="5">
        <v>37.252475250000003</v>
      </c>
      <c r="U19" s="7">
        <v>5.33</v>
      </c>
      <c r="V19" s="1">
        <v>23.37</v>
      </c>
      <c r="W19" s="1">
        <v>19.32</v>
      </c>
      <c r="X19" s="1">
        <v>57.7</v>
      </c>
      <c r="Y19" s="1">
        <v>27.55</v>
      </c>
      <c r="Z19" s="1">
        <v>14.75</v>
      </c>
      <c r="AA19" s="1">
        <f t="shared" si="3"/>
        <v>0.57700000000000007</v>
      </c>
      <c r="AB19" s="1">
        <f t="shared" si="4"/>
        <v>0.27550000000000002</v>
      </c>
      <c r="AC19" s="1">
        <f t="shared" si="5"/>
        <v>0.14749999999999999</v>
      </c>
      <c r="AD19" s="1">
        <v>582.48</v>
      </c>
      <c r="AE19" s="7">
        <v>0.64</v>
      </c>
      <c r="AF19" s="7">
        <v>44.66</v>
      </c>
      <c r="AG19" s="5">
        <v>6.4000000000000003E-3</v>
      </c>
      <c r="AH19" s="5">
        <v>0.44659999999999994</v>
      </c>
      <c r="AI19" s="5">
        <v>88.376688000000001</v>
      </c>
      <c r="AJ19" s="7">
        <v>97.19</v>
      </c>
      <c r="AK19" s="5">
        <v>-106.68</v>
      </c>
      <c r="AL19" s="5">
        <v>-0.03</v>
      </c>
      <c r="AM19" s="13">
        <v>35408861.489551082</v>
      </c>
      <c r="AN19" s="13">
        <v>7.7899495277012395E-4</v>
      </c>
      <c r="AO19" s="5">
        <v>1.406424100913394</v>
      </c>
      <c r="AP19" s="5">
        <v>0.58373891057881566</v>
      </c>
      <c r="AQ19" s="5">
        <v>0.89372850556009953</v>
      </c>
      <c r="AR19" s="5">
        <v>0.42584458094566879</v>
      </c>
      <c r="AS19" s="5">
        <v>95.616838156330346</v>
      </c>
      <c r="AT19" s="27">
        <v>5.1383414552088899E-3</v>
      </c>
      <c r="AU19" s="27">
        <v>1.87068288851692E-2</v>
      </c>
      <c r="AV19" s="27">
        <v>6.5161687654993602E-3</v>
      </c>
      <c r="AW19" s="27">
        <v>2.5647932725373101E-3</v>
      </c>
      <c r="AX19" s="27">
        <v>2.3708765489888601E-3</v>
      </c>
      <c r="AY19" s="27">
        <v>7.1795651438470401E-2</v>
      </c>
      <c r="AZ19" s="27">
        <v>7.18502140686509E-2</v>
      </c>
      <c r="BA19" s="27">
        <v>3.93702662310944</v>
      </c>
      <c r="BB19" s="13">
        <v>5620000000</v>
      </c>
      <c r="BC19" s="13">
        <v>199000000</v>
      </c>
      <c r="BD19" s="13">
        <v>267000</v>
      </c>
      <c r="BE19" s="13">
        <v>612000000</v>
      </c>
      <c r="BF19" s="13">
        <v>5500000</v>
      </c>
      <c r="BG19" s="13">
        <v>38300000</v>
      </c>
      <c r="BH19" s="13">
        <v>453000</v>
      </c>
      <c r="BI19" s="13">
        <v>134000000</v>
      </c>
      <c r="BJ19" s="13">
        <v>5640000</v>
      </c>
      <c r="BK19" s="13">
        <v>821000000</v>
      </c>
      <c r="BL19" s="31">
        <v>7.9715978221207608E-3</v>
      </c>
      <c r="BM19" s="5">
        <f t="shared" si="14"/>
        <v>5.5388339282881334E-4</v>
      </c>
      <c r="BN19" s="13">
        <f t="shared" si="0"/>
        <v>28.241206030150753</v>
      </c>
      <c r="BO19" s="13">
        <f t="shared" si="6"/>
        <v>1.3861120156052026E-13</v>
      </c>
      <c r="BP19" s="13">
        <f t="shared" si="7"/>
        <v>7.067457793534643E-9</v>
      </c>
      <c r="BQ19" s="5">
        <f t="shared" si="8"/>
        <v>0.65315015348311689</v>
      </c>
      <c r="BR19" s="5">
        <f t="shared" si="9"/>
        <v>0.72951206991395479</v>
      </c>
      <c r="BS19" s="5">
        <f t="shared" si="10"/>
        <v>163.8006931241228</v>
      </c>
      <c r="BT19" s="5">
        <f t="shared" si="1"/>
        <v>122.74384810365545</v>
      </c>
      <c r="BU19" s="13">
        <f t="shared" si="11"/>
        <v>1.701367226980967E-8</v>
      </c>
      <c r="BV19" s="33">
        <v>0.34014456525437398</v>
      </c>
      <c r="BW19" s="1">
        <f t="shared" si="2"/>
        <v>13.613861386138613</v>
      </c>
      <c r="BX19" s="1">
        <v>925</v>
      </c>
      <c r="BY19" s="1">
        <v>7</v>
      </c>
      <c r="BZ19" s="37" t="s">
        <v>214</v>
      </c>
      <c r="CA19">
        <v>-1.6218683000000001E-2</v>
      </c>
      <c r="CB19">
        <v>-1.8748206E-2</v>
      </c>
      <c r="CC19">
        <v>0.865079182</v>
      </c>
      <c r="CD19">
        <v>5.2801593000000002</v>
      </c>
      <c r="CE19">
        <v>5.5044655000000002</v>
      </c>
      <c r="CF19">
        <v>17.797754399999999</v>
      </c>
      <c r="CG19">
        <v>1.46319044</v>
      </c>
      <c r="CH19">
        <v>0.42335929</v>
      </c>
      <c r="CI19">
        <v>2.6186041000000002</v>
      </c>
      <c r="CJ19">
        <v>1.5521916899999999</v>
      </c>
      <c r="CK19">
        <v>1.4725902200000001</v>
      </c>
      <c r="CL19">
        <v>0.79144055599999996</v>
      </c>
      <c r="CM19">
        <v>0.54468367200000001</v>
      </c>
      <c r="CN19">
        <v>6.67491243</v>
      </c>
    </row>
    <row r="20" spans="1:92" x14ac:dyDescent="0.3">
      <c r="A20" s="1" t="s">
        <v>71</v>
      </c>
      <c r="B20" s="1" t="s">
        <v>80</v>
      </c>
      <c r="C20" s="1" t="s">
        <v>107</v>
      </c>
      <c r="D20" s="1" t="s">
        <v>18</v>
      </c>
      <c r="E20" s="5">
        <v>401.69234560000001</v>
      </c>
      <c r="F20" s="5">
        <v>13.479537779999999</v>
      </c>
      <c r="G20" s="7">
        <v>0.24611151000000001</v>
      </c>
      <c r="H20" s="5">
        <v>22.125</v>
      </c>
      <c r="I20" s="3">
        <v>0.79100000000000004</v>
      </c>
      <c r="J20" s="6">
        <v>5.4575779407265488</v>
      </c>
      <c r="K20" s="7">
        <v>6.8478136058540695</v>
      </c>
      <c r="L20" s="5">
        <v>6.8500000000000005E-2</v>
      </c>
      <c r="M20" s="5">
        <v>7.57</v>
      </c>
      <c r="N20" s="5">
        <v>2.8759999999999999</v>
      </c>
      <c r="O20" s="5">
        <v>7.8850000000000007</v>
      </c>
      <c r="P20" s="5">
        <v>0.187</v>
      </c>
      <c r="Q20" s="5">
        <v>2.8760000000000001E-2</v>
      </c>
      <c r="R20" s="5">
        <v>7.8850000000000003E-2</v>
      </c>
      <c r="S20" s="5">
        <v>1.8699999999999999E-3</v>
      </c>
      <c r="T20" s="5">
        <v>42.165775400000001</v>
      </c>
      <c r="U20" s="7">
        <v>4.46</v>
      </c>
      <c r="V20" s="1">
        <v>16.59</v>
      </c>
      <c r="W20" s="1">
        <v>19.34</v>
      </c>
      <c r="X20" s="1">
        <v>57.7</v>
      </c>
      <c r="Y20" s="1">
        <v>27.55</v>
      </c>
      <c r="Z20" s="1">
        <v>14.75</v>
      </c>
      <c r="AA20" s="1">
        <f t="shared" si="3"/>
        <v>0.57700000000000007</v>
      </c>
      <c r="AB20" s="1">
        <f t="shared" si="4"/>
        <v>0.27550000000000002</v>
      </c>
      <c r="AC20" s="1">
        <f t="shared" si="5"/>
        <v>0.14749999999999999</v>
      </c>
      <c r="AD20" s="1">
        <v>347.68</v>
      </c>
      <c r="AE20" s="7">
        <v>0.44999999999999996</v>
      </c>
      <c r="AF20" s="7">
        <v>47.56</v>
      </c>
      <c r="AG20" s="5">
        <v>4.4999999999999997E-3</v>
      </c>
      <c r="AH20" s="5">
        <v>0.47560000000000002</v>
      </c>
      <c r="AI20" s="5">
        <v>85.965000000000003</v>
      </c>
      <c r="AJ20" s="7">
        <v>144.57</v>
      </c>
      <c r="AK20" s="5">
        <v>-89.04</v>
      </c>
      <c r="AL20" s="5">
        <v>-3.93</v>
      </c>
      <c r="AM20" s="13">
        <v>81588609.15101935</v>
      </c>
      <c r="AN20" s="13">
        <v>1.7949494013224259E-3</v>
      </c>
      <c r="AO20" s="5">
        <v>0.96589648478591761</v>
      </c>
      <c r="AP20" s="5">
        <v>0.58744429483144367</v>
      </c>
      <c r="AQ20" s="5">
        <v>0.94573767855452684</v>
      </c>
      <c r="AR20" s="5">
        <v>0.49046404087130052</v>
      </c>
      <c r="AS20" s="5">
        <v>204.17301549897491</v>
      </c>
      <c r="AT20" s="27">
        <v>1.48290809352919E-3</v>
      </c>
      <c r="AU20" s="27">
        <v>7.9789126914087908E-3</v>
      </c>
      <c r="AV20" s="27">
        <v>3.2259394607501699E-3</v>
      </c>
      <c r="AW20" s="27">
        <v>1.5662246478218801E-3</v>
      </c>
      <c r="AX20" s="27">
        <v>1.7568672895575501E-3</v>
      </c>
      <c r="AY20" s="27">
        <v>8.7130465724841996E-2</v>
      </c>
      <c r="AZ20" s="27">
        <v>6.1752109218637802E-2</v>
      </c>
      <c r="BA20" s="27">
        <v>3.1400138465100502</v>
      </c>
      <c r="BB20" s="13">
        <v>17100000000</v>
      </c>
      <c r="BC20" s="13">
        <v>879000000</v>
      </c>
      <c r="BD20" s="13">
        <v>936000</v>
      </c>
      <c r="BE20" s="13">
        <v>1300000000</v>
      </c>
      <c r="BF20" s="13">
        <v>18600000</v>
      </c>
      <c r="BG20" s="13">
        <v>91800000</v>
      </c>
      <c r="BH20" s="13">
        <v>583000</v>
      </c>
      <c r="BI20" s="13">
        <v>292000000</v>
      </c>
      <c r="BJ20" s="13">
        <v>13600000</v>
      </c>
      <c r="BK20" s="13">
        <v>1760000000</v>
      </c>
      <c r="BL20" s="31">
        <v>8.2842375536372401E-3</v>
      </c>
      <c r="BM20" s="5">
        <f t="shared" si="14"/>
        <v>1.8583248097442456E-3</v>
      </c>
      <c r="BN20" s="13">
        <f t="shared" si="0"/>
        <v>19.453924914675767</v>
      </c>
      <c r="BO20" s="13">
        <f t="shared" si="6"/>
        <v>1.049678012469255E-13</v>
      </c>
      <c r="BP20" s="13">
        <f t="shared" si="7"/>
        <v>1.0988583444663455E-9</v>
      </c>
      <c r="BQ20" s="5">
        <f t="shared" si="8"/>
        <v>0.62114929768823246</v>
      </c>
      <c r="BR20" s="5">
        <f t="shared" si="9"/>
        <v>0.83491157406172467</v>
      </c>
      <c r="BS20" s="5">
        <f t="shared" si="10"/>
        <v>347.56149186461772</v>
      </c>
      <c r="BT20" s="5">
        <f t="shared" si="1"/>
        <v>113.74861895747634</v>
      </c>
      <c r="BU20" s="13">
        <f t="shared" si="11"/>
        <v>1.1939942426840637E-8</v>
      </c>
      <c r="BV20" s="33">
        <v>0.362488103642788</v>
      </c>
      <c r="BW20" s="1">
        <f t="shared" si="2"/>
        <v>15.379679144385028</v>
      </c>
      <c r="BX20" s="1">
        <v>925</v>
      </c>
      <c r="BY20" s="1">
        <v>7</v>
      </c>
      <c r="BZ20" s="37" t="s">
        <v>214</v>
      </c>
      <c r="CA20">
        <v>-1.4962306E-2</v>
      </c>
      <c r="CB20">
        <v>-1.6822516999999999E-2</v>
      </c>
      <c r="CC20">
        <v>0.88942137899999996</v>
      </c>
      <c r="CD20">
        <v>4.7702672499999998</v>
      </c>
      <c r="CE20">
        <v>4.7965825799999999</v>
      </c>
      <c r="CF20">
        <v>11.830988700000001</v>
      </c>
      <c r="CG20">
        <v>1.46659976</v>
      </c>
      <c r="CH20">
        <v>0.44906225900000002</v>
      </c>
      <c r="CI20">
        <v>3.0922413400000002</v>
      </c>
      <c r="CJ20">
        <v>1.6716629300000001</v>
      </c>
      <c r="CK20">
        <v>1.5734672300000001</v>
      </c>
      <c r="CL20">
        <v>0.85976755299999996</v>
      </c>
      <c r="CM20">
        <v>0.59477622100000005</v>
      </c>
      <c r="CN20">
        <v>7.5455760200000004</v>
      </c>
    </row>
    <row r="21" spans="1:92" x14ac:dyDescent="0.3">
      <c r="A21" s="1" t="s">
        <v>71</v>
      </c>
      <c r="B21" s="1" t="s">
        <v>80</v>
      </c>
      <c r="C21" s="1" t="s">
        <v>108</v>
      </c>
      <c r="D21" s="1" t="s">
        <v>19</v>
      </c>
      <c r="E21" s="5">
        <v>401.69234560000001</v>
      </c>
      <c r="F21" s="5">
        <v>13.479537779999999</v>
      </c>
      <c r="G21" s="7">
        <v>0.24611151000000001</v>
      </c>
      <c r="H21" s="5">
        <v>21.524999999999999</v>
      </c>
      <c r="I21" s="3">
        <v>0.84399999999999997</v>
      </c>
      <c r="J21" s="6">
        <v>6.9642661241260795</v>
      </c>
      <c r="K21" s="7">
        <v>10.408850202602746</v>
      </c>
      <c r="L21" s="5">
        <v>0.1041</v>
      </c>
      <c r="M21" s="5">
        <v>7.47</v>
      </c>
      <c r="N21" s="5">
        <v>4.6260000000000003</v>
      </c>
      <c r="O21" s="5">
        <v>9.36</v>
      </c>
      <c r="P21" s="5">
        <v>0.29599999999999999</v>
      </c>
      <c r="Q21" s="5">
        <v>4.6260000000000003E-2</v>
      </c>
      <c r="R21" s="5">
        <v>9.3600000000000003E-2</v>
      </c>
      <c r="S21" s="5">
        <v>2.96E-3</v>
      </c>
      <c r="T21" s="5">
        <v>31.621621619999999</v>
      </c>
      <c r="U21" s="7">
        <v>5.6</v>
      </c>
      <c r="V21" s="1">
        <v>24.12</v>
      </c>
      <c r="W21" s="1">
        <v>30.19</v>
      </c>
      <c r="X21" s="1">
        <v>57.7</v>
      </c>
      <c r="Y21" s="1">
        <v>27.55</v>
      </c>
      <c r="Z21" s="1">
        <v>14.75</v>
      </c>
      <c r="AA21" s="1">
        <f t="shared" si="3"/>
        <v>0.57700000000000007</v>
      </c>
      <c r="AB21" s="1">
        <f t="shared" si="4"/>
        <v>0.27550000000000002</v>
      </c>
      <c r="AC21" s="1">
        <f t="shared" si="5"/>
        <v>0.14749999999999999</v>
      </c>
      <c r="AD21" s="1">
        <v>1217.5899999999999</v>
      </c>
      <c r="AE21" s="7">
        <v>0.80999999999999994</v>
      </c>
      <c r="AF21" s="7">
        <v>47.4</v>
      </c>
      <c r="AG21" s="5">
        <v>8.0999999999999996E-3</v>
      </c>
      <c r="AH21" s="5">
        <v>0.47399999999999998</v>
      </c>
      <c r="AI21" s="5">
        <v>106.59561600000001</v>
      </c>
      <c r="AJ21" s="7">
        <v>123.66</v>
      </c>
      <c r="AK21" s="5">
        <v>-74.64</v>
      </c>
      <c r="AL21" s="5">
        <v>2.5</v>
      </c>
      <c r="AM21" s="13">
        <v>54266856.173365213</v>
      </c>
      <c r="AN21" s="13">
        <v>1.193870835814035E-3</v>
      </c>
      <c r="AO21" s="5"/>
      <c r="AP21" s="5">
        <v>0.21142966973875277</v>
      </c>
      <c r="AQ21" s="5">
        <v>0.32578463184045359</v>
      </c>
      <c r="AR21" s="5">
        <v>0.61620559585617141</v>
      </c>
      <c r="AS21" s="5">
        <v>193.85483196502608</v>
      </c>
      <c r="AT21" s="27">
        <v>1.1968494928657101E-2</v>
      </c>
      <c r="AU21" s="27">
        <v>2.3425713392858601E-2</v>
      </c>
      <c r="AV21" s="27">
        <v>1.1172617481417201E-2</v>
      </c>
      <c r="AW21" s="28">
        <v>1.8107807861595E-4</v>
      </c>
      <c r="AX21" s="27">
        <v>8.6003747985377195E-3</v>
      </c>
      <c r="AY21" s="27">
        <v>0.109952386650015</v>
      </c>
      <c r="AZ21" s="27">
        <v>7.0961600991593599E-2</v>
      </c>
      <c r="BA21" s="27">
        <v>2.8848875526751399</v>
      </c>
      <c r="BB21" s="13">
        <v>13400000000</v>
      </c>
      <c r="BC21" s="13">
        <v>975000000</v>
      </c>
      <c r="BD21" s="13">
        <v>835000</v>
      </c>
      <c r="BE21" s="13">
        <v>1680000000</v>
      </c>
      <c r="BF21" s="13">
        <v>19600000</v>
      </c>
      <c r="BG21" s="13">
        <v>131000000</v>
      </c>
      <c r="BH21" s="13">
        <v>718000</v>
      </c>
      <c r="BI21" s="13">
        <v>238000000</v>
      </c>
      <c r="BJ21" s="13">
        <v>13300000</v>
      </c>
      <c r="BK21" s="13">
        <v>1940000000</v>
      </c>
      <c r="BL21" s="31">
        <v>5.2702558746636503E-3</v>
      </c>
      <c r="BM21" s="5"/>
      <c r="BN21" s="13">
        <f t="shared" si="0"/>
        <v>13.743589743589743</v>
      </c>
      <c r="BO21" s="13">
        <f t="shared" si="6"/>
        <v>8.9094838493584704E-14</v>
      </c>
      <c r="BP21" s="13"/>
      <c r="BQ21" s="5">
        <f t="shared" si="8"/>
        <v>0.64898601430130121</v>
      </c>
      <c r="BR21" s="5">
        <f t="shared" si="9"/>
        <v>2.914470786515293</v>
      </c>
      <c r="BS21" s="5">
        <f t="shared" si="10"/>
        <v>916.87619909049397</v>
      </c>
      <c r="BT21" s="5">
        <f t="shared" si="1"/>
        <v>162.37504606840247</v>
      </c>
      <c r="BU21" s="13">
        <f t="shared" si="11"/>
        <v>1.4466778504852692E-8</v>
      </c>
      <c r="BV21" s="33">
        <v>0.53621686472193997</v>
      </c>
      <c r="BW21" s="1">
        <f t="shared" si="2"/>
        <v>15.628378378378379</v>
      </c>
      <c r="BX21" s="1">
        <v>925</v>
      </c>
      <c r="BY21" s="1">
        <v>7</v>
      </c>
      <c r="BZ21" s="37" t="s">
        <v>214</v>
      </c>
      <c r="CA21">
        <v>-1.5273212E-2</v>
      </c>
      <c r="CB21">
        <v>-1.9250389E-2</v>
      </c>
      <c r="CC21">
        <v>0.79339758699999996</v>
      </c>
      <c r="CD21">
        <v>5.3130609199999999</v>
      </c>
      <c r="CE21">
        <v>5.7828481199999997</v>
      </c>
      <c r="CF21">
        <v>22.467257100000001</v>
      </c>
      <c r="CG21">
        <v>1.4390756499999999</v>
      </c>
      <c r="CH21">
        <v>0.44805866900000002</v>
      </c>
      <c r="CI21">
        <v>2.33991375</v>
      </c>
      <c r="CJ21">
        <v>1.3418689100000001</v>
      </c>
      <c r="CK21">
        <v>1.2621196100000001</v>
      </c>
      <c r="CL21">
        <v>0.55723622100000003</v>
      </c>
      <c r="CM21">
        <v>0.33968660000000001</v>
      </c>
      <c r="CN21">
        <v>8.8158130900000007</v>
      </c>
    </row>
    <row r="22" spans="1:92" x14ac:dyDescent="0.3">
      <c r="A22" s="1" t="s">
        <v>71</v>
      </c>
      <c r="B22" s="1" t="s">
        <v>81</v>
      </c>
      <c r="C22" s="1" t="s">
        <v>109</v>
      </c>
      <c r="D22" s="1" t="s">
        <v>20</v>
      </c>
      <c r="E22" s="5">
        <v>265.17704959999998</v>
      </c>
      <c r="F22" s="5">
        <v>16.980182540000001</v>
      </c>
      <c r="G22" s="7">
        <v>0.15639571399999999</v>
      </c>
      <c r="H22" s="5">
        <v>30.35</v>
      </c>
      <c r="I22" s="3">
        <v>0.56799999999999995</v>
      </c>
      <c r="J22" s="6">
        <v>1.2317454392758633</v>
      </c>
      <c r="K22" s="7">
        <v>1.9396287023477832</v>
      </c>
      <c r="L22" s="5">
        <v>1.9400000000000001E-2</v>
      </c>
      <c r="M22" s="5">
        <v>7.68</v>
      </c>
      <c r="N22" s="5">
        <v>0.79600000000000004</v>
      </c>
      <c r="O22" s="5">
        <v>4.2039999999999997</v>
      </c>
      <c r="P22" s="5">
        <v>0.11499999999999999</v>
      </c>
      <c r="Q22" s="5">
        <v>7.9600000000000001E-3</v>
      </c>
      <c r="R22" s="5">
        <v>4.2040000000000001E-2</v>
      </c>
      <c r="S22" s="5">
        <v>1.15E-3</v>
      </c>
      <c r="T22" s="5">
        <v>36.556521740000001</v>
      </c>
      <c r="U22" s="7">
        <v>4.3600000000000003</v>
      </c>
      <c r="V22" s="1">
        <v>6.04</v>
      </c>
      <c r="W22" s="1">
        <v>66.56</v>
      </c>
      <c r="X22" s="1">
        <v>23.8</v>
      </c>
      <c r="Y22" s="1">
        <v>57.4</v>
      </c>
      <c r="Z22" s="1">
        <v>18.8</v>
      </c>
      <c r="AA22" s="1">
        <f t="shared" si="3"/>
        <v>0.23800000000000002</v>
      </c>
      <c r="AB22" s="1">
        <f t="shared" si="4"/>
        <v>0.57399999999999995</v>
      </c>
      <c r="AC22" s="1">
        <f t="shared" si="5"/>
        <v>0.188</v>
      </c>
      <c r="AD22" s="1">
        <v>10.47</v>
      </c>
      <c r="AE22" s="7">
        <v>0.49</v>
      </c>
      <c r="AF22" s="7">
        <v>29.79</v>
      </c>
      <c r="AG22" s="5">
        <v>4.8999999999999998E-3</v>
      </c>
      <c r="AH22" s="5">
        <v>0.2979</v>
      </c>
      <c r="AI22" s="5">
        <v>9.4779119999999999</v>
      </c>
      <c r="AJ22" s="7">
        <v>20.89</v>
      </c>
      <c r="AK22" s="5">
        <v>-41.88</v>
      </c>
      <c r="AL22" s="5">
        <v>-7.12</v>
      </c>
      <c r="AM22" s="13">
        <v>70136321.471194819</v>
      </c>
      <c r="AN22" s="13">
        <v>1.5429990723662861E-3</v>
      </c>
      <c r="AO22" s="5">
        <v>0.14114993984770988</v>
      </c>
      <c r="AP22" s="5">
        <v>0.10955053747555574</v>
      </c>
      <c r="AQ22" s="5">
        <v>0.15320782749599979</v>
      </c>
      <c r="AR22" s="5">
        <v>0.13286283714906169</v>
      </c>
      <c r="AS22" s="5">
        <v>92.130520085453355</v>
      </c>
      <c r="AT22" s="27">
        <v>1.4514092148304099E-2</v>
      </c>
      <c r="AU22" s="27">
        <v>3.9335014472816197E-2</v>
      </c>
      <c r="AV22" s="27">
        <v>4.9995110296765698E-2</v>
      </c>
      <c r="AW22" s="27">
        <v>1.223622626942E-2</v>
      </c>
      <c r="AX22" s="27">
        <v>2.7897494203614399E-3</v>
      </c>
      <c r="AY22" s="27">
        <v>6.9108962429417095E-2</v>
      </c>
      <c r="AZ22" s="27">
        <v>4.2102720335606303E-2</v>
      </c>
      <c r="BA22" s="27">
        <v>0.68577833204793404</v>
      </c>
      <c r="BB22" s="13">
        <v>307000000</v>
      </c>
      <c r="BC22" s="13">
        <v>8470000</v>
      </c>
      <c r="BD22" s="13">
        <v>23100</v>
      </c>
      <c r="BE22" s="13">
        <v>14000000</v>
      </c>
      <c r="BF22" s="13">
        <v>284000</v>
      </c>
      <c r="BG22" s="13">
        <v>635000</v>
      </c>
      <c r="BH22" s="13">
        <v>6980</v>
      </c>
      <c r="BI22" s="13">
        <v>28000000</v>
      </c>
      <c r="BJ22" s="13">
        <v>326000</v>
      </c>
      <c r="BK22" s="13">
        <v>76900000</v>
      </c>
      <c r="BL22" s="31">
        <v>3.8645269759873999E-3</v>
      </c>
      <c r="BM22" s="5">
        <f>AN22/AO22</f>
        <v>1.0931631101161399E-2</v>
      </c>
      <c r="BN22" s="13">
        <f t="shared" si="0"/>
        <v>36.245572609208971</v>
      </c>
      <c r="BO22" s="13">
        <f t="shared" si="6"/>
        <v>5.0260556103136356E-12</v>
      </c>
      <c r="BP22" s="13">
        <f t="shared" si="7"/>
        <v>1.6664691835621E-8</v>
      </c>
      <c r="BQ22" s="5">
        <f t="shared" si="8"/>
        <v>0.71504530327222393</v>
      </c>
      <c r="BR22" s="5">
        <f t="shared" si="9"/>
        <v>1.2127995006752721</v>
      </c>
      <c r="BS22" s="5">
        <f t="shared" si="10"/>
        <v>840.98647262237898</v>
      </c>
      <c r="BT22" s="5">
        <f t="shared" si="1"/>
        <v>59.708733294418259</v>
      </c>
      <c r="BU22" s="13">
        <f t="shared" si="11"/>
        <v>3.0009941395913144E-7</v>
      </c>
      <c r="BV22" s="33">
        <v>1.4255610258592499</v>
      </c>
      <c r="BW22" s="1">
        <f t="shared" si="2"/>
        <v>6.9217391304347826</v>
      </c>
      <c r="BX22" s="1">
        <v>283</v>
      </c>
      <c r="BY22" s="1">
        <v>16</v>
      </c>
      <c r="BZ22" s="37" t="s">
        <v>215</v>
      </c>
      <c r="CA22">
        <v>-1.8345145E-2</v>
      </c>
      <c r="CB22">
        <v>-1.3950974E-2</v>
      </c>
      <c r="CC22">
        <v>1.3149723</v>
      </c>
      <c r="CD22">
        <v>5.2228577999999999</v>
      </c>
      <c r="CE22">
        <v>4.1224191000000001</v>
      </c>
      <c r="CF22">
        <v>9.5576199000000006</v>
      </c>
      <c r="CG22">
        <v>1.8112862000000001</v>
      </c>
      <c r="CH22">
        <v>0.74058657000000006</v>
      </c>
      <c r="CI22">
        <v>0.34301013000000002</v>
      </c>
      <c r="CJ22">
        <v>0.15974708000000001</v>
      </c>
      <c r="CK22">
        <v>0.14725995</v>
      </c>
      <c r="CL22">
        <v>0.16038139000000001</v>
      </c>
      <c r="CM22">
        <v>0.14011779999999999</v>
      </c>
      <c r="CN22">
        <v>4.0578099999999999</v>
      </c>
    </row>
    <row r="23" spans="1:92" x14ac:dyDescent="0.3">
      <c r="A23" s="1" t="s">
        <v>71</v>
      </c>
      <c r="B23" s="1" t="s">
        <v>81</v>
      </c>
      <c r="C23" s="1" t="s">
        <v>110</v>
      </c>
      <c r="D23" s="1" t="s">
        <v>21</v>
      </c>
      <c r="E23" s="5">
        <v>265.17704959999998</v>
      </c>
      <c r="F23" s="5">
        <v>16.980182540000001</v>
      </c>
      <c r="G23" s="7">
        <v>0.15639571399999999</v>
      </c>
      <c r="H23" s="5">
        <v>28.375</v>
      </c>
      <c r="I23" s="3">
        <v>0.71</v>
      </c>
      <c r="J23" s="6">
        <v>1.403369278934548</v>
      </c>
      <c r="K23" s="7">
        <v>1.9263530336784396</v>
      </c>
      <c r="L23" s="5">
        <v>1.9300000000000001E-2</v>
      </c>
      <c r="M23" s="5">
        <v>7.76</v>
      </c>
      <c r="N23" s="5">
        <v>0.67799999999999994</v>
      </c>
      <c r="O23" s="5">
        <v>4.0649999999999995</v>
      </c>
      <c r="P23" s="5">
        <v>0.107</v>
      </c>
      <c r="Q23" s="5">
        <v>6.7799999999999996E-3</v>
      </c>
      <c r="R23" s="5">
        <v>4.0649999999999999E-2</v>
      </c>
      <c r="S23" s="5">
        <v>1.07E-3</v>
      </c>
      <c r="T23" s="5">
        <v>37.990654210000002</v>
      </c>
      <c r="U23" s="7">
        <v>6.22</v>
      </c>
      <c r="V23" s="1">
        <v>4.7699999999999996</v>
      </c>
      <c r="W23" s="1">
        <v>27.91</v>
      </c>
      <c r="X23" s="1">
        <v>23.8</v>
      </c>
      <c r="Y23" s="1">
        <v>57.4</v>
      </c>
      <c r="Z23" s="1">
        <v>18.8</v>
      </c>
      <c r="AA23" s="1">
        <f t="shared" si="3"/>
        <v>0.23800000000000002</v>
      </c>
      <c r="AB23" s="1">
        <f t="shared" si="4"/>
        <v>0.57399999999999995</v>
      </c>
      <c r="AC23" s="1">
        <f t="shared" si="5"/>
        <v>0.188</v>
      </c>
      <c r="AD23" s="1">
        <v>7.36</v>
      </c>
      <c r="AE23" s="7">
        <v>0.66</v>
      </c>
      <c r="AF23" s="7">
        <v>40.07</v>
      </c>
      <c r="AG23" s="5">
        <v>6.6E-3</v>
      </c>
      <c r="AH23" s="5">
        <v>0.4007</v>
      </c>
      <c r="AI23" s="5">
        <v>11.640936</v>
      </c>
      <c r="AJ23" s="7">
        <v>13.45</v>
      </c>
      <c r="AK23" s="5">
        <v>-78</v>
      </c>
      <c r="AL23" s="5">
        <v>-2.97</v>
      </c>
      <c r="AM23" s="13">
        <v>107329015.14310262</v>
      </c>
      <c r="AN23" s="13">
        <v>2.3612383331482584E-3</v>
      </c>
      <c r="AO23" s="5">
        <v>0.14964656760514525</v>
      </c>
      <c r="AP23" s="5">
        <v>9.3614158080259274E-2</v>
      </c>
      <c r="AQ23" s="5">
        <v>0.1302632883503588</v>
      </c>
      <c r="AR23" s="5">
        <v>0.10313381984310696</v>
      </c>
      <c r="AS23" s="5">
        <v>47.555222543910105</v>
      </c>
      <c r="AT23" s="27">
        <v>1.2152752858686999E-2</v>
      </c>
      <c r="AU23" s="27">
        <v>3.2237842437269897E-2</v>
      </c>
      <c r="AV23" s="27">
        <v>2.9921655457845701E-2</v>
      </c>
      <c r="AW23" s="27">
        <v>1.08081221739014E-2</v>
      </c>
      <c r="AX23" s="27">
        <v>3.4034601854408902E-3</v>
      </c>
      <c r="AY23" s="27">
        <v>9.8198480767985499E-2</v>
      </c>
      <c r="AZ23" s="28">
        <v>0.140614140842757</v>
      </c>
      <c r="BA23" s="27">
        <v>0.211601875827959</v>
      </c>
      <c r="BB23" s="13">
        <v>131000000</v>
      </c>
      <c r="BC23" s="13">
        <v>2430000</v>
      </c>
      <c r="BD23" s="13">
        <v>16400</v>
      </c>
      <c r="BE23" s="13">
        <v>8300000</v>
      </c>
      <c r="BF23" s="13">
        <v>251000</v>
      </c>
      <c r="BG23" s="13">
        <v>1060000</v>
      </c>
      <c r="BH23" s="13">
        <v>19400</v>
      </c>
      <c r="BI23" s="13">
        <v>3890000</v>
      </c>
      <c r="BJ23" s="13">
        <v>222000</v>
      </c>
      <c r="BK23" s="13">
        <v>40700000</v>
      </c>
      <c r="BL23" s="31">
        <v>3.52156181021021E-3</v>
      </c>
      <c r="BM23" s="5">
        <f>AN23/AO23</f>
        <v>1.5778767070545711E-2</v>
      </c>
      <c r="BN23" s="13">
        <f t="shared" si="0"/>
        <v>53.909465020576128</v>
      </c>
      <c r="BO23" s="13">
        <f t="shared" si="6"/>
        <v>1.8024720100368383E-11</v>
      </c>
      <c r="BP23" s="13">
        <f t="shared" si="7"/>
        <v>6.158294963174702E-8</v>
      </c>
      <c r="BQ23" s="5">
        <f t="shared" si="8"/>
        <v>0.71865342312311908</v>
      </c>
      <c r="BR23" s="5">
        <f t="shared" si="9"/>
        <v>1.1016904062170392</v>
      </c>
      <c r="BS23" s="5">
        <f t="shared" si="10"/>
        <v>507.99177730294872</v>
      </c>
      <c r="BT23" s="5">
        <f t="shared" si="1"/>
        <v>20.139950244033322</v>
      </c>
      <c r="BU23" s="13">
        <f t="shared" si="11"/>
        <v>3.6301696598404659E-7</v>
      </c>
      <c r="BV23" s="33">
        <v>2.2401014608527499</v>
      </c>
      <c r="BW23" s="1">
        <f t="shared" si="2"/>
        <v>6.3364485981308407</v>
      </c>
      <c r="BX23" s="1">
        <v>283</v>
      </c>
      <c r="BY23" s="1">
        <v>16</v>
      </c>
      <c r="BZ23" s="37" t="s">
        <v>215</v>
      </c>
      <c r="CA23">
        <v>-1.7032640000000002E-2</v>
      </c>
      <c r="CB23">
        <v>-1.8459130000000001E-2</v>
      </c>
      <c r="CC23">
        <v>0.92272171300000005</v>
      </c>
      <c r="CD23">
        <v>5.6400090499999997</v>
      </c>
      <c r="CE23">
        <v>5.34510738</v>
      </c>
      <c r="CF23">
        <v>19.1917762</v>
      </c>
      <c r="CG23">
        <v>1.68467499</v>
      </c>
      <c r="CH23">
        <v>0.51577963699999996</v>
      </c>
      <c r="CI23">
        <v>1.3459832</v>
      </c>
      <c r="CJ23">
        <v>0.65033902600000004</v>
      </c>
      <c r="CK23">
        <v>0.60280595000000003</v>
      </c>
      <c r="CL23">
        <v>0.29331631200000002</v>
      </c>
      <c r="CM23">
        <v>0.167856802</v>
      </c>
      <c r="CN23">
        <v>10.091862799999999</v>
      </c>
    </row>
    <row r="24" spans="1:92" x14ac:dyDescent="0.3">
      <c r="A24" s="1" t="s">
        <v>71</v>
      </c>
      <c r="B24" s="1" t="s">
        <v>81</v>
      </c>
      <c r="C24" s="1" t="s">
        <v>111</v>
      </c>
      <c r="D24" s="1" t="s">
        <v>22</v>
      </c>
      <c r="E24" s="5">
        <v>265.17704959999998</v>
      </c>
      <c r="F24" s="5">
        <v>16.980182540000001</v>
      </c>
      <c r="G24" s="7">
        <v>0.15639571399999999</v>
      </c>
      <c r="H24" s="5">
        <v>29.725000000000001</v>
      </c>
      <c r="I24" s="3">
        <v>0.72099999999999997</v>
      </c>
      <c r="J24" s="6">
        <v>1.5096588369667878</v>
      </c>
      <c r="K24" s="7">
        <v>0.79665204457218408</v>
      </c>
      <c r="L24" s="5">
        <v>8.0000000000000002E-3</v>
      </c>
      <c r="M24" s="5">
        <v>7.67</v>
      </c>
      <c r="N24" s="5">
        <v>0.76300000000000001</v>
      </c>
      <c r="O24" s="5">
        <v>4.1790000000000003</v>
      </c>
      <c r="P24" s="5">
        <v>0.11800000000000001</v>
      </c>
      <c r="Q24" s="5">
        <v>7.6299999999999996E-3</v>
      </c>
      <c r="R24" s="5">
        <v>4.1790000000000001E-2</v>
      </c>
      <c r="S24" s="5">
        <v>1.1800000000000001E-3</v>
      </c>
      <c r="T24" s="5">
        <v>35.415254240000003</v>
      </c>
      <c r="U24" s="7">
        <v>169.5</v>
      </c>
      <c r="V24" s="1">
        <v>6.04</v>
      </c>
      <c r="W24" s="1">
        <v>132.63</v>
      </c>
      <c r="X24" s="1">
        <v>23.8</v>
      </c>
      <c r="Y24" s="1">
        <v>57.4</v>
      </c>
      <c r="Z24" s="1">
        <v>18.8</v>
      </c>
      <c r="AA24" s="1">
        <f t="shared" si="3"/>
        <v>0.23800000000000002</v>
      </c>
      <c r="AB24" s="1">
        <f t="shared" si="4"/>
        <v>0.57399999999999995</v>
      </c>
      <c r="AC24" s="1">
        <f t="shared" si="5"/>
        <v>0.188</v>
      </c>
      <c r="AD24" s="1">
        <v>54.58</v>
      </c>
      <c r="AE24" s="7">
        <v>0.76</v>
      </c>
      <c r="AF24" s="7">
        <v>37.64</v>
      </c>
      <c r="AG24" s="5">
        <v>7.6E-3</v>
      </c>
      <c r="AH24" s="5">
        <v>0.37640000000000001</v>
      </c>
      <c r="AI24" s="5">
        <v>15.40296</v>
      </c>
      <c r="AJ24" s="7">
        <v>28.19</v>
      </c>
      <c r="AK24" s="5">
        <v>-85.08</v>
      </c>
      <c r="AL24" s="5">
        <v>-3.32</v>
      </c>
      <c r="AM24" s="13">
        <v>159831656.9368009</v>
      </c>
      <c r="AN24" s="13">
        <v>3.5162964526096203E-3</v>
      </c>
      <c r="AO24" s="5">
        <v>9.2425514918066748E-2</v>
      </c>
      <c r="AP24" s="5">
        <v>0.13726398269194998</v>
      </c>
      <c r="AQ24" s="5">
        <v>0.1652274591055311</v>
      </c>
      <c r="AR24" s="5">
        <v>0.11998474902414336</v>
      </c>
      <c r="AS24" s="5">
        <v>65.736898327092774</v>
      </c>
      <c r="AT24" s="27">
        <v>1.22494686293053E-2</v>
      </c>
      <c r="AU24" s="27">
        <v>3.61408041404533E-2</v>
      </c>
      <c r="AV24" s="27">
        <v>4.1620010989039398E-2</v>
      </c>
      <c r="AW24" s="27">
        <v>1.1722161621048799E-2</v>
      </c>
      <c r="AX24" s="27">
        <v>9.9413678639138393E-3</v>
      </c>
      <c r="AY24" s="27">
        <v>0.16684618202357701</v>
      </c>
      <c r="AZ24" s="27">
        <v>6.4366100081886396E-2</v>
      </c>
      <c r="BA24" s="27">
        <v>0.50757001042866201</v>
      </c>
      <c r="BB24" s="13">
        <v>1550000000</v>
      </c>
      <c r="BC24" s="13">
        <v>28800000</v>
      </c>
      <c r="BD24" s="13">
        <v>112000</v>
      </c>
      <c r="BE24" s="13">
        <v>67800000</v>
      </c>
      <c r="BF24" s="13">
        <v>512000</v>
      </c>
      <c r="BG24" s="13">
        <v>6300000</v>
      </c>
      <c r="BH24" s="13">
        <v>10100</v>
      </c>
      <c r="BI24" s="13">
        <v>24100000</v>
      </c>
      <c r="BJ24" s="13">
        <v>744000</v>
      </c>
      <c r="BK24" s="13">
        <v>302000000</v>
      </c>
      <c r="BL24" s="31">
        <v>6.7343317474841298E-3</v>
      </c>
      <c r="BM24" s="5">
        <f>AN24/AO24</f>
        <v>3.8044650935693917E-2</v>
      </c>
      <c r="BN24" s="13">
        <f t="shared" si="0"/>
        <v>53.819444444444443</v>
      </c>
      <c r="BO24" s="13">
        <f t="shared" si="6"/>
        <v>2.2685783565223356E-12</v>
      </c>
      <c r="BP24" s="13">
        <f t="shared" si="7"/>
        <v>3.2092192679884288E-9</v>
      </c>
      <c r="BQ24" s="5">
        <f t="shared" si="8"/>
        <v>0.83075769266825805</v>
      </c>
      <c r="BR24" s="5">
        <f t="shared" si="9"/>
        <v>0.87411676880609712</v>
      </c>
      <c r="BS24" s="5">
        <f t="shared" si="10"/>
        <v>478.90857483438003</v>
      </c>
      <c r="BT24" s="5">
        <f t="shared" si="1"/>
        <v>18.694924962400744</v>
      </c>
      <c r="BU24" s="13">
        <f t="shared" si="11"/>
        <v>4.2410902146511465E-8</v>
      </c>
      <c r="BV24" s="33">
        <v>1.8422202366299301</v>
      </c>
      <c r="BW24" s="1">
        <f t="shared" si="2"/>
        <v>6.4661016949152534</v>
      </c>
      <c r="BX24" s="1">
        <v>283</v>
      </c>
      <c r="BY24" s="1">
        <v>16</v>
      </c>
      <c r="BZ24" s="37" t="s">
        <v>215</v>
      </c>
      <c r="CA24">
        <v>-1.4874185999999999E-2</v>
      </c>
      <c r="CB24">
        <v>-1.2528867000000001E-2</v>
      </c>
      <c r="CC24">
        <v>1.1871932000000001</v>
      </c>
      <c r="CD24">
        <v>4.1611953000000002</v>
      </c>
      <c r="CE24">
        <v>3.6138789</v>
      </c>
      <c r="CF24">
        <v>10.836662</v>
      </c>
      <c r="CG24">
        <v>1.6468548999999999</v>
      </c>
      <c r="CH24">
        <v>0.50751513999999998</v>
      </c>
      <c r="CI24">
        <v>0.30175375999999998</v>
      </c>
      <c r="CJ24">
        <v>0.14545256000000001</v>
      </c>
      <c r="CK24">
        <v>0.12537206000000001</v>
      </c>
      <c r="CL24">
        <v>0.14837159999999999</v>
      </c>
      <c r="CM24">
        <v>0.10840862</v>
      </c>
      <c r="CN24">
        <v>4.7112970000000001</v>
      </c>
    </row>
    <row r="25" spans="1:92" x14ac:dyDescent="0.3">
      <c r="A25" s="1" t="s">
        <v>71</v>
      </c>
      <c r="B25" s="1" t="s">
        <v>81</v>
      </c>
      <c r="C25" s="1" t="s">
        <v>112</v>
      </c>
      <c r="D25" s="1" t="s">
        <v>23</v>
      </c>
      <c r="E25" s="5">
        <v>265.17704959999998</v>
      </c>
      <c r="F25" s="5">
        <v>16.980182540000001</v>
      </c>
      <c r="G25" s="7">
        <v>0.15639571399999999</v>
      </c>
      <c r="H25" s="5">
        <v>29.25</v>
      </c>
      <c r="I25" s="3">
        <v>0.56999999999999995</v>
      </c>
      <c r="J25" s="6">
        <v>2.9544894235984231</v>
      </c>
      <c r="K25" s="7">
        <v>1.9042973711754028</v>
      </c>
      <c r="L25" s="5">
        <v>1.9E-2</v>
      </c>
      <c r="M25" s="5">
        <v>7.73</v>
      </c>
      <c r="N25" s="5">
        <v>0.49699999999999994</v>
      </c>
      <c r="O25" s="5">
        <v>3.306</v>
      </c>
      <c r="P25" s="5">
        <v>0.09</v>
      </c>
      <c r="Q25" s="5">
        <v>4.9699999999999996E-3</v>
      </c>
      <c r="R25" s="5">
        <v>3.3059999999999999E-2</v>
      </c>
      <c r="S25" s="5">
        <v>8.9999999999999998E-4</v>
      </c>
      <c r="T25" s="5">
        <v>36.733333330000001</v>
      </c>
      <c r="U25" s="7">
        <v>60.66</v>
      </c>
      <c r="V25" s="1">
        <v>3.42</v>
      </c>
      <c r="W25" s="1">
        <v>104.56</v>
      </c>
      <c r="X25" s="1">
        <v>23.8</v>
      </c>
      <c r="Y25" s="1">
        <v>57.4</v>
      </c>
      <c r="Z25" s="1">
        <v>18.8</v>
      </c>
      <c r="AA25" s="1">
        <f t="shared" si="3"/>
        <v>0.23800000000000002</v>
      </c>
      <c r="AB25" s="1">
        <f t="shared" si="4"/>
        <v>0.57399999999999995</v>
      </c>
      <c r="AC25" s="1">
        <f t="shared" si="5"/>
        <v>0.188</v>
      </c>
      <c r="AD25" s="1">
        <v>23.22</v>
      </c>
      <c r="AE25" s="7">
        <v>0.5</v>
      </c>
      <c r="AF25" s="7">
        <v>36.22</v>
      </c>
      <c r="AG25" s="5">
        <v>5.0000000000000001E-3</v>
      </c>
      <c r="AH25" s="5">
        <v>0.36219999999999997</v>
      </c>
      <c r="AI25" s="5">
        <v>15.058007999999999</v>
      </c>
      <c r="AJ25" s="7">
        <v>31.02</v>
      </c>
      <c r="AK25" s="5">
        <v>-25.32</v>
      </c>
      <c r="AL25" s="5">
        <v>0.6</v>
      </c>
      <c r="AM25" s="13">
        <v>77798794.538941622</v>
      </c>
      <c r="AN25" s="13">
        <v>1.7115734798567159E-3</v>
      </c>
      <c r="AO25" s="5"/>
      <c r="AP25" s="5">
        <v>0.10194701384459405</v>
      </c>
      <c r="AQ25" s="5">
        <v>0.1267948041397626</v>
      </c>
      <c r="AR25" s="5">
        <v>0.13084264349122557</v>
      </c>
      <c r="AS25" s="5">
        <v>33.656873337720846</v>
      </c>
      <c r="AT25" s="27">
        <v>1.10185477059902E-2</v>
      </c>
      <c r="AU25" s="27">
        <v>3.1077078247529401E-2</v>
      </c>
      <c r="AV25" s="27">
        <v>1.4730660318445899E-2</v>
      </c>
      <c r="AW25" s="27">
        <v>5.0661273280098599E-3</v>
      </c>
      <c r="AX25" s="27">
        <v>7.69206961082727E-3</v>
      </c>
      <c r="AY25" s="27">
        <v>0.17779759935506101</v>
      </c>
      <c r="AZ25" s="27">
        <v>3.5186838444099498E-2</v>
      </c>
      <c r="BA25" s="27">
        <v>0.43175415368671399</v>
      </c>
      <c r="BB25" s="13">
        <v>17000000</v>
      </c>
      <c r="BC25" s="13">
        <v>167000</v>
      </c>
      <c r="BE25" s="13">
        <v>92900</v>
      </c>
      <c r="BI25" s="13">
        <v>922000</v>
      </c>
      <c r="BJ25" s="13">
        <v>27800</v>
      </c>
      <c r="BK25" s="13">
        <v>633000</v>
      </c>
      <c r="BL25" s="31">
        <v>1.2696735042250201E-2</v>
      </c>
      <c r="BM25" s="5"/>
      <c r="BN25" s="13">
        <f t="shared" si="0"/>
        <v>101.79640718562874</v>
      </c>
      <c r="BO25" s="13">
        <f t="shared" si="6"/>
        <v>1.0068079293274799E-10</v>
      </c>
      <c r="BP25" s="13"/>
      <c r="BQ25" s="5">
        <f t="shared" si="8"/>
        <v>0.80403147854718493</v>
      </c>
      <c r="BR25" s="5">
        <f t="shared" si="9"/>
        <v>1.2834377247251147</v>
      </c>
      <c r="BS25" s="5">
        <f t="shared" si="10"/>
        <v>330.14084541040796</v>
      </c>
      <c r="BT25" s="5">
        <f t="shared" si="1"/>
        <v>19.664287705917499</v>
      </c>
      <c r="BU25" s="13">
        <f t="shared" si="11"/>
        <v>1.9798160786894617E-6</v>
      </c>
      <c r="BV25" s="33">
        <v>1.6784765879501999</v>
      </c>
      <c r="BW25" s="1">
        <f t="shared" si="2"/>
        <v>5.5222222222222221</v>
      </c>
      <c r="BX25" s="1">
        <v>283</v>
      </c>
      <c r="BY25" s="1">
        <v>16</v>
      </c>
      <c r="BZ25" s="37" t="s">
        <v>215</v>
      </c>
      <c r="CA25">
        <v>-2.0195747999999999E-2</v>
      </c>
      <c r="CB25">
        <v>-1.6738856999999999E-2</v>
      </c>
      <c r="CC25">
        <v>1.2065189999999999</v>
      </c>
      <c r="CD25">
        <v>7.8591170999999997</v>
      </c>
      <c r="CE25">
        <v>5.3833859999999998</v>
      </c>
      <c r="CF25">
        <v>-20.991181000000001</v>
      </c>
      <c r="CG25">
        <v>1.6672023</v>
      </c>
      <c r="CH25">
        <v>0.65522365000000005</v>
      </c>
      <c r="CI25">
        <v>0.38137831</v>
      </c>
      <c r="CJ25">
        <v>0.17288838000000001</v>
      </c>
      <c r="CK25">
        <v>0.15853194000000001</v>
      </c>
      <c r="CL25">
        <v>0.14488938000000001</v>
      </c>
      <c r="CM25">
        <v>0.12171281</v>
      </c>
      <c r="CN25">
        <v>4.8561924000000003</v>
      </c>
    </row>
    <row r="26" spans="1:92" x14ac:dyDescent="0.3">
      <c r="A26" s="1" t="s">
        <v>71</v>
      </c>
      <c r="B26" s="1" t="s">
        <v>81</v>
      </c>
      <c r="C26" s="1" t="s">
        <v>113</v>
      </c>
      <c r="D26" s="1" t="s">
        <v>24</v>
      </c>
      <c r="E26" s="5">
        <v>265.17704959999998</v>
      </c>
      <c r="F26" s="5">
        <v>16.980182540000001</v>
      </c>
      <c r="G26" s="7">
        <v>0.15639571399999999</v>
      </c>
      <c r="H26" s="5">
        <v>27.824999999999999</v>
      </c>
      <c r="I26" s="3">
        <v>0.54200000000000004</v>
      </c>
      <c r="J26" s="6">
        <v>1.0473205412430278</v>
      </c>
      <c r="K26" s="7">
        <v>2.1197079728059336</v>
      </c>
      <c r="L26" s="5">
        <v>2.12E-2</v>
      </c>
      <c r="M26" s="5">
        <v>7.72</v>
      </c>
      <c r="N26" s="5">
        <v>0.8670000000000001</v>
      </c>
      <c r="O26" s="5">
        <v>4.1910000000000007</v>
      </c>
      <c r="P26" s="5">
        <v>0.13200000000000001</v>
      </c>
      <c r="Q26" s="5">
        <v>8.6700000000000006E-3</v>
      </c>
      <c r="R26" s="5">
        <v>4.1910000000000003E-2</v>
      </c>
      <c r="S26" s="5">
        <v>1.32E-3</v>
      </c>
      <c r="T26" s="5">
        <v>31.75</v>
      </c>
      <c r="U26" s="7">
        <v>4.76</v>
      </c>
      <c r="V26" s="1">
        <v>5</v>
      </c>
      <c r="W26" s="1">
        <v>27.42</v>
      </c>
      <c r="X26" s="1">
        <v>23.8</v>
      </c>
      <c r="Y26" s="1">
        <v>57.4</v>
      </c>
      <c r="Z26" s="1">
        <v>18.8</v>
      </c>
      <c r="AA26" s="1">
        <f t="shared" si="3"/>
        <v>0.23800000000000002</v>
      </c>
      <c r="AB26" s="1">
        <f t="shared" si="4"/>
        <v>0.57399999999999995</v>
      </c>
      <c r="AC26" s="1">
        <f t="shared" si="5"/>
        <v>0.188</v>
      </c>
      <c r="AD26" s="1">
        <v>8.67</v>
      </c>
      <c r="AE26" s="7">
        <v>0.94000000000000006</v>
      </c>
      <c r="AF26" s="7">
        <v>39.56</v>
      </c>
      <c r="AG26" s="5">
        <v>9.4000000000000004E-3</v>
      </c>
      <c r="AH26" s="5">
        <v>0.39560000000000001</v>
      </c>
      <c r="AI26" s="5">
        <v>15.156840000000001</v>
      </c>
      <c r="AJ26" s="7">
        <v>25.67</v>
      </c>
      <c r="AK26" s="5">
        <v>-39</v>
      </c>
      <c r="AL26" s="5">
        <v>-4.24</v>
      </c>
      <c r="AM26" s="13">
        <v>89157436.725295454</v>
      </c>
      <c r="AN26" s="13">
        <v>1.9614636079565003E-3</v>
      </c>
      <c r="AO26" s="5">
        <v>0.24647257123495783</v>
      </c>
      <c r="AP26" s="5">
        <v>0.11565135573943602</v>
      </c>
      <c r="AQ26" s="5">
        <v>0.18004625058786095</v>
      </c>
      <c r="AR26" s="5">
        <v>0.14829356635592833</v>
      </c>
      <c r="AS26" s="5">
        <v>100.27563897079605</v>
      </c>
      <c r="AT26" s="27">
        <v>1.62426973738008E-2</v>
      </c>
      <c r="AU26" s="27">
        <v>4.5650883083262601E-2</v>
      </c>
      <c r="AV26" s="27">
        <v>2.3594088424998501E-2</v>
      </c>
      <c r="AW26" s="27">
        <v>8.1187378657223905E-3</v>
      </c>
      <c r="AX26" s="27">
        <v>2.1567533282798201E-2</v>
      </c>
      <c r="AY26" s="28">
        <v>0.65746681239063098</v>
      </c>
      <c r="AZ26" s="27">
        <v>2.9675664583116101E-2</v>
      </c>
      <c r="BA26" s="27">
        <v>0.64274137850301305</v>
      </c>
      <c r="BB26" s="13">
        <v>4740000000</v>
      </c>
      <c r="BC26" s="13">
        <v>78100000</v>
      </c>
      <c r="BD26" s="13">
        <v>428000</v>
      </c>
      <c r="BE26" s="13">
        <v>207000000</v>
      </c>
      <c r="BF26" s="13">
        <v>4840000</v>
      </c>
      <c r="BG26" s="13">
        <v>30300000</v>
      </c>
      <c r="BH26" s="13">
        <v>114000</v>
      </c>
      <c r="BI26" s="13">
        <v>74200000</v>
      </c>
      <c r="BJ26" s="13">
        <v>3780000</v>
      </c>
      <c r="BK26" s="13">
        <v>1070000000</v>
      </c>
      <c r="BL26" s="31">
        <v>6.87708369713821E-3</v>
      </c>
      <c r="BM26" s="5">
        <f>AN26/AO26</f>
        <v>7.9581415413834122E-3</v>
      </c>
      <c r="BN26" s="13">
        <f t="shared" si="0"/>
        <v>60.69142125480154</v>
      </c>
      <c r="BO26" s="13">
        <f t="shared" si="6"/>
        <v>4.1381088775453594E-13</v>
      </c>
      <c r="BP26" s="13">
        <f t="shared" si="7"/>
        <v>3.1558587866191785E-9</v>
      </c>
      <c r="BQ26" s="5">
        <f t="shared" si="8"/>
        <v>0.64234248345537859</v>
      </c>
      <c r="BR26" s="5">
        <f t="shared" si="9"/>
        <v>1.2822466749982215</v>
      </c>
      <c r="BS26" s="5">
        <f t="shared" si="10"/>
        <v>867.05113251519799</v>
      </c>
      <c r="BT26" s="5">
        <f t="shared" si="1"/>
        <v>51.122864866845838</v>
      </c>
      <c r="BU26" s="13">
        <f t="shared" si="11"/>
        <v>2.1155198095104651E-8</v>
      </c>
      <c r="BV26" s="33">
        <v>1.6116161506417299</v>
      </c>
      <c r="BW26" s="1">
        <f t="shared" si="2"/>
        <v>6.5681818181818183</v>
      </c>
      <c r="BX26" s="1">
        <v>283</v>
      </c>
      <c r="BY26" s="1">
        <v>16</v>
      </c>
      <c r="BZ26" s="37" t="s">
        <v>215</v>
      </c>
      <c r="CA26">
        <v>-1.5050867000000001E-2</v>
      </c>
      <c r="CB26">
        <v>-1.6203348999999999E-2</v>
      </c>
      <c r="CC26">
        <v>0.92887381400000002</v>
      </c>
      <c r="CD26">
        <v>4.84073507</v>
      </c>
      <c r="CE26">
        <v>4.5494198800000003</v>
      </c>
      <c r="CF26">
        <v>14.669965100000001</v>
      </c>
      <c r="CG26">
        <v>1.59635393</v>
      </c>
      <c r="CH26">
        <v>0.56824785</v>
      </c>
      <c r="CI26">
        <v>2.6557679799999998</v>
      </c>
      <c r="CJ26">
        <v>1.3092831700000001</v>
      </c>
      <c r="CK26">
        <v>1.24327246</v>
      </c>
      <c r="CL26">
        <v>0.67472292099999998</v>
      </c>
      <c r="CM26">
        <v>0.38317213500000002</v>
      </c>
      <c r="CN26">
        <v>9.5454894100000001</v>
      </c>
    </row>
    <row r="27" spans="1:92" x14ac:dyDescent="0.3">
      <c r="A27" s="1" t="s">
        <v>71</v>
      </c>
      <c r="B27" s="1" t="s">
        <v>82</v>
      </c>
      <c r="C27" s="1" t="s">
        <v>114</v>
      </c>
      <c r="D27" s="1" t="s">
        <v>25</v>
      </c>
      <c r="E27" s="5">
        <v>859.27832579999995</v>
      </c>
      <c r="F27" s="5">
        <v>9.191429608</v>
      </c>
      <c r="G27" s="7">
        <v>0.70398598999999995</v>
      </c>
      <c r="H27" s="5">
        <v>14.85</v>
      </c>
      <c r="I27" s="3">
        <v>0.99299999999999999</v>
      </c>
      <c r="J27" s="6">
        <v>30.585276860115375</v>
      </c>
      <c r="K27" s="7">
        <v>23.604205142775967</v>
      </c>
      <c r="L27" s="5">
        <v>0.23599999999999999</v>
      </c>
      <c r="M27" s="5">
        <v>6.24</v>
      </c>
      <c r="N27" s="5">
        <v>12.286</v>
      </c>
      <c r="O27" s="5">
        <v>13.025</v>
      </c>
      <c r="P27" s="5">
        <v>0.89</v>
      </c>
      <c r="Q27" s="5">
        <v>0.12286</v>
      </c>
      <c r="R27" s="5">
        <v>0.13025</v>
      </c>
      <c r="S27" s="5">
        <v>8.8999999999999999E-3</v>
      </c>
      <c r="T27" s="5">
        <v>14.634831459999999</v>
      </c>
      <c r="U27" s="7">
        <v>46.46</v>
      </c>
      <c r="V27" s="1">
        <v>44.45</v>
      </c>
      <c r="W27" s="1">
        <v>37.19</v>
      </c>
      <c r="X27" s="1">
        <v>48.38</v>
      </c>
      <c r="Y27" s="1">
        <v>11.38</v>
      </c>
      <c r="Z27" s="1">
        <v>40.25</v>
      </c>
      <c r="AA27" s="1">
        <f t="shared" si="3"/>
        <v>0.48380000000000001</v>
      </c>
      <c r="AB27" s="1">
        <f t="shared" si="4"/>
        <v>0.11380000000000001</v>
      </c>
      <c r="AC27" s="1">
        <f t="shared" si="5"/>
        <v>0.40250000000000002</v>
      </c>
      <c r="AD27" s="1">
        <v>740.58</v>
      </c>
      <c r="AE27" s="7">
        <v>0.9900000000000001</v>
      </c>
      <c r="AF27" s="7">
        <v>45.45</v>
      </c>
      <c r="AG27" s="5">
        <v>9.9000000000000008E-3</v>
      </c>
      <c r="AH27" s="5">
        <v>0.45450000000000002</v>
      </c>
      <c r="AI27" s="5">
        <v>186.59973600000001</v>
      </c>
      <c r="AJ27" s="7">
        <v>167</v>
      </c>
      <c r="AK27" s="5">
        <v>-7.7759999999999998</v>
      </c>
      <c r="AL27" s="5">
        <v>-1.51</v>
      </c>
      <c r="AM27" s="13">
        <v>466517772.26823914</v>
      </c>
      <c r="AN27" s="13">
        <v>1.0263390989901262E-2</v>
      </c>
      <c r="AO27" s="5">
        <v>4.5268076678274678</v>
      </c>
      <c r="AP27" s="5">
        <v>0.93427036839400324</v>
      </c>
      <c r="AQ27" s="5">
        <v>0.44495964575438285</v>
      </c>
      <c r="AR27" s="5">
        <v>0.47439224195902774</v>
      </c>
      <c r="AS27" s="5">
        <v>232.02678574611403</v>
      </c>
      <c r="AT27" s="27">
        <v>1.8736054510901701E-2</v>
      </c>
      <c r="AU27" s="27">
        <v>0.13445579306436301</v>
      </c>
      <c r="AV27" s="27">
        <v>2.4074557002466499E-2</v>
      </c>
      <c r="AW27" s="27">
        <v>1.5642901320420101E-2</v>
      </c>
      <c r="AX27" s="27">
        <v>4.8090721339496302E-2</v>
      </c>
      <c r="AY27" s="27">
        <v>0.138353972089889</v>
      </c>
      <c r="AZ27" s="27">
        <v>0.243916227705542</v>
      </c>
      <c r="BA27" s="27">
        <v>3.3156263785389601</v>
      </c>
      <c r="BB27" s="13">
        <v>62000000000</v>
      </c>
      <c r="BC27" s="13">
        <v>740000000</v>
      </c>
      <c r="BD27" s="13">
        <v>1940000</v>
      </c>
      <c r="BE27" s="13">
        <v>2200000000</v>
      </c>
      <c r="BF27" s="13">
        <v>141000000</v>
      </c>
      <c r="BG27" s="13">
        <v>26000000</v>
      </c>
      <c r="BH27" s="13">
        <v>7900000</v>
      </c>
      <c r="BI27" s="13">
        <v>1360000000</v>
      </c>
      <c r="BJ27" s="13">
        <v>140000000</v>
      </c>
      <c r="BK27" s="13">
        <v>3870000000</v>
      </c>
      <c r="BL27" s="31">
        <v>3.0745893529043101E-2</v>
      </c>
      <c r="BM27" s="5">
        <f>AN27/AO27</f>
        <v>2.2672469746935217E-3</v>
      </c>
      <c r="BN27" s="13">
        <f t="shared" si="0"/>
        <v>83.78378378378379</v>
      </c>
      <c r="BO27" s="13">
        <f t="shared" si="6"/>
        <v>1.6553856435324616E-13</v>
      </c>
      <c r="BP27" s="13">
        <f t="shared" si="7"/>
        <v>6.1173076592263079E-9</v>
      </c>
      <c r="BQ27" s="5">
        <f t="shared" si="8"/>
        <v>2.0996743801565305</v>
      </c>
      <c r="BR27" s="5">
        <f t="shared" si="9"/>
        <v>0.50776762060269653</v>
      </c>
      <c r="BS27" s="5">
        <f t="shared" si="10"/>
        <v>248.35079180019869</v>
      </c>
      <c r="BT27" s="5">
        <f t="shared" si="1"/>
        <v>22.607224646748666</v>
      </c>
      <c r="BU27" s="13">
        <f t="shared" si="11"/>
        <v>3.7423675120340976E-9</v>
      </c>
      <c r="BV27" s="33">
        <v>0.98466913228040898</v>
      </c>
      <c r="BW27" s="1">
        <f t="shared" si="2"/>
        <v>13.804494382022472</v>
      </c>
      <c r="BX27" s="1">
        <v>1096</v>
      </c>
      <c r="BY27" s="1">
        <v>4</v>
      </c>
      <c r="BZ27" s="37" t="s">
        <v>212</v>
      </c>
    </row>
    <row r="28" spans="1:92" x14ac:dyDescent="0.3">
      <c r="A28" s="1" t="s">
        <v>71</v>
      </c>
      <c r="B28" s="1" t="s">
        <v>82</v>
      </c>
      <c r="C28" s="1" t="s">
        <v>115</v>
      </c>
      <c r="D28" s="1" t="s">
        <v>26</v>
      </c>
      <c r="E28" s="5">
        <v>859.27832579999995</v>
      </c>
      <c r="F28" s="5">
        <v>9.191429608</v>
      </c>
      <c r="G28" s="7">
        <v>0.70398598999999995</v>
      </c>
      <c r="H28" s="5">
        <v>15.074999999999999</v>
      </c>
      <c r="I28" s="3">
        <v>0.99199999999999999</v>
      </c>
      <c r="J28" s="6">
        <v>34.76221047952987</v>
      </c>
      <c r="K28" s="7">
        <v>42.71006813020437</v>
      </c>
      <c r="L28" s="5">
        <v>0.42709999999999998</v>
      </c>
      <c r="M28" s="5">
        <v>5.89</v>
      </c>
      <c r="N28" s="5">
        <v>17.32</v>
      </c>
      <c r="O28" s="5">
        <v>19.495999999999999</v>
      </c>
      <c r="P28" s="5">
        <v>1.248</v>
      </c>
      <c r="Q28" s="5">
        <v>0.17319999999999999</v>
      </c>
      <c r="R28" s="5">
        <v>0.19495999999999999</v>
      </c>
      <c r="S28" s="5">
        <v>1.248E-2</v>
      </c>
      <c r="T28" s="5">
        <v>15.62179487</v>
      </c>
      <c r="U28" s="7">
        <v>85.05</v>
      </c>
      <c r="V28" s="1">
        <v>64.91</v>
      </c>
      <c r="W28" s="1">
        <v>56.11</v>
      </c>
      <c r="X28" s="1">
        <v>48.38</v>
      </c>
      <c r="Y28" s="1">
        <v>11.38</v>
      </c>
      <c r="Z28" s="1">
        <v>40.25</v>
      </c>
      <c r="AA28" s="1">
        <f t="shared" si="3"/>
        <v>0.48380000000000001</v>
      </c>
      <c r="AB28" s="1">
        <f t="shared" si="4"/>
        <v>0.11380000000000001</v>
      </c>
      <c r="AC28" s="1">
        <f t="shared" si="5"/>
        <v>0.40250000000000002</v>
      </c>
      <c r="AD28" s="1">
        <v>643.78</v>
      </c>
      <c r="AE28" s="7">
        <v>1.3</v>
      </c>
      <c r="AF28" s="7">
        <v>45.86</v>
      </c>
      <c r="AG28" s="5">
        <v>1.3000000000000001E-2</v>
      </c>
      <c r="AH28" s="5">
        <v>0.45860000000000001</v>
      </c>
      <c r="AI28" s="5">
        <v>271.619304</v>
      </c>
      <c r="AJ28" s="7">
        <v>251.26</v>
      </c>
      <c r="AK28" s="5">
        <v>-10.284000000000001</v>
      </c>
      <c r="AL28" s="5">
        <v>-0.42</v>
      </c>
      <c r="AM28" s="13">
        <v>502901535.58725005</v>
      </c>
      <c r="AN28" s="13">
        <v>1.1063833782919504E-2</v>
      </c>
      <c r="AO28" s="5"/>
      <c r="AP28" s="5">
        <v>2.4654016576096045</v>
      </c>
      <c r="AQ28" s="5">
        <v>1.2639131660038541</v>
      </c>
      <c r="AR28" s="5">
        <v>1.100015946644775</v>
      </c>
      <c r="AS28" s="5">
        <v>334.95996141759088</v>
      </c>
      <c r="AT28" s="27">
        <v>3.8299515859752499E-3</v>
      </c>
      <c r="AU28" s="27">
        <v>6.0424765528029799E-2</v>
      </c>
      <c r="AV28" s="27">
        <v>1.0526713235679301E-2</v>
      </c>
      <c r="AW28" s="27">
        <v>1.189076202081E-2</v>
      </c>
      <c r="AX28" s="27">
        <v>3.7955933575275498E-2</v>
      </c>
      <c r="AY28" s="27">
        <v>0.42197342399259902</v>
      </c>
      <c r="AZ28" s="27">
        <v>0.18205975741064301</v>
      </c>
      <c r="BA28" s="27">
        <v>2.8900507225689198</v>
      </c>
      <c r="BB28" s="13">
        <v>75300000000</v>
      </c>
      <c r="BC28" s="13">
        <v>1700000000</v>
      </c>
      <c r="BD28" s="13">
        <v>1900000</v>
      </c>
      <c r="BE28" s="13">
        <v>3320000000</v>
      </c>
      <c r="BF28" s="13">
        <v>120000000</v>
      </c>
      <c r="BG28" s="13">
        <v>5830000</v>
      </c>
      <c r="BH28" s="13">
        <v>12100000</v>
      </c>
      <c r="BI28" s="13">
        <v>1820000000</v>
      </c>
      <c r="BJ28" s="13">
        <v>146000000</v>
      </c>
      <c r="BK28" s="13">
        <v>3760000000</v>
      </c>
      <c r="BL28" s="31">
        <v>3.4226574164589699E-2</v>
      </c>
      <c r="BM28" s="5"/>
      <c r="BN28" s="13">
        <f t="shared" si="0"/>
        <v>44.294117647058826</v>
      </c>
      <c r="BO28" s="13">
        <f t="shared" si="6"/>
        <v>1.4693006351818731E-13</v>
      </c>
      <c r="BP28" s="13"/>
      <c r="BQ28" s="5">
        <f t="shared" si="8"/>
        <v>1.9506099975242182</v>
      </c>
      <c r="BR28" s="5">
        <f t="shared" si="9"/>
        <v>0.44618123105803564</v>
      </c>
      <c r="BS28" s="5">
        <f t="shared" si="10"/>
        <v>135.86425578311656</v>
      </c>
      <c r="BT28" s="5">
        <f t="shared" si="1"/>
        <v>30.275216348125781</v>
      </c>
      <c r="BU28" s="13">
        <f t="shared" si="11"/>
        <v>4.4483394610569838E-9</v>
      </c>
      <c r="BV28" s="33">
        <v>1.06719836275604</v>
      </c>
      <c r="BW28" s="1">
        <f t="shared" si="2"/>
        <v>13.878205128205128</v>
      </c>
      <c r="BX28" s="1">
        <v>1096</v>
      </c>
      <c r="BY28" s="1">
        <v>4</v>
      </c>
      <c r="BZ28" s="37" t="s">
        <v>212</v>
      </c>
      <c r="CA28">
        <v>-2.2029197E-2</v>
      </c>
      <c r="CB28">
        <v>-2.1895609999999999E-2</v>
      </c>
      <c r="CC28">
        <v>1.00610109</v>
      </c>
      <c r="CD28">
        <v>6.9839497499999998</v>
      </c>
      <c r="CE28">
        <v>6.9078182400000001</v>
      </c>
      <c r="CF28">
        <v>-103.35069799999999</v>
      </c>
      <c r="CG28">
        <v>1.53302027</v>
      </c>
      <c r="CH28">
        <v>0.38583685099999998</v>
      </c>
      <c r="CI28">
        <v>1.8776065399999999</v>
      </c>
      <c r="CJ28">
        <v>1.3656085</v>
      </c>
      <c r="CK28">
        <v>1.28754149</v>
      </c>
      <c r="CL28">
        <v>0.93234358299999998</v>
      </c>
      <c r="CM28">
        <v>0.903285212</v>
      </c>
      <c r="CN28">
        <v>3.5510024699999998</v>
      </c>
    </row>
    <row r="29" spans="1:92" x14ac:dyDescent="0.3">
      <c r="A29" s="1" t="s">
        <v>71</v>
      </c>
      <c r="B29" s="1" t="s">
        <v>82</v>
      </c>
      <c r="C29" s="1" t="s">
        <v>116</v>
      </c>
      <c r="D29" s="1" t="s">
        <v>27</v>
      </c>
      <c r="E29" s="5">
        <v>859.27832579999995</v>
      </c>
      <c r="F29" s="5">
        <v>9.191429608</v>
      </c>
      <c r="G29" s="7">
        <v>0.70398598999999995</v>
      </c>
      <c r="H29" s="5">
        <v>15.125</v>
      </c>
      <c r="I29" s="3">
        <v>0.99099999999999999</v>
      </c>
      <c r="J29" s="6">
        <v>31.412046270442822</v>
      </c>
      <c r="K29" s="7">
        <v>40.331491712707106</v>
      </c>
      <c r="L29" s="5">
        <v>0.40329999999999999</v>
      </c>
      <c r="M29" s="5">
        <v>6.25</v>
      </c>
      <c r="N29" s="5">
        <v>14.852000000000002</v>
      </c>
      <c r="O29" s="5">
        <v>16.812999999999999</v>
      </c>
      <c r="P29" s="5">
        <v>1.0649999999999999</v>
      </c>
      <c r="Q29" s="5">
        <v>0.14852000000000001</v>
      </c>
      <c r="R29" s="5">
        <v>0.16813</v>
      </c>
      <c r="S29" s="5">
        <v>1.065E-2</v>
      </c>
      <c r="T29" s="5">
        <v>15.786854460000001</v>
      </c>
      <c r="U29" s="7">
        <v>304.72000000000003</v>
      </c>
      <c r="V29" s="1">
        <v>77.02</v>
      </c>
      <c r="W29" s="1">
        <v>52.04</v>
      </c>
      <c r="X29" s="1">
        <v>48.38</v>
      </c>
      <c r="Y29" s="1">
        <v>11.38</v>
      </c>
      <c r="Z29" s="1">
        <v>40.25</v>
      </c>
      <c r="AA29" s="1">
        <f t="shared" si="3"/>
        <v>0.48380000000000001</v>
      </c>
      <c r="AB29" s="1">
        <f t="shared" si="4"/>
        <v>0.11380000000000001</v>
      </c>
      <c r="AC29" s="1">
        <f t="shared" si="5"/>
        <v>0.40250000000000002</v>
      </c>
      <c r="AD29" s="1">
        <v>561.38</v>
      </c>
      <c r="AE29" s="7">
        <v>1.1199999999999999</v>
      </c>
      <c r="AF29" s="7">
        <v>46.42</v>
      </c>
      <c r="AG29" s="5">
        <v>1.1199999999999998E-2</v>
      </c>
      <c r="AH29" s="5">
        <v>0.4642</v>
      </c>
      <c r="AI29" s="5">
        <v>311.216184</v>
      </c>
      <c r="AJ29" s="7">
        <v>235.63</v>
      </c>
      <c r="AK29" s="5">
        <v>-15.66</v>
      </c>
      <c r="AL29" s="5">
        <v>2.94</v>
      </c>
      <c r="AM29" s="13">
        <v>993553392.01510334</v>
      </c>
      <c r="AN29" s="13">
        <v>2.1858174624332278E-2</v>
      </c>
      <c r="AO29" s="5">
        <v>7.420706116299538</v>
      </c>
      <c r="AP29" s="5">
        <v>1.7194416246165278</v>
      </c>
      <c r="AQ29" s="5">
        <v>0.76858512723208294</v>
      </c>
      <c r="AR29" s="5">
        <v>0.79139891064385337</v>
      </c>
      <c r="AS29" s="5">
        <v>321.52191476485376</v>
      </c>
      <c r="AT29" s="27">
        <v>6.3477054207153501E-3</v>
      </c>
      <c r="AU29" s="27">
        <v>5.3542449346160398E-2</v>
      </c>
      <c r="AV29" s="27">
        <v>2.48320923126105E-2</v>
      </c>
      <c r="AW29" s="27">
        <v>1.09034348895984E-2</v>
      </c>
      <c r="AX29" s="27">
        <v>3.8589047928441297E-2</v>
      </c>
      <c r="AY29" s="27">
        <v>0.43016699294532701</v>
      </c>
      <c r="AZ29" s="27">
        <v>0.16901975582388501</v>
      </c>
      <c r="BA29" s="27">
        <v>2.8063686785928099</v>
      </c>
      <c r="BB29" s="13">
        <v>79800000000</v>
      </c>
      <c r="BC29" s="13">
        <v>1160000000</v>
      </c>
      <c r="BD29" s="13">
        <v>1920000</v>
      </c>
      <c r="BE29" s="13">
        <v>2060000000</v>
      </c>
      <c r="BF29" s="13">
        <v>121000000</v>
      </c>
      <c r="BG29" s="13">
        <v>17700000</v>
      </c>
      <c r="BH29" s="13">
        <v>18400000</v>
      </c>
      <c r="BI29" s="13">
        <v>1300000000</v>
      </c>
      <c r="BJ29" s="13">
        <v>107000000</v>
      </c>
      <c r="BK29" s="13">
        <v>5090000000</v>
      </c>
      <c r="BL29" s="31">
        <v>3.03973714983969E-2</v>
      </c>
      <c r="BM29" s="5">
        <f t="shared" ref="BM29:BM40" si="15">AN29/AO29</f>
        <v>2.94556532515429E-3</v>
      </c>
      <c r="BN29" s="13">
        <f t="shared" si="0"/>
        <v>68.793103448275858</v>
      </c>
      <c r="BO29" s="13">
        <f t="shared" si="6"/>
        <v>2.7391196271093082E-13</v>
      </c>
      <c r="BP29" s="13">
        <f t="shared" si="7"/>
        <v>6.3971604450858085E-9</v>
      </c>
      <c r="BQ29" s="5">
        <f t="shared" si="8"/>
        <v>2.2371518309348226</v>
      </c>
      <c r="BR29" s="5">
        <f t="shared" si="9"/>
        <v>0.46026506472434164</v>
      </c>
      <c r="BS29" s="5">
        <f t="shared" si="10"/>
        <v>186.99205030386537</v>
      </c>
      <c r="BT29" s="5">
        <f t="shared" si="1"/>
        <v>14.709458602592511</v>
      </c>
      <c r="BU29" s="13">
        <f t="shared" si="11"/>
        <v>4.0290966762512999E-9</v>
      </c>
      <c r="BV29" s="33">
        <v>1.0993984704025099</v>
      </c>
      <c r="BW29" s="1">
        <f t="shared" si="2"/>
        <v>13.945539906103289</v>
      </c>
      <c r="BX29" s="1">
        <v>1096</v>
      </c>
      <c r="BY29" s="1">
        <v>4</v>
      </c>
      <c r="BZ29" s="37" t="s">
        <v>212</v>
      </c>
    </row>
    <row r="30" spans="1:92" x14ac:dyDescent="0.3">
      <c r="A30" s="1" t="s">
        <v>71</v>
      </c>
      <c r="B30" s="1" t="s">
        <v>82</v>
      </c>
      <c r="C30" s="1" t="s">
        <v>117</v>
      </c>
      <c r="D30" s="1" t="s">
        <v>28</v>
      </c>
      <c r="E30" s="5">
        <v>859.27832579999995</v>
      </c>
      <c r="F30" s="5">
        <v>9.191429608</v>
      </c>
      <c r="G30" s="7">
        <v>0.70398598999999995</v>
      </c>
      <c r="H30" s="5">
        <v>14.7</v>
      </c>
      <c r="I30" s="3">
        <v>0.99</v>
      </c>
      <c r="J30" s="6">
        <v>31.537437768028813</v>
      </c>
      <c r="K30" s="7">
        <v>35.567715458276325</v>
      </c>
      <c r="L30" s="5">
        <v>0.35570000000000002</v>
      </c>
      <c r="M30" s="5">
        <v>5.89</v>
      </c>
      <c r="N30" s="5">
        <v>15.992999999999999</v>
      </c>
      <c r="O30" s="5">
        <v>17.582000000000001</v>
      </c>
      <c r="P30" s="5">
        <v>1.0469999999999999</v>
      </c>
      <c r="Q30" s="5">
        <v>0.15992999999999999</v>
      </c>
      <c r="R30" s="5">
        <v>0.17582</v>
      </c>
      <c r="S30" s="5">
        <v>1.047E-2</v>
      </c>
      <c r="T30" s="5">
        <v>16.792741169999999</v>
      </c>
      <c r="U30" s="7">
        <v>86.35</v>
      </c>
      <c r="V30" s="1">
        <v>67.400000000000006</v>
      </c>
      <c r="W30" s="1">
        <v>59.55</v>
      </c>
      <c r="X30" s="1">
        <v>48.38</v>
      </c>
      <c r="Y30" s="1">
        <v>11.38</v>
      </c>
      <c r="Z30" s="1">
        <v>40.25</v>
      </c>
      <c r="AA30" s="1">
        <f t="shared" si="3"/>
        <v>0.48380000000000001</v>
      </c>
      <c r="AB30" s="1">
        <f t="shared" si="4"/>
        <v>0.11380000000000001</v>
      </c>
      <c r="AC30" s="1">
        <f t="shared" si="5"/>
        <v>0.40250000000000002</v>
      </c>
      <c r="AD30" s="1">
        <v>655.29</v>
      </c>
      <c r="AE30" s="7">
        <v>0.86</v>
      </c>
      <c r="AF30" s="7">
        <v>46.489999999999995</v>
      </c>
      <c r="AG30" s="5">
        <v>8.6E-3</v>
      </c>
      <c r="AH30" s="5">
        <v>0.46489999999999992</v>
      </c>
      <c r="AI30" s="5">
        <v>338.09956799999998</v>
      </c>
      <c r="AJ30" s="7">
        <v>286.35000000000002</v>
      </c>
      <c r="AK30" s="5">
        <v>-13.26</v>
      </c>
      <c r="AL30" s="5">
        <v>-9.98</v>
      </c>
      <c r="AM30" s="13">
        <v>1027882707.3254631</v>
      </c>
      <c r="AN30" s="13">
        <v>2.2613419561160194E-2</v>
      </c>
      <c r="AO30" s="5">
        <v>9.6385421807756</v>
      </c>
      <c r="AP30" s="5">
        <v>2.1894955006839401</v>
      </c>
      <c r="AQ30" s="5">
        <v>0.98133213815235609</v>
      </c>
      <c r="AR30" s="5">
        <v>1.1873214389691367</v>
      </c>
      <c r="AS30" s="5">
        <v>361.49378971919896</v>
      </c>
      <c r="AT30" s="27">
        <v>6.6512490834313501E-3</v>
      </c>
      <c r="AU30" s="27">
        <v>4.4950970876922201E-2</v>
      </c>
      <c r="AV30" s="27">
        <v>2.02244179674551E-2</v>
      </c>
      <c r="AW30" s="27">
        <v>1.0355098795316899E-2</v>
      </c>
      <c r="AX30" s="27">
        <v>5.2028808116777597E-2</v>
      </c>
      <c r="AY30" s="27">
        <v>0.38780010082247202</v>
      </c>
      <c r="AZ30" s="27">
        <v>0.18123298897950699</v>
      </c>
      <c r="BA30" s="27">
        <v>2.0766820486338702</v>
      </c>
      <c r="BB30" s="13">
        <v>33200000000</v>
      </c>
      <c r="BC30" s="13">
        <v>2140000000</v>
      </c>
      <c r="BD30" s="13">
        <v>2700000</v>
      </c>
      <c r="BE30" s="13">
        <v>1390000000</v>
      </c>
      <c r="BF30" s="13">
        <v>69700000</v>
      </c>
      <c r="BG30" s="13">
        <v>3170000</v>
      </c>
      <c r="BH30" s="13">
        <v>16400000</v>
      </c>
      <c r="BI30" s="13">
        <v>1060000000</v>
      </c>
      <c r="BJ30" s="13">
        <v>84700000</v>
      </c>
      <c r="BK30" s="13">
        <v>3290000000</v>
      </c>
      <c r="BL30" s="31">
        <v>3.14136516262917E-2</v>
      </c>
      <c r="BM30" s="5">
        <f t="shared" si="15"/>
        <v>2.3461452092063701E-3</v>
      </c>
      <c r="BN30" s="13">
        <f t="shared" si="0"/>
        <v>15.514018691588785</v>
      </c>
      <c r="BO30" s="13">
        <f t="shared" si="6"/>
        <v>6.8112709521566851E-13</v>
      </c>
      <c r="BP30" s="13">
        <f t="shared" si="7"/>
        <v>4.5039916732596265E-9</v>
      </c>
      <c r="BQ30" s="5">
        <f t="shared" si="8"/>
        <v>2.2311462302725595</v>
      </c>
      <c r="BR30" s="5">
        <f t="shared" si="9"/>
        <v>0.54228083072025002</v>
      </c>
      <c r="BS30" s="5">
        <f t="shared" si="10"/>
        <v>165.10369151536412</v>
      </c>
      <c r="BT30" s="5">
        <f t="shared" si="1"/>
        <v>15.98580828262191</v>
      </c>
      <c r="BU30" s="13">
        <f t="shared" si="11"/>
        <v>1.0888367160216835E-8</v>
      </c>
      <c r="BV30" s="33">
        <v>1.27374465796228</v>
      </c>
      <c r="BW30" s="1">
        <f t="shared" si="2"/>
        <v>15.275071633237822</v>
      </c>
      <c r="BX30" s="1">
        <v>1096</v>
      </c>
      <c r="BY30" s="1">
        <v>4</v>
      </c>
      <c r="BZ30" s="37" t="s">
        <v>212</v>
      </c>
      <c r="CA30">
        <v>-1.8747249000000001E-2</v>
      </c>
      <c r="CB30">
        <v>-2.1305871000000001E-2</v>
      </c>
      <c r="CC30">
        <v>0.879909987</v>
      </c>
      <c r="CD30">
        <v>6.1584597700000003</v>
      </c>
      <c r="CE30">
        <v>6.4491923900000003</v>
      </c>
      <c r="CF30">
        <v>54.6945038</v>
      </c>
      <c r="CG30">
        <v>1.4942978499999999</v>
      </c>
      <c r="CH30">
        <v>0.38446537600000003</v>
      </c>
      <c r="CI30">
        <v>3.22582769</v>
      </c>
      <c r="CJ30">
        <v>2.1218484800000001</v>
      </c>
      <c r="CK30">
        <v>1.9466191399999999</v>
      </c>
      <c r="CL30">
        <v>0.75862501500000001</v>
      </c>
      <c r="CM30">
        <v>0.55701689099999996</v>
      </c>
      <c r="CN30">
        <v>7.7782095599999996</v>
      </c>
    </row>
    <row r="31" spans="1:92" x14ac:dyDescent="0.3">
      <c r="A31" s="1" t="s">
        <v>71</v>
      </c>
      <c r="B31" s="1" t="s">
        <v>82</v>
      </c>
      <c r="C31" s="1" t="s">
        <v>118</v>
      </c>
      <c r="D31" s="1" t="s">
        <v>29</v>
      </c>
      <c r="E31" s="5">
        <v>859.27832579999995</v>
      </c>
      <c r="F31" s="5">
        <v>9.191429608</v>
      </c>
      <c r="G31" s="7">
        <v>0.70398598999999995</v>
      </c>
      <c r="H31" s="5">
        <v>14.7</v>
      </c>
      <c r="I31" s="3">
        <v>0.99199999999999999</v>
      </c>
      <c r="J31" s="6">
        <v>30.917248255234259</v>
      </c>
      <c r="K31" s="7">
        <v>38.208976764323879</v>
      </c>
      <c r="L31" s="5">
        <v>0.3821</v>
      </c>
      <c r="M31" s="5">
        <v>6.32</v>
      </c>
      <c r="N31" s="5">
        <v>22.570999999999998</v>
      </c>
      <c r="O31" s="5">
        <v>23.522000000000002</v>
      </c>
      <c r="P31" s="5">
        <v>1.4080000000000001</v>
      </c>
      <c r="Q31" s="5">
        <v>0.22570999999999999</v>
      </c>
      <c r="R31" s="5">
        <v>0.23522000000000001</v>
      </c>
      <c r="S31" s="5">
        <v>1.4080000000000001E-2</v>
      </c>
      <c r="T31" s="5">
        <v>16.70596591</v>
      </c>
      <c r="U31" s="7">
        <v>119.14</v>
      </c>
      <c r="V31" s="1">
        <v>62.11</v>
      </c>
      <c r="W31" s="1">
        <v>94.2</v>
      </c>
      <c r="X31" s="1">
        <v>48.38</v>
      </c>
      <c r="Y31" s="1">
        <v>11.38</v>
      </c>
      <c r="Z31" s="1">
        <v>40.25</v>
      </c>
      <c r="AA31" s="1">
        <f t="shared" si="3"/>
        <v>0.48380000000000001</v>
      </c>
      <c r="AB31" s="1">
        <f t="shared" si="4"/>
        <v>0.11380000000000001</v>
      </c>
      <c r="AC31" s="1">
        <f t="shared" si="5"/>
        <v>0.40250000000000002</v>
      </c>
      <c r="AD31" s="1">
        <v>646.23</v>
      </c>
      <c r="AE31" s="7">
        <v>1.38</v>
      </c>
      <c r="AF31" s="7">
        <v>46.11</v>
      </c>
      <c r="AG31" s="5">
        <v>1.38E-2</v>
      </c>
      <c r="AH31" s="5">
        <v>0.46110000000000001</v>
      </c>
      <c r="AI31" s="5">
        <v>313.81156800000002</v>
      </c>
      <c r="AJ31" s="7">
        <v>259.10000000000002</v>
      </c>
      <c r="AK31" s="5">
        <v>-11.304</v>
      </c>
      <c r="AL31" s="5">
        <v>7.32</v>
      </c>
      <c r="AM31" s="13">
        <v>1050951796.8955617</v>
      </c>
      <c r="AN31" s="13">
        <v>2.3120939531702363E-2</v>
      </c>
      <c r="AO31" s="5">
        <v>12.534441280022037</v>
      </c>
      <c r="AP31" s="5">
        <v>2.3374755770835018</v>
      </c>
      <c r="AQ31" s="5">
        <v>1.0661179355827208</v>
      </c>
      <c r="AR31" s="5">
        <v>1.0787123131120619</v>
      </c>
      <c r="AS31" s="5">
        <v>344.07421769008857</v>
      </c>
      <c r="AT31" s="27">
        <v>1.27553192811856E-2</v>
      </c>
      <c r="AU31" s="27">
        <v>8.9509372389545899E-2</v>
      </c>
      <c r="AV31" s="27">
        <v>1.99689985375117E-2</v>
      </c>
      <c r="AW31" s="27">
        <v>1.10458173209287E-2</v>
      </c>
      <c r="AX31" s="27">
        <v>5.5501150451761801E-2</v>
      </c>
      <c r="AY31" s="27">
        <v>0.53939743692778597</v>
      </c>
      <c r="AZ31" s="28">
        <v>0.60493612215008796</v>
      </c>
      <c r="BA31" s="27">
        <v>3.8674711314703698</v>
      </c>
      <c r="BB31" s="13">
        <v>55900000000</v>
      </c>
      <c r="BC31" s="13">
        <v>1270000000</v>
      </c>
      <c r="BD31" s="13">
        <v>963000</v>
      </c>
      <c r="BE31" s="13">
        <v>1510000000</v>
      </c>
      <c r="BF31" s="13">
        <v>71400000</v>
      </c>
      <c r="BG31" s="13">
        <v>9910000</v>
      </c>
      <c r="BH31" s="13">
        <v>29100000</v>
      </c>
      <c r="BI31" s="13">
        <v>1390000000</v>
      </c>
      <c r="BJ31" s="13">
        <v>102000000</v>
      </c>
      <c r="BK31" s="13">
        <v>3890000000</v>
      </c>
      <c r="BL31" s="31">
        <v>2.58957323152612E-2</v>
      </c>
      <c r="BM31" s="5">
        <f t="shared" si="15"/>
        <v>1.8445927516971632E-3</v>
      </c>
      <c r="BN31" s="13">
        <f t="shared" si="0"/>
        <v>44.015748031496067</v>
      </c>
      <c r="BO31" s="13">
        <f t="shared" si="6"/>
        <v>4.136125139839421E-13</v>
      </c>
      <c r="BP31" s="13">
        <f t="shared" si="7"/>
        <v>9.8696388031669576E-9</v>
      </c>
      <c r="BQ31" s="5">
        <f t="shared" si="8"/>
        <v>2.1925112589029654</v>
      </c>
      <c r="BR31" s="5">
        <f t="shared" si="9"/>
        <v>0.46148602521784854</v>
      </c>
      <c r="BS31" s="5">
        <f t="shared" si="10"/>
        <v>147.19906426547325</v>
      </c>
      <c r="BT31" s="5">
        <f t="shared" si="1"/>
        <v>14.881498099085027</v>
      </c>
      <c r="BU31" s="13">
        <f t="shared" si="11"/>
        <v>6.1551738406098138E-9</v>
      </c>
      <c r="BV31" s="33">
        <v>1.2595846834225299</v>
      </c>
      <c r="BW31" s="1">
        <f t="shared" si="2"/>
        <v>16.030539772727273</v>
      </c>
      <c r="BX31" s="1">
        <v>1096</v>
      </c>
      <c r="BY31" s="1">
        <v>4</v>
      </c>
      <c r="BZ31" s="37" t="s">
        <v>212</v>
      </c>
      <c r="CA31">
        <v>-1.8944487999999999E-2</v>
      </c>
      <c r="CB31">
        <v>-2.1047026E-2</v>
      </c>
      <c r="CC31">
        <v>0.90010282500000005</v>
      </c>
      <c r="CD31">
        <v>6.0156741199999999</v>
      </c>
      <c r="CE31">
        <v>6.2378605599999997</v>
      </c>
      <c r="CF31">
        <v>29.901513699999999</v>
      </c>
      <c r="CG31">
        <v>1.52556106</v>
      </c>
      <c r="CH31">
        <v>0.39146096200000002</v>
      </c>
      <c r="CI31">
        <v>3.5025787400000001</v>
      </c>
      <c r="CJ31">
        <v>2.37159605</v>
      </c>
      <c r="CK31">
        <v>2.18861244</v>
      </c>
      <c r="CL31">
        <v>0.88920527699999996</v>
      </c>
      <c r="CM31">
        <v>0.573683787</v>
      </c>
      <c r="CN31">
        <v>7.4891597699999997</v>
      </c>
    </row>
    <row r="32" spans="1:92" x14ac:dyDescent="0.3">
      <c r="A32" s="1" t="s">
        <v>71</v>
      </c>
      <c r="B32" s="1" t="s">
        <v>83</v>
      </c>
      <c r="C32" s="1" t="s">
        <v>119</v>
      </c>
      <c r="D32" s="1" t="s">
        <v>30</v>
      </c>
      <c r="E32" s="5">
        <v>1003.993939</v>
      </c>
      <c r="F32" s="5">
        <v>9.4308277250000003</v>
      </c>
      <c r="G32" s="7">
        <v>0.99706098099999996</v>
      </c>
      <c r="H32" s="5">
        <v>13.75</v>
      </c>
      <c r="I32" s="3">
        <v>0.98899999999999999</v>
      </c>
      <c r="J32" s="6">
        <v>33.50260531661219</v>
      </c>
      <c r="K32" s="7">
        <v>11.541271000730454</v>
      </c>
      <c r="L32" s="5">
        <v>0.1154</v>
      </c>
      <c r="M32" s="5">
        <v>4.53</v>
      </c>
      <c r="N32" s="5">
        <v>5.492</v>
      </c>
      <c r="O32" s="5">
        <v>5.492</v>
      </c>
      <c r="P32" s="5">
        <v>0.437</v>
      </c>
      <c r="Q32" s="5">
        <v>5.4919999999999997E-2</v>
      </c>
      <c r="R32" s="5">
        <v>5.4919999999999997E-2</v>
      </c>
      <c r="S32" s="5">
        <v>4.3699999999999998E-3</v>
      </c>
      <c r="T32" s="5">
        <v>12.56750572</v>
      </c>
      <c r="U32" s="7">
        <v>24.71</v>
      </c>
      <c r="V32" s="1">
        <v>17.420000000000002</v>
      </c>
      <c r="W32" s="1">
        <v>18.190000000000001</v>
      </c>
      <c r="X32" s="1">
        <v>21.05</v>
      </c>
      <c r="Y32" s="1">
        <v>47.4</v>
      </c>
      <c r="Z32" s="1">
        <v>31.55</v>
      </c>
      <c r="AA32" s="1">
        <f t="shared" si="3"/>
        <v>0.21050000000000002</v>
      </c>
      <c r="AB32" s="1">
        <f t="shared" si="4"/>
        <v>0.47399999999999998</v>
      </c>
      <c r="AC32" s="1">
        <f t="shared" si="5"/>
        <v>0.3155</v>
      </c>
      <c r="AD32" s="1">
        <v>1285.6099999999999</v>
      </c>
      <c r="AE32" s="7">
        <v>1.91</v>
      </c>
      <c r="AF32" s="7">
        <v>47.79</v>
      </c>
      <c r="AG32" s="5">
        <v>1.9099999999999999E-2</v>
      </c>
      <c r="AH32" s="5">
        <v>0.47789999999999999</v>
      </c>
      <c r="AI32" s="5">
        <v>337.810968</v>
      </c>
      <c r="AJ32" s="7">
        <v>405.05</v>
      </c>
      <c r="AK32" s="5">
        <v>-125.76</v>
      </c>
      <c r="AL32" s="5">
        <v>-28.67</v>
      </c>
      <c r="AM32" s="13">
        <v>249037760.508654</v>
      </c>
      <c r="AN32" s="13">
        <v>5.4788307311903891E-3</v>
      </c>
      <c r="AO32" s="5">
        <v>0.73253218161485967</v>
      </c>
      <c r="AP32" s="5">
        <v>0.13941196116035115</v>
      </c>
      <c r="AQ32" s="5">
        <v>7.2301786787341421E-2</v>
      </c>
      <c r="AR32" s="5">
        <v>9.11295236168808E-2</v>
      </c>
      <c r="AS32" s="5">
        <v>137.53595510768389</v>
      </c>
      <c r="AT32" s="27">
        <v>9.9507312696311403E-4</v>
      </c>
      <c r="AU32" s="27">
        <v>5.7084516948317796E-3</v>
      </c>
      <c r="AV32" s="27">
        <v>1.69767339274778E-2</v>
      </c>
      <c r="AW32" s="27">
        <v>2.92569338131397E-3</v>
      </c>
      <c r="AX32" s="27">
        <v>1.6076037021362202E-2</v>
      </c>
      <c r="AY32" s="28">
        <v>0.130861586617569</v>
      </c>
      <c r="AZ32" s="27">
        <v>1.36352387336823E-2</v>
      </c>
      <c r="BA32" s="27">
        <v>0.96933052356942295</v>
      </c>
      <c r="BB32" s="13">
        <v>57600000000</v>
      </c>
      <c r="BC32" s="13">
        <v>759000000</v>
      </c>
      <c r="BD32" s="13">
        <v>2290000</v>
      </c>
      <c r="BE32" s="13">
        <v>2810000000</v>
      </c>
      <c r="BF32" s="13">
        <v>111000000</v>
      </c>
      <c r="BG32" s="13">
        <v>233000</v>
      </c>
      <c r="BH32" s="13">
        <v>6850000</v>
      </c>
      <c r="BI32" s="13">
        <v>1650000000</v>
      </c>
      <c r="BJ32" s="13">
        <v>203000000</v>
      </c>
      <c r="BK32" s="13">
        <v>3310000000</v>
      </c>
      <c r="BL32" s="31">
        <v>3.1850118389617398E-2</v>
      </c>
      <c r="BM32" s="5">
        <f t="shared" si="15"/>
        <v>7.4793038022061544E-3</v>
      </c>
      <c r="BN32" s="13">
        <f t="shared" si="0"/>
        <v>75.889328063241109</v>
      </c>
      <c r="BO32" s="13">
        <f t="shared" si="6"/>
        <v>9.5118589083166473E-14</v>
      </c>
      <c r="BP32" s="13">
        <f t="shared" si="7"/>
        <v>9.6512803901826039E-10</v>
      </c>
      <c r="BQ32" s="5">
        <f t="shared" si="8"/>
        <v>1.9281952404633984</v>
      </c>
      <c r="BR32" s="5">
        <f t="shared" si="9"/>
        <v>0.65367076725980444</v>
      </c>
      <c r="BS32" s="5">
        <f t="shared" si="10"/>
        <v>986.54343546240284</v>
      </c>
      <c r="BT32" s="5">
        <f t="shared" si="1"/>
        <v>25.103158293375738</v>
      </c>
      <c r="BU32" s="13">
        <f t="shared" si="11"/>
        <v>2.3877769983972897E-9</v>
      </c>
      <c r="BV32" s="33">
        <v>0.87896385996664605</v>
      </c>
      <c r="BW32" s="1">
        <f t="shared" si="2"/>
        <v>12.567505720823798</v>
      </c>
      <c r="BX32" s="1">
        <v>803</v>
      </c>
      <c r="BY32" s="1">
        <v>4</v>
      </c>
      <c r="BZ32" s="37" t="s">
        <v>212</v>
      </c>
      <c r="CA32">
        <v>-3.7150943999999998E-2</v>
      </c>
      <c r="CB32">
        <v>-2.7178220999999999E-2</v>
      </c>
      <c r="CC32">
        <v>1.3669380499999999</v>
      </c>
      <c r="CD32">
        <v>15.4409923</v>
      </c>
      <c r="CE32">
        <v>13.5398482</v>
      </c>
      <c r="CF32">
        <v>-5.8692327000000004</v>
      </c>
      <c r="CG32">
        <v>1.9656225899999999</v>
      </c>
      <c r="CH32">
        <v>0.56804209900000002</v>
      </c>
      <c r="CI32">
        <v>2.5857352499999999</v>
      </c>
      <c r="CJ32">
        <v>1.33329458</v>
      </c>
      <c r="CK32">
        <v>1.1324342300000001</v>
      </c>
      <c r="CL32">
        <v>0.589138779</v>
      </c>
      <c r="CM32">
        <v>0.53945436999999996</v>
      </c>
      <c r="CN32">
        <v>8.3040474300000007</v>
      </c>
    </row>
    <row r="33" spans="1:92" x14ac:dyDescent="0.3">
      <c r="A33" s="1" t="s">
        <v>71</v>
      </c>
      <c r="B33" s="1" t="s">
        <v>83</v>
      </c>
      <c r="C33" s="1" t="s">
        <v>120</v>
      </c>
      <c r="D33" s="1" t="s">
        <v>31</v>
      </c>
      <c r="E33" s="5">
        <v>1003.993939</v>
      </c>
      <c r="F33" s="5">
        <v>9.4308277250000003</v>
      </c>
      <c r="G33" s="7">
        <v>0.99706098099999996</v>
      </c>
      <c r="H33" s="5">
        <v>13.725</v>
      </c>
      <c r="I33" s="3">
        <v>0.99</v>
      </c>
      <c r="J33" s="6">
        <v>42.999175517726371</v>
      </c>
      <c r="K33" s="7">
        <v>18.556964179358442</v>
      </c>
      <c r="L33" s="5">
        <v>0.18559999999999999</v>
      </c>
      <c r="M33" s="5">
        <v>4.53</v>
      </c>
      <c r="N33" s="5">
        <v>9.0789999999999988</v>
      </c>
      <c r="O33" s="5">
        <v>9.0789999999999988</v>
      </c>
      <c r="P33" s="5">
        <v>0.64900000000000002</v>
      </c>
      <c r="Q33" s="5">
        <v>9.0789999999999996E-2</v>
      </c>
      <c r="R33" s="5">
        <v>9.0789999999999996E-2</v>
      </c>
      <c r="S33" s="5">
        <v>6.4900000000000001E-3</v>
      </c>
      <c r="T33" s="5">
        <v>13.989214179999999</v>
      </c>
      <c r="U33" s="7">
        <v>59.67</v>
      </c>
      <c r="V33" s="1">
        <v>27.47</v>
      </c>
      <c r="W33" s="1">
        <v>41.53</v>
      </c>
      <c r="X33" s="1">
        <v>21.05</v>
      </c>
      <c r="Y33" s="1">
        <v>47.4</v>
      </c>
      <c r="Z33" s="1">
        <v>31.55</v>
      </c>
      <c r="AA33" s="1">
        <f t="shared" si="3"/>
        <v>0.21050000000000002</v>
      </c>
      <c r="AB33" s="1">
        <f t="shared" si="4"/>
        <v>0.47399999999999998</v>
      </c>
      <c r="AC33" s="1">
        <f t="shared" si="5"/>
        <v>0.3155</v>
      </c>
      <c r="AD33" s="1">
        <v>1512.34</v>
      </c>
      <c r="AE33" s="7">
        <v>1.37</v>
      </c>
      <c r="AF33" s="7">
        <v>45.59</v>
      </c>
      <c r="AG33" s="5">
        <v>1.37E-2</v>
      </c>
      <c r="AH33" s="5">
        <v>0.45590000000000003</v>
      </c>
      <c r="AI33" s="5">
        <v>362.47065600000002</v>
      </c>
      <c r="AJ33" s="7">
        <v>342.63</v>
      </c>
      <c r="AK33" s="5">
        <v>-131.4</v>
      </c>
      <c r="AL33" s="5">
        <v>58.7</v>
      </c>
      <c r="AM33" s="13">
        <v>428998477.02221394</v>
      </c>
      <c r="AN33" s="13">
        <v>9.4379664944887077E-3</v>
      </c>
      <c r="AO33" s="5">
        <v>0.90109906630237613</v>
      </c>
      <c r="AP33" s="5">
        <v>0.1208118941443959</v>
      </c>
      <c r="AQ33" s="5">
        <v>7.6080529725511964E-2</v>
      </c>
      <c r="AR33" s="5">
        <v>0.15891984057642392</v>
      </c>
      <c r="AS33" s="5">
        <v>113.84934065012541</v>
      </c>
      <c r="AT33" s="27">
        <v>3.66733657423178E-3</v>
      </c>
      <c r="AU33" s="27">
        <v>1.74901279757614E-2</v>
      </c>
      <c r="AV33" s="27">
        <v>7.4573562543791497E-3</v>
      </c>
      <c r="AW33" s="27">
        <v>1.4330382235263101E-3</v>
      </c>
      <c r="AX33" s="27">
        <v>5.8812380647047802E-2</v>
      </c>
      <c r="AY33" s="27">
        <v>0.77048859309542395</v>
      </c>
      <c r="AZ33" s="27">
        <v>2.45114309549469E-2</v>
      </c>
      <c r="BA33" s="27">
        <v>2.5389760211870001</v>
      </c>
      <c r="BB33" s="13">
        <v>56800000000</v>
      </c>
      <c r="BC33" s="13">
        <v>1260000000</v>
      </c>
      <c r="BD33" s="13">
        <v>3450000</v>
      </c>
      <c r="BE33" s="13">
        <v>3870000000</v>
      </c>
      <c r="BF33" s="13">
        <v>117000000</v>
      </c>
      <c r="BG33" s="13">
        <v>2260000</v>
      </c>
      <c r="BH33" s="13">
        <v>2710000</v>
      </c>
      <c r="BI33" s="13">
        <v>1660000000</v>
      </c>
      <c r="BJ33" s="13">
        <v>234000000</v>
      </c>
      <c r="BK33" s="13">
        <v>4250000000</v>
      </c>
      <c r="BL33" s="31">
        <v>4.1026735792770899E-2</v>
      </c>
      <c r="BM33" s="5">
        <f t="shared" si="15"/>
        <v>1.0473838945607862E-2</v>
      </c>
      <c r="BN33" s="13">
        <f t="shared" si="0"/>
        <v>45.079365079365083</v>
      </c>
      <c r="BO33" s="13">
        <f t="shared" si="6"/>
        <v>1.6616138194522373E-13</v>
      </c>
      <c r="BP33" s="13">
        <f t="shared" si="7"/>
        <v>7.1515798912886992E-10</v>
      </c>
      <c r="BQ33" s="5">
        <f t="shared" si="8"/>
        <v>1.587947594217187</v>
      </c>
      <c r="BR33" s="5">
        <f t="shared" si="9"/>
        <v>1.3154320748127739</v>
      </c>
      <c r="BS33" s="5">
        <f t="shared" si="10"/>
        <v>942.36864223030261</v>
      </c>
      <c r="BT33" s="5">
        <f t="shared" si="1"/>
        <v>12.062910025862843</v>
      </c>
      <c r="BU33" s="13">
        <f t="shared" si="11"/>
        <v>2.0043898001782643E-9</v>
      </c>
      <c r="BV33" s="33">
        <v>1.0221653559669199</v>
      </c>
      <c r="BW33" s="1">
        <f t="shared" si="2"/>
        <v>13.989214175654853</v>
      </c>
      <c r="BX33" s="1">
        <v>803</v>
      </c>
      <c r="BY33" s="1">
        <v>4</v>
      </c>
      <c r="BZ33" s="37" t="s">
        <v>212</v>
      </c>
      <c r="CA33">
        <v>-3.1580349000000001E-2</v>
      </c>
      <c r="CB33">
        <v>-2.5132394999999998E-2</v>
      </c>
      <c r="CC33">
        <v>1.2565594899999999</v>
      </c>
      <c r="CD33">
        <v>11.6155934</v>
      </c>
      <c r="CE33">
        <v>10.624980300000001</v>
      </c>
      <c r="CF33">
        <v>-107.88619</v>
      </c>
      <c r="CG33">
        <v>1.7627091500000001</v>
      </c>
      <c r="CH33">
        <v>0.54592618999999998</v>
      </c>
      <c r="CI33">
        <v>1.53616646</v>
      </c>
      <c r="CJ33">
        <v>0.90930300500000005</v>
      </c>
      <c r="CK33">
        <v>0.80565931000000002</v>
      </c>
      <c r="CL33">
        <v>0.41574445100000001</v>
      </c>
      <c r="CM33">
        <v>0.33081216600000002</v>
      </c>
      <c r="CN33">
        <v>6.2894612499999996</v>
      </c>
    </row>
    <row r="34" spans="1:92" x14ac:dyDescent="0.3">
      <c r="A34" s="1" t="s">
        <v>71</v>
      </c>
      <c r="B34" s="1" t="s">
        <v>83</v>
      </c>
      <c r="C34" s="1" t="s">
        <v>121</v>
      </c>
      <c r="D34" s="1" t="s">
        <v>32</v>
      </c>
      <c r="E34" s="5">
        <v>1003.993939</v>
      </c>
      <c r="F34" s="5">
        <v>9.4308277250000003</v>
      </c>
      <c r="G34" s="7">
        <v>0.99706098099999996</v>
      </c>
      <c r="H34" s="5">
        <v>13.8</v>
      </c>
      <c r="I34" s="3">
        <v>0.99099999999999999</v>
      </c>
      <c r="J34" s="6">
        <v>43.705044317601711</v>
      </c>
      <c r="K34" s="7">
        <v>18.786579836781787</v>
      </c>
      <c r="L34" s="5">
        <v>0.18790000000000001</v>
      </c>
      <c r="M34" s="5">
        <v>4.21</v>
      </c>
      <c r="N34" s="5">
        <v>9.4359999999999999</v>
      </c>
      <c r="O34" s="5">
        <v>9.4359999999999999</v>
      </c>
      <c r="P34" s="5">
        <v>0.67799999999999994</v>
      </c>
      <c r="Q34" s="5">
        <v>9.4359999999999999E-2</v>
      </c>
      <c r="R34" s="5">
        <v>9.4359999999999999E-2</v>
      </c>
      <c r="S34" s="5">
        <v>6.7799999999999996E-3</v>
      </c>
      <c r="T34" s="5">
        <v>13.91740413</v>
      </c>
      <c r="U34" s="7">
        <v>44.4</v>
      </c>
      <c r="V34" s="1">
        <v>34.049999999999997</v>
      </c>
      <c r="W34" s="1">
        <v>43.62</v>
      </c>
      <c r="X34" s="1">
        <v>21.05</v>
      </c>
      <c r="Y34" s="1">
        <v>47.4</v>
      </c>
      <c r="Z34" s="1">
        <v>31.55</v>
      </c>
      <c r="AA34" s="1">
        <f t="shared" si="3"/>
        <v>0.21050000000000002</v>
      </c>
      <c r="AB34" s="1">
        <f t="shared" si="4"/>
        <v>0.47399999999999998</v>
      </c>
      <c r="AC34" s="1">
        <f t="shared" si="5"/>
        <v>0.3155</v>
      </c>
      <c r="AD34" s="1">
        <v>1335.7</v>
      </c>
      <c r="AE34" s="7">
        <v>1.48</v>
      </c>
      <c r="AF34" s="7">
        <v>46.97</v>
      </c>
      <c r="AG34" s="5">
        <v>1.4800000000000001E-2</v>
      </c>
      <c r="AH34" s="5">
        <v>0.46970000000000001</v>
      </c>
      <c r="AI34" s="5">
        <v>349.55700000000002</v>
      </c>
      <c r="AJ34" s="7">
        <v>317.77999999999997</v>
      </c>
      <c r="AK34" s="5">
        <v>-78.36</v>
      </c>
      <c r="AL34" s="5">
        <v>-14.6</v>
      </c>
      <c r="AM34" s="13">
        <v>747997043.59260547</v>
      </c>
      <c r="AN34" s="13">
        <v>1.6455934959037324E-2</v>
      </c>
      <c r="AO34" s="5">
        <v>0.86449648019390579</v>
      </c>
      <c r="AP34" s="5">
        <v>0.10692791808080851</v>
      </c>
      <c r="AQ34" s="5">
        <v>7.6557895521830024E-2</v>
      </c>
      <c r="AR34" s="5">
        <v>0.16502371141850902</v>
      </c>
      <c r="AS34" s="5">
        <v>140.88253476817417</v>
      </c>
      <c r="AT34" s="27">
        <v>4.53948516311861E-3</v>
      </c>
      <c r="AU34" s="27">
        <v>2.24033651268883E-2</v>
      </c>
      <c r="AV34" s="27">
        <v>1.4095982138312599E-2</v>
      </c>
      <c r="AW34" s="27">
        <v>2.4552810568006199E-3</v>
      </c>
      <c r="AX34" s="27">
        <v>7.1201080651288398E-2</v>
      </c>
      <c r="AY34" s="27">
        <v>0.706411523133881</v>
      </c>
      <c r="AZ34" s="27">
        <v>4.2692683148964898E-2</v>
      </c>
      <c r="BA34" s="27">
        <v>1.8082828981043499</v>
      </c>
      <c r="BB34" s="13">
        <v>59900000000</v>
      </c>
      <c r="BC34" s="13">
        <v>2110000000</v>
      </c>
      <c r="BD34" s="13">
        <v>3830000</v>
      </c>
      <c r="BE34" s="13">
        <v>4090000000</v>
      </c>
      <c r="BF34" s="13">
        <v>180000000</v>
      </c>
      <c r="BG34" s="13">
        <v>5760000</v>
      </c>
      <c r="BH34" s="13">
        <v>4340000</v>
      </c>
      <c r="BI34" s="13">
        <v>1550000000</v>
      </c>
      <c r="BJ34" s="13">
        <v>281000000</v>
      </c>
      <c r="BK34" s="13">
        <v>4860000000</v>
      </c>
      <c r="BL34" s="31">
        <v>5.2317821025532903E-2</v>
      </c>
      <c r="BM34" s="5">
        <f t="shared" si="15"/>
        <v>1.9035282775640996E-2</v>
      </c>
      <c r="BN34" s="13">
        <f t="shared" ref="BN34:BN61" si="16">BB34/BC34</f>
        <v>28.388625592417061</v>
      </c>
      <c r="BO34" s="13">
        <f t="shared" si="6"/>
        <v>2.747234550757483E-13</v>
      </c>
      <c r="BP34" s="13">
        <f t="shared" si="7"/>
        <v>4.0971397165587954E-10</v>
      </c>
      <c r="BQ34" s="5">
        <f t="shared" si="8"/>
        <v>1.3966935396012636</v>
      </c>
      <c r="BR34" s="5">
        <f t="shared" si="9"/>
        <v>1.5433173522914365</v>
      </c>
      <c r="BS34" s="5">
        <f t="shared" si="10"/>
        <v>1317.5467856926305</v>
      </c>
      <c r="BT34" s="5">
        <f t="shared" ref="BT34:BT61" si="17">(AS34/1000)/AN34</f>
        <v>8.5611990518231753</v>
      </c>
      <c r="BU34" s="13">
        <f t="shared" si="11"/>
        <v>2.3519621831080828E-9</v>
      </c>
      <c r="BV34" s="33">
        <v>1.2357031636346301</v>
      </c>
      <c r="BW34" s="1">
        <f t="shared" ref="BW34:BW61" si="18">Q34/S34</f>
        <v>13.91740412979351</v>
      </c>
      <c r="BX34" s="1">
        <v>803</v>
      </c>
      <c r="BY34" s="1">
        <v>4</v>
      </c>
      <c r="BZ34" s="37" t="s">
        <v>212</v>
      </c>
      <c r="CA34">
        <v>-2.4817947E-2</v>
      </c>
      <c r="CB34">
        <v>-2.4097593E-2</v>
      </c>
      <c r="CC34">
        <v>1.02989318</v>
      </c>
      <c r="CD34">
        <v>8.8095105</v>
      </c>
      <c r="CE34">
        <v>8.9353893600000003</v>
      </c>
      <c r="CF34">
        <v>-175.152501</v>
      </c>
      <c r="CG34">
        <v>1.7747685900000001</v>
      </c>
      <c r="CH34">
        <v>0.494890208</v>
      </c>
      <c r="CI34">
        <v>2.4585108199999999</v>
      </c>
      <c r="CJ34">
        <v>1.4541209399999999</v>
      </c>
      <c r="CK34">
        <v>1.2565372100000001</v>
      </c>
      <c r="CL34">
        <v>0.57938718600000005</v>
      </c>
      <c r="CM34">
        <v>0.27404383100000002</v>
      </c>
      <c r="CN34">
        <v>9.6039411900000005</v>
      </c>
    </row>
    <row r="35" spans="1:92" x14ac:dyDescent="0.3">
      <c r="A35" s="1" t="s">
        <v>71</v>
      </c>
      <c r="B35" s="1" t="s">
        <v>83</v>
      </c>
      <c r="C35" s="1" t="s">
        <v>122</v>
      </c>
      <c r="D35" s="1" t="s">
        <v>33</v>
      </c>
      <c r="E35" s="5">
        <v>1003.993939</v>
      </c>
      <c r="F35" s="5">
        <v>9.4308277250000003</v>
      </c>
      <c r="G35" s="7">
        <v>0.99706098099999996</v>
      </c>
      <c r="H35" s="5">
        <v>14.125</v>
      </c>
      <c r="I35" s="3">
        <v>0.99</v>
      </c>
      <c r="J35" s="6">
        <v>35.679142732026477</v>
      </c>
      <c r="K35" s="7">
        <v>14.423307969563476</v>
      </c>
      <c r="L35" s="5">
        <v>0.14419999999999999</v>
      </c>
      <c r="M35" s="5">
        <v>3.82</v>
      </c>
      <c r="N35" s="5">
        <v>6.9020000000000001</v>
      </c>
      <c r="O35" s="5">
        <v>6.9020000000000001</v>
      </c>
      <c r="P35" s="5">
        <v>0.49899999999999994</v>
      </c>
      <c r="Q35" s="5">
        <v>6.9019999999999998E-2</v>
      </c>
      <c r="R35" s="5">
        <v>6.9019999999999998E-2</v>
      </c>
      <c r="S35" s="5">
        <v>4.9899999999999996E-3</v>
      </c>
      <c r="T35" s="5">
        <v>13.83166333</v>
      </c>
      <c r="U35" s="7">
        <v>35.130000000000003</v>
      </c>
      <c r="V35" s="1">
        <v>21.83</v>
      </c>
      <c r="W35" s="1">
        <v>20.32</v>
      </c>
      <c r="X35" s="1">
        <v>21.05</v>
      </c>
      <c r="Y35" s="1">
        <v>47.4</v>
      </c>
      <c r="Z35" s="1">
        <v>31.55</v>
      </c>
      <c r="AA35" s="1">
        <f t="shared" si="3"/>
        <v>0.21050000000000002</v>
      </c>
      <c r="AB35" s="1">
        <f t="shared" si="4"/>
        <v>0.47399999999999998</v>
      </c>
      <c r="AC35" s="1">
        <f t="shared" si="5"/>
        <v>0.3155</v>
      </c>
      <c r="AD35" s="1">
        <v>1688.27</v>
      </c>
      <c r="AE35" s="7">
        <v>1.37</v>
      </c>
      <c r="AF35" s="7">
        <v>48.209999999999994</v>
      </c>
      <c r="AG35" s="5">
        <v>1.37E-2</v>
      </c>
      <c r="AH35" s="5">
        <v>0.48209999999999992</v>
      </c>
      <c r="AI35" s="5">
        <v>210.80486400000001</v>
      </c>
      <c r="AJ35" s="7">
        <v>202.32</v>
      </c>
      <c r="AK35" s="5">
        <v>-76.8</v>
      </c>
      <c r="AL35" s="5">
        <v>10.57</v>
      </c>
      <c r="AM35" s="13">
        <v>401806164.87992483</v>
      </c>
      <c r="AN35" s="13">
        <v>8.8397356273583472E-3</v>
      </c>
      <c r="AO35" s="5">
        <v>0.6748203504440905</v>
      </c>
      <c r="AP35" s="5">
        <v>8.8943057105997536E-2</v>
      </c>
      <c r="AQ35" s="5">
        <v>8.2122506560448713E-2</v>
      </c>
      <c r="AR35" s="5">
        <v>0.14964637668756933</v>
      </c>
      <c r="AS35" s="5">
        <v>56.061516321636923</v>
      </c>
      <c r="AT35" s="27">
        <v>1.74649818793587E-3</v>
      </c>
      <c r="AU35" s="27">
        <v>9.7568188948663793E-3</v>
      </c>
      <c r="AV35" s="27">
        <v>1.4986233602006301E-2</v>
      </c>
      <c r="AW35" s="27">
        <v>2.71072990483231E-3</v>
      </c>
      <c r="AX35" s="27">
        <v>3.2818163196919103E-2</v>
      </c>
      <c r="AY35" s="27">
        <v>0.61034926433015901</v>
      </c>
      <c r="AZ35" s="27">
        <v>1.7539446996404799E-2</v>
      </c>
      <c r="BA35" s="27">
        <v>3.0097821527053998</v>
      </c>
      <c r="BB35" s="13">
        <v>59000000000</v>
      </c>
      <c r="BC35" s="13">
        <v>1260000000</v>
      </c>
      <c r="BD35" s="13">
        <v>3950000</v>
      </c>
      <c r="BE35" s="13">
        <v>3890000000</v>
      </c>
      <c r="BF35" s="13">
        <v>138000000</v>
      </c>
      <c r="BG35" s="13">
        <v>4160000</v>
      </c>
      <c r="BH35" s="13">
        <v>4650000</v>
      </c>
      <c r="BI35" s="13">
        <v>1120000000</v>
      </c>
      <c r="BJ35" s="13">
        <v>194000000</v>
      </c>
      <c r="BK35" s="13">
        <v>4980000000</v>
      </c>
      <c r="BL35" s="31">
        <v>3.5889989224644099E-2</v>
      </c>
      <c r="BM35" s="5">
        <f t="shared" si="15"/>
        <v>1.3099391003162594E-2</v>
      </c>
      <c r="BN35" s="13">
        <f t="shared" si="16"/>
        <v>46.825396825396822</v>
      </c>
      <c r="BO35" s="13">
        <f t="shared" si="6"/>
        <v>1.4982602758234486E-13</v>
      </c>
      <c r="BP35" s="13">
        <f t="shared" si="7"/>
        <v>5.3557170670165909E-10</v>
      </c>
      <c r="BQ35" s="5">
        <f t="shared" si="8"/>
        <v>1.0830533654075494</v>
      </c>
      <c r="BR35" s="5">
        <f t="shared" si="9"/>
        <v>1.6824964371218865</v>
      </c>
      <c r="BS35" s="5">
        <f t="shared" si="10"/>
        <v>630.3079537149913</v>
      </c>
      <c r="BT35" s="5">
        <f t="shared" si="17"/>
        <v>6.341990155014428</v>
      </c>
      <c r="BU35" s="13">
        <f t="shared" si="11"/>
        <v>9.5019519189215121E-10</v>
      </c>
      <c r="BV35" s="33">
        <v>0.83066245661308702</v>
      </c>
      <c r="BW35" s="1">
        <f t="shared" si="18"/>
        <v>13.831663326653308</v>
      </c>
      <c r="BX35" s="1">
        <v>803</v>
      </c>
      <c r="BY35" s="1">
        <v>4</v>
      </c>
      <c r="BZ35" s="37" t="s">
        <v>212</v>
      </c>
      <c r="CA35">
        <v>-2.8259442999999999E-2</v>
      </c>
      <c r="CB35">
        <v>-2.5733362999999999E-2</v>
      </c>
      <c r="CC35">
        <v>1.0981636400000001</v>
      </c>
      <c r="CD35">
        <v>10.345117</v>
      </c>
      <c r="CE35">
        <v>10.4749762</v>
      </c>
      <c r="CF35">
        <v>-14.101581400000001</v>
      </c>
      <c r="CG35">
        <v>1.7718963299999999</v>
      </c>
      <c r="CH35">
        <v>0.52505987899999995</v>
      </c>
      <c r="CI35">
        <v>2.1669513399999998</v>
      </c>
      <c r="CJ35">
        <v>1.3177326199999999</v>
      </c>
      <c r="CK35">
        <v>1.1617746099999999</v>
      </c>
      <c r="CL35">
        <v>0.52119331499999999</v>
      </c>
      <c r="CM35">
        <v>0.25562614</v>
      </c>
      <c r="CN35">
        <v>8.8249260899999999</v>
      </c>
    </row>
    <row r="36" spans="1:92" x14ac:dyDescent="0.3">
      <c r="A36" s="1" t="s">
        <v>71</v>
      </c>
      <c r="B36" s="1" t="s">
        <v>83</v>
      </c>
      <c r="C36" s="1" t="s">
        <v>123</v>
      </c>
      <c r="D36" s="1" t="s">
        <v>34</v>
      </c>
      <c r="E36" s="5">
        <v>1003.993939</v>
      </c>
      <c r="F36" s="5">
        <v>9.4308277250000003</v>
      </c>
      <c r="G36" s="7">
        <v>0.99706098099999996</v>
      </c>
      <c r="H36" s="5">
        <v>14.074999999999999</v>
      </c>
      <c r="I36" s="3">
        <v>0.99099999999999999</v>
      </c>
      <c r="J36" s="6">
        <v>28.455542763375551</v>
      </c>
      <c r="K36" s="7">
        <v>28.804749926013614</v>
      </c>
      <c r="L36" s="5">
        <v>0.28799999999999998</v>
      </c>
      <c r="M36" s="5">
        <v>4.0199999999999996</v>
      </c>
      <c r="N36" s="5">
        <v>3.8559999999999999</v>
      </c>
      <c r="O36" s="5">
        <v>3.8559999999999999</v>
      </c>
      <c r="P36" s="5">
        <v>0.29399999999999998</v>
      </c>
      <c r="Q36" s="5">
        <v>3.8559999999999997E-2</v>
      </c>
      <c r="R36" s="5">
        <v>3.8559999999999997E-2</v>
      </c>
      <c r="S36" s="5">
        <v>2.9399999999999999E-3</v>
      </c>
      <c r="T36" s="5">
        <v>13.11564626</v>
      </c>
      <c r="U36" s="7">
        <v>27.94</v>
      </c>
      <c r="V36" s="1">
        <v>11.73</v>
      </c>
      <c r="W36" s="1">
        <v>21.55</v>
      </c>
      <c r="X36" s="1">
        <v>21.05</v>
      </c>
      <c r="Y36" s="1">
        <v>47.4</v>
      </c>
      <c r="Z36" s="1">
        <v>31.55</v>
      </c>
      <c r="AA36" s="1">
        <f t="shared" si="3"/>
        <v>0.21050000000000002</v>
      </c>
      <c r="AB36" s="1">
        <f t="shared" si="4"/>
        <v>0.47399999999999998</v>
      </c>
      <c r="AC36" s="1">
        <f t="shared" si="5"/>
        <v>0.3155</v>
      </c>
      <c r="AD36" s="1">
        <v>919.93</v>
      </c>
      <c r="AE36" s="7">
        <v>1.5</v>
      </c>
      <c r="AF36" s="7">
        <v>48.05</v>
      </c>
      <c r="AG36" s="5">
        <v>1.4999999999999999E-2</v>
      </c>
      <c r="AH36" s="5">
        <v>0.48049999999999998</v>
      </c>
      <c r="AI36" s="5">
        <v>144.87679199999999</v>
      </c>
      <c r="AJ36" s="7">
        <v>171.94</v>
      </c>
      <c r="AK36" s="5">
        <v>-145.91999999999999</v>
      </c>
      <c r="AL36" s="5">
        <v>8.18</v>
      </c>
      <c r="AM36" s="13">
        <v>166300178.92519531</v>
      </c>
      <c r="AN36" s="13">
        <v>3.6586039363542973E-3</v>
      </c>
      <c r="AO36" s="5">
        <v>0.44025983278278469</v>
      </c>
      <c r="AP36" s="5">
        <v>9.7520939664180809E-2</v>
      </c>
      <c r="AQ36" s="5">
        <v>6.3715118080303668E-2</v>
      </c>
      <c r="AR36" s="5">
        <v>9.01277063351799E-2</v>
      </c>
      <c r="AS36" s="5">
        <v>199.89769587953077</v>
      </c>
      <c r="AT36" s="27">
        <v>1.5406879801257299E-3</v>
      </c>
      <c r="AU36" s="27">
        <v>1.0396385380920499E-2</v>
      </c>
      <c r="AV36" s="27">
        <v>5.5569156089142801E-3</v>
      </c>
      <c r="AW36" s="27">
        <v>1.3247948737941701E-3</v>
      </c>
      <c r="AX36" s="27">
        <v>1.9402866878268501E-2</v>
      </c>
      <c r="AY36" s="27">
        <v>0.43858485125284302</v>
      </c>
      <c r="AZ36" s="27">
        <v>1.31540414312711E-2</v>
      </c>
      <c r="BA36" s="28">
        <v>0</v>
      </c>
      <c r="BB36" s="13">
        <v>42200000000</v>
      </c>
      <c r="BC36" s="13">
        <v>788000000</v>
      </c>
      <c r="BD36" s="13">
        <v>1990000</v>
      </c>
      <c r="BE36" s="13">
        <v>2010000000</v>
      </c>
      <c r="BF36" s="13">
        <v>87900000</v>
      </c>
      <c r="BG36" s="13">
        <v>845000</v>
      </c>
      <c r="BH36" s="13">
        <v>2230000</v>
      </c>
      <c r="BI36" s="13">
        <v>932000000</v>
      </c>
      <c r="BJ36" s="13">
        <v>139000000</v>
      </c>
      <c r="BK36" s="13">
        <v>2570000000</v>
      </c>
      <c r="BL36" s="31"/>
      <c r="BM36" s="5">
        <f t="shared" si="15"/>
        <v>8.3101015898476901E-3</v>
      </c>
      <c r="BN36" s="13">
        <f t="shared" si="16"/>
        <v>53.55329949238579</v>
      </c>
      <c r="BO36" s="13">
        <f t="shared" si="6"/>
        <v>8.6696775742992827E-14</v>
      </c>
      <c r="BP36" s="13">
        <f t="shared" si="7"/>
        <v>5.587053715517572E-10</v>
      </c>
      <c r="BQ36" s="5">
        <f t="shared" si="8"/>
        <v>1.5305777122043438</v>
      </c>
      <c r="BR36" s="5">
        <f t="shared" si="9"/>
        <v>0.92418824762702301</v>
      </c>
      <c r="BS36" s="5">
        <f t="shared" si="10"/>
        <v>2049.7925529418653</v>
      </c>
      <c r="BT36" s="5">
        <f t="shared" si="17"/>
        <v>54.637697700266393</v>
      </c>
      <c r="BU36" s="13">
        <f t="shared" si="11"/>
        <v>4.736912224633431E-9</v>
      </c>
      <c r="BV36" s="33">
        <v>0.70808699608511005</v>
      </c>
      <c r="BW36" s="1">
        <f t="shared" si="18"/>
        <v>13.1156462585034</v>
      </c>
      <c r="BX36" s="1">
        <v>803</v>
      </c>
      <c r="BY36" s="1">
        <v>4</v>
      </c>
      <c r="BZ36" s="37" t="s">
        <v>212</v>
      </c>
      <c r="CA36">
        <v>-2.451447E-2</v>
      </c>
      <c r="CB36">
        <v>-2.4340470999999999E-2</v>
      </c>
      <c r="CC36">
        <v>1.00714854</v>
      </c>
      <c r="CD36">
        <v>9.1276267900000008</v>
      </c>
      <c r="CE36">
        <v>9.2742758999999992</v>
      </c>
      <c r="CF36">
        <v>173.652141</v>
      </c>
      <c r="CG36">
        <v>1.7392931899999999</v>
      </c>
      <c r="CH36">
        <v>0.51972775500000001</v>
      </c>
      <c r="CI36">
        <v>2.7961904400000002</v>
      </c>
      <c r="CJ36">
        <v>1.66239425</v>
      </c>
      <c r="CK36">
        <v>1.4850121599999999</v>
      </c>
      <c r="CL36">
        <v>0.71266114999999997</v>
      </c>
      <c r="CM36">
        <v>0.28538106200000002</v>
      </c>
      <c r="CN36">
        <v>9.0486037499999998</v>
      </c>
    </row>
    <row r="37" spans="1:92" x14ac:dyDescent="0.3">
      <c r="A37" s="1" t="s">
        <v>71</v>
      </c>
      <c r="B37" s="1" t="s">
        <v>84</v>
      </c>
      <c r="C37" s="1" t="s">
        <v>124</v>
      </c>
      <c r="D37" s="1" t="s">
        <v>35</v>
      </c>
      <c r="E37" s="5">
        <v>1361.655949</v>
      </c>
      <c r="F37" s="5">
        <v>12.17788356</v>
      </c>
      <c r="G37" s="7">
        <v>1.3318448700000001</v>
      </c>
      <c r="H37" s="5">
        <v>15.175000000000001</v>
      </c>
      <c r="I37" s="3">
        <v>0.995</v>
      </c>
      <c r="J37" s="6">
        <v>39.329961404931026</v>
      </c>
      <c r="K37" s="7">
        <v>14.320571660953894</v>
      </c>
      <c r="L37" s="5">
        <v>0.14319999999999999</v>
      </c>
      <c r="M37" s="5">
        <v>3.89</v>
      </c>
      <c r="N37" s="5">
        <v>7.278999999999999</v>
      </c>
      <c r="O37" s="5">
        <v>7.278999999999999</v>
      </c>
      <c r="P37" s="5">
        <v>0.39800000000000002</v>
      </c>
      <c r="Q37" s="5">
        <v>7.2789999999999994E-2</v>
      </c>
      <c r="R37" s="5">
        <v>7.2789999999999994E-2</v>
      </c>
      <c r="S37" s="5">
        <v>3.98E-3</v>
      </c>
      <c r="T37" s="5">
        <v>18.28894472</v>
      </c>
      <c r="U37" s="7">
        <v>13.94</v>
      </c>
      <c r="V37" s="1">
        <v>27.56</v>
      </c>
      <c r="W37" s="1">
        <v>28.09</v>
      </c>
      <c r="X37" s="1">
        <v>43.75</v>
      </c>
      <c r="Y37" s="1">
        <v>42.45</v>
      </c>
      <c r="Z37" s="1">
        <v>13.8</v>
      </c>
      <c r="AA37" s="1">
        <f t="shared" si="3"/>
        <v>0.4375</v>
      </c>
      <c r="AB37" s="1">
        <f t="shared" si="4"/>
        <v>0.42450000000000004</v>
      </c>
      <c r="AC37" s="1">
        <f t="shared" si="5"/>
        <v>0.13800000000000001</v>
      </c>
      <c r="AD37" s="1">
        <v>472.04</v>
      </c>
      <c r="AE37" s="7">
        <v>1.21</v>
      </c>
      <c r="AF37" s="7">
        <v>48.94</v>
      </c>
      <c r="AG37" s="5">
        <v>1.21E-2</v>
      </c>
      <c r="AH37" s="5">
        <v>0.4894</v>
      </c>
      <c r="AI37" s="5">
        <v>503.40544799999998</v>
      </c>
      <c r="AJ37" s="7">
        <v>487.08</v>
      </c>
      <c r="AK37" s="5">
        <v>-74.88</v>
      </c>
      <c r="AL37" s="5">
        <v>3.3</v>
      </c>
      <c r="AM37" s="13">
        <v>342908239.27799577</v>
      </c>
      <c r="AN37" s="13">
        <v>7.543981264115907E-3</v>
      </c>
      <c r="AO37" s="5">
        <v>1.6716194130361317</v>
      </c>
      <c r="AP37" s="5">
        <v>0.39100548585488648</v>
      </c>
      <c r="AQ37" s="5">
        <v>0.41194022450957807</v>
      </c>
      <c r="AR37" s="5">
        <v>0.2348383066556618</v>
      </c>
      <c r="AS37" s="5">
        <v>155.90535332931339</v>
      </c>
      <c r="AT37" s="27">
        <v>4.4223001976222403E-3</v>
      </c>
      <c r="AU37" s="27">
        <v>3.6215625231544597E-2</v>
      </c>
      <c r="AV37" s="27">
        <v>1.24893470129172E-2</v>
      </c>
      <c r="AW37" s="27">
        <v>7.6539580337247801E-4</v>
      </c>
      <c r="AX37" s="27">
        <v>8.4204423943686199E-2</v>
      </c>
      <c r="AY37" s="27">
        <v>1.06618218764804</v>
      </c>
      <c r="AZ37" s="27">
        <v>2.3162348469166101E-2</v>
      </c>
      <c r="BA37" s="27">
        <v>0.45821902555300298</v>
      </c>
      <c r="BB37" s="13">
        <v>32800000000</v>
      </c>
      <c r="BC37" s="13">
        <v>1980000000</v>
      </c>
      <c r="BD37" s="13">
        <v>2370000</v>
      </c>
      <c r="BE37" s="13">
        <v>1450000000</v>
      </c>
      <c r="BF37" s="13">
        <v>98500000</v>
      </c>
      <c r="BG37" s="13">
        <v>11200000</v>
      </c>
      <c r="BH37" s="13">
        <v>2210000</v>
      </c>
      <c r="BI37" s="13">
        <v>916000000</v>
      </c>
      <c r="BJ37" s="13">
        <v>78100000</v>
      </c>
      <c r="BK37" s="13">
        <v>973000000</v>
      </c>
      <c r="BL37" s="31">
        <v>4.4578285176112599E-2</v>
      </c>
      <c r="BM37" s="5">
        <f t="shared" si="15"/>
        <v>4.512977777886602E-3</v>
      </c>
      <c r="BN37" s="13">
        <f t="shared" si="16"/>
        <v>16.565656565656564</v>
      </c>
      <c r="BO37" s="13">
        <f t="shared" si="6"/>
        <v>2.2999942878402157E-13</v>
      </c>
      <c r="BP37" s="13">
        <f t="shared" si="7"/>
        <v>8.4425222880612708E-10</v>
      </c>
      <c r="BQ37" s="5">
        <f t="shared" si="8"/>
        <v>0.94918015428181413</v>
      </c>
      <c r="BR37" s="5">
        <f t="shared" si="9"/>
        <v>0.6006010533131424</v>
      </c>
      <c r="BS37" s="5">
        <f t="shared" si="10"/>
        <v>398.72932470102069</v>
      </c>
      <c r="BT37" s="5">
        <f t="shared" si="17"/>
        <v>20.66619042002409</v>
      </c>
      <c r="BU37" s="13">
        <f t="shared" si="11"/>
        <v>4.753211991747359E-9</v>
      </c>
      <c r="BV37" s="33">
        <v>1.44013251772273</v>
      </c>
      <c r="BW37" s="1">
        <f t="shared" si="18"/>
        <v>18.288944723618087</v>
      </c>
      <c r="BX37" s="1">
        <v>450</v>
      </c>
      <c r="BY37" s="1">
        <v>5</v>
      </c>
      <c r="BZ37" s="37" t="s">
        <v>216</v>
      </c>
    </row>
    <row r="38" spans="1:92" x14ac:dyDescent="0.3">
      <c r="A38" s="1" t="s">
        <v>71</v>
      </c>
      <c r="B38" s="1" t="s">
        <v>84</v>
      </c>
      <c r="C38" s="1" t="s">
        <v>125</v>
      </c>
      <c r="D38" s="1" t="s">
        <v>36</v>
      </c>
      <c r="E38" s="5">
        <v>1361.655949</v>
      </c>
      <c r="F38" s="5">
        <v>12.17788356</v>
      </c>
      <c r="G38" s="7">
        <v>1.3318448700000001</v>
      </c>
      <c r="H38" s="5">
        <v>15.074999999999999</v>
      </c>
      <c r="I38" s="3">
        <v>0.99199999999999999</v>
      </c>
      <c r="J38" s="6">
        <v>38.127044974927877</v>
      </c>
      <c r="K38" s="7">
        <v>12.212904437073654</v>
      </c>
      <c r="L38" s="5">
        <v>0.1221</v>
      </c>
      <c r="M38" s="5">
        <v>3.93</v>
      </c>
      <c r="N38" s="5">
        <v>5.3969999999999994</v>
      </c>
      <c r="O38" s="5">
        <v>5.3969999999999994</v>
      </c>
      <c r="P38" s="5">
        <v>0.372</v>
      </c>
      <c r="Q38" s="5">
        <v>5.3969999999999997E-2</v>
      </c>
      <c r="R38" s="5">
        <v>5.3969999999999997E-2</v>
      </c>
      <c r="S38" s="5">
        <v>3.7200000000000002E-3</v>
      </c>
      <c r="T38" s="5">
        <v>14.50806452</v>
      </c>
      <c r="U38" s="7">
        <v>19.78</v>
      </c>
      <c r="V38" s="1">
        <v>27.8</v>
      </c>
      <c r="W38" s="1">
        <v>26.25</v>
      </c>
      <c r="X38" s="1">
        <v>43.75</v>
      </c>
      <c r="Y38" s="1">
        <v>42.45</v>
      </c>
      <c r="Z38" s="1">
        <v>13.8</v>
      </c>
      <c r="AA38" s="1">
        <f t="shared" si="3"/>
        <v>0.4375</v>
      </c>
      <c r="AB38" s="1">
        <f t="shared" si="4"/>
        <v>0.42450000000000004</v>
      </c>
      <c r="AC38" s="1">
        <f t="shared" si="5"/>
        <v>0.13800000000000001</v>
      </c>
      <c r="AD38" s="1">
        <v>352.49</v>
      </c>
      <c r="AE38" s="7">
        <v>0.86</v>
      </c>
      <c r="AF38" s="7">
        <v>47.67</v>
      </c>
      <c r="AG38" s="5">
        <v>8.6E-3</v>
      </c>
      <c r="AH38" s="5">
        <v>0.47670000000000001</v>
      </c>
      <c r="AI38" s="5">
        <v>271.95751200000001</v>
      </c>
      <c r="AJ38" s="7">
        <v>270.45999999999998</v>
      </c>
      <c r="AK38" s="5">
        <v>-100.68</v>
      </c>
      <c r="AL38" s="5">
        <v>-14.42</v>
      </c>
      <c r="AM38" s="13">
        <v>205712638.11556384</v>
      </c>
      <c r="AN38" s="13">
        <v>4.5256780385424054E-3</v>
      </c>
      <c r="AO38" s="5">
        <v>0.7020236526236997</v>
      </c>
      <c r="AP38" s="5">
        <v>0.38055383343164795</v>
      </c>
      <c r="AQ38" s="5">
        <v>0.41441747158456466</v>
      </c>
      <c r="AR38" s="5">
        <v>0.2399033286577727</v>
      </c>
      <c r="AS38" s="5">
        <v>164.70686701703642</v>
      </c>
      <c r="AT38" s="27">
        <v>1.5003467299818201E-3</v>
      </c>
      <c r="AU38" s="27">
        <v>2.23173294902624E-2</v>
      </c>
      <c r="AV38" s="27">
        <v>1.79013507009993E-2</v>
      </c>
      <c r="AW38" s="27">
        <v>5.8057699237931198E-5</v>
      </c>
      <c r="AX38" s="27">
        <v>7.2187023469444098E-2</v>
      </c>
      <c r="AY38" s="27">
        <v>0.75074089061668503</v>
      </c>
      <c r="AZ38" s="27">
        <v>2.7554229549223201E-2</v>
      </c>
      <c r="BA38" s="28">
        <v>6.7845790994622703</v>
      </c>
      <c r="BB38" s="13">
        <v>64900000000</v>
      </c>
      <c r="BC38" s="13">
        <v>2780000000</v>
      </c>
      <c r="BD38" s="13">
        <v>3260000</v>
      </c>
      <c r="BE38" s="13">
        <v>3070000000</v>
      </c>
      <c r="BF38" s="13">
        <v>220000000</v>
      </c>
      <c r="BG38" s="13">
        <v>18300000</v>
      </c>
      <c r="BH38" s="13">
        <v>2930000</v>
      </c>
      <c r="BI38" s="13">
        <v>1370000000</v>
      </c>
      <c r="BJ38" s="13">
        <v>171000000</v>
      </c>
      <c r="BK38" s="13">
        <v>2270000000</v>
      </c>
      <c r="BL38" s="31">
        <v>3.8768530588302402E-2</v>
      </c>
      <c r="BM38" s="5">
        <f t="shared" si="15"/>
        <v>6.4466176055869582E-3</v>
      </c>
      <c r="BN38" s="13">
        <f t="shared" si="16"/>
        <v>23.345323741007196</v>
      </c>
      <c r="BO38" s="13">
        <f t="shared" si="6"/>
        <v>6.9733097666292836E-14</v>
      </c>
      <c r="BP38" s="13">
        <f t="shared" si="7"/>
        <v>2.5252649374953225E-10</v>
      </c>
      <c r="BQ38" s="5">
        <f t="shared" si="8"/>
        <v>0.91828617161473458</v>
      </c>
      <c r="BR38" s="5">
        <f t="shared" si="9"/>
        <v>0.63040576019019978</v>
      </c>
      <c r="BS38" s="5">
        <f t="shared" si="10"/>
        <v>432.8083244669765</v>
      </c>
      <c r="BT38" s="5">
        <f t="shared" si="17"/>
        <v>36.393854272073646</v>
      </c>
      <c r="BU38" s="13">
        <f t="shared" si="11"/>
        <v>2.5378561944073407E-9</v>
      </c>
      <c r="BV38" s="33">
        <v>0.62260133862441802</v>
      </c>
      <c r="BW38" s="1">
        <f t="shared" si="18"/>
        <v>14.50806451612903</v>
      </c>
      <c r="BX38" s="1">
        <v>450</v>
      </c>
      <c r="BY38" s="1">
        <v>5</v>
      </c>
      <c r="BZ38" s="37" t="s">
        <v>216</v>
      </c>
      <c r="CA38">
        <v>-2.7036741999999999E-2</v>
      </c>
      <c r="CB38">
        <v>-2.3497570999999998E-2</v>
      </c>
      <c r="CC38">
        <v>1.1506185799999999</v>
      </c>
      <c r="CD38">
        <v>9.0484053299999996</v>
      </c>
      <c r="CE38">
        <v>8.9599867399999997</v>
      </c>
      <c r="CF38">
        <v>50.073487200000002</v>
      </c>
      <c r="CG38">
        <v>1.9630238200000001</v>
      </c>
      <c r="CH38">
        <v>0.683502147</v>
      </c>
      <c r="CI38">
        <v>3.2405453799999999</v>
      </c>
      <c r="CJ38">
        <v>2.0473316100000001</v>
      </c>
      <c r="CK38">
        <v>1.72636251</v>
      </c>
      <c r="CL38">
        <v>0.75870850499999998</v>
      </c>
      <c r="CM38">
        <v>0.52063953200000002</v>
      </c>
      <c r="CN38">
        <v>9.1145691400000004</v>
      </c>
    </row>
    <row r="39" spans="1:92" x14ac:dyDescent="0.3">
      <c r="A39" s="1" t="s">
        <v>71</v>
      </c>
      <c r="B39" s="1" t="s">
        <v>84</v>
      </c>
      <c r="C39" s="1" t="s">
        <v>126</v>
      </c>
      <c r="D39" s="1" t="s">
        <v>37</v>
      </c>
      <c r="E39" s="5">
        <v>1361.655949</v>
      </c>
      <c r="F39" s="5">
        <v>12.17788356</v>
      </c>
      <c r="G39" s="7">
        <v>1.3318448700000001</v>
      </c>
      <c r="H39" s="5">
        <v>15.6</v>
      </c>
      <c r="I39" s="3">
        <v>0.99099999999999999</v>
      </c>
      <c r="J39" s="6">
        <v>45.242444214292412</v>
      </c>
      <c r="K39" s="7">
        <v>16.709653014202711</v>
      </c>
      <c r="L39" s="5">
        <v>0.1671</v>
      </c>
      <c r="M39" s="5">
        <v>3.78</v>
      </c>
      <c r="N39" s="5">
        <v>8.7099999999999991</v>
      </c>
      <c r="O39" s="5">
        <v>8.7099999999999991</v>
      </c>
      <c r="P39" s="5">
        <v>0.51900000000000002</v>
      </c>
      <c r="Q39" s="5">
        <v>8.7099999999999997E-2</v>
      </c>
      <c r="R39" s="5">
        <v>8.7099999999999997E-2</v>
      </c>
      <c r="S39" s="5">
        <v>5.1900000000000002E-3</v>
      </c>
      <c r="T39" s="5">
        <v>16.7822736</v>
      </c>
      <c r="U39" s="7">
        <v>31</v>
      </c>
      <c r="V39" s="1">
        <v>31.1</v>
      </c>
      <c r="W39" s="1">
        <v>48.82</v>
      </c>
      <c r="X39" s="1">
        <v>43.75</v>
      </c>
      <c r="Y39" s="1">
        <v>42.45</v>
      </c>
      <c r="Z39" s="1">
        <v>13.8</v>
      </c>
      <c r="AA39" s="1">
        <f t="shared" si="3"/>
        <v>0.4375</v>
      </c>
      <c r="AB39" s="1">
        <f t="shared" si="4"/>
        <v>0.42450000000000004</v>
      </c>
      <c r="AC39" s="1">
        <f t="shared" si="5"/>
        <v>0.13800000000000001</v>
      </c>
      <c r="AD39" s="1">
        <v>570.20000000000005</v>
      </c>
      <c r="AE39" s="7">
        <v>1.31</v>
      </c>
      <c r="AF39" s="7">
        <v>48.620000000000005</v>
      </c>
      <c r="AG39" s="5">
        <v>1.3100000000000001E-2</v>
      </c>
      <c r="AH39" s="5">
        <v>0.48620000000000002</v>
      </c>
      <c r="AI39" s="5">
        <v>544.76006400000006</v>
      </c>
      <c r="AJ39" s="7">
        <v>477.01</v>
      </c>
      <c r="AK39" s="5">
        <v>-61.68</v>
      </c>
      <c r="AL39" s="5">
        <v>28.13</v>
      </c>
      <c r="AM39" s="13">
        <v>334974800.01480645</v>
      </c>
      <c r="AN39" s="13">
        <v>7.3694456003257428E-3</v>
      </c>
      <c r="AO39" s="5">
        <v>1.18166914639465</v>
      </c>
      <c r="AP39" s="5">
        <v>0.3839532820144067</v>
      </c>
      <c r="AQ39" s="5">
        <v>0.48821758632715684</v>
      </c>
      <c r="AR39" s="5">
        <v>0.24962070427565081</v>
      </c>
      <c r="AS39" s="5">
        <v>231.47582431610243</v>
      </c>
      <c r="AT39" s="27">
        <v>6.7923686796104504E-3</v>
      </c>
      <c r="AU39" s="27">
        <v>2.7090138276172401E-2</v>
      </c>
      <c r="AV39" s="27">
        <v>9.9257331666908494E-3</v>
      </c>
      <c r="AW39" s="27">
        <v>8.5211433667238599E-4</v>
      </c>
      <c r="AX39" s="27">
        <v>9.3298021602926204E-2</v>
      </c>
      <c r="AY39" s="27">
        <v>1.0750005491838599</v>
      </c>
      <c r="AZ39" s="27">
        <v>3.2421409010561002E-2</v>
      </c>
      <c r="BA39" s="27">
        <v>2.2053292576144301</v>
      </c>
      <c r="BB39" s="13">
        <v>66900000000</v>
      </c>
      <c r="BC39" s="13">
        <v>2080000000</v>
      </c>
      <c r="BD39" s="13">
        <v>3670000</v>
      </c>
      <c r="BE39" s="13">
        <v>4580000000</v>
      </c>
      <c r="BF39" s="13">
        <v>159000000</v>
      </c>
      <c r="BG39" s="13">
        <v>13400000</v>
      </c>
      <c r="BH39" s="13">
        <v>3430000</v>
      </c>
      <c r="BI39" s="13">
        <v>1280000000</v>
      </c>
      <c r="BJ39" s="13">
        <v>112000000</v>
      </c>
      <c r="BK39" s="13">
        <v>1750000000</v>
      </c>
      <c r="BL39" s="31">
        <v>4.9849474093886403E-2</v>
      </c>
      <c r="BM39" s="5">
        <f t="shared" si="15"/>
        <v>6.2364712007674942E-3</v>
      </c>
      <c r="BN39" s="13">
        <f t="shared" si="16"/>
        <v>32.16346153846154</v>
      </c>
      <c r="BO39" s="13">
        <f t="shared" si="6"/>
        <v>1.1015613752355371E-13</v>
      </c>
      <c r="BP39" s="13">
        <f t="shared" si="7"/>
        <v>5.6811016653588945E-10</v>
      </c>
      <c r="BQ39" s="5">
        <f t="shared" si="8"/>
        <v>0.78643885998223306</v>
      </c>
      <c r="BR39" s="5">
        <f t="shared" si="9"/>
        <v>0.65013301349064789</v>
      </c>
      <c r="BS39" s="5">
        <f t="shared" si="10"/>
        <v>602.87497244890585</v>
      </c>
      <c r="BT39" s="5">
        <f t="shared" si="17"/>
        <v>31.410208700892067</v>
      </c>
      <c r="BU39" s="13">
        <f t="shared" si="11"/>
        <v>3.4600272692989902E-9</v>
      </c>
      <c r="BV39" s="33">
        <v>1.2361533995654901</v>
      </c>
      <c r="BW39" s="1">
        <f t="shared" si="18"/>
        <v>16.782273603082849</v>
      </c>
      <c r="BX39" s="1">
        <v>450</v>
      </c>
      <c r="BY39" s="1">
        <v>5</v>
      </c>
      <c r="BZ39" s="37" t="s">
        <v>216</v>
      </c>
      <c r="CA39">
        <v>-2.4055928000000001E-2</v>
      </c>
      <c r="CB39">
        <v>-2.3635791999999999E-2</v>
      </c>
      <c r="CC39">
        <v>1.0177754400000001</v>
      </c>
      <c r="CD39">
        <v>8.5609018900000002</v>
      </c>
      <c r="CE39">
        <v>8.9242301899999994</v>
      </c>
      <c r="CF39">
        <v>-663.55311500000005</v>
      </c>
      <c r="CG39">
        <v>1.8784778900000001</v>
      </c>
      <c r="CH39">
        <v>0.64406733900000002</v>
      </c>
      <c r="CI39">
        <v>2.9434755300000002</v>
      </c>
      <c r="CJ39">
        <v>1.83382336</v>
      </c>
      <c r="CK39">
        <v>1.55258476</v>
      </c>
      <c r="CL39">
        <v>0.68581250699999996</v>
      </c>
      <c r="CM39">
        <v>0.38270551400000002</v>
      </c>
      <c r="CN39">
        <v>9.1724063699999991</v>
      </c>
    </row>
    <row r="40" spans="1:92" x14ac:dyDescent="0.3">
      <c r="A40" s="1" t="s">
        <v>71</v>
      </c>
      <c r="B40" s="1" t="s">
        <v>84</v>
      </c>
      <c r="C40" s="1" t="s">
        <v>127</v>
      </c>
      <c r="D40" s="1" t="s">
        <v>38</v>
      </c>
      <c r="E40" s="5">
        <v>1361.655949</v>
      </c>
      <c r="F40" s="5">
        <v>12.17788356</v>
      </c>
      <c r="G40" s="7">
        <v>1.3318448700000001</v>
      </c>
      <c r="H40" s="5">
        <v>15.65</v>
      </c>
      <c r="I40" s="3">
        <v>0.99</v>
      </c>
      <c r="J40" s="6">
        <v>37.10658555937583</v>
      </c>
      <c r="K40" s="7">
        <v>12.946053105851282</v>
      </c>
      <c r="L40" s="5">
        <v>0.1295</v>
      </c>
      <c r="M40" s="5">
        <v>3.55</v>
      </c>
      <c r="N40" s="5">
        <v>6.5519999999999996</v>
      </c>
      <c r="O40" s="5">
        <v>6.5519999999999996</v>
      </c>
      <c r="P40" s="5">
        <v>0.42199999999999999</v>
      </c>
      <c r="Q40" s="5">
        <v>6.5519999999999995E-2</v>
      </c>
      <c r="R40" s="5">
        <v>6.5519999999999995E-2</v>
      </c>
      <c r="S40" s="5">
        <v>4.2199999999999998E-3</v>
      </c>
      <c r="T40" s="5">
        <v>15.526066350000001</v>
      </c>
      <c r="U40" s="7">
        <v>14.39</v>
      </c>
      <c r="V40" s="1">
        <v>26.94</v>
      </c>
      <c r="W40" s="1">
        <v>22.57</v>
      </c>
      <c r="X40" s="1">
        <v>43.75</v>
      </c>
      <c r="Y40" s="1">
        <v>42.45</v>
      </c>
      <c r="Z40" s="1">
        <v>13.8</v>
      </c>
      <c r="AA40" s="1">
        <f t="shared" si="3"/>
        <v>0.4375</v>
      </c>
      <c r="AB40" s="1">
        <f t="shared" si="4"/>
        <v>0.42450000000000004</v>
      </c>
      <c r="AC40" s="1">
        <f t="shared" si="5"/>
        <v>0.13800000000000001</v>
      </c>
      <c r="AD40" s="1">
        <v>391.78</v>
      </c>
      <c r="AE40" s="7">
        <v>0.9900000000000001</v>
      </c>
      <c r="AF40" s="7">
        <v>49.09</v>
      </c>
      <c r="AG40" s="5">
        <v>9.9000000000000008E-3</v>
      </c>
      <c r="AH40" s="5">
        <v>0.49090000000000006</v>
      </c>
      <c r="AI40" s="5">
        <v>951.02587200000005</v>
      </c>
      <c r="AJ40" s="7">
        <v>1005.27</v>
      </c>
      <c r="AK40" s="5">
        <v>-45.96</v>
      </c>
      <c r="AL40" s="5">
        <v>-16.41</v>
      </c>
      <c r="AM40" s="13">
        <v>327338468.97124618</v>
      </c>
      <c r="AN40" s="13">
        <v>7.2014463173674173E-3</v>
      </c>
      <c r="AO40" s="5">
        <v>0.66396381305793206</v>
      </c>
      <c r="AP40" s="5">
        <v>0.10836826487717882</v>
      </c>
      <c r="AQ40" s="5">
        <v>0.11293824360579023</v>
      </c>
      <c r="AR40" s="5">
        <v>0.12602978320882804</v>
      </c>
      <c r="AS40" s="5">
        <v>152.44692750175605</v>
      </c>
      <c r="AT40" s="27">
        <v>6.6284290755485699E-3</v>
      </c>
      <c r="AU40" s="27">
        <v>4.3009686853668697E-2</v>
      </c>
      <c r="AV40" s="28">
        <v>3.0740024066203402E-2</v>
      </c>
      <c r="AW40" s="27">
        <v>3.6512572826833799E-3</v>
      </c>
      <c r="AX40" s="28">
        <v>0.48076745149090699</v>
      </c>
      <c r="AY40" s="28">
        <v>1.4181241547716099</v>
      </c>
      <c r="AZ40" s="27">
        <v>2.1675994044590599E-2</v>
      </c>
      <c r="BA40" s="27">
        <v>4.4391415400665002</v>
      </c>
      <c r="BB40" s="13">
        <v>28300000000</v>
      </c>
      <c r="BC40" s="13">
        <v>1650000000</v>
      </c>
      <c r="BD40" s="13">
        <v>1460000</v>
      </c>
      <c r="BE40" s="13">
        <v>1430000000</v>
      </c>
      <c r="BF40" s="13">
        <v>60000000</v>
      </c>
      <c r="BG40" s="13">
        <v>7150000</v>
      </c>
      <c r="BH40" s="13">
        <v>2230000</v>
      </c>
      <c r="BI40" s="13">
        <v>523000000</v>
      </c>
      <c r="BJ40" s="13">
        <v>78400000</v>
      </c>
      <c r="BK40" s="13">
        <v>732000000</v>
      </c>
      <c r="BL40" s="31">
        <v>3.3276628967177799E-2</v>
      </c>
      <c r="BM40" s="5">
        <f t="shared" si="15"/>
        <v>1.0846142780282933E-2</v>
      </c>
      <c r="BN40" s="13">
        <f t="shared" si="16"/>
        <v>17.151515151515152</v>
      </c>
      <c r="BO40" s="13">
        <f t="shared" si="6"/>
        <v>2.5446806775149886E-13</v>
      </c>
      <c r="BP40" s="13">
        <f t="shared" si="7"/>
        <v>4.0240231094420126E-10</v>
      </c>
      <c r="BQ40" s="5">
        <f t="shared" si="8"/>
        <v>0.95953559589112369</v>
      </c>
      <c r="BR40" s="5">
        <f t="shared" si="9"/>
        <v>1.1629768489111294</v>
      </c>
      <c r="BS40" s="5">
        <f t="shared" si="10"/>
        <v>1406.7488085606483</v>
      </c>
      <c r="BT40" s="5">
        <f t="shared" si="17"/>
        <v>21.168932014962937</v>
      </c>
      <c r="BU40" s="13">
        <f t="shared" si="11"/>
        <v>5.3868172262104611E-9</v>
      </c>
      <c r="BV40" s="33">
        <v>1.25400688971484</v>
      </c>
      <c r="BW40" s="1">
        <f t="shared" si="18"/>
        <v>15.5260663507109</v>
      </c>
      <c r="BX40" s="1">
        <v>450</v>
      </c>
      <c r="BY40" s="1">
        <v>5</v>
      </c>
      <c r="BZ40" s="37" t="s">
        <v>216</v>
      </c>
      <c r="CA40">
        <v>-2.1407889999999999E-2</v>
      </c>
      <c r="CB40">
        <v>-2.4076601999999999E-2</v>
      </c>
      <c r="CC40">
        <v>0.88915742900000005</v>
      </c>
      <c r="CD40">
        <v>7.9613193400000002</v>
      </c>
      <c r="CE40">
        <v>8.8525890799999996</v>
      </c>
      <c r="CF40">
        <v>-22.021986699999999</v>
      </c>
      <c r="CG40">
        <v>1.7923199999999999</v>
      </c>
      <c r="CH40">
        <v>0.60698938599999996</v>
      </c>
      <c r="CI40">
        <v>3.1646124499999999</v>
      </c>
      <c r="CJ40">
        <v>1.9400383699999999</v>
      </c>
      <c r="CK40">
        <v>1.62698228</v>
      </c>
      <c r="CL40">
        <v>0.69072321400000003</v>
      </c>
      <c r="CM40">
        <v>0.335809038</v>
      </c>
      <c r="CN40">
        <v>9.7109783000000007</v>
      </c>
    </row>
    <row r="41" spans="1:92" x14ac:dyDescent="0.3">
      <c r="A41" s="1" t="s">
        <v>71</v>
      </c>
      <c r="B41" s="1" t="s">
        <v>84</v>
      </c>
      <c r="C41" s="1" t="s">
        <v>128</v>
      </c>
      <c r="D41" s="1" t="s">
        <v>39</v>
      </c>
      <c r="E41" s="5">
        <v>1361.655949</v>
      </c>
      <c r="F41" s="5">
        <v>12.17788356</v>
      </c>
      <c r="G41" s="7">
        <v>1.3318448700000001</v>
      </c>
      <c r="H41" s="5">
        <v>15.375</v>
      </c>
      <c r="I41" s="3">
        <v>0.99099999999999999</v>
      </c>
      <c r="J41" s="6">
        <v>29.520375649840684</v>
      </c>
      <c r="K41" s="7">
        <v>8.5730601756014124</v>
      </c>
      <c r="L41" s="5">
        <v>8.5699999999999998E-2</v>
      </c>
      <c r="M41" s="5">
        <v>3.74</v>
      </c>
      <c r="N41" s="5">
        <v>3.9390000000000001</v>
      </c>
      <c r="O41" s="5">
        <v>3.9390000000000001</v>
      </c>
      <c r="P41" s="5">
        <v>0.27100000000000002</v>
      </c>
      <c r="Q41" s="5">
        <v>3.9390000000000001E-2</v>
      </c>
      <c r="R41" s="5">
        <v>3.9390000000000001E-2</v>
      </c>
      <c r="S41" s="5">
        <v>2.7100000000000002E-3</v>
      </c>
      <c r="T41" s="5">
        <v>14.53505535</v>
      </c>
      <c r="U41" s="7">
        <v>16.079999999999998</v>
      </c>
      <c r="V41" s="1">
        <v>24.69</v>
      </c>
      <c r="W41" s="1">
        <v>30.85</v>
      </c>
      <c r="X41" s="1">
        <v>43.75</v>
      </c>
      <c r="Y41" s="1">
        <v>42.45</v>
      </c>
      <c r="Z41" s="1">
        <v>13.8</v>
      </c>
      <c r="AA41" s="1">
        <f t="shared" si="3"/>
        <v>0.4375</v>
      </c>
      <c r="AB41" s="1">
        <f t="shared" si="4"/>
        <v>0.42450000000000004</v>
      </c>
      <c r="AC41" s="1">
        <f t="shared" si="5"/>
        <v>0.13800000000000001</v>
      </c>
      <c r="AD41" s="1">
        <v>606.08000000000004</v>
      </c>
      <c r="AE41" s="7">
        <v>1.0900000000000001</v>
      </c>
      <c r="AF41" s="7">
        <v>49.59</v>
      </c>
      <c r="AG41" s="5">
        <v>1.09E-2</v>
      </c>
      <c r="AH41" s="5">
        <v>0.49590000000000001</v>
      </c>
      <c r="AI41" s="5">
        <v>617.842896</v>
      </c>
      <c r="AJ41" s="7">
        <v>534.34</v>
      </c>
      <c r="AK41" s="5">
        <v>-87.12</v>
      </c>
      <c r="AL41" s="5">
        <v>10.41</v>
      </c>
      <c r="AM41" s="13">
        <v>340944885.57952982</v>
      </c>
      <c r="AN41" s="13">
        <v>7.5007874827496572E-3</v>
      </c>
      <c r="AO41" s="5"/>
      <c r="AP41" s="5">
        <v>0.13018577033734791</v>
      </c>
      <c r="AQ41" s="5">
        <v>0.11157269513070837</v>
      </c>
      <c r="AR41" s="5">
        <v>0.12549724949931179</v>
      </c>
      <c r="AS41" s="5">
        <v>126.46888758455817</v>
      </c>
      <c r="AT41" s="27">
        <v>9.8019044555285105E-4</v>
      </c>
      <c r="AU41" s="27">
        <v>7.1035784456261299E-3</v>
      </c>
      <c r="AV41" s="27">
        <v>5.1933748326029204E-3</v>
      </c>
      <c r="AW41" s="27">
        <v>1.4676602427393601E-3</v>
      </c>
      <c r="AX41" s="27">
        <v>3.3473966240375803E-2</v>
      </c>
      <c r="AY41" s="27">
        <v>0.70804155756477305</v>
      </c>
      <c r="AZ41" s="27">
        <v>7.5610089418737494E-2</v>
      </c>
      <c r="BA41" s="27">
        <v>0.98122094886400102</v>
      </c>
      <c r="BB41" s="13">
        <v>28500000000</v>
      </c>
      <c r="BC41" s="13">
        <v>1030000000</v>
      </c>
      <c r="BD41" s="13">
        <v>1970000</v>
      </c>
      <c r="BE41" s="13">
        <v>1760000000</v>
      </c>
      <c r="BF41" s="13">
        <v>65200000</v>
      </c>
      <c r="BG41" s="13">
        <v>919000</v>
      </c>
      <c r="BH41" s="13">
        <v>2140000</v>
      </c>
      <c r="BI41" s="13">
        <v>665000000</v>
      </c>
      <c r="BJ41" s="13">
        <v>77600000</v>
      </c>
      <c r="BK41" s="13">
        <v>793000000</v>
      </c>
      <c r="BL41" s="31"/>
      <c r="BM41" s="5"/>
      <c r="BN41" s="13">
        <f t="shared" si="16"/>
        <v>27.66990291262136</v>
      </c>
      <c r="BO41" s="13">
        <f t="shared" si="6"/>
        <v>2.6318552571051427E-13</v>
      </c>
      <c r="BP41" s="13"/>
      <c r="BQ41" s="5">
        <f t="shared" si="8"/>
        <v>1.1668246445497632</v>
      </c>
      <c r="BR41" s="5">
        <f t="shared" si="9"/>
        <v>0.96398591930679645</v>
      </c>
      <c r="BS41" s="5">
        <f t="shared" si="10"/>
        <v>971.44939310065729</v>
      </c>
      <c r="BT41" s="5">
        <f t="shared" si="17"/>
        <v>16.860748004847739</v>
      </c>
      <c r="BU41" s="13">
        <f t="shared" si="11"/>
        <v>4.4375048275283573E-9</v>
      </c>
      <c r="BV41" s="33">
        <v>1.3646791258995199</v>
      </c>
      <c r="BW41" s="1">
        <f t="shared" si="18"/>
        <v>14.535055350553504</v>
      </c>
      <c r="BX41" s="1">
        <v>450</v>
      </c>
      <c r="BY41" s="1">
        <v>5</v>
      </c>
      <c r="BZ41" s="37" t="s">
        <v>216</v>
      </c>
      <c r="CA41">
        <v>-2.2390429999999999E-2</v>
      </c>
      <c r="CB41">
        <v>-2.3610176E-2</v>
      </c>
      <c r="CC41">
        <v>0.94833812900000003</v>
      </c>
      <c r="CD41">
        <v>8.1301138500000008</v>
      </c>
      <c r="CE41">
        <v>8.4970567599999995</v>
      </c>
      <c r="CF41">
        <v>45.185728599999997</v>
      </c>
      <c r="CG41">
        <v>1.8394618300000001</v>
      </c>
      <c r="CH41">
        <v>0.58978472100000001</v>
      </c>
      <c r="CI41">
        <v>3.28741101</v>
      </c>
      <c r="CJ41">
        <v>2.03840668</v>
      </c>
      <c r="CK41">
        <v>1.7401563</v>
      </c>
      <c r="CL41">
        <v>0.73114841100000005</v>
      </c>
      <c r="CM41">
        <v>0.32662935399999998</v>
      </c>
      <c r="CN41">
        <v>9.7218949600000002</v>
      </c>
    </row>
    <row r="42" spans="1:92" x14ac:dyDescent="0.3">
      <c r="A42" s="1" t="s">
        <v>71</v>
      </c>
      <c r="B42" s="1" t="s">
        <v>85</v>
      </c>
      <c r="C42" s="1" t="s">
        <v>129</v>
      </c>
      <c r="D42" s="1" t="s">
        <v>40</v>
      </c>
      <c r="E42" s="5">
        <v>314.23987199999999</v>
      </c>
      <c r="F42" s="5">
        <v>17.095476130000002</v>
      </c>
      <c r="G42" s="7">
        <v>0.184624183</v>
      </c>
      <c r="H42" s="5">
        <v>30.925000000000001</v>
      </c>
      <c r="I42" s="3">
        <v>0.71799999999999997</v>
      </c>
      <c r="J42" s="6">
        <v>2.1392749412439569</v>
      </c>
      <c r="K42" s="7">
        <v>2.7798264026777151</v>
      </c>
      <c r="L42" s="5">
        <v>2.7799999999999998E-2</v>
      </c>
      <c r="M42" s="5">
        <v>7.53</v>
      </c>
      <c r="N42" s="5">
        <v>0.93600000000000005</v>
      </c>
      <c r="O42" s="5">
        <v>9.1150000000000002</v>
      </c>
      <c r="P42" s="5">
        <v>9.2999999999999999E-2</v>
      </c>
      <c r="Q42" s="5">
        <v>9.3600000000000003E-3</v>
      </c>
      <c r="R42" s="5">
        <v>9.1149999999999995E-2</v>
      </c>
      <c r="S42" s="5">
        <v>9.3000000000000005E-4</v>
      </c>
      <c r="T42" s="5">
        <v>98.010752690000004</v>
      </c>
      <c r="U42" s="7">
        <v>73.75</v>
      </c>
      <c r="V42" s="1">
        <v>6.51</v>
      </c>
      <c r="W42" s="1">
        <v>19.82</v>
      </c>
      <c r="X42" s="1">
        <v>51.05</v>
      </c>
      <c r="Y42" s="1">
        <v>30.5</v>
      </c>
      <c r="Z42" s="1">
        <v>18.45</v>
      </c>
      <c r="AA42" s="1">
        <f t="shared" si="3"/>
        <v>0.51049999999999995</v>
      </c>
      <c r="AB42" s="1">
        <f t="shared" si="4"/>
        <v>0.30499999999999999</v>
      </c>
      <c r="AC42" s="1">
        <f t="shared" si="5"/>
        <v>0.1845</v>
      </c>
      <c r="AD42" s="1">
        <v>2.63</v>
      </c>
      <c r="AE42" s="7">
        <v>0.57999999999999996</v>
      </c>
      <c r="AF42" s="7">
        <v>46.77</v>
      </c>
      <c r="AG42" s="5">
        <v>5.7999999999999996E-3</v>
      </c>
      <c r="AH42" s="5">
        <v>0.4677</v>
      </c>
      <c r="AI42" s="5">
        <v>71.528952000000004</v>
      </c>
      <c r="AJ42" s="7">
        <v>82.69</v>
      </c>
      <c r="AK42" s="5">
        <v>-28.2</v>
      </c>
      <c r="AL42" s="5">
        <v>4.16</v>
      </c>
      <c r="AM42" s="13">
        <v>83756423.116281912</v>
      </c>
      <c r="AN42" s="13">
        <v>1.8426413085582023E-3</v>
      </c>
      <c r="AO42" s="5">
        <v>0.20561240236953329</v>
      </c>
      <c r="AP42" s="5">
        <v>8.8635250789035849E-2</v>
      </c>
      <c r="AQ42" s="5">
        <v>0.12555066547721558</v>
      </c>
      <c r="AR42" s="5">
        <v>0.18214115651756901</v>
      </c>
      <c r="AS42" s="5">
        <v>59.458626715336685</v>
      </c>
      <c r="AT42" s="27">
        <v>5.4868003233044596E-3</v>
      </c>
      <c r="AU42" s="27">
        <v>7.9208913713185794E-3</v>
      </c>
      <c r="AV42" s="27">
        <v>2.8124610652151901E-3</v>
      </c>
      <c r="AW42" s="27">
        <v>0</v>
      </c>
      <c r="AX42" s="27">
        <v>3.4471694230765902E-3</v>
      </c>
      <c r="AY42" s="27">
        <v>4.5528085132468497E-2</v>
      </c>
      <c r="AZ42" s="27">
        <v>3.1568214450423598E-2</v>
      </c>
      <c r="BA42" s="27">
        <v>4.8704700680872799</v>
      </c>
      <c r="BB42" s="13">
        <v>5920000000</v>
      </c>
      <c r="BC42" s="13">
        <v>187000000</v>
      </c>
      <c r="BD42" s="13">
        <v>167000</v>
      </c>
      <c r="BE42" s="13">
        <v>191000000</v>
      </c>
      <c r="BF42" s="13">
        <v>8890000</v>
      </c>
      <c r="BG42" s="13">
        <v>61000000</v>
      </c>
      <c r="BH42" s="13">
        <v>915000</v>
      </c>
      <c r="BI42" s="13">
        <v>106000000</v>
      </c>
      <c r="BJ42" s="13">
        <v>7320000</v>
      </c>
      <c r="BK42" s="13">
        <v>1090000000</v>
      </c>
      <c r="BL42" s="31">
        <v>2.60851923166337E-3</v>
      </c>
      <c r="BM42" s="5">
        <f t="shared" ref="BM42:BM48" si="19">AN42/AO42</f>
        <v>8.9617225776417297E-3</v>
      </c>
      <c r="BN42" s="13">
        <f t="shared" si="16"/>
        <v>31.657754010695186</v>
      </c>
      <c r="BO42" s="13">
        <f t="shared" si="6"/>
        <v>3.1125697779699366E-13</v>
      </c>
      <c r="BP42" s="13">
        <f t="shared" si="7"/>
        <v>1.0995315634734401E-9</v>
      </c>
      <c r="BQ42" s="5">
        <f t="shared" si="8"/>
        <v>0.70597197117303223</v>
      </c>
      <c r="BR42" s="5">
        <f t="shared" si="9"/>
        <v>2.0549516687338105</v>
      </c>
      <c r="BS42" s="5">
        <f t="shared" si="10"/>
        <v>670.82369808888382</v>
      </c>
      <c r="BT42" s="5">
        <f t="shared" si="17"/>
        <v>32.268150311826467</v>
      </c>
      <c r="BU42" s="13">
        <f t="shared" si="11"/>
        <v>1.0043686945158223E-8</v>
      </c>
      <c r="BV42" s="33">
        <v>0.17576394898996001</v>
      </c>
      <c r="BW42" s="1">
        <f t="shared" si="18"/>
        <v>10.064516129032258</v>
      </c>
      <c r="BX42" s="1">
        <v>195</v>
      </c>
      <c r="BY42" s="1">
        <v>9</v>
      </c>
      <c r="BZ42" s="37" t="s">
        <v>217</v>
      </c>
      <c r="CA42">
        <v>-1.9147991E-2</v>
      </c>
      <c r="CB42">
        <v>-1.6710815E-2</v>
      </c>
      <c r="CC42">
        <v>1.1458442</v>
      </c>
      <c r="CD42">
        <v>5.8251939400000001</v>
      </c>
      <c r="CE42">
        <v>5.0962481899999998</v>
      </c>
      <c r="CF42">
        <v>7.9055735699999996</v>
      </c>
      <c r="CG42">
        <v>1.72030142</v>
      </c>
      <c r="CH42">
        <v>0.522507316</v>
      </c>
      <c r="CI42">
        <v>3.6791106600000001</v>
      </c>
      <c r="CJ42">
        <v>2.0083323700000002</v>
      </c>
      <c r="CK42">
        <v>1.87461677</v>
      </c>
      <c r="CL42">
        <v>1.0087596999999999</v>
      </c>
      <c r="CM42">
        <v>0.85503358500000004</v>
      </c>
      <c r="CN42">
        <v>6.4315554400000003</v>
      </c>
    </row>
    <row r="43" spans="1:92" x14ac:dyDescent="0.3">
      <c r="A43" s="1" t="s">
        <v>71</v>
      </c>
      <c r="B43" s="1" t="s">
        <v>85</v>
      </c>
      <c r="C43" s="1" t="s">
        <v>130</v>
      </c>
      <c r="D43" s="1" t="s">
        <v>41</v>
      </c>
      <c r="E43" s="5">
        <v>314.23987199999999</v>
      </c>
      <c r="F43" s="5">
        <v>17.095476130000002</v>
      </c>
      <c r="G43" s="7">
        <v>0.184624183</v>
      </c>
      <c r="H43" s="5">
        <v>30.975000000000001</v>
      </c>
      <c r="I43" s="3">
        <v>0.75600000000000001</v>
      </c>
      <c r="J43" s="6">
        <v>3.4109808973533084</v>
      </c>
      <c r="K43" s="7">
        <v>3.5354188854273452</v>
      </c>
      <c r="L43" s="5">
        <v>3.5400000000000001E-2</v>
      </c>
      <c r="M43" s="5">
        <v>7.64</v>
      </c>
      <c r="N43" s="5">
        <v>1.389</v>
      </c>
      <c r="O43" s="5">
        <v>7.0250000000000004</v>
      </c>
      <c r="P43" s="5">
        <v>0.13300000000000001</v>
      </c>
      <c r="Q43" s="5">
        <v>1.389E-2</v>
      </c>
      <c r="R43" s="5">
        <v>7.0250000000000007E-2</v>
      </c>
      <c r="S43" s="5">
        <v>1.33E-3</v>
      </c>
      <c r="T43" s="5">
        <v>52.819548869999998</v>
      </c>
      <c r="U43" s="7">
        <v>5.25</v>
      </c>
      <c r="V43" s="1">
        <v>6.03</v>
      </c>
      <c r="W43" s="1">
        <v>22.11</v>
      </c>
      <c r="X43" s="1">
        <v>51.05</v>
      </c>
      <c r="Y43" s="1">
        <v>30.5</v>
      </c>
      <c r="Z43" s="1">
        <v>18.45</v>
      </c>
      <c r="AA43" s="1">
        <f t="shared" si="3"/>
        <v>0.51049999999999995</v>
      </c>
      <c r="AB43" s="1">
        <f t="shared" si="4"/>
        <v>0.30499999999999999</v>
      </c>
      <c r="AC43" s="1">
        <f t="shared" si="5"/>
        <v>0.1845</v>
      </c>
      <c r="AD43" s="1">
        <v>89.75</v>
      </c>
      <c r="AE43" s="7">
        <v>0.42</v>
      </c>
      <c r="AF43" s="7">
        <v>46.739999999999995</v>
      </c>
      <c r="AG43" s="5">
        <v>4.1999999999999997E-3</v>
      </c>
      <c r="AH43" s="5">
        <v>0.46739999999999993</v>
      </c>
      <c r="AI43" s="5">
        <v>130.44316800000001</v>
      </c>
      <c r="AJ43" s="7">
        <v>97.78</v>
      </c>
      <c r="AK43" s="5">
        <v>-34.200000000000003</v>
      </c>
      <c r="AL43" s="5">
        <v>-4.88</v>
      </c>
      <c r="AM43" s="13">
        <v>71497696.343543515</v>
      </c>
      <c r="AN43" s="13">
        <v>1.5729493195579577E-3</v>
      </c>
      <c r="AO43" s="5">
        <v>0.35405597181079279</v>
      </c>
      <c r="AP43" s="5">
        <v>9.476034985078835E-2</v>
      </c>
      <c r="AQ43" s="5">
        <v>0.14285557616063452</v>
      </c>
      <c r="AR43" s="5">
        <v>0.19876699824307889</v>
      </c>
      <c r="AS43" s="5">
        <v>67.374618419569714</v>
      </c>
      <c r="AT43" s="27">
        <v>7.8267407516284596E-3</v>
      </c>
      <c r="AU43" s="27">
        <v>2.09144217689025E-2</v>
      </c>
      <c r="AV43" s="27">
        <v>7.9689802037143896E-3</v>
      </c>
      <c r="AW43" s="27">
        <v>2.42728585405199E-4</v>
      </c>
      <c r="AX43" s="27">
        <v>3.9796597290795398E-3</v>
      </c>
      <c r="AY43" s="27">
        <v>8.1040554609104198E-2</v>
      </c>
      <c r="AZ43" s="27">
        <v>7.9250886572122606E-2</v>
      </c>
      <c r="BA43" s="28">
        <v>6.5390720637059996</v>
      </c>
      <c r="BB43" s="13">
        <v>25900000</v>
      </c>
      <c r="BC43" s="13">
        <v>1310000</v>
      </c>
      <c r="BE43" s="13">
        <v>2390000</v>
      </c>
      <c r="BF43" s="13">
        <v>74500</v>
      </c>
      <c r="BG43" s="13">
        <v>492000</v>
      </c>
      <c r="BH43" s="13">
        <v>7720</v>
      </c>
      <c r="BI43" s="13">
        <v>1190000</v>
      </c>
      <c r="BJ43" s="13">
        <v>128000</v>
      </c>
      <c r="BK43" s="13">
        <v>12400000</v>
      </c>
      <c r="BL43" s="31">
        <v>4.1896917929837799E-3</v>
      </c>
      <c r="BM43" s="5">
        <f t="shared" si="19"/>
        <v>4.4426572203067954E-3</v>
      </c>
      <c r="BN43" s="13">
        <f t="shared" si="16"/>
        <v>19.770992366412212</v>
      </c>
      <c r="BO43" s="13">
        <f t="shared" si="6"/>
        <v>6.0731633959766704E-11</v>
      </c>
      <c r="BP43" s="13">
        <f t="shared" si="7"/>
        <v>2.7027173420671208E-7</v>
      </c>
      <c r="BQ43" s="5">
        <f t="shared" si="8"/>
        <v>0.66332972361005149</v>
      </c>
      <c r="BR43" s="5">
        <f t="shared" si="9"/>
        <v>2.0975756057893582</v>
      </c>
      <c r="BS43" s="5">
        <f t="shared" si="10"/>
        <v>711.00010210662174</v>
      </c>
      <c r="BT43" s="5">
        <f t="shared" si="17"/>
        <v>42.833305295878091</v>
      </c>
      <c r="BU43" s="13">
        <f t="shared" si="11"/>
        <v>2.6013366185162052E-6</v>
      </c>
      <c r="BV43" s="33">
        <v>0.25048501367953702</v>
      </c>
      <c r="BW43" s="1">
        <f t="shared" si="18"/>
        <v>10.443609022556391</v>
      </c>
      <c r="BX43" s="1">
        <v>195</v>
      </c>
      <c r="BY43" s="1">
        <v>9</v>
      </c>
      <c r="BZ43" s="37" t="s">
        <v>217</v>
      </c>
      <c r="CA43">
        <v>-1.6671089E-2</v>
      </c>
      <c r="CB43">
        <v>-1.3792577E-2</v>
      </c>
      <c r="CC43">
        <v>1.2087001500000001</v>
      </c>
      <c r="CD43">
        <v>4.6016975000000002</v>
      </c>
      <c r="CE43">
        <v>3.9099584200000002</v>
      </c>
      <c r="CF43">
        <v>6.1227405499999996</v>
      </c>
      <c r="CG43">
        <v>1.5875857799999999</v>
      </c>
      <c r="CH43">
        <v>0.47642378600000002</v>
      </c>
      <c r="CI43">
        <v>3.5717128800000002</v>
      </c>
      <c r="CJ43">
        <v>1.9071938100000001</v>
      </c>
      <c r="CK43">
        <v>1.8370610700000001</v>
      </c>
      <c r="CL43">
        <v>1.2799973099999999</v>
      </c>
      <c r="CM43">
        <v>0.91573189099999996</v>
      </c>
      <c r="CN43">
        <v>5.78455706</v>
      </c>
    </row>
    <row r="44" spans="1:92" x14ac:dyDescent="0.3">
      <c r="A44" s="1" t="s">
        <v>71</v>
      </c>
      <c r="B44" s="1" t="s">
        <v>85</v>
      </c>
      <c r="C44" s="1" t="s">
        <v>131</v>
      </c>
      <c r="D44" s="1" t="s">
        <v>42</v>
      </c>
      <c r="E44" s="5">
        <v>314.23987199999999</v>
      </c>
      <c r="F44" s="5">
        <v>17.095476130000002</v>
      </c>
      <c r="G44" s="7">
        <v>0.184624183</v>
      </c>
      <c r="H44" s="5">
        <v>29.625</v>
      </c>
      <c r="I44" s="3">
        <v>0.84</v>
      </c>
      <c r="J44" s="6">
        <v>3.1357413061428354</v>
      </c>
      <c r="K44" s="7">
        <v>4.0956307985092186</v>
      </c>
      <c r="L44" s="5">
        <v>4.1000000000000002E-2</v>
      </c>
      <c r="M44" s="5">
        <v>7.53</v>
      </c>
      <c r="N44" s="5">
        <v>1.5789999999999997</v>
      </c>
      <c r="O44" s="5">
        <v>9.4769999999999985</v>
      </c>
      <c r="P44" s="5">
        <v>0.158</v>
      </c>
      <c r="Q44" s="5">
        <v>1.5789999999999998E-2</v>
      </c>
      <c r="R44" s="5">
        <v>9.4769999999999993E-2</v>
      </c>
      <c r="S44" s="5">
        <v>1.58E-3</v>
      </c>
      <c r="T44" s="5">
        <v>59.981012659999998</v>
      </c>
      <c r="U44" s="7">
        <v>4.67</v>
      </c>
      <c r="V44" s="1">
        <v>7.85</v>
      </c>
      <c r="W44" s="1">
        <v>18.77</v>
      </c>
      <c r="X44" s="1">
        <v>51.05</v>
      </c>
      <c r="Y44" s="1">
        <v>30.5</v>
      </c>
      <c r="Z44" s="1">
        <v>18.45</v>
      </c>
      <c r="AA44" s="1">
        <f t="shared" si="3"/>
        <v>0.51049999999999995</v>
      </c>
      <c r="AB44" s="1">
        <f t="shared" si="4"/>
        <v>0.30499999999999999</v>
      </c>
      <c r="AC44" s="1">
        <f t="shared" si="5"/>
        <v>0.1845</v>
      </c>
      <c r="AD44" s="1">
        <v>563.45000000000005</v>
      </c>
      <c r="AE44" s="7">
        <v>0.97</v>
      </c>
      <c r="AF44" s="7">
        <v>47.589999999999996</v>
      </c>
      <c r="AG44" s="5">
        <v>9.7000000000000003E-3</v>
      </c>
      <c r="AH44" s="5">
        <v>0.47589999999999999</v>
      </c>
      <c r="AI44" s="5">
        <v>146.517912</v>
      </c>
      <c r="AJ44" s="7">
        <v>126.75</v>
      </c>
      <c r="AK44" s="5">
        <v>-50.28</v>
      </c>
      <c r="AL44" s="5">
        <v>0.09</v>
      </c>
      <c r="AM44" s="13">
        <v>93575660.151922211</v>
      </c>
      <c r="AN44" s="13">
        <v>2.0586645233422892E-3</v>
      </c>
      <c r="AO44" s="5">
        <v>0.55582523898099623</v>
      </c>
      <c r="AP44" s="5">
        <v>0.10326939601647253</v>
      </c>
      <c r="AQ44" s="5">
        <v>0.12232248564366044</v>
      </c>
      <c r="AR44" s="5">
        <v>0.17574727389335801</v>
      </c>
      <c r="AS44" s="5">
        <v>27.415317079980152</v>
      </c>
      <c r="AT44" s="27">
        <v>1.2957657142255099E-2</v>
      </c>
      <c r="AU44" s="27">
        <v>2.81971076799717E-2</v>
      </c>
      <c r="AV44" s="27">
        <v>4.1705390543244902E-2</v>
      </c>
      <c r="AW44" s="27">
        <v>1.10690841039744E-2</v>
      </c>
      <c r="AX44" s="27">
        <v>6.4637288726127297E-3</v>
      </c>
      <c r="AY44" s="27">
        <v>0.10131487016762999</v>
      </c>
      <c r="AZ44" s="28">
        <v>0.34717670878217999</v>
      </c>
      <c r="BA44" s="27">
        <v>3.1593647289759401</v>
      </c>
      <c r="BB44" s="13">
        <v>2920000000</v>
      </c>
      <c r="BC44" s="13">
        <v>116000000</v>
      </c>
      <c r="BD44" s="13">
        <v>78000</v>
      </c>
      <c r="BE44" s="13">
        <v>86300000</v>
      </c>
      <c r="BF44" s="13">
        <v>2130000</v>
      </c>
      <c r="BG44" s="13">
        <v>15200000</v>
      </c>
      <c r="BH44" s="13">
        <v>586000</v>
      </c>
      <c r="BI44" s="13">
        <v>85500000</v>
      </c>
      <c r="BJ44" s="13">
        <v>3180000</v>
      </c>
      <c r="BK44" s="13">
        <v>422000000</v>
      </c>
      <c r="BL44" s="31">
        <v>4.3953094068381699E-3</v>
      </c>
      <c r="BM44" s="5">
        <f t="shared" si="19"/>
        <v>3.7037982066386072E-3</v>
      </c>
      <c r="BN44" s="13">
        <f t="shared" si="16"/>
        <v>25.172413793103448</v>
      </c>
      <c r="BO44" s="13">
        <f t="shared" si="6"/>
        <v>7.0502209703503053E-13</v>
      </c>
      <c r="BP44" s="13">
        <f t="shared" si="7"/>
        <v>4.7915968877672086E-9</v>
      </c>
      <c r="BQ44" s="5">
        <f t="shared" si="8"/>
        <v>0.8442388615066917</v>
      </c>
      <c r="BR44" s="5">
        <f t="shared" si="9"/>
        <v>1.7018330761353975</v>
      </c>
      <c r="BS44" s="5">
        <f t="shared" si="10"/>
        <v>265.47378156067771</v>
      </c>
      <c r="BT44" s="5">
        <f t="shared" si="17"/>
        <v>13.317039648339961</v>
      </c>
      <c r="BU44" s="13">
        <f t="shared" si="11"/>
        <v>9.3888072191712858E-9</v>
      </c>
      <c r="BV44" s="33">
        <v>0.85716639683458995</v>
      </c>
      <c r="BW44" s="1">
        <f t="shared" si="18"/>
        <v>9.9936708860759484</v>
      </c>
      <c r="BX44" s="1">
        <v>195</v>
      </c>
      <c r="BY44" s="1">
        <v>9</v>
      </c>
      <c r="BZ44" s="37" t="s">
        <v>217</v>
      </c>
      <c r="CA44">
        <v>-1.5170028E-2</v>
      </c>
      <c r="CB44">
        <v>-1.3704874000000001E-2</v>
      </c>
      <c r="CC44">
        <v>1.1069074800000001</v>
      </c>
      <c r="CD44">
        <v>4.4606058400000004</v>
      </c>
      <c r="CE44">
        <v>3.9019595699999998</v>
      </c>
      <c r="CF44">
        <v>6.1676147800000001</v>
      </c>
      <c r="CG44">
        <v>1.5227084399999999</v>
      </c>
      <c r="CH44">
        <v>0.45428243800000001</v>
      </c>
      <c r="CI44">
        <v>5.2545153999999998</v>
      </c>
      <c r="CJ44">
        <v>2.7676802299999999</v>
      </c>
      <c r="CK44">
        <v>2.6580697899999999</v>
      </c>
      <c r="CL44">
        <v>1.5047779100000001</v>
      </c>
      <c r="CM44">
        <v>1.03016277</v>
      </c>
      <c r="CN44">
        <v>7.0655917600000002</v>
      </c>
    </row>
    <row r="45" spans="1:92" x14ac:dyDescent="0.3">
      <c r="A45" s="1" t="s">
        <v>71</v>
      </c>
      <c r="B45" s="1" t="s">
        <v>85</v>
      </c>
      <c r="C45" s="1" t="s">
        <v>132</v>
      </c>
      <c r="D45" s="1" t="s">
        <v>43</v>
      </c>
      <c r="E45" s="5">
        <v>314.23987199999999</v>
      </c>
      <c r="F45" s="5">
        <v>17.095476130000002</v>
      </c>
      <c r="G45" s="7">
        <v>0.184624183</v>
      </c>
      <c r="H45" s="5">
        <v>33.274999999999999</v>
      </c>
      <c r="I45" s="3">
        <v>0.89500000000000002</v>
      </c>
      <c r="J45" s="6">
        <v>3.102510341701139</v>
      </c>
      <c r="K45" s="7">
        <v>2.4620602941606577</v>
      </c>
      <c r="L45" s="5">
        <v>2.46E-2</v>
      </c>
      <c r="M45" s="5">
        <v>7.65</v>
      </c>
      <c r="N45" s="5">
        <v>1.1780000000000002</v>
      </c>
      <c r="O45" s="5">
        <v>8.83</v>
      </c>
      <c r="P45" s="5">
        <v>0.108</v>
      </c>
      <c r="Q45" s="5">
        <v>1.1780000000000001E-2</v>
      </c>
      <c r="R45" s="5">
        <v>8.8300000000000003E-2</v>
      </c>
      <c r="S45" s="5">
        <v>1.08E-3</v>
      </c>
      <c r="T45" s="5">
        <v>81.759259259999993</v>
      </c>
      <c r="U45" s="7">
        <v>3.8</v>
      </c>
      <c r="V45" s="1">
        <v>5.96</v>
      </c>
      <c r="W45" s="1">
        <v>18.18</v>
      </c>
      <c r="X45" s="1">
        <v>51.05</v>
      </c>
      <c r="Y45" s="1">
        <v>30.5</v>
      </c>
      <c r="Z45" s="1">
        <v>18.45</v>
      </c>
      <c r="AA45" s="1">
        <f t="shared" si="3"/>
        <v>0.51049999999999995</v>
      </c>
      <c r="AB45" s="1">
        <f t="shared" si="4"/>
        <v>0.30499999999999999</v>
      </c>
      <c r="AC45" s="1">
        <f t="shared" si="5"/>
        <v>0.1845</v>
      </c>
      <c r="AD45" s="1">
        <v>49.88</v>
      </c>
      <c r="AE45" s="7">
        <v>0.6</v>
      </c>
      <c r="AF45" s="7">
        <v>46.2</v>
      </c>
      <c r="AG45" s="5">
        <v>6.0000000000000001E-3</v>
      </c>
      <c r="AH45" s="5">
        <v>0.46200000000000002</v>
      </c>
      <c r="AI45" s="5">
        <v>54.323928000000002</v>
      </c>
      <c r="AJ45" s="7">
        <v>66.94</v>
      </c>
      <c r="AK45" s="5">
        <v>-41.4</v>
      </c>
      <c r="AL45" s="5">
        <v>-3.41</v>
      </c>
      <c r="AM45" s="13">
        <v>43925407.483552083</v>
      </c>
      <c r="AN45" s="13">
        <v>9.6635896463814611E-4</v>
      </c>
      <c r="AO45" s="5">
        <v>0.17466354637552567</v>
      </c>
      <c r="AP45" s="5">
        <v>5.8658693413927716E-2</v>
      </c>
      <c r="AQ45" s="5">
        <v>7.156779203416766E-2</v>
      </c>
      <c r="AR45" s="5">
        <v>0.12076921499318424</v>
      </c>
      <c r="AS45" s="5">
        <v>48.830337766537902</v>
      </c>
      <c r="AT45" s="27">
        <v>1.07702636848768E-2</v>
      </c>
      <c r="AU45" s="27">
        <v>1.9729431690396499E-2</v>
      </c>
      <c r="AV45" s="27">
        <v>3.5971055783267501E-2</v>
      </c>
      <c r="AW45" s="27">
        <v>1.1478672604693801E-2</v>
      </c>
      <c r="AX45" s="27">
        <v>3.70607585772896E-3</v>
      </c>
      <c r="AY45" s="27">
        <v>8.4333470886781003E-2</v>
      </c>
      <c r="AZ45" s="27">
        <v>3.7010281174157701E-2</v>
      </c>
      <c r="BA45" s="27">
        <v>4.39649228164419</v>
      </c>
      <c r="BB45" s="13">
        <v>834000000</v>
      </c>
      <c r="BC45" s="13">
        <v>9630000</v>
      </c>
      <c r="BD45" s="13">
        <v>15700</v>
      </c>
      <c r="BE45" s="13">
        <v>18500000</v>
      </c>
      <c r="BF45" s="13">
        <v>302000</v>
      </c>
      <c r="BG45" s="13">
        <v>2440000</v>
      </c>
      <c r="BH45" s="13">
        <v>39100</v>
      </c>
      <c r="BI45" s="13">
        <v>6870000</v>
      </c>
      <c r="BJ45" s="13">
        <v>387000</v>
      </c>
      <c r="BK45" s="13">
        <v>52400000</v>
      </c>
      <c r="BL45" s="31">
        <v>1.03324180306961E-3</v>
      </c>
      <c r="BM45" s="5">
        <f t="shared" si="19"/>
        <v>5.5326883295984362E-3</v>
      </c>
      <c r="BN45" s="13">
        <f t="shared" si="16"/>
        <v>86.604361370716518</v>
      </c>
      <c r="BO45" s="13">
        <f t="shared" si="6"/>
        <v>1.1587037945301511E-12</v>
      </c>
      <c r="BP45" s="13">
        <f t="shared" si="7"/>
        <v>1.8137439914384805E-8</v>
      </c>
      <c r="BQ45" s="5">
        <f t="shared" si="8"/>
        <v>0.81962418773410073</v>
      </c>
      <c r="BR45" s="5">
        <f t="shared" si="9"/>
        <v>2.0588459777133261</v>
      </c>
      <c r="BS45" s="5">
        <f t="shared" si="10"/>
        <v>832.4484390056972</v>
      </c>
      <c r="BT45" s="5">
        <f t="shared" si="17"/>
        <v>50.530226917098517</v>
      </c>
      <c r="BU45" s="13">
        <f t="shared" si="11"/>
        <v>5.8549565667311636E-8</v>
      </c>
      <c r="BV45" s="33">
        <v>0.36379911134486298</v>
      </c>
      <c r="BW45" s="1">
        <f t="shared" si="18"/>
        <v>10.907407407407408</v>
      </c>
      <c r="BX45" s="1">
        <v>195</v>
      </c>
      <c r="BY45" s="1">
        <v>9</v>
      </c>
      <c r="BZ45" s="37" t="s">
        <v>217</v>
      </c>
      <c r="CA45">
        <v>-1.9809673999999999E-2</v>
      </c>
      <c r="CB45">
        <v>-1.9839730999999999E-2</v>
      </c>
      <c r="CC45">
        <v>0.99848499999999996</v>
      </c>
      <c r="CD45">
        <v>6.1855092200000001</v>
      </c>
      <c r="CE45">
        <v>6.0162445199999999</v>
      </c>
      <c r="CF45">
        <v>16.468933700000001</v>
      </c>
      <c r="CG45">
        <v>1.5939095299999999</v>
      </c>
      <c r="CH45">
        <v>0.48730316699999998</v>
      </c>
      <c r="CI45">
        <v>3.8889914800000001</v>
      </c>
      <c r="CJ45">
        <v>2.0853247000000001</v>
      </c>
      <c r="CK45">
        <v>2.0101204400000001</v>
      </c>
      <c r="CL45">
        <v>1.02192672</v>
      </c>
      <c r="CM45">
        <v>0.65252808699999998</v>
      </c>
      <c r="CN45">
        <v>7.74037065</v>
      </c>
    </row>
    <row r="46" spans="1:92" x14ac:dyDescent="0.3">
      <c r="A46" s="1" t="s">
        <v>71</v>
      </c>
      <c r="B46" s="1" t="s">
        <v>85</v>
      </c>
      <c r="C46" s="1" t="s">
        <v>133</v>
      </c>
      <c r="D46" s="1" t="s">
        <v>44</v>
      </c>
      <c r="E46" s="5">
        <v>314.23987199999999</v>
      </c>
      <c r="F46" s="5">
        <v>17.095476130000002</v>
      </c>
      <c r="G46" s="7">
        <v>0.184624183</v>
      </c>
      <c r="H46" s="5">
        <v>32.799999999999997</v>
      </c>
      <c r="I46" s="3">
        <v>0.69699999999999995</v>
      </c>
      <c r="J46" s="6">
        <v>1.7787295627004502</v>
      </c>
      <c r="K46" s="7">
        <v>1.8925780277763875</v>
      </c>
      <c r="L46" s="5">
        <v>1.89E-2</v>
      </c>
      <c r="M46" s="5">
        <v>7.66</v>
      </c>
      <c r="N46" s="5">
        <v>0.56499999999999995</v>
      </c>
      <c r="O46" s="5">
        <v>8.9719999999999995</v>
      </c>
      <c r="P46" s="5">
        <v>5.6999999999999995E-2</v>
      </c>
      <c r="Q46" s="5">
        <v>5.6499999999999996E-3</v>
      </c>
      <c r="R46" s="5">
        <v>8.9719999999999994E-2</v>
      </c>
      <c r="S46" s="5">
        <v>5.6999999999999998E-4</v>
      </c>
      <c r="T46" s="5">
        <v>157.4035088</v>
      </c>
      <c r="U46" s="7">
        <v>4.37</v>
      </c>
      <c r="V46" s="1">
        <v>3.1</v>
      </c>
      <c r="W46" s="1">
        <v>14.64</v>
      </c>
      <c r="X46" s="1">
        <v>51.05</v>
      </c>
      <c r="Y46" s="1">
        <v>30.5</v>
      </c>
      <c r="Z46" s="1">
        <v>18.45</v>
      </c>
      <c r="AA46" s="1">
        <f t="shared" si="3"/>
        <v>0.51049999999999995</v>
      </c>
      <c r="AB46" s="1">
        <f t="shared" si="4"/>
        <v>0.30499999999999999</v>
      </c>
      <c r="AC46" s="1">
        <f t="shared" si="5"/>
        <v>0.1845</v>
      </c>
      <c r="AD46" s="1">
        <v>44.75</v>
      </c>
      <c r="AE46" s="7">
        <v>1.02</v>
      </c>
      <c r="AF46" s="7">
        <v>47.33</v>
      </c>
      <c r="AG46" s="5">
        <v>1.0200000000000001E-2</v>
      </c>
      <c r="AH46" s="5">
        <v>0.4733</v>
      </c>
      <c r="AI46" s="5">
        <v>31.290527999999998</v>
      </c>
      <c r="AJ46" s="7">
        <v>32.630000000000003</v>
      </c>
      <c r="AK46" s="5">
        <v>-25.8</v>
      </c>
      <c r="AL46" s="5">
        <v>-1.67</v>
      </c>
      <c r="AM46" s="13">
        <v>80516727.871508226</v>
      </c>
      <c r="AN46" s="13">
        <v>1.7713680131731812E-3</v>
      </c>
      <c r="AO46" s="5">
        <v>0.15590003990232068</v>
      </c>
      <c r="AP46" s="5">
        <v>0.10713211361518496</v>
      </c>
      <c r="AQ46" s="5">
        <v>0.16738665679122391</v>
      </c>
      <c r="AR46" s="5">
        <v>0.15287633108483578</v>
      </c>
      <c r="AS46" s="5">
        <v>94.626937104957065</v>
      </c>
      <c r="AT46" s="27">
        <v>2.8930658242785402E-3</v>
      </c>
      <c r="AU46" s="27">
        <v>6.9077128795604296E-3</v>
      </c>
      <c r="AV46" s="27">
        <v>6.1735548965518201E-3</v>
      </c>
      <c r="AW46" s="27">
        <v>1.88543781286507E-3</v>
      </c>
      <c r="AX46" s="27">
        <v>2.52142372626212E-3</v>
      </c>
      <c r="AY46" s="27">
        <v>4.4697762646732003E-2</v>
      </c>
      <c r="AZ46" s="27">
        <v>5.6853552897185002E-2</v>
      </c>
      <c r="BA46" s="27">
        <v>3.99318441163821</v>
      </c>
      <c r="BB46" s="13">
        <v>14400000</v>
      </c>
      <c r="BC46" s="13">
        <v>251000</v>
      </c>
      <c r="BE46" s="13">
        <v>540000</v>
      </c>
      <c r="BG46" s="13">
        <v>7680</v>
      </c>
      <c r="BH46" s="13">
        <v>5640</v>
      </c>
      <c r="BI46" s="13">
        <v>1260000</v>
      </c>
      <c r="BJ46" s="13">
        <v>54100</v>
      </c>
      <c r="BK46" s="13">
        <v>1700000</v>
      </c>
      <c r="BL46" s="31">
        <v>1.7603761903308801E-3</v>
      </c>
      <c r="BM46" s="5">
        <f t="shared" si="19"/>
        <v>1.1362203719017862E-2</v>
      </c>
      <c r="BN46" s="13">
        <f t="shared" si="16"/>
        <v>57.370517928286851</v>
      </c>
      <c r="BO46" s="13">
        <f t="shared" si="6"/>
        <v>1.2301166758147091E-10</v>
      </c>
      <c r="BP46" s="13">
        <f t="shared" si="7"/>
        <v>6.211156968219947E-7</v>
      </c>
      <c r="BQ46" s="5">
        <f t="shared" si="8"/>
        <v>0.64002779952052846</v>
      </c>
      <c r="BR46" s="5">
        <f t="shared" si="9"/>
        <v>1.4269888451371597</v>
      </c>
      <c r="BS46" s="5">
        <f t="shared" si="10"/>
        <v>883.27331471172056</v>
      </c>
      <c r="BT46" s="5">
        <f t="shared" si="17"/>
        <v>53.420258467603752</v>
      </c>
      <c r="BU46" s="13">
        <f t="shared" si="11"/>
        <v>6.5713150767331292E-6</v>
      </c>
      <c r="BV46" s="33">
        <v>0.247608193693271</v>
      </c>
      <c r="BW46" s="1">
        <f t="shared" si="18"/>
        <v>9.9122807017543852</v>
      </c>
      <c r="BX46" s="1">
        <v>195</v>
      </c>
      <c r="BY46" s="1">
        <v>9</v>
      </c>
      <c r="BZ46" s="37" t="s">
        <v>217</v>
      </c>
      <c r="CA46">
        <v>-1.5184751999999999E-2</v>
      </c>
      <c r="CB46">
        <v>-1.4833615E-2</v>
      </c>
      <c r="CC46">
        <v>1.02367169</v>
      </c>
      <c r="CD46">
        <v>4.6861758599999996</v>
      </c>
      <c r="CE46">
        <v>4.2796464900000002</v>
      </c>
      <c r="CF46">
        <v>7.1291260899999997</v>
      </c>
      <c r="CG46">
        <v>1.6244548700000001</v>
      </c>
      <c r="CH46">
        <v>0.483376313</v>
      </c>
      <c r="CI46">
        <v>3.25531185</v>
      </c>
      <c r="CJ46">
        <v>1.8851662899999999</v>
      </c>
      <c r="CK46">
        <v>1.69388771</v>
      </c>
      <c r="CL46">
        <v>0.97250964799999995</v>
      </c>
      <c r="CM46">
        <v>0.69701381100000004</v>
      </c>
      <c r="CN46">
        <v>6.3975369400000002</v>
      </c>
    </row>
    <row r="47" spans="1:92" x14ac:dyDescent="0.3">
      <c r="A47" s="1" t="s">
        <v>71</v>
      </c>
      <c r="B47" s="1" t="s">
        <v>86</v>
      </c>
      <c r="C47" s="1" t="s">
        <v>134</v>
      </c>
      <c r="D47" s="1" t="s">
        <v>45</v>
      </c>
      <c r="E47" s="5">
        <v>304.08181660000002</v>
      </c>
      <c r="F47" s="5">
        <v>16.864897020000001</v>
      </c>
      <c r="G47" s="7">
        <v>0.17709229000000001</v>
      </c>
      <c r="H47" s="5">
        <v>42.325000000000003</v>
      </c>
      <c r="I47" s="3">
        <v>0.51</v>
      </c>
      <c r="J47" s="6">
        <v>0.70740546931021786</v>
      </c>
      <c r="K47" s="7">
        <v>1.65716739537791</v>
      </c>
      <c r="L47" s="5">
        <v>1.66E-2</v>
      </c>
      <c r="M47" s="5">
        <v>7.72</v>
      </c>
      <c r="N47" s="5">
        <v>0.44500000000000001</v>
      </c>
      <c r="O47" s="5">
        <v>2.4119999999999999</v>
      </c>
      <c r="P47" s="5">
        <v>5.1999999999999998E-2</v>
      </c>
      <c r="Q47" s="5">
        <v>4.45E-3</v>
      </c>
      <c r="R47" s="5">
        <v>2.4119999999999999E-2</v>
      </c>
      <c r="S47" s="5">
        <v>5.1999999999999995E-4</v>
      </c>
      <c r="T47" s="5">
        <v>46.38461538</v>
      </c>
      <c r="U47" s="7">
        <v>33.950000000000003</v>
      </c>
      <c r="V47" s="1">
        <v>3.96</v>
      </c>
      <c r="W47" s="1">
        <v>23.96</v>
      </c>
      <c r="X47" s="1">
        <v>76.55</v>
      </c>
      <c r="Y47" s="1">
        <v>17.149999999999999</v>
      </c>
      <c r="Z47" s="1">
        <v>6.3</v>
      </c>
      <c r="AA47" s="1">
        <f t="shared" si="3"/>
        <v>0.76549999999999996</v>
      </c>
      <c r="AB47" s="1">
        <f t="shared" si="4"/>
        <v>0.17149999999999999</v>
      </c>
      <c r="AC47" s="1">
        <f t="shared" si="5"/>
        <v>6.3E-2</v>
      </c>
      <c r="AD47" s="1">
        <v>15.42</v>
      </c>
      <c r="AE47" s="7">
        <v>0.63</v>
      </c>
      <c r="AF47" s="7">
        <v>38.11</v>
      </c>
      <c r="AG47" s="5">
        <v>6.3E-3</v>
      </c>
      <c r="AH47" s="5">
        <v>0.38109999999999999</v>
      </c>
      <c r="AI47" s="5">
        <v>11.468496</v>
      </c>
      <c r="AJ47" s="7">
        <v>17.559999999999999</v>
      </c>
      <c r="AK47" s="5">
        <v>-19.98</v>
      </c>
      <c r="AL47" s="5">
        <v>-0.94</v>
      </c>
      <c r="AM47" s="13">
        <v>72262899.712825403</v>
      </c>
      <c r="AN47" s="13">
        <v>1.5897837936821593E-3</v>
      </c>
      <c r="AO47" s="5">
        <v>0.12291674977384805</v>
      </c>
      <c r="AP47" s="5">
        <v>3.5687877605824259E-2</v>
      </c>
      <c r="AQ47" s="5">
        <v>4.2078733330625187E-2</v>
      </c>
      <c r="AR47" s="5">
        <v>5.6469653056256029E-2</v>
      </c>
      <c r="AS47" s="5">
        <v>40.712820512482999</v>
      </c>
      <c r="AT47" s="27">
        <v>1.6972478466052199E-2</v>
      </c>
      <c r="AU47" s="27">
        <v>5.9177496059701698E-2</v>
      </c>
      <c r="AV47" s="27">
        <v>1.8078634329047799E-2</v>
      </c>
      <c r="AW47" s="27">
        <v>2.3176815296664498E-3</v>
      </c>
      <c r="AX47" s="27">
        <v>5.2256544824129201E-3</v>
      </c>
      <c r="AY47" s="27">
        <v>5.8210476836721703E-2</v>
      </c>
      <c r="AZ47" s="27">
        <v>3.6580010823107703E-2</v>
      </c>
      <c r="BA47" s="27">
        <v>2.9019577752062098</v>
      </c>
      <c r="BB47" s="13">
        <v>6190000000</v>
      </c>
      <c r="BC47" s="13">
        <v>42500000</v>
      </c>
      <c r="BD47" s="13">
        <v>59200</v>
      </c>
      <c r="BE47" s="13">
        <v>260000000</v>
      </c>
      <c r="BF47" s="13">
        <v>2970000</v>
      </c>
      <c r="BG47" s="13">
        <v>22400000</v>
      </c>
      <c r="BH47" s="13">
        <v>182000</v>
      </c>
      <c r="BI47" s="13">
        <v>51500000</v>
      </c>
      <c r="BJ47" s="13">
        <v>3360000</v>
      </c>
      <c r="BK47" s="13">
        <v>823000000</v>
      </c>
      <c r="BL47" s="31">
        <v>4.1867003272652699E-2</v>
      </c>
      <c r="BM47" s="5">
        <f t="shared" si="19"/>
        <v>1.2933825508786793E-2</v>
      </c>
      <c r="BN47" s="13">
        <f t="shared" si="16"/>
        <v>145.64705882352942</v>
      </c>
      <c r="BO47" s="13">
        <f t="shared" si="6"/>
        <v>2.5683098443976726E-13</v>
      </c>
      <c r="BP47" s="13">
        <f t="shared" si="7"/>
        <v>2.8921588182081893E-9</v>
      </c>
      <c r="BQ47" s="5">
        <f t="shared" si="8"/>
        <v>0.84812148040231949</v>
      </c>
      <c r="BR47" s="5">
        <f t="shared" si="9"/>
        <v>1.5823202959830871</v>
      </c>
      <c r="BS47" s="5">
        <f t="shared" si="10"/>
        <v>1140.8025145725862</v>
      </c>
      <c r="BT47" s="5">
        <f t="shared" si="17"/>
        <v>25.609029777682203</v>
      </c>
      <c r="BU47" s="13">
        <f t="shared" si="11"/>
        <v>6.5771923283494342E-9</v>
      </c>
      <c r="BV47" s="33">
        <v>0.44845954790183501</v>
      </c>
      <c r="BW47" s="1">
        <f t="shared" si="18"/>
        <v>8.5576923076923084</v>
      </c>
      <c r="BX47" s="1">
        <v>278</v>
      </c>
      <c r="BY47" s="1">
        <v>10</v>
      </c>
      <c r="BZ47" s="37" t="s">
        <v>218</v>
      </c>
    </row>
    <row r="48" spans="1:92" x14ac:dyDescent="0.3">
      <c r="A48" s="1" t="s">
        <v>71</v>
      </c>
      <c r="B48" s="1" t="s">
        <v>86</v>
      </c>
      <c r="C48" s="1" t="s">
        <v>135</v>
      </c>
      <c r="D48" s="1" t="s">
        <v>46</v>
      </c>
      <c r="E48" s="5">
        <v>304.08181660000002</v>
      </c>
      <c r="F48" s="5">
        <v>16.864897020000001</v>
      </c>
      <c r="G48" s="7">
        <v>0.17709229000000001</v>
      </c>
      <c r="H48" s="5">
        <v>44.024999999999999</v>
      </c>
      <c r="I48" s="3">
        <v>0.51600000000000001</v>
      </c>
      <c r="J48" s="6">
        <v>0.62711960743451267</v>
      </c>
      <c r="K48" s="7">
        <v>1.622497616777862</v>
      </c>
      <c r="L48" s="5">
        <v>1.6199999999999999E-2</v>
      </c>
      <c r="M48" s="5">
        <v>7.62</v>
      </c>
      <c r="N48" s="5">
        <v>0.50800000000000001</v>
      </c>
      <c r="O48" s="5">
        <v>1.6340000000000001</v>
      </c>
      <c r="P48" s="5">
        <v>5.3999999999999999E-2</v>
      </c>
      <c r="Q48" s="5">
        <v>5.0800000000000003E-3</v>
      </c>
      <c r="R48" s="5">
        <v>1.634E-2</v>
      </c>
      <c r="S48" s="5">
        <v>5.4000000000000001E-4</v>
      </c>
      <c r="T48" s="5">
        <v>30.25925926</v>
      </c>
      <c r="U48" s="7">
        <v>44.44</v>
      </c>
      <c r="V48" s="1">
        <v>4.96</v>
      </c>
      <c r="W48" s="1">
        <v>16.07</v>
      </c>
      <c r="X48" s="1">
        <v>76.55</v>
      </c>
      <c r="Y48" s="1">
        <v>17.149999999999999</v>
      </c>
      <c r="Z48" s="1">
        <v>6.3</v>
      </c>
      <c r="AA48" s="1">
        <f t="shared" si="3"/>
        <v>0.76549999999999996</v>
      </c>
      <c r="AB48" s="1">
        <f t="shared" si="4"/>
        <v>0.17149999999999999</v>
      </c>
      <c r="AC48" s="1">
        <f t="shared" si="5"/>
        <v>6.3E-2</v>
      </c>
      <c r="AD48" s="1">
        <v>281.82</v>
      </c>
      <c r="AE48" s="7">
        <v>0.49</v>
      </c>
      <c r="AF48" s="7">
        <v>47.28</v>
      </c>
      <c r="AG48" s="5">
        <v>4.8999999999999998E-3</v>
      </c>
      <c r="AH48" s="5">
        <v>0.4728</v>
      </c>
      <c r="AI48" s="5">
        <v>42.753216000000002</v>
      </c>
      <c r="AJ48" s="7">
        <v>51.16</v>
      </c>
      <c r="AK48" s="5">
        <v>-44.64</v>
      </c>
      <c r="AL48" s="5">
        <v>0.69</v>
      </c>
      <c r="AM48" s="13">
        <v>87600882.720067367</v>
      </c>
      <c r="AN48" s="13">
        <v>1.9272194198414825E-3</v>
      </c>
      <c r="AO48" s="5">
        <v>0.13873132392979384</v>
      </c>
      <c r="AP48" s="5">
        <v>5.8989615012193471E-2</v>
      </c>
      <c r="AQ48" s="5">
        <v>6.1797081664854391E-2</v>
      </c>
      <c r="AR48" s="5">
        <v>6.3169464653903024E-2</v>
      </c>
      <c r="AS48" s="5">
        <v>36.33335039613025</v>
      </c>
      <c r="AT48" s="27">
        <v>1.2916888157042899E-2</v>
      </c>
      <c r="AU48" s="27">
        <v>6.7036112885037094E-2</v>
      </c>
      <c r="AV48" s="27">
        <v>9.5442839091396201E-3</v>
      </c>
      <c r="AW48" s="27">
        <v>0</v>
      </c>
      <c r="AX48" s="27">
        <v>1.20922046510174E-2</v>
      </c>
      <c r="AY48" s="27">
        <v>0.10200632516710301</v>
      </c>
      <c r="AZ48" s="27">
        <v>6.1149173997066097E-2</v>
      </c>
      <c r="BA48" s="27">
        <v>1.6121837535119501</v>
      </c>
      <c r="BB48" s="13">
        <v>1070000000</v>
      </c>
      <c r="BC48" s="13">
        <v>22800000</v>
      </c>
      <c r="BD48" s="13">
        <v>26200</v>
      </c>
      <c r="BE48" s="13">
        <v>59600000</v>
      </c>
      <c r="BF48" s="13">
        <v>1040000</v>
      </c>
      <c r="BG48" s="13">
        <v>3780000</v>
      </c>
      <c r="BH48" s="13">
        <v>257000</v>
      </c>
      <c r="BI48" s="13">
        <v>23800000</v>
      </c>
      <c r="BJ48" s="13">
        <v>1120000</v>
      </c>
      <c r="BK48" s="13">
        <v>270000000</v>
      </c>
      <c r="BL48" s="31">
        <v>4.6806276990890502E-2</v>
      </c>
      <c r="BM48" s="5">
        <f t="shared" si="19"/>
        <v>1.3891739552754273E-2</v>
      </c>
      <c r="BN48" s="13">
        <f t="shared" si="16"/>
        <v>46.929824561403507</v>
      </c>
      <c r="BO48" s="13">
        <f t="shared" si="6"/>
        <v>1.8011396447116659E-12</v>
      </c>
      <c r="BP48" s="13">
        <f t="shared" si="7"/>
        <v>6.0847071899032388E-9</v>
      </c>
      <c r="BQ48" s="5">
        <f t="shared" si="8"/>
        <v>0.95456959168578992</v>
      </c>
      <c r="BR48" s="5">
        <f t="shared" si="9"/>
        <v>1.0708573812669493</v>
      </c>
      <c r="BS48" s="5">
        <f t="shared" si="10"/>
        <v>615.92791186414684</v>
      </c>
      <c r="BT48" s="5">
        <f t="shared" si="17"/>
        <v>18.852731568634116</v>
      </c>
      <c r="BU48" s="13">
        <f t="shared" si="11"/>
        <v>3.3956402239374064E-8</v>
      </c>
      <c r="BV48" s="33">
        <v>0.777660919752584</v>
      </c>
      <c r="BW48" s="1">
        <f t="shared" si="18"/>
        <v>9.4074074074074083</v>
      </c>
      <c r="BX48" s="1">
        <v>278</v>
      </c>
      <c r="BY48" s="1">
        <v>10</v>
      </c>
      <c r="BZ48" s="37" t="s">
        <v>218</v>
      </c>
      <c r="CA48">
        <v>-1.6034494E-2</v>
      </c>
      <c r="CB48">
        <v>-1.0272768999999999E-2</v>
      </c>
      <c r="CC48">
        <v>1.5608736999999999</v>
      </c>
      <c r="CD48">
        <v>4.0514526000000002</v>
      </c>
      <c r="CE48">
        <v>3.0415736999999998</v>
      </c>
      <c r="CF48">
        <v>5.7516904000000002</v>
      </c>
      <c r="CG48">
        <v>1.7432704000000001</v>
      </c>
      <c r="CH48">
        <v>0.60439102</v>
      </c>
      <c r="CI48">
        <v>0.76274299000000001</v>
      </c>
      <c r="CJ48">
        <v>0.37422477999999998</v>
      </c>
      <c r="CK48">
        <v>0.36989709999999998</v>
      </c>
      <c r="CL48">
        <v>0.61143581000000002</v>
      </c>
      <c r="CM48">
        <v>0.42028032999999998</v>
      </c>
      <c r="CN48">
        <v>2.8657992000000001</v>
      </c>
    </row>
    <row r="49" spans="1:92" x14ac:dyDescent="0.3">
      <c r="A49" s="1" t="s">
        <v>71</v>
      </c>
      <c r="B49" s="1" t="s">
        <v>86</v>
      </c>
      <c r="C49" s="1" t="s">
        <v>136</v>
      </c>
      <c r="D49" s="1" t="s">
        <v>47</v>
      </c>
      <c r="E49" s="5">
        <v>304.08181660000002</v>
      </c>
      <c r="F49" s="5">
        <v>16.864897020000001</v>
      </c>
      <c r="G49" s="7">
        <v>0.17709229000000001</v>
      </c>
      <c r="H49" s="5">
        <v>45.55</v>
      </c>
      <c r="I49" s="3">
        <v>0.51600000000000001</v>
      </c>
      <c r="J49" s="6">
        <v>0.62248467296047183</v>
      </c>
      <c r="K49" s="7">
        <v>1.8488730768503197</v>
      </c>
      <c r="L49" s="5">
        <v>1.8499999999999999E-2</v>
      </c>
      <c r="M49" s="5">
        <v>7.76</v>
      </c>
      <c r="N49" s="5">
        <v>0.40600000000000003</v>
      </c>
      <c r="O49" s="5">
        <v>2.6259999999999999</v>
      </c>
      <c r="P49" s="5">
        <v>5.5E-2</v>
      </c>
      <c r="Q49" s="5">
        <v>4.0600000000000002E-3</v>
      </c>
      <c r="R49" s="5">
        <v>2.6259999999999999E-2</v>
      </c>
      <c r="S49" s="5">
        <v>5.5000000000000003E-4</v>
      </c>
      <c r="T49" s="5">
        <v>47.745454549999998</v>
      </c>
      <c r="U49" s="7">
        <v>33.07</v>
      </c>
      <c r="V49" s="1">
        <v>4.58</v>
      </c>
      <c r="W49" s="1">
        <v>25.16</v>
      </c>
      <c r="X49" s="1">
        <v>76.55</v>
      </c>
      <c r="Y49" s="1">
        <v>17.149999999999999</v>
      </c>
      <c r="Z49" s="1">
        <v>6.3</v>
      </c>
      <c r="AA49" s="1">
        <f t="shared" si="3"/>
        <v>0.76549999999999996</v>
      </c>
      <c r="AB49" s="1">
        <f t="shared" si="4"/>
        <v>0.17149999999999999</v>
      </c>
      <c r="AC49" s="1">
        <f t="shared" si="5"/>
        <v>6.3E-2</v>
      </c>
      <c r="AD49" s="1">
        <v>70.33</v>
      </c>
      <c r="AE49" s="7">
        <v>0.55999999999999994</v>
      </c>
      <c r="AF49" s="7">
        <v>45.85</v>
      </c>
      <c r="AG49" s="5">
        <v>5.5999999999999991E-3</v>
      </c>
      <c r="AH49" s="5">
        <v>0.45850000000000002</v>
      </c>
      <c r="AI49" s="5">
        <v>45.201168000000003</v>
      </c>
      <c r="AJ49" s="7">
        <v>47.75</v>
      </c>
      <c r="AK49" s="5">
        <v>-15.24</v>
      </c>
      <c r="AL49" s="5">
        <v>1.25</v>
      </c>
      <c r="AM49" s="13">
        <v>79498641.962650642</v>
      </c>
      <c r="AN49" s="13">
        <v>1.7489701231783142E-3</v>
      </c>
      <c r="AO49" s="5"/>
      <c r="AP49" s="5">
        <v>4.1410228003570915E-2</v>
      </c>
      <c r="AQ49" s="5">
        <v>4.3546004196478326E-2</v>
      </c>
      <c r="AR49" s="5">
        <v>4.6826222806840463E-2</v>
      </c>
      <c r="AS49" s="5">
        <v>30.337316106058513</v>
      </c>
      <c r="AT49" s="27">
        <v>1.5944832409016198E-2</v>
      </c>
      <c r="AU49" s="27">
        <v>3.1561982321508399E-2</v>
      </c>
      <c r="AV49" s="27">
        <v>1.53791705344553E-2</v>
      </c>
      <c r="AW49" s="27">
        <v>2.67653194588432E-5</v>
      </c>
      <c r="AX49" s="27">
        <v>8.1092864366420093E-3</v>
      </c>
      <c r="AY49" s="27">
        <v>0.10138835007085201</v>
      </c>
      <c r="AZ49" s="27">
        <v>3.9032877125644502E-2</v>
      </c>
      <c r="BA49" s="27">
        <v>2.7963817127722201</v>
      </c>
      <c r="BB49" s="13">
        <v>1810000000</v>
      </c>
      <c r="BC49" s="13">
        <v>19900000</v>
      </c>
      <c r="BD49" s="13">
        <v>12800</v>
      </c>
      <c r="BE49" s="13">
        <v>97100000</v>
      </c>
      <c r="BF49" s="13">
        <v>3090000</v>
      </c>
      <c r="BG49" s="13">
        <v>12200000</v>
      </c>
      <c r="BH49" s="13">
        <v>246000</v>
      </c>
      <c r="BI49" s="13">
        <v>26000000</v>
      </c>
      <c r="BJ49" s="13">
        <v>2100000</v>
      </c>
      <c r="BK49" s="13">
        <v>492000000</v>
      </c>
      <c r="BL49" s="31">
        <v>3.3678037555376399E-2</v>
      </c>
      <c r="BM49" s="5"/>
      <c r="BN49" s="13">
        <f t="shared" si="16"/>
        <v>90.954773869346738</v>
      </c>
      <c r="BO49" s="13">
        <f t="shared" si="6"/>
        <v>9.6628183601011832E-13</v>
      </c>
      <c r="BP49" s="13"/>
      <c r="BQ49" s="5">
        <f t="shared" si="8"/>
        <v>0.95095356664021691</v>
      </c>
      <c r="BR49" s="5">
        <f t="shared" si="9"/>
        <v>1.1307888187141233</v>
      </c>
      <c r="BS49" s="5">
        <f t="shared" si="10"/>
        <v>732.60442090399613</v>
      </c>
      <c r="BT49" s="5">
        <f t="shared" si="17"/>
        <v>17.345817234961142</v>
      </c>
      <c r="BU49" s="13">
        <f t="shared" si="11"/>
        <v>1.6760948124894204E-8</v>
      </c>
      <c r="BV49" s="33">
        <v>0.47209623982488802</v>
      </c>
      <c r="BW49" s="1">
        <f t="shared" si="18"/>
        <v>7.3818181818181818</v>
      </c>
      <c r="BX49" s="1">
        <v>278</v>
      </c>
      <c r="BY49" s="1">
        <v>10</v>
      </c>
      <c r="BZ49" s="37" t="s">
        <v>218</v>
      </c>
      <c r="CA49">
        <v>-1.5869858000000001E-2</v>
      </c>
      <c r="CB49">
        <v>-1.3477387E-2</v>
      </c>
      <c r="CC49">
        <v>1.1775174399999999</v>
      </c>
      <c r="CD49">
        <v>4.6000249599999998</v>
      </c>
      <c r="CE49">
        <v>3.8531179799999999</v>
      </c>
      <c r="CF49">
        <v>6.9116128400000001</v>
      </c>
      <c r="CG49">
        <v>1.6476831199999999</v>
      </c>
      <c r="CH49">
        <v>0.49659207300000002</v>
      </c>
      <c r="CI49">
        <v>1.3822307199999999</v>
      </c>
      <c r="CJ49">
        <v>0.70361272600000002</v>
      </c>
      <c r="CK49">
        <v>0.68419771699999998</v>
      </c>
      <c r="CL49">
        <v>0.57975131199999996</v>
      </c>
      <c r="CM49">
        <v>0.38758057000000001</v>
      </c>
      <c r="CN49">
        <v>5.13716638</v>
      </c>
    </row>
    <row r="50" spans="1:92" x14ac:dyDescent="0.3">
      <c r="A50" s="1" t="s">
        <v>71</v>
      </c>
      <c r="B50" s="1" t="s">
        <v>86</v>
      </c>
      <c r="C50" s="1" t="s">
        <v>137</v>
      </c>
      <c r="D50" s="1" t="s">
        <v>48</v>
      </c>
      <c r="E50" s="5">
        <v>304.08181660000002</v>
      </c>
      <c r="F50" s="5">
        <v>16.864897020000001</v>
      </c>
      <c r="G50" s="7">
        <v>0.17709229000000001</v>
      </c>
      <c r="H50" s="5">
        <v>45.475000000000001</v>
      </c>
      <c r="I50" s="3">
        <v>0.53600000000000003</v>
      </c>
      <c r="J50" s="6">
        <v>0.5786367318597605</v>
      </c>
      <c r="K50" s="7">
        <v>1.5946921196600807</v>
      </c>
      <c r="L50" s="5">
        <v>1.5900000000000001E-2</v>
      </c>
      <c r="M50" s="5">
        <v>7.71</v>
      </c>
      <c r="N50" s="5">
        <v>0.502</v>
      </c>
      <c r="O50" s="5">
        <v>2.0660000000000003</v>
      </c>
      <c r="P50" s="5">
        <v>5.9000000000000004E-2</v>
      </c>
      <c r="Q50" s="5">
        <v>5.0200000000000002E-3</v>
      </c>
      <c r="R50" s="5">
        <v>2.0660000000000001E-2</v>
      </c>
      <c r="S50" s="5">
        <v>5.9000000000000003E-4</v>
      </c>
      <c r="T50" s="5">
        <v>35.016949150000002</v>
      </c>
      <c r="U50" s="7">
        <v>32.57</v>
      </c>
      <c r="V50" s="1">
        <v>3.61</v>
      </c>
      <c r="W50" s="1">
        <v>20.260000000000002</v>
      </c>
      <c r="X50" s="1">
        <v>76.55</v>
      </c>
      <c r="Y50" s="1">
        <v>17.149999999999999</v>
      </c>
      <c r="Z50" s="1">
        <v>6.3</v>
      </c>
      <c r="AA50" s="1">
        <f t="shared" si="3"/>
        <v>0.76549999999999996</v>
      </c>
      <c r="AB50" s="1">
        <f t="shared" si="4"/>
        <v>0.17149999999999999</v>
      </c>
      <c r="AC50" s="1">
        <f t="shared" si="5"/>
        <v>6.3E-2</v>
      </c>
      <c r="AD50" s="1">
        <v>31.78</v>
      </c>
      <c r="AE50" s="7">
        <v>0.48</v>
      </c>
      <c r="AF50" s="7">
        <v>44.85</v>
      </c>
      <c r="AG50" s="5">
        <v>4.7999999999999996E-3</v>
      </c>
      <c r="AH50" s="5">
        <v>0.44850000000000001</v>
      </c>
      <c r="AI50" s="5">
        <v>19.252896</v>
      </c>
      <c r="AJ50" s="7">
        <v>33.520000000000003</v>
      </c>
      <c r="AK50" s="5">
        <v>-15.048</v>
      </c>
      <c r="AL50" s="5">
        <v>-4.57</v>
      </c>
      <c r="AM50" s="13">
        <v>92589016.342423171</v>
      </c>
      <c r="AN50" s="13">
        <v>2.0369583595333095E-3</v>
      </c>
      <c r="AO50" s="5">
        <v>0.12504868994449633</v>
      </c>
      <c r="AP50" s="5">
        <v>5.2316071087119304E-2</v>
      </c>
      <c r="AQ50" s="5">
        <v>7.4491884473182432E-2</v>
      </c>
      <c r="AR50" s="5">
        <v>7.4431443902194194E-2</v>
      </c>
      <c r="AS50" s="5">
        <v>35.522948776142073</v>
      </c>
      <c r="AT50" s="28">
        <v>3.4398350595875198E-2</v>
      </c>
      <c r="AU50" s="27">
        <v>0.110400034248467</v>
      </c>
      <c r="AV50" s="27">
        <v>1.1804871424660499E-2</v>
      </c>
      <c r="AW50" s="27">
        <v>9.7599137757152597E-4</v>
      </c>
      <c r="AX50" s="27">
        <v>1.24920323988375E-2</v>
      </c>
      <c r="AY50" s="27">
        <v>0.10675870699395699</v>
      </c>
      <c r="AZ50" s="27">
        <v>6.4156656981296301E-2</v>
      </c>
      <c r="BA50" s="27">
        <v>2.5727121588621298</v>
      </c>
      <c r="BB50" s="13">
        <v>3050000000</v>
      </c>
      <c r="BC50" s="13">
        <v>48300000</v>
      </c>
      <c r="BD50" s="13">
        <v>75700</v>
      </c>
      <c r="BE50" s="13">
        <v>170000000</v>
      </c>
      <c r="BF50" s="13">
        <v>2770000</v>
      </c>
      <c r="BG50" s="13">
        <v>20100000</v>
      </c>
      <c r="BH50" s="13">
        <v>125000</v>
      </c>
      <c r="BI50" s="13">
        <v>152000000</v>
      </c>
      <c r="BJ50" s="13">
        <v>2450000</v>
      </c>
      <c r="BK50" s="13">
        <v>612000000</v>
      </c>
      <c r="BL50" s="31">
        <v>4.0136620383475298E-2</v>
      </c>
      <c r="BM50" s="5">
        <f t="shared" ref="BM50:BM61" si="20">AN50/AO50</f>
        <v>1.6289321866845841E-2</v>
      </c>
      <c r="BN50" s="13">
        <f t="shared" si="16"/>
        <v>63.146997929606627</v>
      </c>
      <c r="BO50" s="13">
        <f t="shared" si="6"/>
        <v>6.6785519984698673E-13</v>
      </c>
      <c r="BP50" s="13">
        <f t="shared" si="7"/>
        <v>2.5889997918115183E-9</v>
      </c>
      <c r="BQ50" s="5">
        <f t="shared" si="8"/>
        <v>0.70230564654265704</v>
      </c>
      <c r="BR50" s="5">
        <f t="shared" si="9"/>
        <v>1.4227261786965477</v>
      </c>
      <c r="BS50" s="5">
        <f t="shared" si="10"/>
        <v>679.00643221062046</v>
      </c>
      <c r="BT50" s="5">
        <f t="shared" si="17"/>
        <v>17.439212053544772</v>
      </c>
      <c r="BU50" s="13">
        <f t="shared" si="11"/>
        <v>1.1646868451194121E-8</v>
      </c>
      <c r="BV50" s="33">
        <v>0.71399564773360802</v>
      </c>
      <c r="BW50" s="1">
        <f t="shared" si="18"/>
        <v>8.5084745762711869</v>
      </c>
      <c r="BX50" s="1">
        <v>278</v>
      </c>
      <c r="BY50" s="1">
        <v>10</v>
      </c>
      <c r="BZ50" s="37" t="s">
        <v>218</v>
      </c>
      <c r="CA50">
        <v>-1.5297777E-2</v>
      </c>
      <c r="CB50">
        <v>-1.2529779E-2</v>
      </c>
      <c r="CC50">
        <v>1.2209135600000001</v>
      </c>
      <c r="CD50">
        <v>4.4930501999999999</v>
      </c>
      <c r="CE50">
        <v>3.6593972799999999</v>
      </c>
      <c r="CF50">
        <v>6.7903591399999996</v>
      </c>
      <c r="CG50">
        <v>1.5513741599999999</v>
      </c>
      <c r="CH50">
        <v>0.491752668</v>
      </c>
      <c r="CI50">
        <v>1.53142701</v>
      </c>
      <c r="CJ50">
        <v>0.78415877599999995</v>
      </c>
      <c r="CK50">
        <v>0.75525787899999997</v>
      </c>
      <c r="CL50">
        <v>0.77627437099999996</v>
      </c>
      <c r="CM50">
        <v>0.51704020100000003</v>
      </c>
      <c r="CN50">
        <v>4.61066033</v>
      </c>
    </row>
    <row r="51" spans="1:92" x14ac:dyDescent="0.3">
      <c r="A51" s="1" t="s">
        <v>71</v>
      </c>
      <c r="B51" s="1" t="s">
        <v>86</v>
      </c>
      <c r="C51" s="1" t="s">
        <v>138</v>
      </c>
      <c r="D51" s="1" t="s">
        <v>49</v>
      </c>
      <c r="E51" s="5">
        <v>304.08181660000002</v>
      </c>
      <c r="F51" s="5">
        <v>16.864897020000001</v>
      </c>
      <c r="G51" s="7">
        <v>0.17709229000000001</v>
      </c>
      <c r="H51" s="5">
        <v>48.325000000000003</v>
      </c>
      <c r="I51" s="3">
        <v>0.54900000000000004</v>
      </c>
      <c r="J51" s="6">
        <v>0.64917993002610241</v>
      </c>
      <c r="K51" s="7">
        <v>1.9582298579163708</v>
      </c>
      <c r="L51" s="5">
        <v>1.9599999999999999E-2</v>
      </c>
      <c r="M51" s="5">
        <v>7.66</v>
      </c>
      <c r="N51" s="5">
        <v>0.68599999999999994</v>
      </c>
      <c r="O51" s="5">
        <v>2.319</v>
      </c>
      <c r="P51" s="5">
        <v>5.8000000000000003E-2</v>
      </c>
      <c r="Q51" s="5">
        <v>6.8599999999999998E-3</v>
      </c>
      <c r="R51" s="5">
        <v>2.3189999999999999E-2</v>
      </c>
      <c r="S51" s="5">
        <v>5.8E-4</v>
      </c>
      <c r="T51" s="5">
        <v>39.982758619999998</v>
      </c>
      <c r="U51" s="7">
        <v>31.21</v>
      </c>
      <c r="V51" s="1">
        <v>4.03</v>
      </c>
      <c r="W51" s="1">
        <v>17.760000000000002</v>
      </c>
      <c r="X51" s="1">
        <v>76.55</v>
      </c>
      <c r="Y51" s="1">
        <v>17.149999999999999</v>
      </c>
      <c r="Z51" s="1">
        <v>6.3</v>
      </c>
      <c r="AA51" s="1">
        <f t="shared" si="3"/>
        <v>0.76549999999999996</v>
      </c>
      <c r="AB51" s="1">
        <f t="shared" si="4"/>
        <v>0.17149999999999999</v>
      </c>
      <c r="AC51" s="1">
        <f t="shared" si="5"/>
        <v>6.3E-2</v>
      </c>
      <c r="AD51" s="1">
        <v>43.71</v>
      </c>
      <c r="AE51" s="7">
        <v>0.67999999999999994</v>
      </c>
      <c r="AF51" s="7">
        <v>44.56</v>
      </c>
      <c r="AG51" s="5">
        <v>6.7999999999999996E-3</v>
      </c>
      <c r="AH51" s="5">
        <v>0.4456</v>
      </c>
      <c r="AI51" s="5">
        <v>29.976455999999999</v>
      </c>
      <c r="AJ51" s="7">
        <v>41.27</v>
      </c>
      <c r="AK51" s="5">
        <v>-24.948</v>
      </c>
      <c r="AL51" s="5">
        <v>-2.83</v>
      </c>
      <c r="AM51" s="13">
        <v>63543816.42019628</v>
      </c>
      <c r="AN51" s="13">
        <v>1.3979639612443184E-3</v>
      </c>
      <c r="AO51" s="5">
        <v>0.25839441403884444</v>
      </c>
      <c r="AP51" s="5">
        <v>7.1071043004139758E-2</v>
      </c>
      <c r="AQ51" s="5">
        <v>9.8787956604935778E-2</v>
      </c>
      <c r="AR51" s="5">
        <v>9.9763262944677647E-2</v>
      </c>
      <c r="AS51" s="5">
        <v>67.99649412525136</v>
      </c>
      <c r="AT51" s="27">
        <v>1.77597186063186E-2</v>
      </c>
      <c r="AU51" s="27">
        <v>6.5635222586999706E-2</v>
      </c>
      <c r="AV51" s="27">
        <v>2.53815141147135E-2</v>
      </c>
      <c r="AW51" s="27">
        <v>4.42713125748153E-3</v>
      </c>
      <c r="AX51" s="27">
        <v>1.6106387635783901E-2</v>
      </c>
      <c r="AY51" s="27">
        <v>0.112046290252935</v>
      </c>
      <c r="AZ51" s="27">
        <v>6.3755104511484903E-2</v>
      </c>
      <c r="BA51" s="27">
        <v>2.2217774537417698</v>
      </c>
      <c r="BB51" s="13">
        <v>6080000000</v>
      </c>
      <c r="BC51" s="13">
        <v>126000000</v>
      </c>
      <c r="BD51" s="13">
        <v>131000</v>
      </c>
      <c r="BE51" s="13">
        <v>288000000</v>
      </c>
      <c r="BF51" s="13">
        <v>5140000</v>
      </c>
      <c r="BG51" s="13">
        <v>37500000</v>
      </c>
      <c r="BH51" s="13">
        <v>1020000</v>
      </c>
      <c r="BI51" s="13">
        <v>442000000</v>
      </c>
      <c r="BJ51" s="13">
        <v>4900000</v>
      </c>
      <c r="BK51" s="13">
        <v>1560000000</v>
      </c>
      <c r="BL51" s="31">
        <v>4.7568584540637997E-2</v>
      </c>
      <c r="BM51" s="5">
        <f t="shared" si="20"/>
        <v>5.4101942042530469E-3</v>
      </c>
      <c r="BN51" s="13">
        <f t="shared" si="16"/>
        <v>48.253968253968253</v>
      </c>
      <c r="BO51" s="13">
        <f t="shared" si="6"/>
        <v>2.2992828309939448E-13</v>
      </c>
      <c r="BP51" s="13">
        <f t="shared" si="7"/>
        <v>2.0507493177686067E-9</v>
      </c>
      <c r="BQ51" s="5">
        <f t="shared" si="8"/>
        <v>0.71943023670750583</v>
      </c>
      <c r="BR51" s="5">
        <f t="shared" si="9"/>
        <v>1.4037118174678627</v>
      </c>
      <c r="BS51" s="5">
        <f t="shared" si="10"/>
        <v>956.73978108483209</v>
      </c>
      <c r="BT51" s="5">
        <f t="shared" si="17"/>
        <v>48.639661686792074</v>
      </c>
      <c r="BU51" s="13">
        <f t="shared" si="11"/>
        <v>1.11836339021795E-8</v>
      </c>
      <c r="BV51" s="33">
        <v>0.735531358443137</v>
      </c>
      <c r="BW51" s="1">
        <f t="shared" si="18"/>
        <v>11.827586206896552</v>
      </c>
      <c r="BX51" s="1">
        <v>278</v>
      </c>
      <c r="BY51" s="1">
        <v>10</v>
      </c>
      <c r="BZ51" s="37" t="s">
        <v>218</v>
      </c>
      <c r="CA51">
        <v>-1.464995E-2</v>
      </c>
      <c r="CB51">
        <v>-1.2618022E-2</v>
      </c>
      <c r="CC51">
        <v>1.16103383</v>
      </c>
      <c r="CD51">
        <v>4.3118451499999999</v>
      </c>
      <c r="CE51">
        <v>3.6607647499999998</v>
      </c>
      <c r="CF51">
        <v>6.6821612200000002</v>
      </c>
      <c r="CG51">
        <v>1.5366348999999999</v>
      </c>
      <c r="CH51">
        <v>0.467145651</v>
      </c>
      <c r="CI51">
        <v>1.9247330499999999</v>
      </c>
      <c r="CJ51">
        <v>1.01041486</v>
      </c>
      <c r="CK51">
        <v>0.99105352099999999</v>
      </c>
      <c r="CL51">
        <v>1.0044606899999999</v>
      </c>
      <c r="CM51">
        <v>0.66244209600000004</v>
      </c>
      <c r="CN51">
        <v>4.4596304800000004</v>
      </c>
    </row>
    <row r="52" spans="1:92" x14ac:dyDescent="0.3">
      <c r="A52" s="1" t="s">
        <v>71</v>
      </c>
      <c r="B52" s="1" t="s">
        <v>87</v>
      </c>
      <c r="C52" s="1" t="s">
        <v>139</v>
      </c>
      <c r="D52" s="1" t="s">
        <v>50</v>
      </c>
      <c r="E52" s="5">
        <v>550.30817999999999</v>
      </c>
      <c r="F52" s="5">
        <v>14.68688395</v>
      </c>
      <c r="G52" s="7">
        <v>0.40075582599999998</v>
      </c>
      <c r="H52" s="5">
        <v>23.45</v>
      </c>
      <c r="I52" s="3">
        <v>0.85899999999999999</v>
      </c>
      <c r="J52" s="6">
        <v>5.1430531060160751</v>
      </c>
      <c r="K52" s="7">
        <v>8.4153660224561104</v>
      </c>
      <c r="L52" s="5">
        <v>8.4199999999999997E-2</v>
      </c>
      <c r="M52" s="5">
        <v>7.28</v>
      </c>
      <c r="N52" s="5">
        <v>3.5009999999999999</v>
      </c>
      <c r="O52" s="5">
        <v>6.7309999999999999</v>
      </c>
      <c r="P52" s="5">
        <v>0.22</v>
      </c>
      <c r="Q52" s="5">
        <v>3.5009999999999999E-2</v>
      </c>
      <c r="R52" s="5">
        <v>6.7309999999999995E-2</v>
      </c>
      <c r="S52" s="5">
        <v>2.2000000000000001E-3</v>
      </c>
      <c r="T52" s="5">
        <v>30.595454549999999</v>
      </c>
      <c r="U52" s="7">
        <v>38.22</v>
      </c>
      <c r="V52" s="1">
        <v>20.22</v>
      </c>
      <c r="W52" s="1">
        <v>26.39</v>
      </c>
      <c r="X52" s="1">
        <v>60.6</v>
      </c>
      <c r="Y52" s="1">
        <v>19.350000000000001</v>
      </c>
      <c r="Z52" s="1">
        <v>20.05</v>
      </c>
      <c r="AA52" s="1">
        <f t="shared" si="3"/>
        <v>0.60599999999999998</v>
      </c>
      <c r="AB52" s="1">
        <f t="shared" si="4"/>
        <v>0.19350000000000001</v>
      </c>
      <c r="AC52" s="1">
        <f t="shared" si="5"/>
        <v>0.20050000000000001</v>
      </c>
      <c r="AD52" s="1">
        <v>1455.86</v>
      </c>
      <c r="AE52" s="7">
        <v>0.59</v>
      </c>
      <c r="AF52" s="7">
        <v>39.81</v>
      </c>
      <c r="AG52" s="5">
        <v>5.8999999999999999E-3</v>
      </c>
      <c r="AH52" s="5">
        <v>0.39810000000000001</v>
      </c>
      <c r="AI52" s="5">
        <v>73.063367999999997</v>
      </c>
      <c r="AJ52" s="7">
        <v>97.98</v>
      </c>
      <c r="AK52" s="5">
        <v>-44.28</v>
      </c>
      <c r="AL52" s="5">
        <v>-0.42</v>
      </c>
      <c r="AM52" s="13">
        <v>46668459.885851018</v>
      </c>
      <c r="AN52" s="13">
        <v>1.0267061174887226E-3</v>
      </c>
      <c r="AO52" s="5">
        <v>1.9072896157767099</v>
      </c>
      <c r="AP52" s="5">
        <v>0.2092675155866961</v>
      </c>
      <c r="AQ52" s="5">
        <v>0.15830777987849179</v>
      </c>
      <c r="AR52" s="5">
        <v>0.20406882972939286</v>
      </c>
      <c r="AS52" s="5">
        <v>138.52853443675255</v>
      </c>
      <c r="AT52" s="27">
        <v>1.2227918921309601E-2</v>
      </c>
      <c r="AU52" s="27">
        <v>3.5601158357000097E-2</v>
      </c>
      <c r="AV52" s="27">
        <v>2.0063758758371499E-2</v>
      </c>
      <c r="AW52" s="27">
        <v>0</v>
      </c>
      <c r="AX52" s="27">
        <v>2.4812681293725901E-2</v>
      </c>
      <c r="AY52" s="27">
        <v>0.29261427075938601</v>
      </c>
      <c r="AZ52" s="27">
        <v>6.5409595017166006E-2</v>
      </c>
      <c r="BA52" s="27">
        <v>1.0180942243348099</v>
      </c>
      <c r="BB52" s="13">
        <v>28300000000</v>
      </c>
      <c r="BC52" s="13">
        <v>1490000000</v>
      </c>
      <c r="BD52" s="13">
        <v>838000</v>
      </c>
      <c r="BE52" s="13">
        <v>1320000000</v>
      </c>
      <c r="BF52" s="13">
        <v>32000000</v>
      </c>
      <c r="BG52" s="13">
        <v>108000000</v>
      </c>
      <c r="BH52" s="13">
        <v>22100000</v>
      </c>
      <c r="BI52" s="13">
        <v>679000000</v>
      </c>
      <c r="BJ52" s="13">
        <v>28400000</v>
      </c>
      <c r="BK52" s="13">
        <v>1740000000</v>
      </c>
      <c r="BL52" s="31">
        <v>1.39446365857014E-2</v>
      </c>
      <c r="BM52" s="5">
        <f t="shared" si="20"/>
        <v>5.3830635316001274E-4</v>
      </c>
      <c r="BN52" s="13">
        <f t="shared" si="16"/>
        <v>18.993288590604028</v>
      </c>
      <c r="BO52" s="13">
        <f t="shared" si="6"/>
        <v>3.6279368109142142E-14</v>
      </c>
      <c r="BP52" s="13">
        <f t="shared" si="7"/>
        <v>1.2800601448165838E-9</v>
      </c>
      <c r="BQ52" s="5">
        <f t="shared" si="8"/>
        <v>1.3219029143565664</v>
      </c>
      <c r="BR52" s="5">
        <f t="shared" si="9"/>
        <v>0.97515770260506818</v>
      </c>
      <c r="BS52" s="5">
        <f t="shared" si="10"/>
        <v>661.9686483512653</v>
      </c>
      <c r="BT52" s="5">
        <f t="shared" si="17"/>
        <v>134.92520603226478</v>
      </c>
      <c r="BU52" s="13">
        <f t="shared" si="11"/>
        <v>4.8950012168463799E-9</v>
      </c>
      <c r="BV52" s="33">
        <v>0.98053708598134304</v>
      </c>
      <c r="BW52" s="1">
        <f t="shared" si="18"/>
        <v>15.913636363636362</v>
      </c>
      <c r="BX52" s="1">
        <v>103</v>
      </c>
      <c r="BY52" s="1">
        <v>1</v>
      </c>
      <c r="BZ52" s="37" t="s">
        <v>213</v>
      </c>
      <c r="CA52">
        <v>-1.5080191E-2</v>
      </c>
      <c r="CB52">
        <v>-1.9888739999999999E-2</v>
      </c>
      <c r="CC52">
        <v>0.75822756899999999</v>
      </c>
      <c r="CD52">
        <v>6.1249156999999999</v>
      </c>
      <c r="CE52">
        <v>6.3946474000000002</v>
      </c>
      <c r="CF52">
        <v>11.295594400000001</v>
      </c>
      <c r="CG52">
        <v>1.50758842</v>
      </c>
      <c r="CH52">
        <v>0.49475411000000002</v>
      </c>
      <c r="CI52">
        <v>2.9969550200000001</v>
      </c>
      <c r="CJ52">
        <v>1.77957589</v>
      </c>
      <c r="CK52">
        <v>1.774027</v>
      </c>
      <c r="CL52">
        <v>1.0248783100000001</v>
      </c>
      <c r="CM52">
        <v>0.58014951100000001</v>
      </c>
      <c r="CN52">
        <v>4.44812809</v>
      </c>
    </row>
    <row r="53" spans="1:92" x14ac:dyDescent="0.3">
      <c r="A53" s="1" t="s">
        <v>71</v>
      </c>
      <c r="B53" s="1" t="s">
        <v>87</v>
      </c>
      <c r="C53" s="1" t="s">
        <v>140</v>
      </c>
      <c r="D53" s="1" t="s">
        <v>51</v>
      </c>
      <c r="E53" s="5">
        <v>550.30817999999999</v>
      </c>
      <c r="F53" s="5">
        <v>14.68688395</v>
      </c>
      <c r="G53" s="7">
        <v>0.40075582599999998</v>
      </c>
      <c r="H53" s="5">
        <v>24.85</v>
      </c>
      <c r="I53" s="3">
        <v>0.82699999999999996</v>
      </c>
      <c r="J53" s="6">
        <v>4.6032755605024693</v>
      </c>
      <c r="K53" s="7">
        <v>8.8986582215184651</v>
      </c>
      <c r="L53" s="5">
        <v>8.8999999999999996E-2</v>
      </c>
      <c r="M53" s="5">
        <v>7.09</v>
      </c>
      <c r="N53" s="5">
        <v>4.766</v>
      </c>
      <c r="O53" s="5">
        <v>6.9630000000000001</v>
      </c>
      <c r="P53" s="5">
        <v>0.17099999999999999</v>
      </c>
      <c r="Q53" s="5">
        <v>4.7660000000000001E-2</v>
      </c>
      <c r="R53" s="5">
        <v>6.9629999999999997E-2</v>
      </c>
      <c r="S53" s="5">
        <v>1.7099999999999999E-3</v>
      </c>
      <c r="T53" s="5">
        <v>40.719298250000001</v>
      </c>
      <c r="U53" s="7">
        <v>35.54</v>
      </c>
      <c r="V53" s="1">
        <v>16.059999999999999</v>
      </c>
      <c r="W53" s="1">
        <v>24.8</v>
      </c>
      <c r="X53" s="1">
        <v>60.6</v>
      </c>
      <c r="Y53" s="1">
        <v>19.350000000000001</v>
      </c>
      <c r="Z53" s="1">
        <v>20.05</v>
      </c>
      <c r="AA53" s="1">
        <f t="shared" si="3"/>
        <v>0.60599999999999998</v>
      </c>
      <c r="AB53" s="1">
        <f t="shared" si="4"/>
        <v>0.19350000000000001</v>
      </c>
      <c r="AC53" s="1">
        <f t="shared" si="5"/>
        <v>0.20050000000000001</v>
      </c>
      <c r="AD53" s="1">
        <v>954.86</v>
      </c>
      <c r="AE53" s="7">
        <v>0.63</v>
      </c>
      <c r="AF53" s="7">
        <v>49.1</v>
      </c>
      <c r="AG53" s="5">
        <v>6.3E-3</v>
      </c>
      <c r="AH53" s="5">
        <v>0.49099999999999999</v>
      </c>
      <c r="AI53" s="5">
        <v>119.106432</v>
      </c>
      <c r="AJ53" s="7">
        <v>106.16</v>
      </c>
      <c r="AK53" s="5">
        <v>-37.799999999999997</v>
      </c>
      <c r="AL53" s="5">
        <v>-1.31</v>
      </c>
      <c r="AM53" s="13">
        <v>46829797.48029346</v>
      </c>
      <c r="AN53" s="13">
        <v>1.0302555445664563E-3</v>
      </c>
      <c r="AO53" s="5">
        <v>1.1341680726449044</v>
      </c>
      <c r="AP53" s="5">
        <v>0.149453503686336</v>
      </c>
      <c r="AQ53" s="5">
        <v>9.4822171543932923E-2</v>
      </c>
      <c r="AR53" s="5">
        <v>0.26920270929501899</v>
      </c>
      <c r="AS53" s="5">
        <v>202.90917418168186</v>
      </c>
      <c r="AT53" s="27">
        <v>3.8471044478650199E-3</v>
      </c>
      <c r="AU53" s="27">
        <v>1.8559996698789199E-2</v>
      </c>
      <c r="AV53" s="27">
        <v>2.0859539027880299E-3</v>
      </c>
      <c r="AW53" s="27">
        <v>0</v>
      </c>
      <c r="AX53" s="27">
        <v>2.1295123019056199E-3</v>
      </c>
      <c r="AY53" s="27">
        <v>8.9734846772162702E-2</v>
      </c>
      <c r="AZ53" s="27">
        <v>6.20611919518309E-2</v>
      </c>
      <c r="BA53" s="27">
        <v>1.2824348834277099</v>
      </c>
      <c r="BB53" s="13">
        <v>20600000000</v>
      </c>
      <c r="BC53" s="13">
        <v>1170000000</v>
      </c>
      <c r="BD53" s="13">
        <v>510000</v>
      </c>
      <c r="BE53" s="13">
        <v>867000000</v>
      </c>
      <c r="BF53" s="13">
        <v>25500000</v>
      </c>
      <c r="BG53" s="13">
        <v>69300000</v>
      </c>
      <c r="BH53" s="13">
        <v>13700000</v>
      </c>
      <c r="BI53" s="13">
        <v>408000000</v>
      </c>
      <c r="BJ53" s="13">
        <v>20100000</v>
      </c>
      <c r="BK53" s="13">
        <v>1340000000</v>
      </c>
      <c r="BL53" s="31">
        <v>1.1441869733041199E-2</v>
      </c>
      <c r="BM53" s="5">
        <f t="shared" si="20"/>
        <v>9.083799565648839E-4</v>
      </c>
      <c r="BN53" s="13">
        <f t="shared" si="16"/>
        <v>17.606837606837608</v>
      </c>
      <c r="BO53" s="13">
        <f t="shared" si="6"/>
        <v>5.0012405076041568E-14</v>
      </c>
      <c r="BP53" s="13">
        <f t="shared" si="7"/>
        <v>9.693744210640208E-10</v>
      </c>
      <c r="BQ53" s="5">
        <f t="shared" si="8"/>
        <v>1.576145127799476</v>
      </c>
      <c r="BR53" s="5">
        <f t="shared" si="9"/>
        <v>1.8012472284357106</v>
      </c>
      <c r="BS53" s="5">
        <f t="shared" si="10"/>
        <v>1357.6742543790435</v>
      </c>
      <c r="BT53" s="5">
        <f t="shared" si="17"/>
        <v>196.95033455711072</v>
      </c>
      <c r="BU53" s="13">
        <f t="shared" si="11"/>
        <v>9.8499599117321286E-9</v>
      </c>
      <c r="BV53" s="33">
        <v>0.49707423021297098</v>
      </c>
      <c r="BW53" s="1">
        <f t="shared" si="18"/>
        <v>27.87134502923977</v>
      </c>
      <c r="BX53" s="1">
        <v>103</v>
      </c>
      <c r="BY53" s="1">
        <v>1</v>
      </c>
      <c r="BZ53" s="37" t="s">
        <v>213</v>
      </c>
      <c r="CA53">
        <v>-1.5439573E-2</v>
      </c>
      <c r="CB53">
        <v>-2.1168764999999999E-2</v>
      </c>
      <c r="CC53">
        <v>0.72935634599999999</v>
      </c>
      <c r="CD53">
        <v>6.0964136</v>
      </c>
      <c r="CE53">
        <v>6.69030345</v>
      </c>
      <c r="CF53">
        <v>13.8832463</v>
      </c>
      <c r="CG53">
        <v>1.52752782</v>
      </c>
      <c r="CH53">
        <v>0.468653708</v>
      </c>
      <c r="CI53">
        <v>2.1410486999999998</v>
      </c>
      <c r="CJ53">
        <v>1.23344578</v>
      </c>
      <c r="CK53">
        <v>1.2225987700000001</v>
      </c>
      <c r="CL53">
        <v>1.1937039199999999</v>
      </c>
      <c r="CM53">
        <v>0.57865903399999996</v>
      </c>
      <c r="CN53">
        <v>3.48872252</v>
      </c>
    </row>
    <row r="54" spans="1:92" x14ac:dyDescent="0.3">
      <c r="A54" s="1" t="s">
        <v>71</v>
      </c>
      <c r="B54" s="1" t="s">
        <v>87</v>
      </c>
      <c r="C54" s="1" t="s">
        <v>141</v>
      </c>
      <c r="D54" s="1" t="s">
        <v>52</v>
      </c>
      <c r="E54" s="5">
        <v>550.30817999999999</v>
      </c>
      <c r="F54" s="5">
        <v>14.68688395</v>
      </c>
      <c r="G54" s="7">
        <v>0.40075582599999998</v>
      </c>
      <c r="H54" s="5">
        <v>25.15</v>
      </c>
      <c r="I54" s="3">
        <v>0.84499999999999997</v>
      </c>
      <c r="J54" s="6">
        <v>3.9577684186234343</v>
      </c>
      <c r="K54" s="7">
        <v>5.6716925972647676</v>
      </c>
      <c r="L54" s="5">
        <v>5.67E-2</v>
      </c>
      <c r="M54" s="5">
        <v>7.38</v>
      </c>
      <c r="N54" s="5">
        <v>2.5149999999999997</v>
      </c>
      <c r="O54" s="5">
        <v>5.3860000000000001</v>
      </c>
      <c r="P54" s="5">
        <v>0.17700000000000002</v>
      </c>
      <c r="Q54" s="5">
        <v>2.5149999999999999E-2</v>
      </c>
      <c r="R54" s="5">
        <v>5.3859999999999998E-2</v>
      </c>
      <c r="S54" s="5">
        <v>1.7700000000000001E-3</v>
      </c>
      <c r="T54" s="5">
        <v>30.429378530000001</v>
      </c>
      <c r="U54" s="7">
        <v>36.49</v>
      </c>
      <c r="V54" s="1">
        <v>15.12</v>
      </c>
      <c r="W54" s="1">
        <v>22.57</v>
      </c>
      <c r="X54" s="1">
        <v>60.6</v>
      </c>
      <c r="Y54" s="1">
        <v>19.350000000000001</v>
      </c>
      <c r="Z54" s="1">
        <v>20.05</v>
      </c>
      <c r="AA54" s="1">
        <f t="shared" si="3"/>
        <v>0.60599999999999998</v>
      </c>
      <c r="AB54" s="1">
        <f t="shared" si="4"/>
        <v>0.19350000000000001</v>
      </c>
      <c r="AC54" s="1">
        <f t="shared" si="5"/>
        <v>0.20050000000000001</v>
      </c>
      <c r="AD54" s="1">
        <v>1614.23</v>
      </c>
      <c r="AE54" s="7">
        <v>0.41000000000000003</v>
      </c>
      <c r="AF54" s="7">
        <v>46.58</v>
      </c>
      <c r="AG54" s="5">
        <v>4.1000000000000003E-3</v>
      </c>
      <c r="AH54" s="5">
        <v>0.46579999999999999</v>
      </c>
      <c r="AI54" s="5">
        <v>74.757959999999997</v>
      </c>
      <c r="AJ54" s="7">
        <v>73.569999999999993</v>
      </c>
      <c r="AK54" s="5">
        <v>-22.872</v>
      </c>
      <c r="AL54" s="5">
        <v>14.68</v>
      </c>
      <c r="AM54" s="13">
        <v>48258678.230104581</v>
      </c>
      <c r="AN54" s="13">
        <v>1.0616909210623012E-3</v>
      </c>
      <c r="AO54" s="5">
        <v>1.3663037049934414</v>
      </c>
      <c r="AP54" s="5">
        <v>0.2831675822178033</v>
      </c>
      <c r="AQ54" s="5">
        <v>0.1855384821863659</v>
      </c>
      <c r="AR54" s="5">
        <v>0.24151845707243164</v>
      </c>
      <c r="AS54" s="5">
        <v>111.96670033344485</v>
      </c>
      <c r="AT54" s="27">
        <v>1.0966653390919E-2</v>
      </c>
      <c r="AU54" s="27">
        <v>2.5921203917620799E-2</v>
      </c>
      <c r="AV54" s="27">
        <v>9.6781495229690904E-3</v>
      </c>
      <c r="AW54" s="27">
        <v>5.1955622414433798E-4</v>
      </c>
      <c r="AX54" s="27">
        <v>9.1936110803215107E-3</v>
      </c>
      <c r="AY54" s="27">
        <v>7.3219709835198696E-2</v>
      </c>
      <c r="AZ54" s="27">
        <v>6.4738750848955695E-2</v>
      </c>
      <c r="BA54" s="27">
        <v>0.758546604006749</v>
      </c>
      <c r="BB54" s="13">
        <v>25000000000</v>
      </c>
      <c r="BC54" s="13">
        <v>860000000</v>
      </c>
      <c r="BD54" s="13">
        <v>684000</v>
      </c>
      <c r="BE54" s="13">
        <v>996000000</v>
      </c>
      <c r="BF54" s="13">
        <v>22500000</v>
      </c>
      <c r="BG54" s="13">
        <v>202000000</v>
      </c>
      <c r="BH54" s="13">
        <v>16800000</v>
      </c>
      <c r="BI54" s="13">
        <v>508000000</v>
      </c>
      <c r="BJ54" s="13">
        <v>20300000</v>
      </c>
      <c r="BK54" s="13">
        <v>1630000000</v>
      </c>
      <c r="BL54" s="31">
        <v>1.39865483895137E-2</v>
      </c>
      <c r="BM54" s="5">
        <f t="shared" si="20"/>
        <v>7.7705338658025347E-4</v>
      </c>
      <c r="BN54" s="13">
        <f t="shared" si="16"/>
        <v>29.069767441860463</v>
      </c>
      <c r="BO54" s="13">
        <f t="shared" si="6"/>
        <v>4.2467636842492047E-14</v>
      </c>
      <c r="BP54" s="13">
        <f t="shared" si="7"/>
        <v>1.5887252383644669E-9</v>
      </c>
      <c r="BQ54" s="5">
        <f t="shared" si="8"/>
        <v>1.5261932666527525</v>
      </c>
      <c r="BR54" s="5">
        <f t="shared" si="9"/>
        <v>0.85291704361364173</v>
      </c>
      <c r="BS54" s="5">
        <f t="shared" si="10"/>
        <v>395.40790459313138</v>
      </c>
      <c r="BT54" s="5">
        <f t="shared" si="17"/>
        <v>105.46073071945814</v>
      </c>
      <c r="BU54" s="13">
        <f t="shared" si="11"/>
        <v>4.4786680133377935E-9</v>
      </c>
      <c r="BV54" s="33">
        <v>0.84698723063057602</v>
      </c>
      <c r="BW54" s="1">
        <f t="shared" si="18"/>
        <v>14.209039548022597</v>
      </c>
      <c r="BX54" s="1">
        <v>103</v>
      </c>
      <c r="BY54" s="1">
        <v>1</v>
      </c>
      <c r="BZ54" s="37" t="s">
        <v>213</v>
      </c>
    </row>
    <row r="55" spans="1:92" x14ac:dyDescent="0.3">
      <c r="A55" s="1" t="s">
        <v>71</v>
      </c>
      <c r="B55" s="1" t="s">
        <v>87</v>
      </c>
      <c r="C55" s="1" t="s">
        <v>142</v>
      </c>
      <c r="D55" s="1" t="s">
        <v>53</v>
      </c>
      <c r="E55" s="5">
        <v>550.30817999999999</v>
      </c>
      <c r="F55" s="5">
        <v>14.68688395</v>
      </c>
      <c r="G55" s="7">
        <v>0.40075582599999998</v>
      </c>
      <c r="H55" s="5">
        <v>24.024999999999999</v>
      </c>
      <c r="I55" s="3">
        <v>0.89300000000000002</v>
      </c>
      <c r="J55" s="6">
        <v>8.0457982621542445</v>
      </c>
      <c r="K55" s="7">
        <v>18.780652798917618</v>
      </c>
      <c r="L55" s="5">
        <v>0.18779999999999999</v>
      </c>
      <c r="M55" s="5">
        <v>6.6</v>
      </c>
      <c r="N55" s="5">
        <v>6.8279999999999994</v>
      </c>
      <c r="O55" s="5">
        <v>9.6029999999999998</v>
      </c>
      <c r="P55" s="5">
        <v>0.26800000000000002</v>
      </c>
      <c r="Q55" s="5">
        <v>6.8279999999999993E-2</v>
      </c>
      <c r="R55" s="5">
        <v>9.6030000000000004E-2</v>
      </c>
      <c r="S55" s="5">
        <v>2.6800000000000001E-3</v>
      </c>
      <c r="T55" s="5">
        <v>35.832089549999999</v>
      </c>
      <c r="U55" s="7">
        <v>178</v>
      </c>
      <c r="V55" s="1">
        <v>26.98</v>
      </c>
      <c r="W55" s="1">
        <v>29.2</v>
      </c>
      <c r="X55" s="1">
        <v>60.6</v>
      </c>
      <c r="Y55" s="1">
        <v>19.350000000000001</v>
      </c>
      <c r="Z55" s="1">
        <v>20.05</v>
      </c>
      <c r="AA55" s="1">
        <f t="shared" si="3"/>
        <v>0.60599999999999998</v>
      </c>
      <c r="AB55" s="1">
        <f t="shared" si="4"/>
        <v>0.19350000000000001</v>
      </c>
      <c r="AC55" s="1">
        <f t="shared" si="5"/>
        <v>0.20050000000000001</v>
      </c>
      <c r="AD55" s="1">
        <v>472.57</v>
      </c>
      <c r="AE55" s="7">
        <v>0.45999999999999996</v>
      </c>
      <c r="AF55" s="7">
        <v>48.75</v>
      </c>
      <c r="AG55" s="5">
        <v>4.5999999999999999E-3</v>
      </c>
      <c r="AH55" s="5">
        <v>0.48749999999999999</v>
      </c>
      <c r="AI55" s="5">
        <v>69.384287999999998</v>
      </c>
      <c r="AJ55" s="7">
        <v>67.91</v>
      </c>
      <c r="AK55" s="5">
        <v>-32.28</v>
      </c>
      <c r="AL55" s="5">
        <v>-1.88</v>
      </c>
      <c r="AM55" s="13">
        <v>67453539.309762284</v>
      </c>
      <c r="AN55" s="13">
        <v>1.4839778648147706E-3</v>
      </c>
      <c r="AO55" s="5">
        <v>2.3269595560359986</v>
      </c>
      <c r="AP55" s="5"/>
      <c r="AQ55" s="5"/>
      <c r="AR55" s="5"/>
      <c r="AS55" s="5">
        <v>206.72869324559713</v>
      </c>
      <c r="AT55" s="27">
        <v>4.0698120736177403E-3</v>
      </c>
      <c r="AU55" s="27">
        <v>2.9028298832672099E-2</v>
      </c>
      <c r="AV55" s="27">
        <v>1.43750246539765E-2</v>
      </c>
      <c r="AW55" s="27">
        <v>1.3425751849775399E-3</v>
      </c>
      <c r="AX55" s="27">
        <v>2.3121695438351901E-2</v>
      </c>
      <c r="AY55" s="27">
        <v>0.162375488314283</v>
      </c>
      <c r="AZ55" s="27">
        <v>3.6182709156932301E-2</v>
      </c>
      <c r="BA55" s="27">
        <v>0.95704376917029799</v>
      </c>
      <c r="BB55" s="13">
        <v>35000000000</v>
      </c>
      <c r="BC55" s="13">
        <v>2200000000</v>
      </c>
      <c r="BD55" s="13">
        <v>1080000</v>
      </c>
      <c r="BE55" s="13">
        <v>1080000000</v>
      </c>
      <c r="BF55" s="13">
        <v>29000000</v>
      </c>
      <c r="BG55" s="13">
        <v>69400000</v>
      </c>
      <c r="BH55" s="13">
        <v>25100000</v>
      </c>
      <c r="BI55" s="13">
        <v>526000000</v>
      </c>
      <c r="BJ55" s="13">
        <v>32000000</v>
      </c>
      <c r="BK55" s="13">
        <v>1690000000</v>
      </c>
      <c r="BL55" s="31">
        <v>1.9246406191570701E-2</v>
      </c>
      <c r="BM55" s="5">
        <f t="shared" si="20"/>
        <v>6.3773255575732624E-4</v>
      </c>
      <c r="BN55" s="13">
        <f t="shared" si="16"/>
        <v>15.909090909090908</v>
      </c>
      <c r="BO55" s="13">
        <f t="shared" si="6"/>
        <v>4.2399367566136304E-14</v>
      </c>
      <c r="BP55" s="13">
        <f t="shared" si="7"/>
        <v>1.057708889107272E-9</v>
      </c>
      <c r="BQ55" s="5"/>
      <c r="BR55" s="5"/>
      <c r="BS55" s="5"/>
      <c r="BT55" s="5">
        <f t="shared" si="17"/>
        <v>139.30712724707715</v>
      </c>
      <c r="BU55" s="13">
        <f t="shared" si="11"/>
        <v>5.9065340927313463E-9</v>
      </c>
      <c r="BV55" s="33">
        <v>0.73912417643807904</v>
      </c>
      <c r="BW55" s="1">
        <f t="shared" si="18"/>
        <v>25.477611940298505</v>
      </c>
      <c r="BX55" s="1">
        <v>103</v>
      </c>
      <c r="BY55" s="1">
        <v>1</v>
      </c>
      <c r="BZ55" s="37" t="s">
        <v>213</v>
      </c>
      <c r="CA55">
        <v>-1.7299772000000001E-2</v>
      </c>
      <c r="CB55">
        <v>-2.0472382000000001E-2</v>
      </c>
      <c r="CC55">
        <v>0.84502974200000003</v>
      </c>
      <c r="CD55">
        <v>5.6293622399999999</v>
      </c>
      <c r="CE55">
        <v>6.0407430499999997</v>
      </c>
      <c r="CF55">
        <v>14.987723600000001</v>
      </c>
      <c r="CG55">
        <v>1.5016609599999999</v>
      </c>
      <c r="CH55">
        <v>0.47538166100000001</v>
      </c>
      <c r="CI55">
        <v>2.1130347299999999</v>
      </c>
      <c r="CJ55">
        <v>1.21040539</v>
      </c>
      <c r="CK55">
        <v>1.1764887100000001</v>
      </c>
      <c r="CL55">
        <v>0.63505827999999998</v>
      </c>
      <c r="CM55">
        <v>0.46055271399999997</v>
      </c>
      <c r="CN55">
        <v>6.3318403600000002</v>
      </c>
    </row>
    <row r="56" spans="1:92" x14ac:dyDescent="0.3">
      <c r="A56" s="1" t="s">
        <v>71</v>
      </c>
      <c r="B56" s="1" t="s">
        <v>87</v>
      </c>
      <c r="C56" s="1" t="s">
        <v>143</v>
      </c>
      <c r="D56" s="1" t="s">
        <v>54</v>
      </c>
      <c r="E56" s="5">
        <v>550.30817999999999</v>
      </c>
      <c r="F56" s="5">
        <v>14.68688395</v>
      </c>
      <c r="G56" s="7">
        <v>0.40075582599999998</v>
      </c>
      <c r="H56" s="5">
        <v>24</v>
      </c>
      <c r="I56" s="3">
        <v>0.879</v>
      </c>
      <c r="J56" s="6">
        <v>6.0895630674062025</v>
      </c>
      <c r="K56" s="7">
        <v>10.008742147315353</v>
      </c>
      <c r="L56" s="5">
        <v>0.10009999999999999</v>
      </c>
      <c r="M56" s="5">
        <v>7.11</v>
      </c>
      <c r="N56" s="5">
        <v>4.4830000000000005</v>
      </c>
      <c r="O56" s="5">
        <v>5.6579999999999995</v>
      </c>
      <c r="P56" s="5">
        <v>0.20300000000000001</v>
      </c>
      <c r="Q56" s="5">
        <v>4.4830000000000002E-2</v>
      </c>
      <c r="R56" s="5">
        <v>5.6579999999999998E-2</v>
      </c>
      <c r="S56" s="5">
        <v>2.0300000000000001E-3</v>
      </c>
      <c r="T56" s="5">
        <v>27.871921180000001</v>
      </c>
      <c r="U56" s="7">
        <v>36.049999999999997</v>
      </c>
      <c r="V56" s="1">
        <v>20.58</v>
      </c>
      <c r="W56" s="1">
        <v>27.76</v>
      </c>
      <c r="X56" s="1">
        <v>60.6</v>
      </c>
      <c r="Y56" s="1">
        <v>19.350000000000001</v>
      </c>
      <c r="Z56" s="1">
        <v>20.05</v>
      </c>
      <c r="AA56" s="1">
        <f t="shared" si="3"/>
        <v>0.60599999999999998</v>
      </c>
      <c r="AB56" s="1">
        <f t="shared" si="4"/>
        <v>0.19350000000000001</v>
      </c>
      <c r="AC56" s="1">
        <f t="shared" si="5"/>
        <v>0.20050000000000001</v>
      </c>
      <c r="AD56" s="1">
        <v>641.64</v>
      </c>
      <c r="AE56" s="7">
        <v>0.54</v>
      </c>
      <c r="AF56" s="7">
        <v>48.38</v>
      </c>
      <c r="AG56" s="5">
        <v>5.4000000000000003E-3</v>
      </c>
      <c r="AH56" s="5">
        <v>0.48380000000000001</v>
      </c>
      <c r="AI56" s="5">
        <v>74.681327999999993</v>
      </c>
      <c r="AJ56" s="7">
        <v>70.89</v>
      </c>
      <c r="AK56" s="5">
        <v>-16.8</v>
      </c>
      <c r="AL56" s="5">
        <v>-4.4800000000000004</v>
      </c>
      <c r="AM56" s="13">
        <v>129133350.3470282</v>
      </c>
      <c r="AN56" s="13">
        <v>2.840933707634621E-3</v>
      </c>
      <c r="AO56" s="5">
        <v>1.7667365681261489</v>
      </c>
      <c r="AP56" s="5">
        <v>0.73123915965811415</v>
      </c>
      <c r="AQ56" s="5">
        <v>0.87031284966681455</v>
      </c>
      <c r="AR56" s="5">
        <v>0.95756281476581628</v>
      </c>
      <c r="AS56" s="5">
        <v>187.27327151215653</v>
      </c>
      <c r="AT56" s="27">
        <v>2.9188443151350499E-3</v>
      </c>
      <c r="AU56" s="27">
        <v>2.09812987783763E-2</v>
      </c>
      <c r="AV56" s="27">
        <v>3.6999405915656598E-3</v>
      </c>
      <c r="AW56" s="27">
        <v>0</v>
      </c>
      <c r="AX56" s="27">
        <v>1.2248388551371701E-2</v>
      </c>
      <c r="AY56" s="27">
        <v>0.22613664915013301</v>
      </c>
      <c r="AZ56" s="27">
        <v>8.2244307629303695E-2</v>
      </c>
      <c r="BA56" s="27">
        <v>1.37408809590657</v>
      </c>
      <c r="BB56" s="13">
        <v>26400000000</v>
      </c>
      <c r="BC56" s="13">
        <v>2320000000</v>
      </c>
      <c r="BD56" s="13">
        <v>606000</v>
      </c>
      <c r="BE56" s="13">
        <v>979000000</v>
      </c>
      <c r="BF56" s="13">
        <v>23400000</v>
      </c>
      <c r="BG56" s="13">
        <v>43300000</v>
      </c>
      <c r="BH56" s="13">
        <v>25100000</v>
      </c>
      <c r="BI56" s="13">
        <v>445000000</v>
      </c>
      <c r="BJ56" s="13">
        <v>23200000</v>
      </c>
      <c r="BK56" s="13">
        <v>1480000000</v>
      </c>
      <c r="BL56" s="31">
        <v>1.6273828296666799E-2</v>
      </c>
      <c r="BM56" s="5">
        <f t="shared" si="20"/>
        <v>1.6080120595725236E-3</v>
      </c>
      <c r="BN56" s="13">
        <f t="shared" si="16"/>
        <v>11.379310344827585</v>
      </c>
      <c r="BO56" s="13">
        <f t="shared" si="6"/>
        <v>1.0761112528919019E-13</v>
      </c>
      <c r="BP56" s="13">
        <f t="shared" si="7"/>
        <v>7.6152438281299522E-10</v>
      </c>
      <c r="BQ56" s="5">
        <f t="shared" si="8"/>
        <v>0.84020264659778088</v>
      </c>
      <c r="BR56" s="5">
        <f t="shared" si="9"/>
        <v>1.3095070225909649</v>
      </c>
      <c r="BS56" s="5">
        <f t="shared" si="10"/>
        <v>256.10399694638187</v>
      </c>
      <c r="BT56" s="5">
        <f t="shared" si="17"/>
        <v>65.919620373008073</v>
      </c>
      <c r="BU56" s="13">
        <f t="shared" si="11"/>
        <v>7.0936845269756262E-9</v>
      </c>
      <c r="BV56" s="33">
        <v>0.72668984474829201</v>
      </c>
      <c r="BW56" s="1">
        <f t="shared" si="18"/>
        <v>22.08374384236453</v>
      </c>
      <c r="BX56" s="1">
        <v>103</v>
      </c>
      <c r="BY56" s="1">
        <v>1</v>
      </c>
      <c r="BZ56" s="37" t="s">
        <v>213</v>
      </c>
      <c r="CA56">
        <v>-1.5554490000000001E-2</v>
      </c>
      <c r="CB56">
        <v>-2.1047212999999999E-2</v>
      </c>
      <c r="CC56">
        <v>0.73902847800000004</v>
      </c>
      <c r="CD56">
        <v>5.82741357</v>
      </c>
      <c r="CE56">
        <v>6.3964306999999998</v>
      </c>
      <c r="CF56">
        <v>14.4774241</v>
      </c>
      <c r="CG56">
        <v>1.5337066500000001</v>
      </c>
      <c r="CH56">
        <v>0.47073556100000002</v>
      </c>
      <c r="CI56">
        <v>2.7485201500000001</v>
      </c>
      <c r="CJ56">
        <v>1.5801729900000001</v>
      </c>
      <c r="CK56">
        <v>1.5754389</v>
      </c>
      <c r="CL56">
        <v>1.2318100000000001</v>
      </c>
      <c r="CM56">
        <v>0.70940442699999995</v>
      </c>
      <c r="CN56">
        <v>4.1968844799999996</v>
      </c>
    </row>
    <row r="57" spans="1:92" x14ac:dyDescent="0.3">
      <c r="A57" s="1" t="s">
        <v>71</v>
      </c>
      <c r="B57" s="1" t="s">
        <v>88</v>
      </c>
      <c r="C57" s="1" t="s">
        <v>144</v>
      </c>
      <c r="D57" s="1" t="s">
        <v>55</v>
      </c>
      <c r="E57" s="5">
        <v>590.51343999999995</v>
      </c>
      <c r="F57" s="5">
        <v>14.418147189999999</v>
      </c>
      <c r="G57" s="7">
        <v>0.43213200000000002</v>
      </c>
      <c r="H57" s="5">
        <v>24.25</v>
      </c>
      <c r="I57" s="3">
        <v>0.86699999999999999</v>
      </c>
      <c r="J57" s="6">
        <v>2.1301166469343791</v>
      </c>
      <c r="K57" s="7">
        <v>4.736690761618612</v>
      </c>
      <c r="L57" s="5">
        <v>4.7399999999999998E-2</v>
      </c>
      <c r="M57" s="5">
        <v>5.99</v>
      </c>
      <c r="N57" s="5">
        <v>2.4989999999999997</v>
      </c>
      <c r="O57" s="5">
        <v>2.4989999999999997</v>
      </c>
      <c r="P57" s="5">
        <v>0.16600000000000001</v>
      </c>
      <c r="Q57" s="5">
        <v>2.4989999999999998E-2</v>
      </c>
      <c r="R57" s="5">
        <v>2.4989999999999998E-2</v>
      </c>
      <c r="S57" s="5">
        <v>1.66E-3</v>
      </c>
      <c r="T57" s="5">
        <v>15.054216869999999</v>
      </c>
      <c r="U57" s="7">
        <v>33.549999999999997</v>
      </c>
      <c r="V57" s="1">
        <v>5.38</v>
      </c>
      <c r="W57" s="1">
        <v>18.190000000000001</v>
      </c>
      <c r="X57" s="1">
        <v>83.4</v>
      </c>
      <c r="Y57" s="1">
        <v>12.35</v>
      </c>
      <c r="Z57" s="1">
        <v>4.25</v>
      </c>
      <c r="AA57" s="1">
        <f t="shared" si="3"/>
        <v>0.83400000000000007</v>
      </c>
      <c r="AB57" s="1">
        <f t="shared" si="4"/>
        <v>0.1235</v>
      </c>
      <c r="AC57" s="1">
        <f t="shared" si="5"/>
        <v>4.2500000000000003E-2</v>
      </c>
      <c r="AD57" s="1">
        <v>803.1</v>
      </c>
      <c r="AE57" s="7">
        <v>0.82000000000000006</v>
      </c>
      <c r="AF57" s="7">
        <v>47.27</v>
      </c>
      <c r="AG57" s="5">
        <v>8.2000000000000007E-3</v>
      </c>
      <c r="AH57" s="5">
        <v>0.47270000000000001</v>
      </c>
      <c r="AI57" s="5">
        <v>74.717975999999993</v>
      </c>
      <c r="AJ57" s="7">
        <v>63.52</v>
      </c>
      <c r="AK57" s="5">
        <v>-12.731999999999999</v>
      </c>
      <c r="AL57" s="5">
        <v>-3.02</v>
      </c>
      <c r="AM57" s="13">
        <v>250639603.51984027</v>
      </c>
      <c r="AN57" s="13">
        <v>5.5140712774364867E-3</v>
      </c>
      <c r="AO57" s="5">
        <v>0.8511828005953338</v>
      </c>
      <c r="AP57" s="5">
        <v>0.10832093730566689</v>
      </c>
      <c r="AQ57" s="5">
        <v>1.7200844946081494E-2</v>
      </c>
      <c r="AR57" s="5">
        <v>7.4860604782301832E-2</v>
      </c>
      <c r="AS57" s="5">
        <v>53.001433268936267</v>
      </c>
      <c r="AT57" s="28">
        <v>5.2396638305175804E-3</v>
      </c>
      <c r="AU57" s="27">
        <v>2.8629835507719002E-2</v>
      </c>
      <c r="AV57" s="27">
        <v>4.8631104579292001E-3</v>
      </c>
      <c r="AW57" s="28">
        <v>8.23407173341288E-4</v>
      </c>
      <c r="AX57" s="27">
        <v>2.8522930426291199E-2</v>
      </c>
      <c r="AY57" s="27">
        <v>0.24416915820972701</v>
      </c>
      <c r="AZ57" s="27">
        <v>3.0290299050187101E-2</v>
      </c>
      <c r="BA57" s="27">
        <v>1.7811079014506801</v>
      </c>
      <c r="BB57" s="13">
        <v>26700000000</v>
      </c>
      <c r="BC57" s="13">
        <v>1170000000</v>
      </c>
      <c r="BD57" s="13">
        <v>1090000</v>
      </c>
      <c r="BE57" s="13">
        <v>611000000</v>
      </c>
      <c r="BF57" s="13">
        <v>25800000</v>
      </c>
      <c r="BG57" s="13">
        <v>15900000</v>
      </c>
      <c r="BH57" s="13">
        <v>4150000</v>
      </c>
      <c r="BI57" s="13">
        <v>530000000</v>
      </c>
      <c r="BJ57" s="13">
        <v>24700000</v>
      </c>
      <c r="BK57" s="13">
        <v>1400000000</v>
      </c>
      <c r="BL57" s="31">
        <v>7.3144315095305099E-2</v>
      </c>
      <c r="BM57" s="5">
        <f t="shared" si="20"/>
        <v>6.4781281689195768E-3</v>
      </c>
      <c r="BN57" s="13">
        <f t="shared" si="16"/>
        <v>22.820512820512821</v>
      </c>
      <c r="BO57" s="13">
        <f t="shared" si="6"/>
        <v>2.0651952349949388E-13</v>
      </c>
      <c r="BP57" s="13">
        <f t="shared" si="7"/>
        <v>7.2750666717549901E-10</v>
      </c>
      <c r="BQ57" s="5">
        <f t="shared" si="8"/>
        <v>6.2974195538192657</v>
      </c>
      <c r="BR57" s="5">
        <f t="shared" si="9"/>
        <v>0.69110004625472754</v>
      </c>
      <c r="BS57" s="5">
        <f t="shared" si="10"/>
        <v>489.29998749340086</v>
      </c>
      <c r="BT57" s="5">
        <f t="shared" si="17"/>
        <v>9.6120326709989214</v>
      </c>
      <c r="BU57" s="13">
        <f t="shared" si="11"/>
        <v>1.9850724070762646E-9</v>
      </c>
      <c r="BV57" s="33">
        <v>0.68796453199649699</v>
      </c>
      <c r="BW57" s="1">
        <f t="shared" si="18"/>
        <v>15.054216867469878</v>
      </c>
      <c r="BX57" s="1">
        <v>154</v>
      </c>
      <c r="BY57" s="1">
        <v>7</v>
      </c>
      <c r="BZ57" s="37" t="s">
        <v>214</v>
      </c>
      <c r="CA57">
        <v>-1.5130629E-2</v>
      </c>
      <c r="CB57">
        <v>-1.5136762999999999E-2</v>
      </c>
      <c r="CC57">
        <v>0.99959477600000002</v>
      </c>
      <c r="CD57">
        <v>4.7235313699999999</v>
      </c>
      <c r="CE57">
        <v>4.3380605900000004</v>
      </c>
      <c r="CF57">
        <v>8.0026797900000002</v>
      </c>
      <c r="CG57">
        <v>1.47063783</v>
      </c>
      <c r="CH57">
        <v>0.41268360700000001</v>
      </c>
      <c r="CI57">
        <v>2.6428173799999999</v>
      </c>
      <c r="CJ57">
        <v>1.5574606099999999</v>
      </c>
      <c r="CK57">
        <v>1.4274066599999999</v>
      </c>
      <c r="CL57">
        <v>0.92244112700000003</v>
      </c>
      <c r="CM57">
        <v>0.59896143199999996</v>
      </c>
      <c r="CN57">
        <v>6.4942736400000003</v>
      </c>
    </row>
    <row r="58" spans="1:92" x14ac:dyDescent="0.3">
      <c r="A58" s="1" t="s">
        <v>71</v>
      </c>
      <c r="B58" s="1" t="s">
        <v>88</v>
      </c>
      <c r="C58" s="1" t="s">
        <v>145</v>
      </c>
      <c r="D58" s="1" t="s">
        <v>56</v>
      </c>
      <c r="E58" s="5">
        <v>590.51343999999995</v>
      </c>
      <c r="F58" s="5">
        <v>14.418147189999999</v>
      </c>
      <c r="G58" s="7">
        <v>0.43213200000000002</v>
      </c>
      <c r="H58" s="5">
        <v>25.225000000000001</v>
      </c>
      <c r="I58" s="3">
        <v>0.84199999999999997</v>
      </c>
      <c r="J58" s="6">
        <v>1.8190150197332704</v>
      </c>
      <c r="K58" s="7">
        <v>4.4903363465769912</v>
      </c>
      <c r="L58" s="5">
        <v>4.4900000000000002E-2</v>
      </c>
      <c r="M58" s="5">
        <v>5.79</v>
      </c>
      <c r="N58" s="5">
        <v>2.4279999999999999</v>
      </c>
      <c r="O58" s="5">
        <v>2.4279999999999999</v>
      </c>
      <c r="P58" s="5">
        <v>0.16700000000000001</v>
      </c>
      <c r="Q58" s="5">
        <v>2.4279999999999999E-2</v>
      </c>
      <c r="R58" s="5">
        <v>2.4279999999999999E-2</v>
      </c>
      <c r="S58" s="5">
        <v>1.67E-3</v>
      </c>
      <c r="T58" s="5">
        <v>14.53892216</v>
      </c>
      <c r="U58" s="7">
        <v>37.18</v>
      </c>
      <c r="V58" s="1">
        <v>9.2100000000000009</v>
      </c>
      <c r="W58" s="1">
        <v>21.41</v>
      </c>
      <c r="X58" s="1">
        <v>83.4</v>
      </c>
      <c r="Y58" s="1">
        <v>12.35</v>
      </c>
      <c r="Z58" s="1">
        <v>4.25</v>
      </c>
      <c r="AA58" s="1">
        <f t="shared" si="3"/>
        <v>0.83400000000000007</v>
      </c>
      <c r="AB58" s="1">
        <f t="shared" si="4"/>
        <v>0.1235</v>
      </c>
      <c r="AC58" s="1">
        <f t="shared" si="5"/>
        <v>4.2500000000000003E-2</v>
      </c>
      <c r="AD58" s="1">
        <v>610.82000000000005</v>
      </c>
      <c r="AE58" s="7">
        <v>0.91999999999999993</v>
      </c>
      <c r="AF58" s="7">
        <v>47.160000000000004</v>
      </c>
      <c r="AG58" s="5">
        <v>9.1999999999999998E-3</v>
      </c>
      <c r="AH58" s="5">
        <v>0.47160000000000002</v>
      </c>
      <c r="AI58" s="5">
        <v>96.170879999999997</v>
      </c>
      <c r="AJ58" s="7">
        <v>80.53</v>
      </c>
      <c r="AK58" s="5">
        <v>-20.303999999999998</v>
      </c>
      <c r="AL58" s="5">
        <v>-2.3199999999999998</v>
      </c>
      <c r="AM58" s="13">
        <v>90278421.683906734</v>
      </c>
      <c r="AN58" s="13">
        <v>1.9861252770459487E-3</v>
      </c>
      <c r="AO58" s="5">
        <v>0.57629680806747063</v>
      </c>
      <c r="AP58" s="5">
        <v>0.16106074631958753</v>
      </c>
      <c r="AQ58" s="5">
        <v>3.5847206222058108E-2</v>
      </c>
      <c r="AR58" s="5">
        <v>0.10231343718526408</v>
      </c>
      <c r="AS58" s="5">
        <v>40.42652003522511</v>
      </c>
      <c r="AT58" s="27">
        <v>8.7348492317557407E-3</v>
      </c>
      <c r="AU58" s="27">
        <v>5.7824783041028498E-2</v>
      </c>
      <c r="AV58" s="27">
        <v>1.49702913382095E-2</v>
      </c>
      <c r="AW58" s="27">
        <v>7.9334062724924093E-3</v>
      </c>
      <c r="AX58" s="27">
        <v>2.1301683710441999E-2</v>
      </c>
      <c r="AY58" s="27">
        <v>0.27458755392219097</v>
      </c>
      <c r="AZ58" s="27">
        <v>3.5567738151581201E-2</v>
      </c>
      <c r="BA58" s="27">
        <v>1.62311808251916</v>
      </c>
      <c r="BB58" s="13">
        <v>18100000000</v>
      </c>
      <c r="BC58" s="13">
        <v>772000000</v>
      </c>
      <c r="BD58" s="13">
        <v>615000</v>
      </c>
      <c r="BE58" s="13">
        <v>550000000</v>
      </c>
      <c r="BF58" s="13">
        <v>22300000</v>
      </c>
      <c r="BG58" s="13">
        <v>27200000</v>
      </c>
      <c r="BH58" s="13">
        <v>9550000</v>
      </c>
      <c r="BI58" s="13">
        <v>351000000</v>
      </c>
      <c r="BJ58" s="13">
        <v>30200000</v>
      </c>
      <c r="BK58" s="13">
        <v>1250000000</v>
      </c>
      <c r="BL58" s="31">
        <v>7.5410854872354494E-2</v>
      </c>
      <c r="BM58" s="5">
        <f t="shared" si="20"/>
        <v>3.4463582814316415E-3</v>
      </c>
      <c r="BN58" s="13">
        <f t="shared" si="16"/>
        <v>23.445595854922281</v>
      </c>
      <c r="BO58" s="13">
        <f t="shared" si="6"/>
        <v>1.0973067828983142E-13</v>
      </c>
      <c r="BP58" s="13">
        <f t="shared" si="7"/>
        <v>7.4649845604594641E-10</v>
      </c>
      <c r="BQ58" s="5">
        <f t="shared" si="8"/>
        <v>4.4929790433844436</v>
      </c>
      <c r="BR58" s="5">
        <f t="shared" si="9"/>
        <v>0.63524750457971235</v>
      </c>
      <c r="BS58" s="5">
        <f t="shared" si="10"/>
        <v>251.00169320591684</v>
      </c>
      <c r="BT58" s="5">
        <f t="shared" si="17"/>
        <v>20.354466308063529</v>
      </c>
      <c r="BU58" s="13">
        <f t="shared" si="11"/>
        <v>2.2335093942113321E-9</v>
      </c>
      <c r="BV58" s="33">
        <v>0.85371314517200103</v>
      </c>
      <c r="BW58" s="1">
        <f t="shared" si="18"/>
        <v>14.538922155688622</v>
      </c>
      <c r="BX58" s="1">
        <v>154</v>
      </c>
      <c r="BY58" s="1">
        <v>7</v>
      </c>
      <c r="BZ58" s="37" t="s">
        <v>214</v>
      </c>
      <c r="CA58">
        <v>-1.4621449E-2</v>
      </c>
      <c r="CB58">
        <v>-1.7794561E-2</v>
      </c>
      <c r="CC58">
        <v>0.82168078499999997</v>
      </c>
      <c r="CD58">
        <v>5.0750280600000002</v>
      </c>
      <c r="CE58">
        <v>5.1151660699999999</v>
      </c>
      <c r="CF58">
        <v>10.272507600000001</v>
      </c>
      <c r="CG58">
        <v>1.4528251999999999</v>
      </c>
      <c r="CH58">
        <v>0.37104659899999998</v>
      </c>
      <c r="CI58">
        <v>3.7177686900000002</v>
      </c>
      <c r="CJ58">
        <v>2.7117982199999999</v>
      </c>
      <c r="CK58">
        <v>2.4246887500000001</v>
      </c>
      <c r="CL58">
        <v>0.805733115</v>
      </c>
      <c r="CM58">
        <v>0.50942348699999995</v>
      </c>
      <c r="CN58">
        <v>11.3962074</v>
      </c>
    </row>
    <row r="59" spans="1:92" x14ac:dyDescent="0.3">
      <c r="A59" s="1" t="s">
        <v>71</v>
      </c>
      <c r="B59" s="1" t="s">
        <v>88</v>
      </c>
      <c r="C59" s="1" t="s">
        <v>146</v>
      </c>
      <c r="D59" s="1" t="s">
        <v>57</v>
      </c>
      <c r="E59" s="5">
        <v>590.51343999999995</v>
      </c>
      <c r="F59" s="5">
        <v>14.418147189999999</v>
      </c>
      <c r="G59" s="7">
        <v>0.43213200000000002</v>
      </c>
      <c r="H59" s="5">
        <v>27.3</v>
      </c>
      <c r="I59" s="3">
        <v>0.76600000000000001</v>
      </c>
      <c r="J59" s="6">
        <v>1.4166465621230635</v>
      </c>
      <c r="K59" s="7">
        <v>4.124044363088176</v>
      </c>
      <c r="L59" s="5">
        <v>4.1200000000000001E-2</v>
      </c>
      <c r="M59" s="5">
        <v>5.1100000000000003</v>
      </c>
      <c r="N59" s="5">
        <v>2.1479999999999997</v>
      </c>
      <c r="O59" s="5">
        <v>2.1479999999999997</v>
      </c>
      <c r="P59" s="5">
        <v>0.13400000000000001</v>
      </c>
      <c r="Q59" s="5">
        <v>2.1479999999999999E-2</v>
      </c>
      <c r="R59" s="5">
        <v>2.1479999999999999E-2</v>
      </c>
      <c r="S59" s="5">
        <v>1.34E-3</v>
      </c>
      <c r="T59" s="5">
        <v>16.029850750000001</v>
      </c>
      <c r="U59" s="7">
        <v>40.159999999999997</v>
      </c>
      <c r="V59" s="1">
        <v>8.6199999999999992</v>
      </c>
      <c r="W59" s="1">
        <v>19.91</v>
      </c>
      <c r="X59" s="1">
        <v>83.4</v>
      </c>
      <c r="Y59" s="1">
        <v>12.35</v>
      </c>
      <c r="Z59" s="1">
        <v>4.25</v>
      </c>
      <c r="AA59" s="1">
        <f t="shared" si="3"/>
        <v>0.83400000000000007</v>
      </c>
      <c r="AB59" s="1">
        <f t="shared" si="4"/>
        <v>0.1235</v>
      </c>
      <c r="AC59" s="1">
        <f t="shared" si="5"/>
        <v>4.2500000000000003E-2</v>
      </c>
      <c r="AD59" s="1">
        <v>675.27</v>
      </c>
      <c r="AE59" s="7">
        <v>0.8</v>
      </c>
      <c r="AF59" s="7">
        <v>47.43</v>
      </c>
      <c r="AG59" s="5">
        <v>8.0000000000000002E-3</v>
      </c>
      <c r="AH59" s="5">
        <v>0.4743</v>
      </c>
      <c r="AI59" s="5">
        <v>48.261408000000003</v>
      </c>
      <c r="AJ59" s="7">
        <v>43.1</v>
      </c>
      <c r="AK59" s="5">
        <v>-23.891999999999999</v>
      </c>
      <c r="AL59" s="5">
        <v>-1.1000000000000001</v>
      </c>
      <c r="AM59" s="13">
        <v>146609265.94067565</v>
      </c>
      <c r="AN59" s="13">
        <v>3.2254038506948652E-3</v>
      </c>
      <c r="AO59" s="5">
        <v>0.4482157588986545</v>
      </c>
      <c r="AP59" s="5">
        <v>0.19116030981380544</v>
      </c>
      <c r="AQ59" s="5">
        <v>4.1204693056136311E-2</v>
      </c>
      <c r="AR59" s="5">
        <v>0.1002057337927553</v>
      </c>
      <c r="AS59" s="5">
        <v>19.164666223033727</v>
      </c>
      <c r="AT59" s="27">
        <v>1.18249153479033E-2</v>
      </c>
      <c r="AU59" s="27">
        <v>8.2468417730785004E-2</v>
      </c>
      <c r="AV59" s="27">
        <v>1.39835060110346E-2</v>
      </c>
      <c r="AW59" s="27">
        <v>9.1591555011852205E-3</v>
      </c>
      <c r="AX59" s="27">
        <v>2.9310658284685199E-2</v>
      </c>
      <c r="AY59" s="27">
        <v>0.41108466346134698</v>
      </c>
      <c r="AZ59" s="27">
        <v>4.7082155094363899E-2</v>
      </c>
      <c r="BA59" s="27">
        <v>0.72761584008207802</v>
      </c>
      <c r="BB59" s="13">
        <v>10600000000</v>
      </c>
      <c r="BC59" s="13">
        <v>941000000</v>
      </c>
      <c r="BD59" s="13">
        <v>896000</v>
      </c>
      <c r="BE59" s="13">
        <v>326000000</v>
      </c>
      <c r="BF59" s="13">
        <v>14600000</v>
      </c>
      <c r="BG59" s="13">
        <v>1150000</v>
      </c>
      <c r="BH59" s="13">
        <v>3220000</v>
      </c>
      <c r="BI59" s="13">
        <v>259000000</v>
      </c>
      <c r="BJ59" s="13">
        <v>17600000</v>
      </c>
      <c r="BK59" s="13">
        <v>309000000</v>
      </c>
      <c r="BL59" s="31">
        <v>6.2467359119988498E-2</v>
      </c>
      <c r="BM59" s="5">
        <f t="shared" si="20"/>
        <v>7.1960964929485161E-3</v>
      </c>
      <c r="BN59" s="13">
        <f t="shared" si="16"/>
        <v>11.26461211477152</v>
      </c>
      <c r="BO59" s="13">
        <f t="shared" si="6"/>
        <v>3.0428338214102501E-13</v>
      </c>
      <c r="BP59" s="13">
        <f t="shared" si="7"/>
        <v>4.763185535586127E-10</v>
      </c>
      <c r="BQ59" s="5">
        <f t="shared" si="8"/>
        <v>4.6392848880920701</v>
      </c>
      <c r="BR59" s="5">
        <f t="shared" si="9"/>
        <v>0.52419738119465276</v>
      </c>
      <c r="BS59" s="5">
        <f t="shared" si="10"/>
        <v>100.25442123263221</v>
      </c>
      <c r="BT59" s="5">
        <f t="shared" si="17"/>
        <v>5.9417881016372522</v>
      </c>
      <c r="BU59" s="13">
        <f t="shared" si="11"/>
        <v>1.8079873795314837E-9</v>
      </c>
      <c r="BV59" s="33">
        <v>1.48703437338917</v>
      </c>
      <c r="BW59" s="1">
        <f t="shared" si="18"/>
        <v>16.029850746268657</v>
      </c>
      <c r="BX59" s="1">
        <v>154</v>
      </c>
      <c r="BY59" s="1">
        <v>7</v>
      </c>
      <c r="BZ59" s="37" t="s">
        <v>214</v>
      </c>
      <c r="CA59">
        <v>-1.3835851999999999E-2</v>
      </c>
      <c r="CB59">
        <v>-1.7470993000000001E-2</v>
      </c>
      <c r="CC59">
        <v>0.79193274300000005</v>
      </c>
      <c r="CD59">
        <v>4.9442019000000004</v>
      </c>
      <c r="CE59">
        <v>5.0020350899999997</v>
      </c>
      <c r="CF59">
        <v>11.165740400000001</v>
      </c>
      <c r="CG59">
        <v>1.47012421</v>
      </c>
      <c r="CH59">
        <v>0.39938565399999998</v>
      </c>
      <c r="CI59">
        <v>3.6591637800000001</v>
      </c>
      <c r="CJ59">
        <v>2.1431337199999998</v>
      </c>
      <c r="CK59">
        <v>1.91214145</v>
      </c>
      <c r="CL59">
        <v>0.67078296299999995</v>
      </c>
      <c r="CM59">
        <v>0.33989959400000003</v>
      </c>
      <c r="CN59">
        <v>14.629201</v>
      </c>
    </row>
    <row r="60" spans="1:92" x14ac:dyDescent="0.3">
      <c r="A60" s="1" t="s">
        <v>71</v>
      </c>
      <c r="B60" s="1" t="s">
        <v>88</v>
      </c>
      <c r="C60" s="1" t="s">
        <v>147</v>
      </c>
      <c r="D60" s="1" t="s">
        <v>58</v>
      </c>
      <c r="E60" s="5">
        <v>590.51343999999995</v>
      </c>
      <c r="F60" s="5">
        <v>14.418147189999999</v>
      </c>
      <c r="G60" s="7">
        <v>0.43213200000000002</v>
      </c>
      <c r="H60" s="5">
        <v>29.45</v>
      </c>
      <c r="I60" s="3">
        <v>0.80300000000000005</v>
      </c>
      <c r="J60" s="6">
        <v>1.2907765867201413</v>
      </c>
      <c r="K60" s="7">
        <v>3.3438479642958083</v>
      </c>
      <c r="L60" s="5">
        <v>3.3399999999999999E-2</v>
      </c>
      <c r="M60" s="5">
        <v>5.76</v>
      </c>
      <c r="N60" s="5">
        <v>2.4170000000000003</v>
      </c>
      <c r="O60" s="5">
        <v>2.4170000000000003</v>
      </c>
      <c r="P60" s="5">
        <v>0.16700000000000001</v>
      </c>
      <c r="Q60" s="5">
        <v>2.4170000000000001E-2</v>
      </c>
      <c r="R60" s="5">
        <v>2.4170000000000001E-2</v>
      </c>
      <c r="S60" s="5">
        <v>1.67E-3</v>
      </c>
      <c r="T60" s="5">
        <v>14.473053889999999</v>
      </c>
      <c r="U60" s="7">
        <v>39.22</v>
      </c>
      <c r="V60" s="1">
        <v>10.34</v>
      </c>
      <c r="W60" s="1">
        <v>17.989999999999998</v>
      </c>
      <c r="X60" s="1">
        <v>83.4</v>
      </c>
      <c r="Y60" s="1">
        <v>12.35</v>
      </c>
      <c r="Z60" s="1">
        <v>4.25</v>
      </c>
      <c r="AA60" s="1">
        <f t="shared" si="3"/>
        <v>0.83400000000000007</v>
      </c>
      <c r="AB60" s="1">
        <f t="shared" si="4"/>
        <v>0.1235</v>
      </c>
      <c r="AC60" s="1">
        <f t="shared" si="5"/>
        <v>4.2500000000000003E-2</v>
      </c>
      <c r="AD60" s="1">
        <v>1028.6500000000001</v>
      </c>
      <c r="AE60" s="7">
        <v>0.97</v>
      </c>
      <c r="AF60" s="7">
        <v>47.79</v>
      </c>
      <c r="AG60" s="5">
        <v>9.7000000000000003E-3</v>
      </c>
      <c r="AH60" s="5">
        <v>0.47789999999999999</v>
      </c>
      <c r="AI60" s="5">
        <v>32.684856000000003</v>
      </c>
      <c r="AJ60" s="7">
        <v>31.31</v>
      </c>
      <c r="AK60" s="5">
        <v>-23.7</v>
      </c>
      <c r="AL60" s="5">
        <v>4.03</v>
      </c>
      <c r="AM60" s="13">
        <v>122809197.41638917</v>
      </c>
      <c r="AN60" s="13">
        <v>2.7018023431605621E-3</v>
      </c>
      <c r="AO60" s="5">
        <v>0.68936954481328372</v>
      </c>
      <c r="AP60" s="5">
        <v>0.18850546657113856</v>
      </c>
      <c r="AQ60" s="5">
        <v>4.548376820832277E-2</v>
      </c>
      <c r="AR60" s="5">
        <v>9.4130592965030527E-2</v>
      </c>
      <c r="AS60" s="5">
        <v>61.479931268361611</v>
      </c>
      <c r="AT60" s="28">
        <v>5.6636710690747098E-2</v>
      </c>
      <c r="AU60" s="28">
        <v>0.34205054456065698</v>
      </c>
      <c r="AV60" s="27">
        <v>2.3379300012438198E-2</v>
      </c>
      <c r="AW60" s="27">
        <v>1.2385527248251101E-2</v>
      </c>
      <c r="AX60" s="27">
        <v>6.2518167381062195E-2</v>
      </c>
      <c r="AY60" s="27">
        <v>0.444326959583702</v>
      </c>
      <c r="AZ60" s="27">
        <v>3.49685528795299E-2</v>
      </c>
      <c r="BA60" s="27">
        <v>1.95887283523333</v>
      </c>
      <c r="BB60" s="13">
        <v>12600000000</v>
      </c>
      <c r="BC60" s="13">
        <v>1200000000</v>
      </c>
      <c r="BD60" s="13">
        <v>1020000</v>
      </c>
      <c r="BE60" s="13">
        <v>421000000</v>
      </c>
      <c r="BF60" s="13">
        <v>18300000</v>
      </c>
      <c r="BG60" s="13">
        <v>9470000</v>
      </c>
      <c r="BH60" s="13">
        <v>5680000</v>
      </c>
      <c r="BI60" s="13">
        <v>361000000</v>
      </c>
      <c r="BJ60" s="13">
        <v>20000000</v>
      </c>
      <c r="BK60" s="13">
        <v>657000000</v>
      </c>
      <c r="BL60" s="31">
        <v>7.3740464947370299E-2</v>
      </c>
      <c r="BM60" s="5">
        <f t="shared" si="20"/>
        <v>3.919236588689666E-3</v>
      </c>
      <c r="BN60" s="13">
        <f t="shared" si="16"/>
        <v>10.5</v>
      </c>
      <c r="BO60" s="13">
        <f t="shared" si="6"/>
        <v>2.144287573936954E-13</v>
      </c>
      <c r="BP60" s="13">
        <f t="shared" si="7"/>
        <v>5.7447462067773646E-10</v>
      </c>
      <c r="BQ60" s="5">
        <f t="shared" si="8"/>
        <v>4.144455791520044</v>
      </c>
      <c r="BR60" s="5">
        <f t="shared" si="9"/>
        <v>0.4993520595303656</v>
      </c>
      <c r="BS60" s="5">
        <f t="shared" si="10"/>
        <v>326.14402323001173</v>
      </c>
      <c r="BT60" s="5">
        <f t="shared" si="17"/>
        <v>22.755155063061544</v>
      </c>
      <c r="BU60" s="13">
        <f t="shared" si="11"/>
        <v>4.8793596244731433E-9</v>
      </c>
      <c r="BV60" s="33">
        <v>1.32721266071621</v>
      </c>
      <c r="BW60" s="1">
        <f t="shared" si="18"/>
        <v>14.473053892215569</v>
      </c>
      <c r="BX60" s="1">
        <v>154</v>
      </c>
      <c r="BY60" s="1">
        <v>7</v>
      </c>
      <c r="BZ60" s="37" t="s">
        <v>214</v>
      </c>
      <c r="CA60">
        <v>-1.4306968E-2</v>
      </c>
      <c r="CB60">
        <v>-1.8943050999999999E-2</v>
      </c>
      <c r="CC60">
        <v>0.755262086</v>
      </c>
      <c r="CD60">
        <v>5.4939572300000004</v>
      </c>
      <c r="CE60">
        <v>5.6643117299999997</v>
      </c>
      <c r="CF60">
        <v>10.5451692</v>
      </c>
      <c r="CG60">
        <v>1.4251687799999999</v>
      </c>
      <c r="CH60">
        <v>0.39867936799999998</v>
      </c>
      <c r="CI60">
        <v>3.1224474500000001</v>
      </c>
      <c r="CJ60">
        <v>1.8626331199999999</v>
      </c>
      <c r="CK60">
        <v>1.6490246200000001</v>
      </c>
      <c r="CL60">
        <v>0.569843985</v>
      </c>
      <c r="CM60">
        <v>0.23879720400000001</v>
      </c>
      <c r="CN60">
        <v>14.296771</v>
      </c>
    </row>
    <row r="61" spans="1:92" s="2" customFormat="1" x14ac:dyDescent="0.3">
      <c r="A61" s="2" t="s">
        <v>71</v>
      </c>
      <c r="B61" s="2" t="s">
        <v>88</v>
      </c>
      <c r="C61" s="2" t="s">
        <v>148</v>
      </c>
      <c r="D61" s="2" t="s">
        <v>59</v>
      </c>
      <c r="E61" s="12">
        <v>590.51343999999995</v>
      </c>
      <c r="F61" s="12">
        <v>14.418147189999999</v>
      </c>
      <c r="G61" s="10">
        <v>0.43213200000000002</v>
      </c>
      <c r="H61" s="12">
        <v>24.9</v>
      </c>
      <c r="I61" s="4">
        <v>0.90200000000000002</v>
      </c>
      <c r="J61" s="8">
        <v>2.4287466228988439</v>
      </c>
      <c r="K61" s="10">
        <v>5.2808149919199945</v>
      </c>
      <c r="L61" s="12">
        <v>5.28E-2</v>
      </c>
      <c r="M61" s="12">
        <v>5.56</v>
      </c>
      <c r="N61" s="12">
        <v>2.5640000000000001</v>
      </c>
      <c r="O61" s="12">
        <v>2.5640000000000001</v>
      </c>
      <c r="P61" s="12">
        <v>0.17099999999999999</v>
      </c>
      <c r="Q61" s="12">
        <v>2.564E-2</v>
      </c>
      <c r="R61" s="12">
        <v>2.564E-2</v>
      </c>
      <c r="S61" s="12">
        <v>1.7099999999999999E-3</v>
      </c>
      <c r="T61" s="12">
        <v>14.99415205</v>
      </c>
      <c r="U61" s="10">
        <v>39.85</v>
      </c>
      <c r="V61" s="2">
        <v>9.68</v>
      </c>
      <c r="W61" s="2">
        <v>20.8</v>
      </c>
      <c r="X61" s="2">
        <v>83.4</v>
      </c>
      <c r="Y61" s="2">
        <v>12.35</v>
      </c>
      <c r="Z61" s="2">
        <v>4.25</v>
      </c>
      <c r="AA61" s="2">
        <f t="shared" si="3"/>
        <v>0.83400000000000007</v>
      </c>
      <c r="AB61" s="2">
        <f t="shared" si="4"/>
        <v>0.1235</v>
      </c>
      <c r="AC61" s="2">
        <f t="shared" si="5"/>
        <v>4.2500000000000003E-2</v>
      </c>
      <c r="AD61" s="2">
        <v>885.4</v>
      </c>
      <c r="AE61" s="10">
        <v>0.91999999999999993</v>
      </c>
      <c r="AF61" s="10">
        <v>47.160000000000004</v>
      </c>
      <c r="AG61" s="12">
        <v>9.1999999999999998E-3</v>
      </c>
      <c r="AH61" s="12">
        <v>0.47160000000000002</v>
      </c>
      <c r="AI61" s="12">
        <v>32.276304000000003</v>
      </c>
      <c r="AJ61" s="10">
        <v>27.53</v>
      </c>
      <c r="AK61" s="12">
        <v>-16.271999999999998</v>
      </c>
      <c r="AL61" s="12">
        <v>-1.54</v>
      </c>
      <c r="AM61" s="14">
        <v>200999637.98250467</v>
      </c>
      <c r="AN61" s="14">
        <v>4.4219920356151025E-3</v>
      </c>
      <c r="AO61" s="12">
        <v>0.58565529833142693</v>
      </c>
      <c r="AP61" s="12">
        <v>0.2560898870898351</v>
      </c>
      <c r="AQ61" s="12">
        <v>6.3251553801956489E-2</v>
      </c>
      <c r="AR61" s="12">
        <v>0.1105738874333824</v>
      </c>
      <c r="AS61" s="12">
        <v>78.836402522058762</v>
      </c>
      <c r="AT61" s="29">
        <v>1.1970886226135199E-2</v>
      </c>
      <c r="AU61" s="29">
        <v>6.58680603411574E-2</v>
      </c>
      <c r="AV61" s="29">
        <v>1.47300976097141E-2</v>
      </c>
      <c r="AW61" s="29">
        <v>1.05707386081646E-2</v>
      </c>
      <c r="AX61" s="29">
        <v>2.9984334117749801E-2</v>
      </c>
      <c r="AY61" s="29">
        <v>0.36272406877690999</v>
      </c>
      <c r="AZ61" s="29">
        <v>1.8745443820039401E-2</v>
      </c>
      <c r="BA61" s="29">
        <v>1.15289081263878</v>
      </c>
      <c r="BB61" s="14">
        <v>27300000000</v>
      </c>
      <c r="BC61" s="14">
        <v>1030000000</v>
      </c>
      <c r="BD61" s="14">
        <v>1620000</v>
      </c>
      <c r="BE61" s="14">
        <v>840000000</v>
      </c>
      <c r="BF61" s="14">
        <v>73500000</v>
      </c>
      <c r="BG61" s="14">
        <v>8780000</v>
      </c>
      <c r="BH61" s="14">
        <v>8070000</v>
      </c>
      <c r="BI61" s="14">
        <v>507000000</v>
      </c>
      <c r="BJ61" s="14">
        <v>69100000</v>
      </c>
      <c r="BK61" s="14">
        <v>2050000000</v>
      </c>
      <c r="BL61" s="32">
        <v>7.08542621292753E-2</v>
      </c>
      <c r="BM61" s="12">
        <f t="shared" si="20"/>
        <v>7.5505029122312529E-3</v>
      </c>
      <c r="BN61" s="14">
        <f t="shared" si="16"/>
        <v>26.50485436893204</v>
      </c>
      <c r="BO61" s="14">
        <f t="shared" si="6"/>
        <v>1.6197773024231144E-13</v>
      </c>
      <c r="BP61" s="14">
        <f t="shared" si="7"/>
        <v>5.6859737702080283E-10</v>
      </c>
      <c r="BQ61" s="12">
        <f t="shared" si="8"/>
        <v>4.048752507988409</v>
      </c>
      <c r="BR61" s="12">
        <f t="shared" si="9"/>
        <v>0.43177764139742703</v>
      </c>
      <c r="BS61" s="12">
        <f t="shared" si="10"/>
        <v>307.84660580682487</v>
      </c>
      <c r="BT61" s="12">
        <f t="shared" si="17"/>
        <v>17.828255204239088</v>
      </c>
      <c r="BU61" s="14">
        <f t="shared" si="11"/>
        <v>2.8877803121633247E-9</v>
      </c>
      <c r="BV61" s="34">
        <v>1.15011525047039</v>
      </c>
      <c r="BW61" s="2">
        <f t="shared" si="18"/>
        <v>14.994152046783626</v>
      </c>
      <c r="BX61" s="2">
        <v>154</v>
      </c>
      <c r="BY61" s="2">
        <v>7</v>
      </c>
      <c r="BZ61" s="38" t="s">
        <v>214</v>
      </c>
      <c r="CA61">
        <v>-1.3584489999999999E-2</v>
      </c>
      <c r="CB61">
        <v>-1.7665351999999999E-2</v>
      </c>
      <c r="CC61">
        <v>0.76899060100000005</v>
      </c>
      <c r="CD61">
        <v>5.1145391599999996</v>
      </c>
      <c r="CE61">
        <v>5.1964355800000002</v>
      </c>
      <c r="CF61">
        <v>9.3901929899999992</v>
      </c>
      <c r="CG61">
        <v>1.43442622</v>
      </c>
      <c r="CH61">
        <v>0.39934182299999998</v>
      </c>
      <c r="CI61">
        <v>2.9013752400000001</v>
      </c>
      <c r="CJ61">
        <v>1.7222981500000001</v>
      </c>
      <c r="CK61">
        <v>1.54842656</v>
      </c>
      <c r="CL61">
        <v>0.58998537699999998</v>
      </c>
      <c r="CM61">
        <v>0.27718492700000003</v>
      </c>
      <c r="CN61">
        <v>13.1595081</v>
      </c>
    </row>
    <row r="63" spans="1:92" x14ac:dyDescent="0.3">
      <c r="M63" s="27">
        <f>MAX(M2:M61)</f>
        <v>7.76</v>
      </c>
    </row>
    <row r="64" spans="1:92" x14ac:dyDescent="0.3">
      <c r="M64" s="27">
        <f>MIN(M2:M61)</f>
        <v>3.55</v>
      </c>
    </row>
  </sheetData>
  <conditionalFormatting sqref="J2:J61">
    <cfRule type="cellIs" dxfId="0" priority="12" operator="lessThan">
      <formula>0</formula>
    </cfRule>
  </conditionalFormatting>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FF931-4757-4988-B960-6E1121EFFF96}">
  <dimension ref="A1:E62"/>
  <sheetViews>
    <sheetView topLeftCell="A21" workbookViewId="0">
      <selection activeCell="E22" sqref="E22"/>
    </sheetView>
  </sheetViews>
  <sheetFormatPr defaultRowHeight="14.4" x14ac:dyDescent="0.3"/>
  <cols>
    <col min="1" max="2" width="8.88671875" style="15"/>
  </cols>
  <sheetData>
    <row r="1" spans="1:5" x14ac:dyDescent="0.3">
      <c r="A1" s="11" t="s">
        <v>193</v>
      </c>
      <c r="B1" s="24" t="s">
        <v>154</v>
      </c>
      <c r="C1" t="s">
        <v>234</v>
      </c>
      <c r="D1" t="s">
        <v>235</v>
      </c>
      <c r="E1" t="s">
        <v>236</v>
      </c>
    </row>
    <row r="2" spans="1:5" x14ac:dyDescent="0.3">
      <c r="A2" s="1" t="s">
        <v>77</v>
      </c>
      <c r="B2" s="5">
        <v>4.3600000000000003</v>
      </c>
      <c r="C2" s="39">
        <f>AVERAGE(B2:B6)</f>
        <v>4.3160000000000007</v>
      </c>
      <c r="D2" s="39">
        <f>_xlfn.STDEV.S(B2:B6)</f>
        <v>0.15043270920913462</v>
      </c>
      <c r="E2" s="40">
        <f>D2/SQRT(5)</f>
        <v>6.7275552766216731E-2</v>
      </c>
    </row>
    <row r="3" spans="1:5" x14ac:dyDescent="0.3">
      <c r="A3" s="1" t="s">
        <v>77</v>
      </c>
      <c r="B3" s="5">
        <v>4.1399999999999997</v>
      </c>
      <c r="C3" s="39"/>
      <c r="D3" s="39"/>
      <c r="E3" s="40"/>
    </row>
    <row r="4" spans="1:5" x14ac:dyDescent="0.3">
      <c r="A4" s="1" t="s">
        <v>77</v>
      </c>
      <c r="B4" s="5">
        <v>4.34</v>
      </c>
      <c r="C4" s="39"/>
      <c r="D4" s="39"/>
      <c r="E4" s="40"/>
    </row>
    <row r="5" spans="1:5" x14ac:dyDescent="0.3">
      <c r="A5" s="1" t="s">
        <v>77</v>
      </c>
      <c r="B5" s="5">
        <v>4.53</v>
      </c>
      <c r="C5" s="39"/>
      <c r="D5" s="39"/>
      <c r="E5" s="40"/>
    </row>
    <row r="6" spans="1:5" x14ac:dyDescent="0.3">
      <c r="A6" s="1" t="s">
        <v>77</v>
      </c>
      <c r="B6" s="5">
        <v>4.21</v>
      </c>
      <c r="C6" s="39"/>
      <c r="D6" s="39"/>
      <c r="E6" s="40"/>
    </row>
    <row r="7" spans="1:5" x14ac:dyDescent="0.3">
      <c r="A7" s="1" t="s">
        <v>78</v>
      </c>
      <c r="B7" s="5">
        <v>4.16</v>
      </c>
      <c r="C7" s="39">
        <f>AVERAGE(B7:B11)</f>
        <v>4.452</v>
      </c>
      <c r="D7" s="39">
        <f>_xlfn.STDEV.S(B7:B11)</f>
        <v>0.39505695791872836</v>
      </c>
      <c r="E7" s="40">
        <f>D7/SQRT(5)</f>
        <v>0.17667484257811009</v>
      </c>
    </row>
    <row r="8" spans="1:5" x14ac:dyDescent="0.3">
      <c r="A8" s="1" t="s">
        <v>78</v>
      </c>
      <c r="B8" s="5">
        <v>4.54</v>
      </c>
      <c r="C8" s="39"/>
      <c r="D8" s="39"/>
      <c r="E8" s="40"/>
    </row>
    <row r="9" spans="1:5" x14ac:dyDescent="0.3">
      <c r="A9" s="1" t="s">
        <v>78</v>
      </c>
      <c r="B9" s="5">
        <v>4.45</v>
      </c>
      <c r="C9" s="39"/>
      <c r="D9" s="39"/>
      <c r="E9" s="40"/>
    </row>
    <row r="10" spans="1:5" x14ac:dyDescent="0.3">
      <c r="A10" s="1" t="s">
        <v>78</v>
      </c>
      <c r="B10" s="5">
        <v>5.0599999999999996</v>
      </c>
      <c r="C10" s="39"/>
      <c r="D10" s="39"/>
      <c r="E10" s="40"/>
    </row>
    <row r="11" spans="1:5" x14ac:dyDescent="0.3">
      <c r="A11" s="1" t="s">
        <v>78</v>
      </c>
      <c r="B11" s="5">
        <v>4.05</v>
      </c>
      <c r="C11" s="39"/>
      <c r="D11" s="39"/>
      <c r="E11" s="40"/>
    </row>
    <row r="12" spans="1:5" x14ac:dyDescent="0.3">
      <c r="A12" s="1" t="s">
        <v>79</v>
      </c>
      <c r="B12" s="5">
        <v>4.97</v>
      </c>
      <c r="C12" s="39">
        <f>AVERAGE(B12:B16)</f>
        <v>4.7300000000000004</v>
      </c>
      <c r="D12" s="39">
        <f>_xlfn.STDEV.S(B12:B16)</f>
        <v>0.29094673051952313</v>
      </c>
      <c r="E12" s="40">
        <f>D12/SQRT(5)</f>
        <v>0.13011533345459328</v>
      </c>
    </row>
    <row r="13" spans="1:5" x14ac:dyDescent="0.3">
      <c r="A13" s="1" t="s">
        <v>79</v>
      </c>
      <c r="B13" s="5">
        <v>4.43</v>
      </c>
      <c r="C13" s="39"/>
      <c r="D13" s="39"/>
      <c r="E13" s="40"/>
    </row>
    <row r="14" spans="1:5" x14ac:dyDescent="0.3">
      <c r="A14" s="1" t="s">
        <v>79</v>
      </c>
      <c r="B14" s="5">
        <v>4.4000000000000004</v>
      </c>
      <c r="C14" s="39"/>
      <c r="D14" s="39"/>
      <c r="E14" s="40"/>
    </row>
    <row r="15" spans="1:5" x14ac:dyDescent="0.3">
      <c r="A15" s="1" t="s">
        <v>79</v>
      </c>
      <c r="B15" s="5">
        <v>4.9800000000000004</v>
      </c>
      <c r="C15" s="39"/>
      <c r="D15" s="39"/>
      <c r="E15" s="40"/>
    </row>
    <row r="16" spans="1:5" x14ac:dyDescent="0.3">
      <c r="A16" s="1" t="s">
        <v>79</v>
      </c>
      <c r="B16" s="5">
        <v>4.87</v>
      </c>
      <c r="C16" s="39"/>
      <c r="D16" s="39"/>
      <c r="E16" s="40"/>
    </row>
    <row r="17" spans="1:5" x14ac:dyDescent="0.3">
      <c r="A17" s="1" t="s">
        <v>80</v>
      </c>
      <c r="B17" s="5">
        <v>7.74</v>
      </c>
      <c r="C17" s="39">
        <f>AVERAGE(B17:B21)</f>
        <v>7.548</v>
      </c>
      <c r="D17" s="39">
        <f>_xlfn.STDEV.S(B17:B21)</f>
        <v>0.12794530081249567</v>
      </c>
      <c r="E17" s="40">
        <f>D17/SQRT(5)</f>
        <v>5.7218878003679877E-2</v>
      </c>
    </row>
    <row r="18" spans="1:5" x14ac:dyDescent="0.3">
      <c r="A18" s="1" t="s">
        <v>80</v>
      </c>
      <c r="B18" s="5">
        <v>7.4</v>
      </c>
      <c r="C18" s="39"/>
      <c r="D18" s="39"/>
      <c r="E18" s="40"/>
    </row>
    <row r="19" spans="1:5" x14ac:dyDescent="0.3">
      <c r="A19" s="1" t="s">
        <v>80</v>
      </c>
      <c r="B19" s="5">
        <v>7.56</v>
      </c>
      <c r="C19" s="39"/>
      <c r="D19" s="39"/>
      <c r="E19" s="40"/>
    </row>
    <row r="20" spans="1:5" x14ac:dyDescent="0.3">
      <c r="A20" s="1" t="s">
        <v>80</v>
      </c>
      <c r="B20" s="5">
        <v>7.57</v>
      </c>
      <c r="C20" s="39"/>
      <c r="D20" s="39"/>
      <c r="E20" s="40"/>
    </row>
    <row r="21" spans="1:5" x14ac:dyDescent="0.3">
      <c r="A21" s="1" t="s">
        <v>80</v>
      </c>
      <c r="B21" s="5">
        <v>7.47</v>
      </c>
      <c r="C21" s="39"/>
      <c r="D21" s="39"/>
      <c r="E21" s="40"/>
    </row>
    <row r="22" spans="1:5" x14ac:dyDescent="0.3">
      <c r="A22" s="1" t="s">
        <v>81</v>
      </c>
      <c r="B22" s="5">
        <v>7.68</v>
      </c>
      <c r="C22" s="39">
        <f>AVERAGE(B22:B26)</f>
        <v>7.7120000000000006</v>
      </c>
      <c r="D22" s="39">
        <f>_xlfn.STDEV.S(B22:B26)</f>
        <v>3.7013511046643549E-2</v>
      </c>
      <c r="E22" s="40">
        <f>D22/SQRT(5)</f>
        <v>1.655294535724687E-2</v>
      </c>
    </row>
    <row r="23" spans="1:5" x14ac:dyDescent="0.3">
      <c r="A23" s="1" t="s">
        <v>81</v>
      </c>
      <c r="B23" s="5">
        <v>7.76</v>
      </c>
      <c r="C23" s="39"/>
      <c r="D23" s="39"/>
      <c r="E23" s="40"/>
    </row>
    <row r="24" spans="1:5" x14ac:dyDescent="0.3">
      <c r="A24" s="1" t="s">
        <v>81</v>
      </c>
      <c r="B24" s="5">
        <v>7.67</v>
      </c>
      <c r="C24" s="39"/>
      <c r="D24" s="39"/>
      <c r="E24" s="40"/>
    </row>
    <row r="25" spans="1:5" x14ac:dyDescent="0.3">
      <c r="A25" s="1" t="s">
        <v>81</v>
      </c>
      <c r="B25" s="5">
        <v>7.73</v>
      </c>
      <c r="C25" s="39"/>
      <c r="D25" s="39"/>
      <c r="E25" s="40"/>
    </row>
    <row r="26" spans="1:5" x14ac:dyDescent="0.3">
      <c r="A26" s="1" t="s">
        <v>81</v>
      </c>
      <c r="B26" s="5">
        <v>7.72</v>
      </c>
      <c r="C26" s="39"/>
      <c r="D26" s="39"/>
      <c r="E26" s="40"/>
    </row>
    <row r="27" spans="1:5" x14ac:dyDescent="0.3">
      <c r="A27" s="1" t="s">
        <v>82</v>
      </c>
      <c r="B27" s="5">
        <v>6.24</v>
      </c>
      <c r="C27" s="39">
        <f>AVERAGE(B27:B31)</f>
        <v>6.1180000000000003</v>
      </c>
      <c r="D27" s="39">
        <f>_xlfn.STDEV.S(B27:B31)</f>
        <v>0.21040437257813846</v>
      </c>
      <c r="E27" s="40">
        <f>D27/SQRT(5)</f>
        <v>9.4095695969582047E-2</v>
      </c>
    </row>
    <row r="28" spans="1:5" x14ac:dyDescent="0.3">
      <c r="A28" s="1" t="s">
        <v>82</v>
      </c>
      <c r="B28" s="5">
        <v>5.89</v>
      </c>
      <c r="C28" s="39"/>
      <c r="D28" s="39"/>
      <c r="E28" s="40"/>
    </row>
    <row r="29" spans="1:5" x14ac:dyDescent="0.3">
      <c r="A29" s="1" t="s">
        <v>82</v>
      </c>
      <c r="B29" s="5">
        <v>6.25</v>
      </c>
      <c r="C29" s="39"/>
      <c r="D29" s="39"/>
      <c r="E29" s="40"/>
    </row>
    <row r="30" spans="1:5" x14ac:dyDescent="0.3">
      <c r="A30" s="1" t="s">
        <v>82</v>
      </c>
      <c r="B30" s="5">
        <v>5.89</v>
      </c>
      <c r="C30" s="39"/>
      <c r="D30" s="39"/>
      <c r="E30" s="40"/>
    </row>
    <row r="31" spans="1:5" x14ac:dyDescent="0.3">
      <c r="A31" s="1" t="s">
        <v>82</v>
      </c>
      <c r="B31" s="5">
        <v>6.32</v>
      </c>
      <c r="C31" s="39"/>
      <c r="D31" s="39"/>
      <c r="E31" s="40"/>
    </row>
    <row r="32" spans="1:5" x14ac:dyDescent="0.3">
      <c r="A32" s="1" t="s">
        <v>83</v>
      </c>
      <c r="B32" s="5">
        <v>4.53</v>
      </c>
      <c r="C32" s="39">
        <f>AVERAGE(B32:B36)</f>
        <v>4.2219999999999995</v>
      </c>
      <c r="D32" s="39">
        <f>_xlfn.STDEV.S(B32:B36)</f>
        <v>0.3131613002910803</v>
      </c>
      <c r="E32" s="40">
        <f>D32/SQRT(5)</f>
        <v>0.14004999107461605</v>
      </c>
    </row>
    <row r="33" spans="1:5" x14ac:dyDescent="0.3">
      <c r="A33" s="1" t="s">
        <v>83</v>
      </c>
      <c r="B33" s="5">
        <v>4.53</v>
      </c>
      <c r="C33" s="39"/>
      <c r="D33" s="39"/>
      <c r="E33" s="40"/>
    </row>
    <row r="34" spans="1:5" x14ac:dyDescent="0.3">
      <c r="A34" s="1" t="s">
        <v>83</v>
      </c>
      <c r="B34" s="5">
        <v>4.21</v>
      </c>
      <c r="C34" s="39"/>
      <c r="D34" s="39"/>
      <c r="E34" s="40"/>
    </row>
    <row r="35" spans="1:5" x14ac:dyDescent="0.3">
      <c r="A35" s="1" t="s">
        <v>83</v>
      </c>
      <c r="B35" s="5">
        <v>3.82</v>
      </c>
      <c r="C35" s="39"/>
      <c r="D35" s="39"/>
      <c r="E35" s="40"/>
    </row>
    <row r="36" spans="1:5" x14ac:dyDescent="0.3">
      <c r="A36" s="1" t="s">
        <v>83</v>
      </c>
      <c r="B36" s="5">
        <v>4.0199999999999996</v>
      </c>
      <c r="C36" s="39"/>
      <c r="D36" s="39"/>
      <c r="E36" s="40"/>
    </row>
    <row r="37" spans="1:5" x14ac:dyDescent="0.3">
      <c r="A37" s="1" t="s">
        <v>84</v>
      </c>
      <c r="B37" s="5">
        <v>3.89</v>
      </c>
      <c r="C37" s="39">
        <f>AVERAGE(B37:B41)</f>
        <v>3.778</v>
      </c>
      <c r="D37" s="39">
        <f>_xlfn.STDEV.S(B37:B41)</f>
        <v>0.1492313639956428</v>
      </c>
      <c r="E37" s="40">
        <f>D37/SQRT(5)</f>
        <v>6.673829485385438E-2</v>
      </c>
    </row>
    <row r="38" spans="1:5" x14ac:dyDescent="0.3">
      <c r="A38" s="1" t="s">
        <v>84</v>
      </c>
      <c r="B38" s="5">
        <v>3.93</v>
      </c>
      <c r="C38" s="39"/>
      <c r="D38" s="39"/>
      <c r="E38" s="40"/>
    </row>
    <row r="39" spans="1:5" x14ac:dyDescent="0.3">
      <c r="A39" s="1" t="s">
        <v>84</v>
      </c>
      <c r="B39" s="5">
        <v>3.78</v>
      </c>
      <c r="C39" s="39"/>
      <c r="D39" s="39"/>
      <c r="E39" s="40"/>
    </row>
    <row r="40" spans="1:5" x14ac:dyDescent="0.3">
      <c r="A40" s="1" t="s">
        <v>84</v>
      </c>
      <c r="B40" s="5">
        <v>3.55</v>
      </c>
      <c r="C40" s="39"/>
      <c r="D40" s="39"/>
      <c r="E40" s="40"/>
    </row>
    <row r="41" spans="1:5" x14ac:dyDescent="0.3">
      <c r="A41" s="1" t="s">
        <v>84</v>
      </c>
      <c r="B41" s="5">
        <v>3.74</v>
      </c>
      <c r="C41" s="39"/>
      <c r="D41" s="39"/>
      <c r="E41" s="40"/>
    </row>
    <row r="42" spans="1:5" x14ac:dyDescent="0.3">
      <c r="A42" s="1" t="s">
        <v>85</v>
      </c>
      <c r="B42" s="5">
        <v>7.53</v>
      </c>
      <c r="C42" s="39">
        <f>AVERAGE(B42:B46)</f>
        <v>7.6020000000000012</v>
      </c>
      <c r="D42" s="39">
        <f>_xlfn.STDEV.S(B42:B46)</f>
        <v>6.6105975524153551E-2</v>
      </c>
      <c r="E42" s="40">
        <f>D42/SQRT(5)</f>
        <v>2.9563490998188925E-2</v>
      </c>
    </row>
    <row r="43" spans="1:5" x14ac:dyDescent="0.3">
      <c r="A43" s="1" t="s">
        <v>85</v>
      </c>
      <c r="B43" s="5">
        <v>7.64</v>
      </c>
      <c r="C43" s="39"/>
      <c r="D43" s="39"/>
      <c r="E43" s="40"/>
    </row>
    <row r="44" spans="1:5" x14ac:dyDescent="0.3">
      <c r="A44" s="1" t="s">
        <v>85</v>
      </c>
      <c r="B44" s="5">
        <v>7.53</v>
      </c>
      <c r="C44" s="39"/>
      <c r="D44" s="39"/>
      <c r="E44" s="40"/>
    </row>
    <row r="45" spans="1:5" x14ac:dyDescent="0.3">
      <c r="A45" s="1" t="s">
        <v>85</v>
      </c>
      <c r="B45" s="5">
        <v>7.65</v>
      </c>
      <c r="C45" s="39"/>
      <c r="D45" s="39"/>
      <c r="E45" s="40"/>
    </row>
    <row r="46" spans="1:5" x14ac:dyDescent="0.3">
      <c r="A46" s="1" t="s">
        <v>85</v>
      </c>
      <c r="B46" s="5">
        <v>7.66</v>
      </c>
      <c r="C46" s="39"/>
      <c r="D46" s="39"/>
      <c r="E46" s="40"/>
    </row>
    <row r="47" spans="1:5" x14ac:dyDescent="0.3">
      <c r="A47" s="1" t="s">
        <v>86</v>
      </c>
      <c r="B47" s="5">
        <v>7.72</v>
      </c>
      <c r="C47" s="39">
        <f>AVERAGE(B47:B51)</f>
        <v>7.694</v>
      </c>
      <c r="D47" s="39">
        <f>_xlfn.STDEV.S(B47:B51)</f>
        <v>5.4589376255824565E-2</v>
      </c>
      <c r="E47" s="40">
        <f>D47/SQRT(5)</f>
        <v>2.4413111231467333E-2</v>
      </c>
    </row>
    <row r="48" spans="1:5" x14ac:dyDescent="0.3">
      <c r="A48" s="1" t="s">
        <v>86</v>
      </c>
      <c r="B48" s="5">
        <v>7.62</v>
      </c>
      <c r="C48" s="39"/>
      <c r="D48" s="39"/>
      <c r="E48" s="40"/>
    </row>
    <row r="49" spans="1:5" x14ac:dyDescent="0.3">
      <c r="A49" s="1" t="s">
        <v>86</v>
      </c>
      <c r="B49" s="5">
        <v>7.76</v>
      </c>
      <c r="C49" s="39"/>
      <c r="D49" s="39"/>
      <c r="E49" s="40"/>
    </row>
    <row r="50" spans="1:5" x14ac:dyDescent="0.3">
      <c r="A50" s="1" t="s">
        <v>86</v>
      </c>
      <c r="B50" s="5">
        <v>7.71</v>
      </c>
      <c r="C50" s="39"/>
      <c r="D50" s="39"/>
      <c r="E50" s="40"/>
    </row>
    <row r="51" spans="1:5" x14ac:dyDescent="0.3">
      <c r="A51" s="1" t="s">
        <v>86</v>
      </c>
      <c r="B51" s="5">
        <v>7.66</v>
      </c>
      <c r="C51" s="39"/>
      <c r="D51" s="39"/>
      <c r="E51" s="40"/>
    </row>
    <row r="52" spans="1:5" x14ac:dyDescent="0.3">
      <c r="A52" s="1" t="s">
        <v>87</v>
      </c>
      <c r="B52" s="5">
        <v>7.28</v>
      </c>
      <c r="C52" s="39">
        <f>AVERAGE(B52:B56)</f>
        <v>7.0920000000000005</v>
      </c>
      <c r="D52" s="39">
        <f>_xlfn.STDEV.S(B52:B56)</f>
        <v>0.3002831996632514</v>
      </c>
      <c r="E52" s="40">
        <f>D52/SQRT(5)</f>
        <v>0.13429072938963441</v>
      </c>
    </row>
    <row r="53" spans="1:5" x14ac:dyDescent="0.3">
      <c r="A53" s="1" t="s">
        <v>87</v>
      </c>
      <c r="B53" s="5">
        <v>7.09</v>
      </c>
      <c r="C53" s="39"/>
      <c r="D53" s="39"/>
      <c r="E53" s="40"/>
    </row>
    <row r="54" spans="1:5" x14ac:dyDescent="0.3">
      <c r="A54" s="1" t="s">
        <v>87</v>
      </c>
      <c r="B54" s="5">
        <v>7.38</v>
      </c>
      <c r="C54" s="39"/>
      <c r="D54" s="39"/>
      <c r="E54" s="40"/>
    </row>
    <row r="55" spans="1:5" x14ac:dyDescent="0.3">
      <c r="A55" s="1" t="s">
        <v>87</v>
      </c>
      <c r="B55" s="5">
        <v>6.6</v>
      </c>
      <c r="C55" s="39"/>
      <c r="D55" s="39"/>
      <c r="E55" s="40"/>
    </row>
    <row r="56" spans="1:5" x14ac:dyDescent="0.3">
      <c r="A56" s="1" t="s">
        <v>87</v>
      </c>
      <c r="B56" s="5">
        <v>7.11</v>
      </c>
      <c r="C56" s="39"/>
      <c r="D56" s="39"/>
      <c r="E56" s="40"/>
    </row>
    <row r="57" spans="1:5" x14ac:dyDescent="0.3">
      <c r="A57" s="1" t="s">
        <v>88</v>
      </c>
      <c r="B57" s="5">
        <v>5.99</v>
      </c>
      <c r="C57" s="39">
        <f>AVERAGE(B57:B61)</f>
        <v>5.6419999999999995</v>
      </c>
      <c r="D57" s="39">
        <f>_xlfn.STDEV.S(B57:B61)</f>
        <v>0.33417061510551754</v>
      </c>
      <c r="E57" s="40">
        <f>D57/SQRT(5)</f>
        <v>0.14944564229177104</v>
      </c>
    </row>
    <row r="58" spans="1:5" x14ac:dyDescent="0.3">
      <c r="A58" s="1" t="s">
        <v>88</v>
      </c>
      <c r="B58" s="5">
        <v>5.79</v>
      </c>
      <c r="C58" s="39"/>
      <c r="D58" s="39"/>
      <c r="E58" s="40"/>
    </row>
    <row r="59" spans="1:5" x14ac:dyDescent="0.3">
      <c r="A59" s="1" t="s">
        <v>88</v>
      </c>
      <c r="B59" s="5">
        <v>5.1100000000000003</v>
      </c>
      <c r="C59" s="39"/>
      <c r="D59" s="39"/>
      <c r="E59" s="40"/>
    </row>
    <row r="60" spans="1:5" x14ac:dyDescent="0.3">
      <c r="A60" s="1" t="s">
        <v>88</v>
      </c>
      <c r="B60" s="5">
        <v>5.76</v>
      </c>
      <c r="C60" s="39"/>
      <c r="D60" s="39"/>
      <c r="E60" s="40"/>
    </row>
    <row r="61" spans="1:5" x14ac:dyDescent="0.3">
      <c r="A61" s="2" t="s">
        <v>88</v>
      </c>
      <c r="B61" s="12">
        <v>5.56</v>
      </c>
      <c r="C61" s="39"/>
      <c r="D61" s="39"/>
      <c r="E61" s="40"/>
    </row>
    <row r="62" spans="1:5" x14ac:dyDescent="0.3">
      <c r="C62" s="39"/>
      <c r="D62" s="39"/>
      <c r="E62"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51FD1-392A-48A9-B131-D748FDC4A90A}">
  <dimension ref="A1:A3"/>
  <sheetViews>
    <sheetView workbookViewId="0">
      <selection activeCell="G15" sqref="G15"/>
    </sheetView>
  </sheetViews>
  <sheetFormatPr defaultRowHeight="14.4" x14ac:dyDescent="0.3"/>
  <sheetData>
    <row r="1" spans="1:1" x14ac:dyDescent="0.3">
      <c r="A1" t="s">
        <v>196</v>
      </c>
    </row>
    <row r="3" spans="1:1" x14ac:dyDescent="0.3">
      <c r="A3" t="s">
        <v>206</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3</vt:i4>
      </vt:variant>
    </vt:vector>
  </HeadingPairs>
  <TitlesOfParts>
    <vt:vector size="3" baseType="lpstr">
      <vt:lpstr>SP_soil_2021</vt:lpstr>
      <vt:lpstr>Full1</vt:lpstr>
      <vt:lpstr>llegenda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DP</dc:creator>
  <cp:lastModifiedBy>Anna Doménech-Pascual</cp:lastModifiedBy>
  <dcterms:created xsi:type="dcterms:W3CDTF">2022-12-02T17:28:00Z</dcterms:created>
  <dcterms:modified xsi:type="dcterms:W3CDTF">2024-03-20T23:23:35Z</dcterms:modified>
</cp:coreProperties>
</file>