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0D14CD40-4EEC-B04B-97B6-0C6783CF5F2F}" xr6:coauthVersionLast="47" xr6:coauthVersionMax="47" xr10:uidLastSave="{00000000-0000-0000-0000-000000000000}"/>
  <bookViews>
    <workbookView xWindow="0" yWindow="760" windowWidth="29000" windowHeight="17100" xr2:uid="{00000000-000D-0000-FFFF-FFFF00000000}"/>
  </bookViews>
  <sheets>
    <sheet name="lci" sheetId="1" r:id="rId1"/>
  </sheets>
  <definedNames>
    <definedName name="_xlnm._FilterDatabase" localSheetId="0" hidden="1">lci!$A$1:$T$38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5" i="1" l="1"/>
  <c r="B13" i="1"/>
  <c r="J13" i="1" s="1"/>
  <c r="A13" i="1"/>
  <c r="B36" i="1"/>
  <c r="B33" i="1"/>
  <c r="B34" i="1" s="1"/>
  <c r="J34" i="1" s="1"/>
  <c r="B32" i="1"/>
  <c r="B31" i="1"/>
  <c r="B29" i="1"/>
  <c r="B30" i="1" s="1"/>
  <c r="J30" i="1" s="1"/>
  <c r="B27" i="1"/>
  <c r="B28" i="1" s="1"/>
  <c r="R36" i="1"/>
  <c r="J36" i="1"/>
  <c r="R34" i="1"/>
  <c r="R33" i="1"/>
  <c r="R30" i="1"/>
  <c r="R29" i="1"/>
  <c r="R27" i="1"/>
  <c r="J27" i="1"/>
  <c r="D26" i="1"/>
  <c r="A26" i="1"/>
  <c r="R13" i="1"/>
  <c r="D12" i="1"/>
  <c r="C12" i="1"/>
  <c r="J33" i="1" l="1"/>
  <c r="J29" i="1"/>
</calcChain>
</file>

<file path=xl/sharedStrings.xml><?xml version="1.0" encoding="utf-8"?>
<sst xmlns="http://schemas.openxmlformats.org/spreadsheetml/2006/main" count="144" uniqueCount="72">
  <si>
    <t>Database</t>
  </si>
  <si>
    <t>Activity</t>
  </si>
  <si>
    <t>location</t>
  </si>
  <si>
    <t>production amount</t>
  </si>
  <si>
    <t>reference product</t>
  </si>
  <si>
    <t>type</t>
  </si>
  <si>
    <t>unit</t>
  </si>
  <si>
    <t>Exchanges</t>
  </si>
  <si>
    <t>name</t>
  </si>
  <si>
    <t>amount</t>
  </si>
  <si>
    <t>categories</t>
  </si>
  <si>
    <t>comment</t>
  </si>
  <si>
    <t>technosphere</t>
  </si>
  <si>
    <t>kilogram</t>
  </si>
  <si>
    <t>cutoff</t>
  </si>
  <si>
    <t>steel, chromium steel 18/8, hot rolled</t>
  </si>
  <si>
    <t>production</t>
  </si>
  <si>
    <t>GLO</t>
  </si>
  <si>
    <t>market for aluminium, wrought alloy</t>
  </si>
  <si>
    <t>aluminium, wrought alloy</t>
  </si>
  <si>
    <t>market for steel, chromium steel 18/8, hot rolled</t>
  </si>
  <si>
    <t>h2_pem</t>
  </si>
  <si>
    <t>RER</t>
  </si>
  <si>
    <t>Europe without Switzerland</t>
  </si>
  <si>
    <t>sheet rolling, aluminium</t>
  </si>
  <si>
    <t>hydrogen production, gaseous, 200 bar, from PEM electrolysis, from grid electricity</t>
  </si>
  <si>
    <t>uncertainty type</t>
  </si>
  <si>
    <t>loc</t>
  </si>
  <si>
    <t>u1</t>
  </si>
  <si>
    <t>u2</t>
  </si>
  <si>
    <t>u3</t>
  </si>
  <si>
    <t>u4</t>
  </si>
  <si>
    <t>u5</t>
  </si>
  <si>
    <t>u6</t>
  </si>
  <si>
    <t>ub</t>
  </si>
  <si>
    <t>scale</t>
  </si>
  <si>
    <t>negative</t>
  </si>
  <si>
    <t>simapro category</t>
  </si>
  <si>
    <t>Material/Fuels/Synthetic/Transformation</t>
  </si>
  <si>
    <t>Material/Fuels/Synthetic/Infrastructure</t>
  </si>
  <si>
    <t>market for sheet rolling, aluminium</t>
  </si>
  <si>
    <t>market for titanium</t>
  </si>
  <si>
    <t>titanium</t>
  </si>
  <si>
    <t>market for copper, cathode</t>
  </si>
  <si>
    <t>copper, cathode</t>
  </si>
  <si>
    <t>market for sheet rolling, copper</t>
  </si>
  <si>
    <t>sheet rolling, copper</t>
  </si>
  <si>
    <t>market for sheet rolling, chromium steel</t>
  </si>
  <si>
    <t>sheet rolling, chromium steel</t>
  </si>
  <si>
    <t>market for concrete, normal strength</t>
  </si>
  <si>
    <t>concrete, normal strength</t>
  </si>
  <si>
    <t>hydrogen, gaseous, 25 bar</t>
  </si>
  <si>
    <t>hydrogen production, gaseous, 25 bar, from thermochemical water splitting, at solar tower</t>
  </si>
  <si>
    <t>1 kg H2 produced using a solar tower. The hydrogen production capacity of the thermochemical water splitting by the S–I cycle hydrogen plant calculated in this paper is 200 tons of hydrogen per day [24], and the life of the hydrogen plant is set 30 years. Ozbilen estimated the input materials of thermochemical water splitting by Cu–Cl cycle hydrogen plant. Source: Jinxu Zhang, Bo Ling, Yong He, Yanqun Zhu, Zhihua Wang, Life cycle assessment of three types of hydrogen production methods using solar energy, International Journal of Hydrogen Energy, Volume 47, Issue 30, 2022, https://doi.org/10.1016/j.ijhydene.2022.02.150.</t>
  </si>
  <si>
    <t>thermochemical water splitting plant construction</t>
  </si>
  <si>
    <t>thermochemical water splitting plant</t>
  </si>
  <si>
    <t>1 kg H2 produced using a solar tower. The hydrogen production capacity of the thermochemical water splitting by the S–I cycle hydrogen plant calculated in this paper is 200 tons of hydrogen per day, and the life of the hydrogen plant is set 30 years. Ozbilen estimated the input materials of thermochemical water splitting by Cu–Cl cycle hydrogen plant. Source: Jinxu Zhang, Bo Ling, Yong He, Yanqun Zhu, Zhihua Wang, Life cycle assessment of three types of hydrogen production methods using solar energy, International Journal of Hydrogen Energy, Volume 47, Issue 30, 2022, https://doi.org/10.1016/j.ijhydene.2022.02.150.</t>
  </si>
  <si>
    <t>market for lead</t>
  </si>
  <si>
    <t>lead</t>
  </si>
  <si>
    <t>market for polyvinylchloride, bulk polymerised</t>
  </si>
  <si>
    <t>polyvinylchloride, bulk polymerised</t>
  </si>
  <si>
    <t>200 t/day, 365 days/y, 30 years</t>
  </si>
  <si>
    <t>market for tap water</t>
  </si>
  <si>
    <t>tap water</t>
  </si>
  <si>
    <t>market for iodine</t>
  </si>
  <si>
    <t>iodine</t>
  </si>
  <si>
    <t>Energy, solar, converted</t>
  </si>
  <si>
    <t>megajoule</t>
  </si>
  <si>
    <t>biosphere</t>
  </si>
  <si>
    <t>natural resource::in air</t>
  </si>
  <si>
    <t>CH</t>
  </si>
  <si>
    <t>cubic 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</si>
</sst>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1"/>
      <color rgb="FF9C5700"/>
      <name val="Calibri"/>
      <family val="2"/>
      <scheme val="minor"/>
    </font>
    <font>
      <b/>
      <sz val="12"/>
      <color theme="1"/>
      <name val="Calibri"/>
      <family val="2"/>
      <scheme val="minor"/>
    </font>
    <font>
      <b/>
      <sz val="12"/>
      <name val="Calibri (Body)"/>
    </font>
    <font>
      <sz val="12"/>
      <name val="Calibri (Body)"/>
    </font>
  </fonts>
  <fills count="3">
    <fill>
      <patternFill patternType="none"/>
    </fill>
    <fill>
      <patternFill patternType="gray125"/>
    </fill>
    <fill>
      <patternFill patternType="solid">
        <fgColor rgb="FFFFEB9C"/>
      </patternFill>
    </fill>
  </fills>
  <borders count="2">
    <border>
      <left/>
      <right/>
      <top/>
      <bottom/>
      <diagonal/>
    </border>
    <border>
      <left/>
      <right style="thin">
        <color indexed="64"/>
      </right>
      <top/>
      <bottom/>
      <diagonal/>
    </border>
  </borders>
  <cellStyleXfs count="5">
    <xf numFmtId="0" fontId="0" fillId="0" borderId="0"/>
    <xf numFmtId="0" fontId="1" fillId="0" borderId="0"/>
    <xf numFmtId="0" fontId="1" fillId="0" borderId="0"/>
    <xf numFmtId="0" fontId="3" fillId="0" borderId="0"/>
    <xf numFmtId="0" fontId="4" fillId="2" borderId="0" applyNumberFormat="0" applyBorder="0" applyAlignment="0" applyProtection="0"/>
  </cellStyleXfs>
  <cellXfs count="22">
    <xf numFmtId="0" fontId="0" fillId="0" borderId="0" xfId="0"/>
    <xf numFmtId="0" fontId="2" fillId="0" borderId="0" xfId="1" applyFont="1"/>
    <xf numFmtId="0" fontId="1" fillId="0" borderId="0" xfId="1"/>
    <xf numFmtId="0" fontId="1" fillId="0" borderId="0" xfId="0" applyFont="1"/>
    <xf numFmtId="11" fontId="0" fillId="0" borderId="0" xfId="0" applyNumberFormat="1"/>
    <xf numFmtId="0" fontId="0" fillId="0" borderId="1" xfId="0" applyBorder="1"/>
    <xf numFmtId="0" fontId="1" fillId="0" borderId="1" xfId="1" applyBorder="1"/>
    <xf numFmtId="11" fontId="2" fillId="0" borderId="0" xfId="1" applyNumberFormat="1" applyFont="1"/>
    <xf numFmtId="0" fontId="5" fillId="0" borderId="0" xfId="0" applyFont="1"/>
    <xf numFmtId="0" fontId="6" fillId="0" borderId="0" xfId="1" applyFont="1"/>
    <xf numFmtId="11" fontId="6" fillId="0" borderId="0" xfId="0" applyNumberFormat="1" applyFont="1"/>
    <xf numFmtId="0" fontId="7" fillId="0" borderId="0" xfId="2" applyFont="1"/>
    <xf numFmtId="0" fontId="7" fillId="0" borderId="0" xfId="0" applyFont="1"/>
    <xf numFmtId="2" fontId="7" fillId="0" borderId="0" xfId="0" applyNumberFormat="1" applyFont="1"/>
    <xf numFmtId="0" fontId="7" fillId="0" borderId="0" xfId="1" applyFont="1"/>
    <xf numFmtId="11" fontId="7" fillId="0" borderId="0" xfId="1" applyNumberFormat="1" applyFont="1" applyAlignment="1">
      <alignment horizontal="left"/>
    </xf>
    <xf numFmtId="11" fontId="7" fillId="0" borderId="0" xfId="4" applyNumberFormat="1" applyFont="1" applyFill="1"/>
    <xf numFmtId="11" fontId="7" fillId="0" borderId="0" xfId="0" applyNumberFormat="1" applyFont="1"/>
    <xf numFmtId="0" fontId="6" fillId="0" borderId="0" xfId="0" applyFont="1"/>
    <xf numFmtId="2" fontId="5" fillId="0" borderId="0" xfId="0" applyNumberFormat="1" applyFont="1"/>
    <xf numFmtId="2" fontId="0" fillId="0" borderId="0" xfId="0" applyNumberFormat="1"/>
    <xf numFmtId="0" fontId="6" fillId="0" borderId="0" xfId="2" applyFont="1"/>
  </cellXfs>
  <cellStyles count="5">
    <cellStyle name="Neutral" xfId="4" builtinId="28"/>
    <cellStyle name="Normal" xfId="0" builtinId="0"/>
    <cellStyle name="Normal 11 3" xfId="1" xr:uid="{00000000-0005-0000-0000-000002000000}"/>
    <cellStyle name="Normal 2" xfId="2" xr:uid="{00000000-0005-0000-0000-000003000000}"/>
    <cellStyle name="Normal 3" xfId="3"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8"/>
  <sheetViews>
    <sheetView tabSelected="1" zoomScaleNormal="100" workbookViewId="0">
      <selection activeCell="B4" sqref="B4"/>
    </sheetView>
  </sheetViews>
  <sheetFormatPr baseColWidth="10" defaultColWidth="8.83203125" defaultRowHeight="15" x14ac:dyDescent="0.2"/>
  <cols>
    <col min="1" max="1" width="41.1640625" customWidth="1"/>
    <col min="2" max="2" width="40.83203125" style="4" customWidth="1"/>
    <col min="3" max="3" width="17.1640625" customWidth="1"/>
    <col min="4" max="4" width="24.33203125" bestFit="1" customWidth="1"/>
    <col min="5" max="5" width="26.5" customWidth="1"/>
    <col min="6" max="6" width="14.83203125" bestFit="1" customWidth="1"/>
    <col min="7" max="7" width="33.5" bestFit="1" customWidth="1"/>
    <col min="8" max="8" width="19.6640625" bestFit="1" customWidth="1"/>
    <col min="9" max="9" width="99.1640625" style="5" customWidth="1"/>
    <col min="10" max="10" width="31" customWidth="1"/>
  </cols>
  <sheetData>
    <row r="1" spans="1:20" x14ac:dyDescent="0.2">
      <c r="A1" t="s">
        <v>14</v>
      </c>
      <c r="B1">
        <v>9</v>
      </c>
    </row>
    <row r="2" spans="1:20" x14ac:dyDescent="0.2">
      <c r="A2" s="1" t="s">
        <v>0</v>
      </c>
      <c r="B2" s="7" t="s">
        <v>21</v>
      </c>
      <c r="C2" s="2"/>
      <c r="D2" s="2"/>
      <c r="E2" s="2"/>
      <c r="F2" s="2"/>
      <c r="G2" s="2"/>
      <c r="H2" s="2"/>
      <c r="I2" s="6"/>
      <c r="K2" s="3"/>
    </row>
    <row r="3" spans="1:20" x14ac:dyDescent="0.2">
      <c r="A3" s="1"/>
      <c r="B3" s="7"/>
      <c r="C3" s="2"/>
      <c r="D3" s="2"/>
      <c r="E3" s="2"/>
      <c r="F3" s="2"/>
      <c r="G3" s="2"/>
      <c r="H3" s="2"/>
      <c r="I3" s="6"/>
      <c r="K3" s="3"/>
    </row>
    <row r="4" spans="1:20" s="12" customFormat="1" ht="16" x14ac:dyDescent="0.2">
      <c r="A4" s="9" t="s">
        <v>1</v>
      </c>
      <c r="B4" s="10" t="s">
        <v>52</v>
      </c>
      <c r="C4" s="11"/>
      <c r="K4" s="13"/>
      <c r="L4" s="13"/>
      <c r="M4" s="13"/>
      <c r="N4" s="13"/>
      <c r="O4" s="13"/>
      <c r="P4" s="13"/>
    </row>
    <row r="5" spans="1:20" s="12" customFormat="1" ht="16" x14ac:dyDescent="0.2">
      <c r="A5" s="14" t="s">
        <v>3</v>
      </c>
      <c r="B5" s="15">
        <v>1</v>
      </c>
      <c r="K5" s="13"/>
      <c r="L5" s="13"/>
      <c r="M5" s="13"/>
      <c r="N5" s="13"/>
      <c r="O5" s="13"/>
      <c r="P5" s="13"/>
    </row>
    <row r="6" spans="1:20" s="12" customFormat="1" ht="16" x14ac:dyDescent="0.2">
      <c r="A6" s="14" t="s">
        <v>11</v>
      </c>
      <c r="B6" s="15" t="s">
        <v>53</v>
      </c>
      <c r="K6" s="13"/>
      <c r="L6" s="13"/>
      <c r="M6" s="13"/>
      <c r="N6" s="13"/>
      <c r="O6" s="13"/>
      <c r="P6" s="13"/>
    </row>
    <row r="7" spans="1:20" s="12" customFormat="1" ht="16" x14ac:dyDescent="0.2">
      <c r="A7" s="14" t="s">
        <v>4</v>
      </c>
      <c r="B7" s="16" t="s">
        <v>51</v>
      </c>
      <c r="K7" s="13"/>
      <c r="L7" s="13"/>
      <c r="M7" s="13"/>
      <c r="N7" s="13"/>
      <c r="O7" s="13"/>
      <c r="P7" s="13"/>
    </row>
    <row r="8" spans="1:20" s="12" customFormat="1" ht="16" x14ac:dyDescent="0.2">
      <c r="A8" s="14" t="s">
        <v>2</v>
      </c>
      <c r="B8" s="15" t="s">
        <v>22</v>
      </c>
      <c r="K8" s="13"/>
      <c r="L8" s="13"/>
      <c r="M8" s="13"/>
      <c r="N8" s="13"/>
      <c r="O8" s="13"/>
      <c r="P8" s="13"/>
    </row>
    <row r="9" spans="1:20" s="12" customFormat="1" ht="16" x14ac:dyDescent="0.2">
      <c r="A9" s="14" t="s">
        <v>6</v>
      </c>
      <c r="B9" s="17" t="s">
        <v>13</v>
      </c>
      <c r="H9" s="18"/>
      <c r="I9" s="18"/>
      <c r="J9" s="18"/>
      <c r="K9" s="13"/>
      <c r="L9" s="13"/>
      <c r="M9" s="13"/>
      <c r="N9" s="13"/>
      <c r="O9" s="13"/>
      <c r="P9" s="13"/>
    </row>
    <row r="10" spans="1:20" s="12" customFormat="1" ht="16" x14ac:dyDescent="0.2">
      <c r="A10" s="18" t="s">
        <v>7</v>
      </c>
      <c r="B10" s="10"/>
      <c r="C10" s="18"/>
      <c r="D10" s="18"/>
      <c r="E10" s="18"/>
      <c r="F10" s="18"/>
      <c r="G10" s="18"/>
      <c r="H10" s="11"/>
      <c r="I10" s="11"/>
      <c r="J10" s="11"/>
      <c r="K10" s="13"/>
      <c r="L10" s="13"/>
      <c r="M10" s="13"/>
      <c r="N10" s="13"/>
      <c r="O10" s="13"/>
      <c r="P10" s="13"/>
    </row>
    <row r="11" spans="1:20" s="12" customFormat="1" ht="16" x14ac:dyDescent="0.2">
      <c r="A11" s="18" t="s">
        <v>8</v>
      </c>
      <c r="B11" s="18" t="s">
        <v>9</v>
      </c>
      <c r="C11" s="18" t="s">
        <v>2</v>
      </c>
      <c r="D11" s="18" t="s">
        <v>6</v>
      </c>
      <c r="E11" s="18" t="s">
        <v>10</v>
      </c>
      <c r="F11" s="18" t="s">
        <v>5</v>
      </c>
      <c r="G11" s="18" t="s">
        <v>4</v>
      </c>
      <c r="H11" s="18" t="s">
        <v>11</v>
      </c>
      <c r="I11" s="18" t="s">
        <v>26</v>
      </c>
      <c r="J11" s="8" t="s">
        <v>27</v>
      </c>
      <c r="K11" s="19" t="s">
        <v>28</v>
      </c>
      <c r="L11" s="19" t="s">
        <v>29</v>
      </c>
      <c r="M11" s="19" t="s">
        <v>30</v>
      </c>
      <c r="N11" s="19" t="s">
        <v>31</v>
      </c>
      <c r="O11" s="19" t="s">
        <v>32</v>
      </c>
      <c r="P11" s="19" t="s">
        <v>33</v>
      </c>
      <c r="Q11" s="8" t="s">
        <v>34</v>
      </c>
      <c r="R11" s="8" t="s">
        <v>35</v>
      </c>
      <c r="S11" s="18" t="s">
        <v>36</v>
      </c>
      <c r="T11" s="8" t="s">
        <v>37</v>
      </c>
    </row>
    <row r="12" spans="1:20" s="12" customFormat="1" ht="16" x14ac:dyDescent="0.2">
      <c r="A12" s="17" t="s">
        <v>25</v>
      </c>
      <c r="B12" s="17">
        <v>1</v>
      </c>
      <c r="C12" s="12" t="str">
        <f>B8</f>
        <v>RER</v>
      </c>
      <c r="D12" s="12" t="str">
        <f>B9</f>
        <v>kilogram</v>
      </c>
      <c r="E12" s="11"/>
      <c r="F12" s="12" t="s">
        <v>16</v>
      </c>
      <c r="G12" s="16" t="s">
        <v>51</v>
      </c>
      <c r="H12" s="11"/>
      <c r="I12" s="11"/>
      <c r="K12" s="13"/>
      <c r="L12" s="13"/>
      <c r="M12" s="13"/>
      <c r="N12" s="13"/>
      <c r="O12" s="13"/>
      <c r="P12" s="13"/>
      <c r="T12" t="s">
        <v>38</v>
      </c>
    </row>
    <row r="13" spans="1:20" s="12" customFormat="1" ht="16" x14ac:dyDescent="0.2">
      <c r="A13" s="17" t="str">
        <f>B18</f>
        <v>thermochemical water splitting plant construction</v>
      </c>
      <c r="B13" s="17">
        <f>1/(200*1000*365*30)</f>
        <v>4.5662100456621005E-10</v>
      </c>
      <c r="C13" s="12" t="s">
        <v>22</v>
      </c>
      <c r="D13" s="12" t="s">
        <v>6</v>
      </c>
      <c r="F13" s="12" t="s">
        <v>12</v>
      </c>
      <c r="G13" s="17" t="s">
        <v>55</v>
      </c>
      <c r="H13" s="12" t="s">
        <v>61</v>
      </c>
      <c r="I13" s="12">
        <v>2</v>
      </c>
      <c r="J13">
        <f t="shared" ref="J13" si="0">LN(B13)</f>
        <v>-21.50716738077482</v>
      </c>
      <c r="K13" s="20">
        <v>1.05</v>
      </c>
      <c r="L13" s="20">
        <v>1.1000000000000001</v>
      </c>
      <c r="M13" s="20">
        <v>1</v>
      </c>
      <c r="N13" s="20">
        <v>1.02</v>
      </c>
      <c r="O13" s="20">
        <v>1.2</v>
      </c>
      <c r="P13" s="20">
        <v>1.2</v>
      </c>
      <c r="Q13">
        <v>3</v>
      </c>
      <c r="R13">
        <f t="shared" ref="R13" si="1">LN(SQRT(EXP(
SQRT(
+POWER(LN(K13),2)
+POWER(LN(L13),2)
+POWER(LN(M13),2)
+POWER(LN(N13),2)
+POWER(LN(O13),2)
+POWER(LN(P13),2)
+POWER(LN(Q13),2)
)
)))</f>
        <v>0.5668526959223994</v>
      </c>
    </row>
    <row r="14" spans="1:20" s="12" customFormat="1" ht="16" x14ac:dyDescent="0.2">
      <c r="A14" s="17" t="s">
        <v>62</v>
      </c>
      <c r="B14" s="12">
        <v>7.1400000000000001E-4</v>
      </c>
      <c r="C14" s="12" t="s">
        <v>23</v>
      </c>
      <c r="D14" s="12" t="s">
        <v>13</v>
      </c>
      <c r="F14" s="12" t="s">
        <v>12</v>
      </c>
      <c r="G14" s="12" t="s">
        <v>63</v>
      </c>
      <c r="J14"/>
      <c r="K14" s="20"/>
      <c r="L14" s="20"/>
      <c r="M14" s="20"/>
      <c r="N14" s="20"/>
      <c r="O14" s="20"/>
      <c r="P14" s="20"/>
      <c r="Q14"/>
      <c r="R14"/>
    </row>
    <row r="15" spans="1:20" s="12" customFormat="1" ht="16" x14ac:dyDescent="0.2">
      <c r="A15" s="14" t="s">
        <v>64</v>
      </c>
      <c r="B15" s="17">
        <v>5.0300000000000003E-5</v>
      </c>
      <c r="C15" s="12" t="s">
        <v>17</v>
      </c>
      <c r="D15" s="12" t="s">
        <v>13</v>
      </c>
      <c r="E15" s="11"/>
      <c r="F15" s="12" t="s">
        <v>12</v>
      </c>
      <c r="G15" s="12" t="s">
        <v>65</v>
      </c>
      <c r="H15" s="11"/>
      <c r="J15"/>
      <c r="K15" s="20"/>
      <c r="L15" s="20"/>
      <c r="M15" s="20"/>
      <c r="N15" s="20"/>
      <c r="O15" s="20"/>
      <c r="P15" s="20"/>
      <c r="Q15"/>
      <c r="R15"/>
    </row>
    <row r="16" spans="1:20" s="12" customFormat="1" ht="16" x14ac:dyDescent="0.2">
      <c r="A16" s="14" t="s">
        <v>66</v>
      </c>
      <c r="B16" s="17">
        <v>184</v>
      </c>
      <c r="D16" s="12" t="s">
        <v>67</v>
      </c>
      <c r="E16" s="11" t="s">
        <v>69</v>
      </c>
      <c r="F16" s="12" t="s">
        <v>68</v>
      </c>
      <c r="H16" s="11"/>
      <c r="J16"/>
      <c r="K16" s="20"/>
      <c r="L16" s="20"/>
      <c r="M16" s="20"/>
      <c r="N16" s="20"/>
      <c r="O16" s="20"/>
      <c r="P16" s="20"/>
      <c r="Q16"/>
      <c r="R16"/>
    </row>
    <row r="17" spans="1:20" s="12" customFormat="1" ht="16" x14ac:dyDescent="0.2">
      <c r="A17" s="14"/>
      <c r="B17" s="17"/>
      <c r="E17" s="11"/>
      <c r="H17" s="11"/>
      <c r="J17"/>
      <c r="K17" s="20"/>
      <c r="L17" s="20"/>
      <c r="M17" s="20"/>
      <c r="N17" s="20"/>
      <c r="O17" s="20"/>
      <c r="P17" s="20"/>
      <c r="Q17"/>
      <c r="R17"/>
    </row>
    <row r="18" spans="1:20" s="12" customFormat="1" ht="16" x14ac:dyDescent="0.2">
      <c r="A18" s="9" t="s">
        <v>1</v>
      </c>
      <c r="B18" s="10" t="s">
        <v>54</v>
      </c>
      <c r="K18" s="13"/>
      <c r="L18" s="13"/>
      <c r="M18" s="13"/>
      <c r="N18" s="13"/>
      <c r="O18" s="13"/>
      <c r="P18" s="13"/>
    </row>
    <row r="19" spans="1:20" s="12" customFormat="1" ht="16" x14ac:dyDescent="0.2">
      <c r="A19" s="14" t="s">
        <v>3</v>
      </c>
      <c r="B19" s="15">
        <v>1</v>
      </c>
      <c r="K19" s="13"/>
      <c r="L19" s="13"/>
      <c r="M19" s="13"/>
      <c r="N19" s="13"/>
      <c r="O19" s="13"/>
      <c r="P19" s="13"/>
    </row>
    <row r="20" spans="1:20" s="12" customFormat="1" ht="16" x14ac:dyDescent="0.2">
      <c r="A20" s="14" t="s">
        <v>11</v>
      </c>
      <c r="B20" s="15" t="s">
        <v>56</v>
      </c>
      <c r="K20" s="13"/>
      <c r="L20" s="13"/>
      <c r="M20" s="13"/>
      <c r="N20" s="13"/>
      <c r="O20" s="13"/>
      <c r="P20" s="13"/>
    </row>
    <row r="21" spans="1:20" s="12" customFormat="1" ht="16" x14ac:dyDescent="0.2">
      <c r="A21" s="14" t="s">
        <v>4</v>
      </c>
      <c r="B21" s="17" t="s">
        <v>55</v>
      </c>
      <c r="K21" s="13"/>
      <c r="L21" s="13"/>
      <c r="M21" s="13"/>
      <c r="N21" s="13"/>
      <c r="O21" s="13"/>
      <c r="P21" s="13"/>
    </row>
    <row r="22" spans="1:20" s="12" customFormat="1" ht="16" x14ac:dyDescent="0.2">
      <c r="A22" s="14" t="s">
        <v>2</v>
      </c>
      <c r="B22" s="15" t="s">
        <v>22</v>
      </c>
      <c r="K22" s="13"/>
      <c r="L22" s="13"/>
      <c r="M22" s="13"/>
      <c r="N22" s="13"/>
      <c r="O22" s="13"/>
      <c r="P22" s="13"/>
    </row>
    <row r="23" spans="1:20" s="12" customFormat="1" ht="16" x14ac:dyDescent="0.2">
      <c r="A23" s="14" t="s">
        <v>6</v>
      </c>
      <c r="B23" s="17" t="s">
        <v>6</v>
      </c>
      <c r="K23" s="13"/>
      <c r="L23" s="13"/>
      <c r="M23" s="13"/>
      <c r="N23" s="13"/>
      <c r="O23" s="13"/>
      <c r="P23" s="13"/>
    </row>
    <row r="24" spans="1:20" s="12" customFormat="1" ht="16" x14ac:dyDescent="0.2">
      <c r="A24" s="18" t="s">
        <v>7</v>
      </c>
      <c r="B24" s="10"/>
      <c r="C24" s="18"/>
      <c r="D24" s="18"/>
      <c r="E24" s="18"/>
      <c r="F24" s="18"/>
      <c r="G24" s="18"/>
      <c r="H24" s="18"/>
      <c r="I24" s="18"/>
      <c r="J24" s="18"/>
      <c r="K24" s="13"/>
      <c r="L24" s="13"/>
      <c r="M24" s="13"/>
      <c r="N24" s="13"/>
      <c r="O24" s="13"/>
      <c r="P24" s="13"/>
    </row>
    <row r="25" spans="1:20" s="12" customFormat="1" ht="16" x14ac:dyDescent="0.2">
      <c r="A25" s="18" t="s">
        <v>8</v>
      </c>
      <c r="B25" s="10" t="s">
        <v>9</v>
      </c>
      <c r="C25" s="18" t="s">
        <v>2</v>
      </c>
      <c r="D25" s="18" t="s">
        <v>6</v>
      </c>
      <c r="E25" s="21" t="s">
        <v>10</v>
      </c>
      <c r="F25" s="18" t="s">
        <v>5</v>
      </c>
      <c r="G25" s="18" t="s">
        <v>4</v>
      </c>
      <c r="H25" s="21" t="s">
        <v>11</v>
      </c>
      <c r="I25" s="18" t="s">
        <v>26</v>
      </c>
      <c r="J25" s="8" t="s">
        <v>27</v>
      </c>
      <c r="K25" s="19" t="s">
        <v>28</v>
      </c>
      <c r="L25" s="19" t="s">
        <v>29</v>
      </c>
      <c r="M25" s="19" t="s">
        <v>30</v>
      </c>
      <c r="N25" s="19" t="s">
        <v>31</v>
      </c>
      <c r="O25" s="19" t="s">
        <v>32</v>
      </c>
      <c r="P25" s="19" t="s">
        <v>33</v>
      </c>
      <c r="Q25" s="8" t="s">
        <v>34</v>
      </c>
      <c r="R25" s="8" t="s">
        <v>35</v>
      </c>
      <c r="S25" s="18" t="s">
        <v>36</v>
      </c>
      <c r="T25" s="8" t="s">
        <v>37</v>
      </c>
    </row>
    <row r="26" spans="1:20" s="12" customFormat="1" ht="16" x14ac:dyDescent="0.2">
      <c r="A26" s="17" t="str">
        <f>B18</f>
        <v>thermochemical water splitting plant construction</v>
      </c>
      <c r="B26" s="17">
        <v>1</v>
      </c>
      <c r="C26" s="12" t="s">
        <v>22</v>
      </c>
      <c r="D26" s="12" t="str">
        <f>B23</f>
        <v>unit</v>
      </c>
      <c r="F26" s="12" t="s">
        <v>16</v>
      </c>
      <c r="G26" s="17" t="s">
        <v>55</v>
      </c>
      <c r="K26" s="13"/>
      <c r="L26" s="13"/>
      <c r="M26" s="13"/>
      <c r="N26" s="13"/>
      <c r="O26" s="13"/>
      <c r="P26" s="13"/>
      <c r="T26" s="12" t="s">
        <v>39</v>
      </c>
    </row>
    <row r="27" spans="1:20" s="12" customFormat="1" ht="16" x14ac:dyDescent="0.2">
      <c r="A27" s="12" t="s">
        <v>18</v>
      </c>
      <c r="B27" s="17">
        <f>0.0223/1000*30*200*1000*365</f>
        <v>48837.000000000007</v>
      </c>
      <c r="C27" s="12" t="s">
        <v>17</v>
      </c>
      <c r="D27" s="12" t="s">
        <v>13</v>
      </c>
      <c r="F27" s="12" t="s">
        <v>12</v>
      </c>
      <c r="G27" s="12" t="s">
        <v>19</v>
      </c>
      <c r="I27" s="12">
        <v>2</v>
      </c>
      <c r="J27">
        <f t="shared" ref="J27:J36" si="2">LN(B27)</f>
        <v>10.796243501276619</v>
      </c>
      <c r="K27" s="20">
        <v>1.05</v>
      </c>
      <c r="L27" s="20">
        <v>1.1000000000000001</v>
      </c>
      <c r="M27" s="20">
        <v>1</v>
      </c>
      <c r="N27" s="20">
        <v>1.02</v>
      </c>
      <c r="O27" s="20">
        <v>1.2</v>
      </c>
      <c r="P27" s="20">
        <v>1.2</v>
      </c>
      <c r="Q27">
        <v>1.05</v>
      </c>
      <c r="R27">
        <f t="shared" ref="R27:R36" si="3">LN(SQRT(EXP(
SQRT(
+POWER(LN(K27),2)
+POWER(LN(L27),2)
+POWER(LN(M27),2)
+POWER(LN(N27),2)
+POWER(LN(O27),2)
+POWER(LN(P27),2)
+POWER(LN(Q27),2)
)
)))</f>
        <v>0.14205582952229279</v>
      </c>
    </row>
    <row r="28" spans="1:20" s="12" customFormat="1" ht="16" x14ac:dyDescent="0.2">
      <c r="A28" s="12" t="s">
        <v>40</v>
      </c>
      <c r="B28" s="17">
        <f>B27</f>
        <v>48837.000000000007</v>
      </c>
      <c r="C28" s="12" t="s">
        <v>17</v>
      </c>
      <c r="D28" s="12" t="s">
        <v>13</v>
      </c>
      <c r="F28" s="12" t="s">
        <v>12</v>
      </c>
      <c r="G28" s="12" t="s">
        <v>24</v>
      </c>
      <c r="J28"/>
      <c r="K28" s="20"/>
      <c r="L28" s="20"/>
      <c r="M28" s="20"/>
      <c r="N28" s="20"/>
      <c r="O28" s="20"/>
      <c r="P28" s="20"/>
      <c r="Q28"/>
      <c r="R28"/>
    </row>
    <row r="29" spans="1:20" s="12" customFormat="1" ht="16" x14ac:dyDescent="0.2">
      <c r="A29" s="12" t="s">
        <v>43</v>
      </c>
      <c r="B29" s="17">
        <f>0.312/1000*30*200*1000*365</f>
        <v>683280</v>
      </c>
      <c r="C29" s="12" t="s">
        <v>17</v>
      </c>
      <c r="D29" s="12" t="s">
        <v>13</v>
      </c>
      <c r="F29" s="12" t="s">
        <v>12</v>
      </c>
      <c r="G29" s="12" t="s">
        <v>44</v>
      </c>
      <c r="I29" s="12">
        <v>2</v>
      </c>
      <c r="J29">
        <f t="shared" si="2"/>
        <v>13.434660010620028</v>
      </c>
      <c r="K29" s="20">
        <v>1.05</v>
      </c>
      <c r="L29" s="20">
        <v>1.1000000000000001</v>
      </c>
      <c r="M29" s="20">
        <v>1</v>
      </c>
      <c r="N29" s="20">
        <v>1.02</v>
      </c>
      <c r="O29" s="20">
        <v>1.2</v>
      </c>
      <c r="P29" s="20">
        <v>1.2</v>
      </c>
      <c r="Q29">
        <v>1.05</v>
      </c>
      <c r="R29">
        <f t="shared" si="3"/>
        <v>0.14205582952229279</v>
      </c>
    </row>
    <row r="30" spans="1:20" s="12" customFormat="1" ht="16" x14ac:dyDescent="0.2">
      <c r="A30" s="12" t="s">
        <v>45</v>
      </c>
      <c r="B30" s="17">
        <f>B29</f>
        <v>683280</v>
      </c>
      <c r="C30" s="12" t="s">
        <v>17</v>
      </c>
      <c r="D30" s="12" t="s">
        <v>13</v>
      </c>
      <c r="F30" s="12" t="s">
        <v>12</v>
      </c>
      <c r="G30" s="12" t="s">
        <v>46</v>
      </c>
      <c r="I30" s="12">
        <v>2</v>
      </c>
      <c r="J30">
        <f t="shared" si="2"/>
        <v>13.434660010620028</v>
      </c>
      <c r="K30" s="20">
        <v>1.05</v>
      </c>
      <c r="L30" s="20">
        <v>1.1000000000000001</v>
      </c>
      <c r="M30" s="20">
        <v>1</v>
      </c>
      <c r="N30" s="20">
        <v>1.02</v>
      </c>
      <c r="O30" s="20">
        <v>1.2</v>
      </c>
      <c r="P30" s="20">
        <v>1.2</v>
      </c>
      <c r="Q30">
        <v>1.05</v>
      </c>
      <c r="R30">
        <f t="shared" si="3"/>
        <v>0.14205582952229279</v>
      </c>
    </row>
    <row r="31" spans="1:20" s="12" customFormat="1" ht="16" x14ac:dyDescent="0.2">
      <c r="A31" s="12" t="s">
        <v>57</v>
      </c>
      <c r="B31" s="17">
        <f>0.0505/1000*30*200*1000*365</f>
        <v>110595</v>
      </c>
      <c r="C31" s="12" t="s">
        <v>17</v>
      </c>
      <c r="D31" s="12" t="s">
        <v>13</v>
      </c>
      <c r="F31" s="12" t="s">
        <v>12</v>
      </c>
      <c r="G31" s="12" t="s">
        <v>58</v>
      </c>
      <c r="J31"/>
      <c r="K31" s="20"/>
      <c r="L31" s="20"/>
      <c r="M31" s="20"/>
      <c r="N31" s="20"/>
      <c r="O31" s="20"/>
      <c r="P31" s="20"/>
      <c r="Q31"/>
      <c r="R31"/>
    </row>
    <row r="32" spans="1:20" s="12" customFormat="1" ht="16" x14ac:dyDescent="0.2">
      <c r="A32" s="12" t="s">
        <v>59</v>
      </c>
      <c r="B32" s="17">
        <f>0.173/1000*30*200*1000*365</f>
        <v>378869.99999999994</v>
      </c>
      <c r="C32" s="12" t="s">
        <v>17</v>
      </c>
      <c r="D32" s="12" t="s">
        <v>13</v>
      </c>
      <c r="F32" s="12" t="s">
        <v>12</v>
      </c>
      <c r="G32" s="12" t="s">
        <v>60</v>
      </c>
      <c r="J32"/>
      <c r="K32" s="20"/>
      <c r="L32" s="20"/>
      <c r="M32" s="20"/>
      <c r="N32" s="20"/>
      <c r="O32" s="20"/>
      <c r="P32" s="20"/>
      <c r="Q32"/>
      <c r="R32"/>
    </row>
    <row r="33" spans="1:18" s="12" customFormat="1" ht="16" x14ac:dyDescent="0.2">
      <c r="A33" s="12" t="s">
        <v>47</v>
      </c>
      <c r="B33" s="17">
        <f>10.2/1000*30*200*1000*365</f>
        <v>22337999.999999996</v>
      </c>
      <c r="C33" s="12" t="s">
        <v>17</v>
      </c>
      <c r="D33" s="12" t="s">
        <v>13</v>
      </c>
      <c r="F33" s="12" t="s">
        <v>12</v>
      </c>
      <c r="G33" s="12" t="s">
        <v>48</v>
      </c>
      <c r="I33" s="12">
        <v>2</v>
      </c>
      <c r="J33">
        <f t="shared" si="2"/>
        <v>16.92179982208291</v>
      </c>
      <c r="K33" s="20">
        <v>1.05</v>
      </c>
      <c r="L33" s="20">
        <v>1.1000000000000001</v>
      </c>
      <c r="M33" s="20">
        <v>1</v>
      </c>
      <c r="N33" s="20">
        <v>1.02</v>
      </c>
      <c r="O33" s="20">
        <v>1.2</v>
      </c>
      <c r="P33" s="20">
        <v>1.2</v>
      </c>
      <c r="Q33">
        <v>1.05</v>
      </c>
      <c r="R33">
        <f t="shared" si="3"/>
        <v>0.14205582952229279</v>
      </c>
    </row>
    <row r="34" spans="1:18" s="12" customFormat="1" ht="16" x14ac:dyDescent="0.2">
      <c r="A34" s="12" t="s">
        <v>20</v>
      </c>
      <c r="B34" s="17">
        <f>B33</f>
        <v>22337999.999999996</v>
      </c>
      <c r="C34" s="12" t="s">
        <v>17</v>
      </c>
      <c r="D34" s="12" t="s">
        <v>13</v>
      </c>
      <c r="F34" s="12" t="s">
        <v>12</v>
      </c>
      <c r="G34" s="12" t="s">
        <v>15</v>
      </c>
      <c r="I34" s="12">
        <v>2</v>
      </c>
      <c r="J34">
        <f t="shared" si="2"/>
        <v>16.92179982208291</v>
      </c>
      <c r="K34" s="20">
        <v>1.05</v>
      </c>
      <c r="L34" s="20">
        <v>1.1000000000000001</v>
      </c>
      <c r="M34" s="20">
        <v>1</v>
      </c>
      <c r="N34" s="20">
        <v>1.02</v>
      </c>
      <c r="O34" s="20">
        <v>1.2</v>
      </c>
      <c r="P34" s="20">
        <v>1.2</v>
      </c>
      <c r="Q34">
        <v>1.05</v>
      </c>
      <c r="R34">
        <f t="shared" si="3"/>
        <v>0.14205582952229279</v>
      </c>
    </row>
    <row r="35" spans="1:18" s="12" customFormat="1" ht="16" x14ac:dyDescent="0.2">
      <c r="A35" s="12" t="s">
        <v>49</v>
      </c>
      <c r="B35" s="17">
        <f>40.1/2300/1000*30*200*1000*365</f>
        <v>38182.173913043473</v>
      </c>
      <c r="C35" s="12" t="s">
        <v>70</v>
      </c>
      <c r="D35" s="12" t="s">
        <v>71</v>
      </c>
      <c r="F35" s="12" t="s">
        <v>12</v>
      </c>
      <c r="G35" s="12" t="s">
        <v>50</v>
      </c>
      <c r="J35"/>
      <c r="K35" s="20"/>
      <c r="L35" s="20"/>
      <c r="M35" s="20"/>
      <c r="N35" s="20"/>
      <c r="O35" s="20"/>
      <c r="P35" s="20"/>
      <c r="Q35"/>
      <c r="R35"/>
    </row>
    <row r="36" spans="1:18" s="12" customFormat="1" ht="16" x14ac:dyDescent="0.2">
      <c r="A36" s="12" t="s">
        <v>41</v>
      </c>
      <c r="B36" s="17">
        <f>0.0148/1000*30*200*1000*365</f>
        <v>32412</v>
      </c>
      <c r="C36" s="12" t="s">
        <v>17</v>
      </c>
      <c r="D36" s="12" t="s">
        <v>13</v>
      </c>
      <c r="E36" s="11"/>
      <c r="F36" s="12" t="s">
        <v>12</v>
      </c>
      <c r="G36" s="11" t="s">
        <v>42</v>
      </c>
      <c r="I36" s="12">
        <v>2</v>
      </c>
      <c r="J36">
        <f t="shared" si="2"/>
        <v>10.386284003580617</v>
      </c>
      <c r="K36" s="20">
        <v>1.05</v>
      </c>
      <c r="L36" s="20">
        <v>1.1000000000000001</v>
      </c>
      <c r="M36" s="20">
        <v>1</v>
      </c>
      <c r="N36" s="20">
        <v>1.02</v>
      </c>
      <c r="O36" s="20">
        <v>1.2</v>
      </c>
      <c r="P36" s="20">
        <v>1.2</v>
      </c>
      <c r="Q36">
        <v>1.05</v>
      </c>
      <c r="R36">
        <f t="shared" si="3"/>
        <v>0.14205582952229279</v>
      </c>
    </row>
    <row r="37" spans="1:18" s="12" customFormat="1" ht="16" x14ac:dyDescent="0.2">
      <c r="B37" s="17"/>
      <c r="E37" s="11"/>
      <c r="G37" s="11"/>
      <c r="J37"/>
      <c r="K37" s="20"/>
      <c r="L37" s="20"/>
      <c r="M37" s="20"/>
      <c r="N37" s="20"/>
      <c r="O37" s="20"/>
      <c r="P37" s="20"/>
      <c r="Q37" s="20"/>
      <c r="R37"/>
    </row>
    <row r="38" spans="1:18" s="12" customFormat="1" ht="16" x14ac:dyDescent="0.2">
      <c r="B38" s="17"/>
      <c r="K38" s="13"/>
      <c r="L38" s="13"/>
      <c r="M38" s="13"/>
      <c r="N38" s="13"/>
      <c r="O38" s="13"/>
      <c r="P38" s="13"/>
    </row>
  </sheetData>
  <autoFilter ref="A1:T38" xr:uid="{00000000-0001-0000-0000-000000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lci</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Microsoft Office User</cp:lastModifiedBy>
  <dcterms:created xsi:type="dcterms:W3CDTF">2020-12-17T11:52:00Z</dcterms:created>
  <dcterms:modified xsi:type="dcterms:W3CDTF">2023-06-21T16:18:29Z</dcterms:modified>
</cp:coreProperties>
</file>