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01684\Documents\Course\Machine Learning A-Z New\Part 7 - Natural Language Processing\"/>
    </mc:Choice>
  </mc:AlternateContent>
  <xr:revisionPtr revIDLastSave="0" documentId="13_ncr:1_{F6F52A03-8E78-4825-897C-7BB81A5FDBF9}" xr6:coauthVersionLast="36" xr6:coauthVersionMax="36" xr10:uidLastSave="{00000000-0000-0000-0000-000000000000}"/>
  <bookViews>
    <workbookView xWindow="0" yWindow="0" windowWidth="25200" windowHeight="11508" activeTab="1" xr2:uid="{D6F86F90-9E4B-488E-B809-AA6E4D9C2F6A}"/>
  </bookViews>
  <sheets>
    <sheet name="PY" sheetId="1" r:id="rId1"/>
    <sheet name="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B14" i="3"/>
  <c r="B13" i="3"/>
  <c r="D13" i="3"/>
  <c r="C13" i="3"/>
  <c r="E13" i="3" s="1"/>
  <c r="B4" i="3"/>
  <c r="C4" i="1"/>
  <c r="B4" i="1"/>
  <c r="D11" i="3" l="1"/>
  <c r="C11" i="3"/>
  <c r="B11" i="3"/>
  <c r="D10" i="3"/>
  <c r="B10" i="3"/>
  <c r="E11" i="3" l="1"/>
  <c r="D7" i="3"/>
  <c r="E4" i="3"/>
  <c r="D5" i="3"/>
  <c r="E5" i="3" s="1"/>
  <c r="D6" i="3"/>
  <c r="D8" i="3"/>
  <c r="D9" i="3"/>
  <c r="D12" i="3"/>
  <c r="B5" i="3"/>
  <c r="C5" i="3"/>
  <c r="C6" i="3"/>
  <c r="C7" i="3"/>
  <c r="C8" i="3"/>
  <c r="C9" i="3"/>
  <c r="C10" i="3"/>
  <c r="E10" i="3" s="1"/>
  <c r="C12" i="3"/>
  <c r="B6" i="3"/>
  <c r="B7" i="3"/>
  <c r="B8" i="3"/>
  <c r="B9" i="3"/>
  <c r="B12" i="3"/>
  <c r="E12" i="3" l="1"/>
  <c r="E9" i="3"/>
  <c r="E8" i="3"/>
  <c r="E7" i="3"/>
  <c r="E6" i="3"/>
  <c r="D4" i="3" l="1"/>
  <c r="C4" i="3"/>
  <c r="D12" i="1"/>
  <c r="D11" i="1"/>
  <c r="D10" i="1"/>
  <c r="D9" i="1"/>
  <c r="D8" i="1"/>
  <c r="D7" i="1"/>
  <c r="D6" i="1"/>
  <c r="D5" i="1"/>
  <c r="D4" i="1"/>
  <c r="E4" i="1" l="1"/>
  <c r="E5" i="1"/>
  <c r="E6" i="1"/>
  <c r="E7" i="1"/>
  <c r="E8" i="1"/>
  <c r="E9" i="1"/>
  <c r="E10" i="1"/>
  <c r="E11" i="1"/>
  <c r="E12" i="1"/>
  <c r="C8" i="1"/>
  <c r="B8" i="1"/>
  <c r="C12" i="1"/>
  <c r="B12" i="1"/>
  <c r="C11" i="1"/>
  <c r="B11" i="1"/>
  <c r="C9" i="1"/>
  <c r="B9" i="1"/>
  <c r="C10" i="1"/>
  <c r="B10" i="1"/>
  <c r="C5" i="1"/>
  <c r="B5" i="1"/>
  <c r="C7" i="1"/>
  <c r="B7" i="1"/>
  <c r="C6" i="1"/>
  <c r="B6" i="1"/>
</calcChain>
</file>

<file path=xl/sharedStrings.xml><?xml version="1.0" encoding="utf-8"?>
<sst xmlns="http://schemas.openxmlformats.org/spreadsheetml/2006/main" count="54" uniqueCount="25">
  <si>
    <t>Model</t>
  </si>
  <si>
    <t>Accuracy</t>
  </si>
  <si>
    <t>Precision</t>
  </si>
  <si>
    <t>Recall</t>
  </si>
  <si>
    <t>F1 Score</t>
  </si>
  <si>
    <t>Naïve Bayes (GuassianNB)</t>
  </si>
  <si>
    <t>Naïve Bayes (BernoulliNB)</t>
  </si>
  <si>
    <t>Random Forest Classification (entropy)</t>
  </si>
  <si>
    <t>Random Forest Classification (gini)</t>
  </si>
  <si>
    <t>K-Nearest Neighbours</t>
  </si>
  <si>
    <t>(TP+TN) / (TP+TN+FP+FN)</t>
  </si>
  <si>
    <t>TP / (TP+FN)</t>
  </si>
  <si>
    <t>2*Precision*Recall / (Precision + Recall)</t>
  </si>
  <si>
    <t>relevenat results %</t>
  </si>
  <si>
    <t>the percentage of total relevant results correctly classified by your algorithm</t>
  </si>
  <si>
    <t> test's accuracy</t>
  </si>
  <si>
    <t>Logistic Regresson</t>
  </si>
  <si>
    <t>Kernel SVM (poly)</t>
  </si>
  <si>
    <t>Kernel SVM (sigmoid)</t>
  </si>
  <si>
    <t>Kernel SVM (radial basis function)</t>
  </si>
  <si>
    <t>TP / (TP+FP)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</si>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</sst>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sz val="12"/>
      <color rgb="FF2222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Relationship Id="rId30" Type="http://schemas.openxmlformats.org/officeDocument/2006/relationships/customXml" Target="../customXml/item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0466-F879-498A-8D8C-CF240AB22E08}">
  <dimension ref="A1:I13"/>
  <sheetViews>
    <sheetView workbookViewId="0">
      <selection activeCell="B15" sqref="B15"/>
    </sheetView>
  </sheetViews>
  <sheetFormatPr defaultRowHeight="13.8" x14ac:dyDescent="0.25"/>
  <cols>
    <col min="1" max="1" width="32.8984375" customWidth="1"/>
    <col min="2" max="2" width="16.09765625" customWidth="1"/>
    <col min="3" max="3" width="12.3984375" customWidth="1"/>
    <col min="4" max="4" width="12.59765625" customWidth="1"/>
    <col min="5" max="5" width="17.3984375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2"/>
    </row>
    <row r="2" spans="1:9" x14ac:dyDescent="0.25">
      <c r="A2" s="9"/>
      <c r="B2" s="9"/>
      <c r="C2" s="9"/>
      <c r="D2" s="9"/>
      <c r="E2" s="9"/>
      <c r="F2" s="2"/>
    </row>
    <row r="3" spans="1:9" ht="29.25" customHeight="1" x14ac:dyDescent="0.25">
      <c r="A3" s="9"/>
      <c r="B3" s="2" t="s">
        <v>10</v>
      </c>
      <c r="C3" s="2" t="s">
        <v>20</v>
      </c>
      <c r="D3" s="2" t="s">
        <v>11</v>
      </c>
      <c r="E3" s="2" t="s">
        <v>12</v>
      </c>
      <c r="F3" s="2"/>
      <c r="H3" s="2" t="s">
        <v>1</v>
      </c>
    </row>
    <row r="4" spans="1:9" ht="27.6" x14ac:dyDescent="0.25">
      <c r="A4" s="1" t="s">
        <v>5</v>
      </c>
      <c r="B4">
        <f>(54+87)/(54+43+16+87)</f>
        <v>0.70499999999999996</v>
      </c>
      <c r="C4">
        <f>54/(54+43)</f>
        <v>0.55670103092783507</v>
      </c>
      <c r="D4">
        <f>54/(54+16)</f>
        <v>0.77142857142857146</v>
      </c>
      <c r="E4">
        <f t="shared" ref="E4:E5" si="0">2*C4*D4/(C4+D4)</f>
        <v>0.6467065868263473</v>
      </c>
      <c r="H4" t="s">
        <v>2</v>
      </c>
      <c r="I4" s="2" t="s">
        <v>13</v>
      </c>
    </row>
    <row r="5" spans="1:9" ht="15" x14ac:dyDescent="0.25">
      <c r="A5" s="4" t="s">
        <v>6</v>
      </c>
      <c r="B5" s="5">
        <f>(73+81)/(73+24+22+81)</f>
        <v>0.77</v>
      </c>
      <c r="C5" s="5">
        <f>73/(73+24)</f>
        <v>0.75257731958762886</v>
      </c>
      <c r="D5" s="5">
        <f>73/(73+22)</f>
        <v>0.76842105263157889</v>
      </c>
      <c r="E5" s="5">
        <f t="shared" si="0"/>
        <v>0.76041666666666663</v>
      </c>
      <c r="H5" t="s">
        <v>3</v>
      </c>
      <c r="I5" s="3" t="s">
        <v>14</v>
      </c>
    </row>
    <row r="6" spans="1:9" ht="15" x14ac:dyDescent="0.25">
      <c r="A6" s="4" t="s">
        <v>7</v>
      </c>
      <c r="B6" s="5">
        <f>(87+57)/(87+10+48+57)</f>
        <v>0.71287128712871284</v>
      </c>
      <c r="C6" s="5">
        <f>87/(87+10)</f>
        <v>0.89690721649484539</v>
      </c>
      <c r="D6" s="5">
        <f>87/(87+48)</f>
        <v>0.64444444444444449</v>
      </c>
      <c r="E6" s="5">
        <f t="shared" ref="E6:E12" si="1">2*C6*D6/(C6+D6)</f>
        <v>0.75</v>
      </c>
      <c r="H6" t="s">
        <v>4</v>
      </c>
      <c r="I6" s="3" t="s">
        <v>15</v>
      </c>
    </row>
    <row r="7" spans="1:9" x14ac:dyDescent="0.25">
      <c r="A7" s="1" t="s">
        <v>8</v>
      </c>
      <c r="B7">
        <f>(82+55)/(82+15+48+55)</f>
        <v>0.68500000000000005</v>
      </c>
      <c r="C7">
        <f>82/(82+15)</f>
        <v>0.84536082474226804</v>
      </c>
      <c r="D7">
        <f>82/(82+48)</f>
        <v>0.63076923076923075</v>
      </c>
      <c r="E7">
        <f t="shared" si="1"/>
        <v>0.72246696035242286</v>
      </c>
    </row>
    <row r="8" spans="1:9" x14ac:dyDescent="0.25">
      <c r="A8" s="1" t="s">
        <v>9</v>
      </c>
      <c r="B8">
        <f>(88+66)/(88+29+67+66)</f>
        <v>0.61599999999999999</v>
      </c>
      <c r="C8">
        <f>88/(88+29)</f>
        <v>0.75213675213675213</v>
      </c>
      <c r="D8">
        <f>88/(88+67)</f>
        <v>0.56774193548387097</v>
      </c>
      <c r="E8">
        <f t="shared" si="1"/>
        <v>0.64705882352941169</v>
      </c>
    </row>
    <row r="9" spans="1:9" x14ac:dyDescent="0.25">
      <c r="A9" s="1" t="s">
        <v>16</v>
      </c>
      <c r="B9">
        <f>(89+94)/(89+28+39+94)</f>
        <v>0.73199999999999998</v>
      </c>
      <c r="C9">
        <f>89/(89+28)</f>
        <v>0.76068376068376065</v>
      </c>
      <c r="D9">
        <f>89/(39+89)</f>
        <v>0.6953125</v>
      </c>
      <c r="E9">
        <f t="shared" si="1"/>
        <v>0.7265306122448979</v>
      </c>
    </row>
    <row r="10" spans="1:9" x14ac:dyDescent="0.25">
      <c r="A10" s="1" t="s">
        <v>19</v>
      </c>
      <c r="B10">
        <f>(79+105)/(79+38+28+105)</f>
        <v>0.73599999999999999</v>
      </c>
      <c r="C10">
        <f>79/(79+38)</f>
        <v>0.67521367521367526</v>
      </c>
      <c r="D10">
        <f>79/(79+28)</f>
        <v>0.73831775700934577</v>
      </c>
      <c r="E10">
        <f t="shared" si="1"/>
        <v>0.7053571428571429</v>
      </c>
    </row>
    <row r="11" spans="1:9" x14ac:dyDescent="0.25">
      <c r="A11" s="1" t="s">
        <v>17</v>
      </c>
      <c r="B11">
        <f>(22+124)/(22+95+9+124)</f>
        <v>0.58399999999999996</v>
      </c>
      <c r="C11">
        <f>22/(22+95)</f>
        <v>0.18803418803418803</v>
      </c>
      <c r="D11">
        <f>22/(22+9)</f>
        <v>0.70967741935483875</v>
      </c>
      <c r="E11">
        <f t="shared" si="1"/>
        <v>0.29729729729729731</v>
      </c>
    </row>
    <row r="12" spans="1:9" x14ac:dyDescent="0.25">
      <c r="A12" s="4" t="s">
        <v>18</v>
      </c>
      <c r="B12" s="5">
        <f>(96+92)/(96+91+42+21)</f>
        <v>0.752</v>
      </c>
      <c r="C12" s="5">
        <f>96/(96+21)</f>
        <v>0.82051282051282048</v>
      </c>
      <c r="D12" s="5">
        <f>96/(96+42)</f>
        <v>0.69565217391304346</v>
      </c>
      <c r="E12" s="5">
        <f t="shared" si="1"/>
        <v>0.75294117647058822</v>
      </c>
    </row>
    <row r="13" spans="1:9" x14ac:dyDescent="0.25">
      <c r="A13" s="1"/>
    </row>
  </sheetData>
  <mergeCells count="5">
    <mergeCell ref="A1:A3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945E-4B41-49E2-8B36-B14C38CB5D0F}">
  <dimension ref="A1:M14"/>
  <sheetViews>
    <sheetView tabSelected="1" workbookViewId="0">
      <selection activeCell="E14" sqref="E14"/>
    </sheetView>
  </sheetViews>
  <sheetFormatPr defaultRowHeight="13.8" x14ac:dyDescent="0.25"/>
  <cols>
    <col min="1" max="1" width="32.8984375" customWidth="1"/>
    <col min="2" max="2" width="16.09765625" customWidth="1"/>
    <col min="3" max="3" width="12.3984375" customWidth="1"/>
    <col min="4" max="4" width="12.59765625" customWidth="1"/>
    <col min="5" max="5" width="17.3984375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2"/>
      <c r="G1" s="2"/>
      <c r="H1" s="2"/>
      <c r="I1" s="2"/>
      <c r="J1" s="2"/>
    </row>
    <row r="2" spans="1:13" x14ac:dyDescent="0.25">
      <c r="A2" s="10"/>
      <c r="B2" s="10"/>
      <c r="C2" s="10"/>
      <c r="D2" s="10"/>
      <c r="E2" s="10"/>
      <c r="F2" s="2"/>
    </row>
    <row r="3" spans="1:13" ht="29.25" customHeight="1" x14ac:dyDescent="0.25">
      <c r="A3" s="10"/>
      <c r="B3" s="6" t="s">
        <v>10</v>
      </c>
      <c r="C3" s="6" t="s">
        <v>20</v>
      </c>
      <c r="D3" s="6" t="s">
        <v>11</v>
      </c>
      <c r="E3" s="6" t="s">
        <v>12</v>
      </c>
      <c r="F3" s="2"/>
      <c r="G3" s="2" t="s">
        <v>21</v>
      </c>
      <c r="H3" s="2" t="s">
        <v>22</v>
      </c>
      <c r="I3" s="2" t="s">
        <v>23</v>
      </c>
      <c r="J3" s="2" t="s">
        <v>24</v>
      </c>
      <c r="L3" s="2" t="s">
        <v>1</v>
      </c>
    </row>
    <row r="4" spans="1:13" ht="15.75" customHeight="1" x14ac:dyDescent="0.25">
      <c r="A4" s="7" t="s">
        <v>5</v>
      </c>
      <c r="B4" s="8">
        <f>(G4+I4)/SUM(G4:J4)</f>
        <v>0.505</v>
      </c>
      <c r="C4" s="8">
        <f>G4/SUM(G4:H4)</f>
        <v>0.05</v>
      </c>
      <c r="D4" s="8">
        <f>G4/SUM(G4,J4)</f>
        <v>0.55555555555555558</v>
      </c>
      <c r="E4" s="8">
        <f>2*C4*D4/SUM(C4:D4)</f>
        <v>9.1743119266055037E-2</v>
      </c>
      <c r="G4">
        <v>5</v>
      </c>
      <c r="H4">
        <v>95</v>
      </c>
      <c r="I4">
        <v>96</v>
      </c>
      <c r="J4">
        <v>4</v>
      </c>
      <c r="L4" t="s">
        <v>2</v>
      </c>
      <c r="M4" s="2" t="s">
        <v>13</v>
      </c>
    </row>
    <row r="5" spans="1:13" ht="15" x14ac:dyDescent="0.25">
      <c r="A5" s="4" t="s">
        <v>6</v>
      </c>
      <c r="B5" s="5">
        <f>(G5+I5)/SUM(G5:J5)</f>
        <v>0.77</v>
      </c>
      <c r="C5" s="5">
        <f t="shared" ref="C5:C14" si="0">G5/SUM(G5:H5)</f>
        <v>0.72</v>
      </c>
      <c r="D5" s="5">
        <f t="shared" ref="D5:D14" si="1">G5/SUM(G5,J5)</f>
        <v>0.8</v>
      </c>
      <c r="E5" s="5">
        <f>2*C5*D5/SUM(C5:D5)</f>
        <v>0.75789473684210518</v>
      </c>
      <c r="G5">
        <v>72</v>
      </c>
      <c r="H5">
        <v>28</v>
      </c>
      <c r="I5">
        <v>82</v>
      </c>
      <c r="J5">
        <v>18</v>
      </c>
      <c r="L5" t="s">
        <v>3</v>
      </c>
      <c r="M5" s="3" t="s">
        <v>14</v>
      </c>
    </row>
    <row r="6" spans="1:13" ht="15.75" customHeight="1" x14ac:dyDescent="0.25">
      <c r="A6" s="4" t="s">
        <v>7</v>
      </c>
      <c r="B6" s="5">
        <f>(G6+I6)/SUM(G6:J6)</f>
        <v>0.79500000000000004</v>
      </c>
      <c r="C6" s="5">
        <f t="shared" si="0"/>
        <v>0.82</v>
      </c>
      <c r="D6" s="5">
        <f>G6/SUM(G6,J6)</f>
        <v>0.78095238095238095</v>
      </c>
      <c r="E6" s="5">
        <f t="shared" ref="E6:E14" si="2">2*C6*D6/SUM(C6:D6)</f>
        <v>0.8</v>
      </c>
      <c r="G6">
        <v>82</v>
      </c>
      <c r="H6">
        <v>18</v>
      </c>
      <c r="I6">
        <v>77</v>
      </c>
      <c r="J6">
        <v>23</v>
      </c>
      <c r="L6" t="s">
        <v>4</v>
      </c>
      <c r="M6" s="3" t="s">
        <v>15</v>
      </c>
    </row>
    <row r="7" spans="1:13" x14ac:dyDescent="0.25">
      <c r="A7" s="4" t="s">
        <v>8</v>
      </c>
      <c r="B7" s="5">
        <f>(G7+I7)/SUM(G7:J7)</f>
        <v>0.79500000000000004</v>
      </c>
      <c r="C7" s="5">
        <f t="shared" si="0"/>
        <v>0.82</v>
      </c>
      <c r="D7" s="5">
        <f>G7/SUM(G7,J7)</f>
        <v>0.78095238095238095</v>
      </c>
      <c r="E7" s="5">
        <f t="shared" si="2"/>
        <v>0.8</v>
      </c>
      <c r="G7">
        <v>82</v>
      </c>
      <c r="H7">
        <v>18</v>
      </c>
      <c r="I7">
        <v>77</v>
      </c>
      <c r="J7">
        <v>23</v>
      </c>
    </row>
    <row r="8" spans="1:13" x14ac:dyDescent="0.25">
      <c r="A8" s="7" t="s">
        <v>9</v>
      </c>
      <c r="B8" s="8">
        <f t="shared" ref="B8:B13" si="3">(G8+I8)/SUM(G8:J8)</f>
        <v>0.6767676767676768</v>
      </c>
      <c r="C8" s="8">
        <f t="shared" si="0"/>
        <v>0.75510204081632648</v>
      </c>
      <c r="D8" s="8">
        <f t="shared" si="1"/>
        <v>0.64912280701754388</v>
      </c>
      <c r="E8" s="8">
        <f t="shared" si="2"/>
        <v>0.69811320754716977</v>
      </c>
      <c r="G8">
        <v>74</v>
      </c>
      <c r="H8">
        <v>24</v>
      </c>
      <c r="I8">
        <v>60</v>
      </c>
      <c r="J8">
        <v>40</v>
      </c>
    </row>
    <row r="9" spans="1:13" x14ac:dyDescent="0.25">
      <c r="A9" s="7" t="s">
        <v>16</v>
      </c>
      <c r="B9" s="8">
        <f t="shared" si="3"/>
        <v>0.55000000000000004</v>
      </c>
      <c r="C9" s="8">
        <f t="shared" si="0"/>
        <v>0.49</v>
      </c>
      <c r="D9" s="8">
        <f t="shared" si="1"/>
        <v>0.55681818181818177</v>
      </c>
      <c r="E9" s="8">
        <f t="shared" si="2"/>
        <v>0.52127659574468077</v>
      </c>
      <c r="G9">
        <v>49</v>
      </c>
      <c r="H9">
        <v>51</v>
      </c>
      <c r="I9">
        <v>61</v>
      </c>
      <c r="J9">
        <v>39</v>
      </c>
    </row>
    <row r="10" spans="1:13" x14ac:dyDescent="0.25">
      <c r="A10" s="7" t="s">
        <v>19</v>
      </c>
      <c r="B10" s="8">
        <f>(G11+I10)/SUM(G10:J10)</f>
        <v>0.53</v>
      </c>
      <c r="C10" s="8">
        <f>G11/SUM(G10:H10)</f>
        <v>1</v>
      </c>
      <c r="D10" s="8">
        <f>G11/SUM(G11,J10)</f>
        <v>0.51546391752577314</v>
      </c>
      <c r="E10" s="8">
        <f>2*C10*D10/SUM(C10:D10)</f>
        <v>0.68027210884353739</v>
      </c>
      <c r="G10">
        <v>100</v>
      </c>
      <c r="H10">
        <v>0</v>
      </c>
      <c r="I10">
        <v>6</v>
      </c>
      <c r="J10">
        <v>94</v>
      </c>
    </row>
    <row r="11" spans="1:13" x14ac:dyDescent="0.25">
      <c r="A11" s="7" t="s">
        <v>17</v>
      </c>
      <c r="B11" s="8">
        <f>(G12+I11)/SUM(G11:J11)</f>
        <v>0.505</v>
      </c>
      <c r="C11" s="8">
        <f>G11/SUM(G11:H11)</f>
        <v>1</v>
      </c>
      <c r="D11" s="8">
        <f>G11/SUM(G11,J11)</f>
        <v>0.50251256281407031</v>
      </c>
      <c r="E11" s="8">
        <f>2*C11*D11/SUM(C11:D11)</f>
        <v>0.66889632107023411</v>
      </c>
      <c r="G11">
        <v>100</v>
      </c>
      <c r="H11">
        <v>0</v>
      </c>
      <c r="I11">
        <v>1</v>
      </c>
      <c r="J11">
        <v>99</v>
      </c>
    </row>
    <row r="12" spans="1:13" x14ac:dyDescent="0.25">
      <c r="A12" s="7" t="s">
        <v>18</v>
      </c>
      <c r="B12" s="8">
        <f t="shared" si="3"/>
        <v>0.52500000000000002</v>
      </c>
      <c r="C12" s="8">
        <f t="shared" si="0"/>
        <v>1</v>
      </c>
      <c r="D12" s="8">
        <f t="shared" si="1"/>
        <v>0.51282051282051277</v>
      </c>
      <c r="E12" s="8">
        <f t="shared" si="2"/>
        <v>0.67796610169491522</v>
      </c>
      <c r="G12">
        <v>100</v>
      </c>
      <c r="H12">
        <v>0</v>
      </c>
      <c r="I12">
        <v>5</v>
      </c>
      <c r="J12">
        <v>95</v>
      </c>
    </row>
    <row r="13" spans="1:13" x14ac:dyDescent="0.25">
      <c r="A13" s="1"/>
      <c r="B13" s="8">
        <f>(G13+I13)/SUM(G13:J13)</f>
        <v>0.86450000000000005</v>
      </c>
      <c r="C13" s="8">
        <f t="shared" si="0"/>
        <v>0.95360501567398115</v>
      </c>
      <c r="D13" s="8">
        <f t="shared" si="1"/>
        <v>0.88533178114086142</v>
      </c>
      <c r="E13" s="8">
        <f t="shared" si="2"/>
        <v>0.91820102626018718</v>
      </c>
      <c r="G13">
        <v>1521</v>
      </c>
      <c r="H13">
        <v>74</v>
      </c>
      <c r="I13">
        <v>208</v>
      </c>
      <c r="J13">
        <v>197</v>
      </c>
    </row>
    <row r="14" spans="1:13" x14ac:dyDescent="0.25">
      <c r="B14" s="8">
        <f>(G14+I14)/SUM(G14:J14)</f>
        <v>0.96666666666666667</v>
      </c>
      <c r="C14" s="8">
        <f>G14/SUM(G14:H14)</f>
        <v>0.93333333333333335</v>
      </c>
      <c r="D14" s="8">
        <f>G14/SUM(G14,J14)</f>
        <v>1</v>
      </c>
      <c r="E14" s="8">
        <f>2*C14*D14/SUM(C14:D14)</f>
        <v>0.96551724137931039</v>
      </c>
      <c r="G14">
        <v>14</v>
      </c>
      <c r="H14">
        <v>1</v>
      </c>
      <c r="I14">
        <v>15</v>
      </c>
      <c r="J14">
        <v>0</v>
      </c>
    </row>
  </sheetData>
  <mergeCells count="5">
    <mergeCell ref="A1:A3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ovaPath_docAuthor>Shestova Anna EXT PLN Fordewind</NovaPath_docAuthor>
</file>

<file path=customXml/item10.xml><?xml version="1.0" encoding="utf-8"?>
<NovaPath_tenantID>8BC9BD9B-31E2-4E97-ABE0-B03814292429</NovaPath_tenantID>
</file>

<file path=customXml/item11.xml><?xml version="1.0" encoding="utf-8"?>
<nXeGKudETKPeaCNGFh5iyLk1gcWWJqTgFQk8wGFUmjFC0m6hdwbr2zDsrBNVqK>EdN9opt/p8fMCnY4pVfPv+jzz1ljZGx49YWIspgxHVoFnK3hIRE2fYWYxlhQus9YIXa7gTkO411n2TP0bhj0aw==</nXeGKudETKPeaCNGFh5iyLk1gcWWJqTgFQk8wGFUmjFC0m6hdwbr2zDsrBNVqK>
</file>

<file path=customXml/item12.xml><?xml version="1.0" encoding="utf-8"?>
<nXeGKudETKPeaCNGFh5i2aVdoOsLYjULCdH7T707tDyRRmguot4fEcJ2iD6f9>4+JKU+hd4Lzd22yUxWcg/GnLy+1eU6DX9LKENr7doSE=</nXeGKudETKPeaCNGFh5i2aVdoOsLYjULCdH7T707tDyRRmguot4fEcJ2iD6f9>
</file>

<file path=customXml/item13.xml><?xml version="1.0" encoding="utf-8"?>
<NovaPath_baseApplication>Microsoft Excel</NovaPath_baseApplication>
</file>

<file path=customXml/item14.xml><?xml version="1.0" encoding="utf-8"?>
<nXeGKudETKPeaCNGFh5i7cKyawAjgyQn9gyiebCxx1jD9eHXSWW9Lib2F1j9>mZ4rtFSXbzk2Ux9ca9oo0+f5GxIySTbMlDswic4yRET5TZuDugBxAZdWJLzqOmmkoQOvJfS/sEGrhzNyjHPdIqOVcX/C9+PxlMCHo5LQgQj3wn+sHJYsOl2tD6ZWuyWV0A35QnSQ1vPh9SGM4rAQE7UEin0b0NaBeRJvfSXLk2gkAhqismOpBMWHO6/0/mjJMxk1HGewutMdBFicfzwolJ+lBKfPZakqRrl6cAsbPiD7q/oWiKFfDsd5ez3pdPheIt9mDfY34G1geRh2i49isRZVT9GX3cNLoEab5kHhnG+nf05RFMRVuHxNMsl9hmcB</nXeGKudETKPeaCNGFh5i7cKyawAjgyQn9gyiebCxx1jD9eHXSWW9Lib2F1j9>
</file>

<file path=customXml/item15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16.xml><?xml version="1.0" encoding="utf-8"?>
<NovaPath_DocumentType>0</NovaPath_DocumentType>
</file>

<file path=customXml/item17.xml><?xml version="1.0" encoding="utf-8"?>
<nXeGKudETKPeaCNGFh5i7KB6PCgefevITs3IW5zvHkDTq2cPPZVDzitehfVaR>xXOERgJrn4wgiPpGYa05bg==</nXeGKudETKPeaCNGFh5i7KB6PCgefevITs3IW5zvHkDTq2cPPZVDzitehfVaR>
</file>

<file path=customXml/item18.xml><?xml version="1.0" encoding="utf-8"?>
<NovaPath_docPath>C:\Users\z0001684\Documents\Course\Machine Learning A-Z New\Part 7 - Natural Language Processing</NovaPath_docPath>
</file>

<file path=customXml/item19.xml><?xml version="1.0" encoding="utf-8"?>
<NovaPath_docClass>Public</NovaPath_docClass>
</file>

<file path=customXml/item2.xml><?xml version="1.0" encoding="utf-8"?>
<NovaPath_docID>GIABXEY0MA6YLHAHWH1TWRM6KP</NovaPath_docID>
</file>

<file path=customXml/item20.xml><?xml version="1.0" encoding="utf-8"?>
<nXeGKudETKPeaCNGFh5ix5fP7fSWtl37NIroXmZyHIynb9qBde2n67FOJFV2>eDRB324l0Mn4dbbVFF/GnQ==</nXeGKudETKPeaCNGFh5ix5fP7fSWtl37NIroXmZyHIynb9qBde2n67FOJFV2>
</file>

<file path=customXml/item21.xml><?xml version="1.0" encoding="utf-8"?>
<NovaPath_docClassID>1010</NovaPath_docClassID>
</file>

<file path=customXml/item22.xml><?xml version="1.0" encoding="utf-8"?>
<nXeGKudETKPeaCNGFh5ix5fP7fSWtl37NIroXmYBQsS1cecqKZfGozr8W9iy>lRNKEdCWJXNAkniveh3+yQ==</nXeGKudETKPeaCNGFh5ix5fP7fSWtl37NIroXmYBQsS1cecqKZfGozr8W9iy>
</file>

<file path=customXml/item23.xml><?xml version="1.0" encoding="utf-8"?>
<NovaPath_docClassDate>08/12/2019 16:22:23</NovaPath_docClassDate>
</file>

<file path=customXml/item24.xml><?xml version="1.0" encoding="utf-8"?>
<nXeGKudETKPeaCNGFh5ix5fP7fSWtl37NIroXmZN38TajkfZeW3Vf6bvmNn8>4IQPOsSznU+P5ukophmZap2QRufDFZOeRmujSwiXMtTezBuydvFSOhhxuXFMmMCW</nXeGKudETKPeaCNGFh5ix5fP7fSWtl37NIroXmZN38TajkfZeW3Vf6bvmNn8>
</file>

<file path=customXml/item3.xml><?xml version="1.0" encoding="utf-8"?>
<NovaPath_docOwner>Z0001684</NovaPath_docOwner>
</file>

<file path=customXml/item4.xml><?xml version="1.0" encoding="utf-8"?>
<NovaPath_docName>C:\Users\z0001684\Documents\Course\Machine Learning A-Z New\Part 7 - Natural Language Processing\Model selection.xlsx</NovaPath_docName>
</file>

<file path=customXml/item5.xml><?xml version="1.0" encoding="utf-8"?>
<NovaPath_versionInfo>4.6.3.12102</NovaPath_versionInfo>
</file>

<file path=customXml/item6.xml><?xml version="1.0" encoding="utf-8"?>
<nXeGKudETKPeaCNGFh5i0BGlH9ci87cLWvMx3DlPzuAPh2gY9s703zKUS7uW>mZ4rtFSXbzk2Ux9ca9oo0+f5GxIySTbMlDswic4yRET5TZuDugBxAZdWJLzqOmmkoQOvJfS/sEGrhzNyjHPdIqOVcX/C9+PxlMCHo5LQgQj3wn+sHJYsOl2tD6ZWuyWV0A35QnSQ1vPh9SGM4rAQE7UEin0b0NaBeRJvfSXLk2gkAhqismOpBMWHO6/0/mjJMxk1HGewutMdBFicfzwolJ+lBKfPZakqRrl6cAsbPiD7q/oWiKFfDsd5ez3pdPhe1i0RzO125B3tHeRpkJg1WQ==</nXeGKudETKPeaCNGFh5i0BGlH9ci87cLWvMx3DlPzuAPh2gY9s703zKUS7uW>
</file>

<file path=customXml/item7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8.xml><?xml version="1.0" encoding="utf-8"?>
<nXeGKudETKPeaCNGFh5iTSI5UodjD94nh7U7VklxY>+TyydyAuvwXmU0GU14/Xr3tDkHiAFdFd8KMgzWu8iRYUdMisCnWKx06Ud1A1DQpD7TLCqxQrOjzovjLDpwpIpw==</nXeGKudETKPeaCNGFh5iTSI5UodjD94nh7U7VklxY>
</file>

<file path=customXml/item9.xml><?xml version="1.0" encoding="utf-8"?>
<nXeGKudETKPeaCNGFh5i8sltj09I1nJ8AlBUytNZ1Ehih9jnZMZtoeNI9UMZ5>mHLPk+6pFcGWGrzDPUC/deDSOyuWcIpSYyfSb2xgYhY=</nXeGKudETKPeaCNGFh5i8sltj09I1nJ8AlBUytNZ1Ehih9jnZMZtoeNI9UMZ5>
</file>

<file path=customXml/itemProps1.xml><?xml version="1.0" encoding="utf-8"?>
<ds:datastoreItem xmlns:ds="http://schemas.openxmlformats.org/officeDocument/2006/customXml" ds:itemID="{B0C2E13E-ADDB-49F5-AD32-A52C1C24F2B1}">
  <ds:schemaRefs/>
</ds:datastoreItem>
</file>

<file path=customXml/itemProps10.xml><?xml version="1.0" encoding="utf-8"?>
<ds:datastoreItem xmlns:ds="http://schemas.openxmlformats.org/officeDocument/2006/customXml" ds:itemID="{7F3231C7-D026-440E-842E-6F1482DD10C5}">
  <ds:schemaRefs/>
</ds:datastoreItem>
</file>

<file path=customXml/itemProps11.xml><?xml version="1.0" encoding="utf-8"?>
<ds:datastoreItem xmlns:ds="http://schemas.openxmlformats.org/officeDocument/2006/customXml" ds:itemID="{12AE9E98-7214-4B8C-9801-944DEAD9097F}">
  <ds:schemaRefs/>
</ds:datastoreItem>
</file>

<file path=customXml/itemProps12.xml><?xml version="1.0" encoding="utf-8"?>
<ds:datastoreItem xmlns:ds="http://schemas.openxmlformats.org/officeDocument/2006/customXml" ds:itemID="{DF5B2A06-E78A-4A29-917D-13DC7B45F5CD}">
  <ds:schemaRefs/>
</ds:datastoreItem>
</file>

<file path=customXml/itemProps13.xml><?xml version="1.0" encoding="utf-8"?>
<ds:datastoreItem xmlns:ds="http://schemas.openxmlformats.org/officeDocument/2006/customXml" ds:itemID="{543262FA-3562-47FC-8993-FE678764A6CF}">
  <ds:schemaRefs/>
</ds:datastoreItem>
</file>

<file path=customXml/itemProps14.xml><?xml version="1.0" encoding="utf-8"?>
<ds:datastoreItem xmlns:ds="http://schemas.openxmlformats.org/officeDocument/2006/customXml" ds:itemID="{C2AD4FE7-AFD1-4F55-B228-1E481827EE53}">
  <ds:schemaRefs/>
</ds:datastoreItem>
</file>

<file path=customXml/itemProps15.xml><?xml version="1.0" encoding="utf-8"?>
<ds:datastoreItem xmlns:ds="http://schemas.openxmlformats.org/officeDocument/2006/customXml" ds:itemID="{6208061A-C7BA-4B85-A6D4-14191E918527}">
  <ds:schemaRefs/>
</ds:datastoreItem>
</file>

<file path=customXml/itemProps16.xml><?xml version="1.0" encoding="utf-8"?>
<ds:datastoreItem xmlns:ds="http://schemas.openxmlformats.org/officeDocument/2006/customXml" ds:itemID="{7AFF587A-E8EE-4583-9456-80056CC28CF7}">
  <ds:schemaRefs/>
</ds:datastoreItem>
</file>

<file path=customXml/itemProps17.xml><?xml version="1.0" encoding="utf-8"?>
<ds:datastoreItem xmlns:ds="http://schemas.openxmlformats.org/officeDocument/2006/customXml" ds:itemID="{CB98DD71-CFAF-46AB-AFB4-E6CF12FC34A0}">
  <ds:schemaRefs/>
</ds:datastoreItem>
</file>

<file path=customXml/itemProps18.xml><?xml version="1.0" encoding="utf-8"?>
<ds:datastoreItem xmlns:ds="http://schemas.openxmlformats.org/officeDocument/2006/customXml" ds:itemID="{566D3525-59A5-407F-AA7C-198E7D4AD165}">
  <ds:schemaRefs/>
</ds:datastoreItem>
</file>

<file path=customXml/itemProps19.xml><?xml version="1.0" encoding="utf-8"?>
<ds:datastoreItem xmlns:ds="http://schemas.openxmlformats.org/officeDocument/2006/customXml" ds:itemID="{31E5DE53-4907-4300-B106-DA75BB5DC862}">
  <ds:schemaRefs/>
</ds:datastoreItem>
</file>

<file path=customXml/itemProps2.xml><?xml version="1.0" encoding="utf-8"?>
<ds:datastoreItem xmlns:ds="http://schemas.openxmlformats.org/officeDocument/2006/customXml" ds:itemID="{643408F6-65A6-4B6D-AE07-F9E413AB166C}">
  <ds:schemaRefs/>
</ds:datastoreItem>
</file>

<file path=customXml/itemProps20.xml><?xml version="1.0" encoding="utf-8"?>
<ds:datastoreItem xmlns:ds="http://schemas.openxmlformats.org/officeDocument/2006/customXml" ds:itemID="{96031D17-83B8-4EE8-A318-875FD2D1B55B}">
  <ds:schemaRefs/>
</ds:datastoreItem>
</file>

<file path=customXml/itemProps21.xml><?xml version="1.0" encoding="utf-8"?>
<ds:datastoreItem xmlns:ds="http://schemas.openxmlformats.org/officeDocument/2006/customXml" ds:itemID="{B47A98B8-5F1C-4B88-A7E0-4A532279BABB}">
  <ds:schemaRefs/>
</ds:datastoreItem>
</file>

<file path=customXml/itemProps22.xml><?xml version="1.0" encoding="utf-8"?>
<ds:datastoreItem xmlns:ds="http://schemas.openxmlformats.org/officeDocument/2006/customXml" ds:itemID="{90AAAD41-F000-425B-AE88-9C13D3423094}">
  <ds:schemaRefs/>
</ds:datastoreItem>
</file>

<file path=customXml/itemProps23.xml><?xml version="1.0" encoding="utf-8"?>
<ds:datastoreItem xmlns:ds="http://schemas.openxmlformats.org/officeDocument/2006/customXml" ds:itemID="{A8BA57FA-CE7E-4312-9845-71BBBF46B777}">
  <ds:schemaRefs/>
</ds:datastoreItem>
</file>

<file path=customXml/itemProps24.xml><?xml version="1.0" encoding="utf-8"?>
<ds:datastoreItem xmlns:ds="http://schemas.openxmlformats.org/officeDocument/2006/customXml" ds:itemID="{7E3ED4FF-EA06-4416-A538-E5EE90EC575F}">
  <ds:schemaRefs/>
</ds:datastoreItem>
</file>

<file path=customXml/itemProps3.xml><?xml version="1.0" encoding="utf-8"?>
<ds:datastoreItem xmlns:ds="http://schemas.openxmlformats.org/officeDocument/2006/customXml" ds:itemID="{74CFB9EB-2BC6-4DF7-A10A-BDD124950890}">
  <ds:schemaRefs/>
</ds:datastoreItem>
</file>

<file path=customXml/itemProps4.xml><?xml version="1.0" encoding="utf-8"?>
<ds:datastoreItem xmlns:ds="http://schemas.openxmlformats.org/officeDocument/2006/customXml" ds:itemID="{B7CB82BB-3034-43D8-B0A6-1DC3629766BF}">
  <ds:schemaRefs/>
</ds:datastoreItem>
</file>

<file path=customXml/itemProps5.xml><?xml version="1.0" encoding="utf-8"?>
<ds:datastoreItem xmlns:ds="http://schemas.openxmlformats.org/officeDocument/2006/customXml" ds:itemID="{F8F31C20-6566-4D0F-B124-74F351F76760}">
  <ds:schemaRefs/>
</ds:datastoreItem>
</file>

<file path=customXml/itemProps6.xml><?xml version="1.0" encoding="utf-8"?>
<ds:datastoreItem xmlns:ds="http://schemas.openxmlformats.org/officeDocument/2006/customXml" ds:itemID="{87D0B3BD-7E53-43BD-8ADE-19EACBDC197E}">
  <ds:schemaRefs/>
</ds:datastoreItem>
</file>

<file path=customXml/itemProps7.xml><?xml version="1.0" encoding="utf-8"?>
<ds:datastoreItem xmlns:ds="http://schemas.openxmlformats.org/officeDocument/2006/customXml" ds:itemID="{775CCC06-F1AA-4C9D-8DC9-CF5A443210F0}">
  <ds:schemaRefs/>
</ds:datastoreItem>
</file>

<file path=customXml/itemProps8.xml><?xml version="1.0" encoding="utf-8"?>
<ds:datastoreItem xmlns:ds="http://schemas.openxmlformats.org/officeDocument/2006/customXml" ds:itemID="{C2602E47-5498-4C54-BFEA-886B10FBE9CC}">
  <ds:schemaRefs/>
</ds:datastoreItem>
</file>

<file path=customXml/itemProps9.xml><?xml version="1.0" encoding="utf-8"?>
<ds:datastoreItem xmlns:ds="http://schemas.openxmlformats.org/officeDocument/2006/customXml" ds:itemID="{33B1475C-158E-440B-B163-AF32EB5BCD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Shestova Anna EXT PLN Fordewind</dc:creator>
  <cp:keywords>Public</cp:keywords>
  <cp:lastModifiedBy>Shestova Anna EXT PLN Fordewind</cp:lastModifiedBy>
  <dcterms:created xsi:type="dcterms:W3CDTF">2019-08-12T13:07:55Z</dcterms:created>
  <dcterms:modified xsi:type="dcterms:W3CDTF">2019-10-16T13:45:03Z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GIABXEY0MA6YLHAHWH1TWRM6KP</vt:lpwstr>
  </property>
  <property fmtid="{D5CDD505-2E9C-101B-9397-08002B2CF9AE}" pid="3" name="NovaPath-Version">
    <vt:lpwstr>4.6.3.12102</vt:lpwstr>
  </property>
  <property fmtid="{D5CDD505-2E9C-101B-9397-08002B2CF9AE}" pid="4" name="Klassifizierung">
    <vt:lpwstr>Public</vt:lpwstr>
  </property>
  <property fmtid="{D5CDD505-2E9C-101B-9397-08002B2CF9AE}" pid="5" name="Klassifizierungs-Id">
    <vt:lpwstr>1010</vt:lpwstr>
  </property>
  <property fmtid="{D5CDD505-2E9C-101B-9397-08002B2CF9AE}" pid="6" name="Klassifizierungs-Datum">
    <vt:lpwstr>08/12/2019 16:22:23</vt:lpwstr>
  </property>
</Properties>
</file>