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2505" windowWidth="14805" windowHeight="8010"/>
  </bookViews>
  <sheets>
    <sheet name="Sheet1" sheetId="1" r:id="rId1"/>
    <sheet name="ExpenseReport" sheetId="26" state="hidden" r:id="rId2"/>
    <sheet name="ProtectionSample" sheetId="21" state="hidden" r:id="rId3"/>
    <sheet name="TableRanges" sheetId="8" state="hidden" r:id="rId4"/>
    <sheet name="FormatTable" sheetId="9" state="hidden" r:id="rId5"/>
    <sheet name="Custom Table Style" sheetId="10" state="hidden" r:id="rId6"/>
    <sheet name="Duplicate Table Style" sheetId="11" state="hidden" r:id="rId7"/>
    <sheet name="SortSample" sheetId="20" state="hidden" r:id="rId8"/>
    <sheet name="Grouping" sheetId="22" state="hidden" r:id="rId9"/>
    <sheet name="Grouping and Outline" sheetId="23" state="hidden" r:id="rId10"/>
    <sheet name="Regional Sales" sheetId="25" state="hidden" r:id="rId11"/>
  </sheets>
  <definedNames>
    <definedName name="_xlnm.Print_Area" localSheetId="7">SortSample!$B$2:$B$14</definedName>
  </definedNames>
  <calcPr calcId="152511"/>
</workbook>
</file>

<file path=xl/calcChain.xml><?xml version="1.0" encoding="utf-8"?>
<calcChain xmlns="http://schemas.openxmlformats.org/spreadsheetml/2006/main">
  <c r="M19" i="26" l="1"/>
  <c r="L19" i="26"/>
  <c r="J19" i="26"/>
  <c r="I19" i="26"/>
  <c r="H19" i="26"/>
  <c r="F19" i="26"/>
  <c r="N18" i="26"/>
  <c r="B18" i="26"/>
  <c r="N17" i="26"/>
  <c r="B17" i="26"/>
  <c r="N16" i="26"/>
  <c r="B16" i="26"/>
  <c r="N15" i="26"/>
  <c r="B15" i="26"/>
  <c r="N14" i="26"/>
  <c r="B14" i="26"/>
  <c r="N13" i="26"/>
  <c r="B13" i="26"/>
  <c r="N12" i="26"/>
  <c r="B12" i="26"/>
  <c r="N11" i="26"/>
  <c r="B11" i="26"/>
  <c r="N10" i="26"/>
  <c r="B10" i="26"/>
  <c r="N9" i="26"/>
  <c r="B9" i="26"/>
  <c r="N8" i="26"/>
  <c r="B8" i="26"/>
  <c r="N7" i="26"/>
  <c r="B7" i="26"/>
  <c r="N6" i="26"/>
  <c r="B6" i="26"/>
  <c r="N5" i="26"/>
  <c r="B5" i="26"/>
  <c r="N4" i="26"/>
  <c r="B4" i="26"/>
  <c r="N20" i="26" l="1"/>
  <c r="F13" i="23" l="1"/>
  <c r="E13" i="23"/>
  <c r="D13" i="23"/>
  <c r="C13" i="23"/>
  <c r="G12" i="23"/>
  <c r="G11" i="23"/>
  <c r="G10" i="23"/>
  <c r="G9" i="23"/>
  <c r="F7" i="23"/>
  <c r="F14" i="23" s="1"/>
  <c r="E7" i="23"/>
  <c r="D7" i="23"/>
  <c r="C7" i="23"/>
  <c r="G6" i="23"/>
  <c r="G5" i="23"/>
  <c r="G4" i="23"/>
  <c r="G3" i="23"/>
  <c r="F13" i="22"/>
  <c r="E13" i="22"/>
  <c r="D13" i="22"/>
  <c r="C13" i="22"/>
  <c r="G12" i="22"/>
  <c r="G11" i="22"/>
  <c r="G10" i="22"/>
  <c r="G9" i="22"/>
  <c r="F7" i="22"/>
  <c r="E7" i="22"/>
  <c r="D7" i="22"/>
  <c r="C7" i="22"/>
  <c r="G6" i="22"/>
  <c r="G5" i="22"/>
  <c r="G4" i="22"/>
  <c r="G3" i="22"/>
  <c r="E14" i="23" l="1"/>
  <c r="C14" i="22"/>
  <c r="D14" i="23"/>
  <c r="G13" i="23"/>
  <c r="C14" i="23"/>
  <c r="G7" i="23"/>
  <c r="G14" i="23" s="1"/>
  <c r="D14" i="22"/>
  <c r="F14" i="22"/>
  <c r="G13" i="22"/>
  <c r="G7" i="22"/>
  <c r="E14" i="22"/>
  <c r="G14" i="22" l="1"/>
  <c r="F4" i="11" l="1"/>
  <c r="F5" i="11"/>
  <c r="F6" i="11"/>
  <c r="F7" i="11"/>
  <c r="F13" i="11"/>
  <c r="F14" i="11"/>
  <c r="F15" i="11"/>
  <c r="F3" i="10"/>
  <c r="F4" i="10"/>
  <c r="F5" i="10"/>
  <c r="F3" i="9"/>
  <c r="F6" i="9" s="1"/>
  <c r="F4" i="9"/>
  <c r="F5" i="9"/>
  <c r="F16" i="11" l="1"/>
  <c r="F6" i="10"/>
</calcChain>
</file>

<file path=xl/sharedStrings.xml><?xml version="1.0" encoding="utf-8"?>
<sst xmlns="http://schemas.openxmlformats.org/spreadsheetml/2006/main" count="232" uniqueCount="100">
  <si>
    <t>Price</t>
  </si>
  <si>
    <t>Geitost</t>
  </si>
  <si>
    <t>Konbu</t>
  </si>
  <si>
    <t>Chocolade</t>
  </si>
  <si>
    <t>Discount</t>
  </si>
  <si>
    <t>Quantity</t>
  </si>
  <si>
    <t>Product</t>
  </si>
  <si>
    <t>Total:</t>
  </si>
  <si>
    <t>Amount</t>
  </si>
  <si>
    <t>Custom Table Style Based on the Built-In Table Style</t>
  </si>
  <si>
    <t>Built-In Table Style</t>
  </si>
  <si>
    <t>Date</t>
  </si>
  <si>
    <t>Arizona</t>
  </si>
  <si>
    <t>Q1</t>
  </si>
  <si>
    <t>Q2</t>
  </si>
  <si>
    <t>Q3</t>
  </si>
  <si>
    <t>Q4</t>
  </si>
  <si>
    <t>Yearly total</t>
  </si>
  <si>
    <t>HD Video Player</t>
  </si>
  <si>
    <t>SuperLED 50</t>
  </si>
  <si>
    <t>DesktopLED 21</t>
  </si>
  <si>
    <t>Projector Plus HD</t>
  </si>
  <si>
    <t>Quarterly total</t>
  </si>
  <si>
    <t>California</t>
  </si>
  <si>
    <t>Grand Total</t>
  </si>
  <si>
    <t>Region</t>
  </si>
  <si>
    <t>Sales</t>
  </si>
  <si>
    <t>East</t>
  </si>
  <si>
    <t>Gorgonzola Telino</t>
  </si>
  <si>
    <t>West</t>
  </si>
  <si>
    <t>Mozzarella di Giovanni</t>
  </si>
  <si>
    <t>Camembert Pierrot</t>
  </si>
  <si>
    <t>Mascarpone Fabioli</t>
  </si>
  <si>
    <t>G20 Countries Data as of 2010</t>
  </si>
  <si>
    <t>Continent</t>
  </si>
  <si>
    <t>Country</t>
  </si>
  <si>
    <t>Symbol</t>
  </si>
  <si>
    <t>Population, thousand</t>
  </si>
  <si>
    <t>GDP, USD mln</t>
  </si>
  <si>
    <t>Area, thousand hectares</t>
  </si>
  <si>
    <t>South America</t>
  </si>
  <si>
    <t>Argentina</t>
  </si>
  <si>
    <t>ARG</t>
  </si>
  <si>
    <t>Australia</t>
  </si>
  <si>
    <t>AUS</t>
  </si>
  <si>
    <t>Brazil</t>
  </si>
  <si>
    <t>BRA</t>
  </si>
  <si>
    <t>North America</t>
  </si>
  <si>
    <t>Canada</t>
  </si>
  <si>
    <t>CAN</t>
  </si>
  <si>
    <t>Asia</t>
  </si>
  <si>
    <t>China</t>
  </si>
  <si>
    <t>CHN</t>
  </si>
  <si>
    <t>Europe</t>
  </si>
  <si>
    <t>France</t>
  </si>
  <si>
    <t>FRA</t>
  </si>
  <si>
    <t>Germany</t>
  </si>
  <si>
    <t>DEU</t>
  </si>
  <si>
    <t>India</t>
  </si>
  <si>
    <t>IND</t>
  </si>
  <si>
    <t>Indonesia</t>
  </si>
  <si>
    <t>IDN</t>
  </si>
  <si>
    <t>Italy</t>
  </si>
  <si>
    <t>ITA</t>
  </si>
  <si>
    <t>Japan</t>
  </si>
  <si>
    <t>JPN</t>
  </si>
  <si>
    <t>Mexico</t>
  </si>
  <si>
    <t>MEX</t>
  </si>
  <si>
    <t>Russian Federation</t>
  </si>
  <si>
    <t>RUS</t>
  </si>
  <si>
    <t>Saudi Arabia</t>
  </si>
  <si>
    <t>SAU</t>
  </si>
  <si>
    <t>Africa</t>
  </si>
  <si>
    <t>South Africa</t>
  </si>
  <si>
    <t>ZAF</t>
  </si>
  <si>
    <t>South Korea</t>
  </si>
  <si>
    <t>KOR</t>
  </si>
  <si>
    <t>Spain</t>
  </si>
  <si>
    <t>ESP</t>
  </si>
  <si>
    <t>Turkey</t>
  </si>
  <si>
    <t>TUR</t>
  </si>
  <si>
    <t>United Kingdom</t>
  </si>
  <si>
    <t>GBR</t>
  </si>
  <si>
    <t>United States of America</t>
  </si>
  <si>
    <t>USA</t>
  </si>
  <si>
    <t>Reported Date</t>
  </si>
  <si>
    <t>gennaio 2015</t>
  </si>
  <si>
    <t>Account</t>
  </si>
  <si>
    <t>Description</t>
  </si>
  <si>
    <t>Hotel</t>
  </si>
  <si>
    <t>Transport</t>
  </si>
  <si>
    <t>Fuel</t>
  </si>
  <si>
    <t>Meals</t>
  </si>
  <si>
    <t>Phone</t>
  </si>
  <si>
    <t>Misc.</t>
  </si>
  <si>
    <t>Total</t>
  </si>
  <si>
    <t>Business trip</t>
  </si>
  <si>
    <t>Holiday</t>
  </si>
  <si>
    <t>Subtotal:</t>
  </si>
  <si>
    <t>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</si>
</sst>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$#,##0.00;\$#,##0.00;&quot;&quot;;@"/>
    <numFmt numFmtId="165" formatCode="0.0%"/>
    <numFmt numFmtId="166" formatCode="\$#,##0.00"/>
    <numFmt numFmtId="167" formatCode="_-[$$-409]* #,##0.00_ ;_-[$$-409]* \-#,##0.00\ ;_-[$$-409]* &quot;-&quot;??_ ;_-@_ "/>
    <numFmt numFmtId="168" formatCode="_(&quot;$&quot;* #,##0.00_);_(&quot;$&quot;* \(#,##0.00\);_(&quot;$&quot;* &quot;-&quot;??_);_(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5"/>
      <color rgb="FF44546A"/>
      <name val="Calibri"/>
      <charset val="204"/>
      <scheme val="minor"/>
    </font>
    <font>
      <sz val="11"/>
      <color theme="0"/>
      <name val="Calibri"/>
      <scheme val="minor"/>
    </font>
    <font>
      <b/>
      <sz val="11"/>
      <color theme="0"/>
      <name val="Century Gothic"/>
      <charset val="204"/>
    </font>
    <font>
      <sz val="11"/>
      <color theme="1"/>
      <name val="Century Gothic"/>
      <charset val="204"/>
    </font>
    <font>
      <b/>
      <sz val="9"/>
      <color rgb="FF349697"/>
      <name val="Segoe UI"/>
    </font>
    <font>
      <sz val="8"/>
      <color rgb="FF000000"/>
      <name val="Segoe UI"/>
    </font>
    <font>
      <sz val="10"/>
      <color rgb="FF000000"/>
      <name val="Segoe UI"/>
      <family val="2"/>
    </font>
    <font>
      <b/>
      <sz val="9"/>
      <color rgb="FF349697"/>
      <name val="Segoe UI"/>
      <family val="2"/>
    </font>
    <font>
      <sz val="31.5"/>
      <color rgb="FF349697"/>
      <name val="Segoe UI Light"/>
      <family val="2"/>
    </font>
    <font>
      <b/>
      <sz val="16"/>
      <color theme="2" tint="-0.749992370372631"/>
      <name val="Segoe UI Light"/>
      <family val="2"/>
    </font>
    <font>
      <b/>
      <sz val="11"/>
      <color theme="5" tint="-0.499984740745262"/>
      <name val="Segoe UI"/>
      <family val="2"/>
    </font>
    <font>
      <b/>
      <sz val="9"/>
      <color theme="5" tint="-0.499984740745262"/>
      <name val="Segoe UI"/>
      <family val="2"/>
    </font>
    <font>
      <b/>
      <sz val="10"/>
      <color theme="5" tint="-0.499984740745262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  <fill>
      <patternFill patternType="solid">
        <fgColor rgb="FFE6F9F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</borders>
  <cellStyleXfs count="11">
    <xf numFmtId="0" fontId="0" fillId="0" borderId="0"/>
    <xf numFmtId="0" fontId="3" fillId="2" borderId="0"/>
    <xf numFmtId="0" fontId="4" fillId="3" borderId="0">
      <alignment horizontal="center"/>
    </xf>
    <xf numFmtId="0" fontId="2" fillId="0" borderId="0"/>
    <xf numFmtId="0" fontId="1" fillId="0" borderId="0"/>
    <xf numFmtId="0" fontId="14" fillId="0" borderId="0"/>
    <xf numFmtId="0" fontId="15" fillId="16" borderId="0" applyFont="0"/>
    <xf numFmtId="0" fontId="15" fillId="17" borderId="0" applyFont="0"/>
    <xf numFmtId="0" fontId="15" fillId="18" borderId="0" applyFont="0"/>
    <xf numFmtId="0" fontId="15" fillId="19" borderId="0" applyFont="0"/>
    <xf numFmtId="0" fontId="15" fillId="20" borderId="0" applyFont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9" borderId="0" xfId="0" applyFont="1" applyFill="1"/>
    <xf numFmtId="0" fontId="6" fillId="5" borderId="0" xfId="0" applyFont="1" applyFill="1" applyAlignment="1">
      <alignment horizontal="right"/>
    </xf>
    <xf numFmtId="0" fontId="0" fillId="11" borderId="0" xfId="0" applyFont="1" applyFill="1"/>
    <xf numFmtId="167" fontId="0" fillId="10" borderId="0" xfId="0" applyNumberFormat="1" applyFont="1" applyFill="1"/>
    <xf numFmtId="167" fontId="0" fillId="8" borderId="0" xfId="0" applyNumberFormat="1" applyFont="1" applyFill="1"/>
    <xf numFmtId="0" fontId="0" fillId="12" borderId="0" xfId="0" applyFont="1" applyFill="1"/>
    <xf numFmtId="167" fontId="0" fillId="6" borderId="0" xfId="0" applyNumberFormat="1" applyFont="1" applyFill="1"/>
    <xf numFmtId="0" fontId="7" fillId="13" borderId="0" xfId="0" applyFont="1" applyFill="1"/>
    <xf numFmtId="167" fontId="7" fillId="7" borderId="0" xfId="0" applyNumberFormat="1" applyFont="1" applyFill="1"/>
    <xf numFmtId="0" fontId="8" fillId="0" borderId="0" xfId="0" applyFont="1" applyBorder="1"/>
    <xf numFmtId="0" fontId="0" fillId="0" borderId="0" xfId="0" applyBorder="1"/>
    <xf numFmtId="0" fontId="9" fillId="0" borderId="0" xfId="0" applyFont="1"/>
    <xf numFmtId="0" fontId="11" fillId="15" borderId="0" xfId="0" applyFont="1" applyFill="1"/>
    <xf numFmtId="0" fontId="12" fillId="9" borderId="0" xfId="0" applyFont="1" applyFill="1" applyAlignment="1"/>
    <xf numFmtId="0" fontId="12" fillId="9" borderId="0" xfId="0" applyFont="1" applyFill="1" applyAlignment="1">
      <alignment horizontal="left"/>
    </xf>
    <xf numFmtId="0" fontId="13" fillId="0" borderId="0" xfId="0" applyFont="1" applyAlignment="1"/>
    <xf numFmtId="167" fontId="13" fillId="0" borderId="0" xfId="0" applyNumberFormat="1" applyFont="1"/>
    <xf numFmtId="14" fontId="13" fillId="0" borderId="0" xfId="0" applyNumberFormat="1" applyFont="1" applyAlignment="1"/>
    <xf numFmtId="14" fontId="13" fillId="0" borderId="0" xfId="0" applyNumberFormat="1" applyFont="1" applyAlignment="1">
      <alignment horizontal="right"/>
    </xf>
    <xf numFmtId="14" fontId="16" fillId="16" borderId="0" xfId="6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6" fillId="16" borderId="0" xfId="6" applyNumberFormat="1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4" fontId="16" fillId="18" borderId="0" xfId="8" applyNumberFormat="1" applyFont="1" applyAlignment="1">
      <alignment horizontal="center" vertical="center"/>
    </xf>
    <xf numFmtId="0" fontId="16" fillId="19" borderId="0" xfId="9" applyFont="1" applyAlignment="1">
      <alignment horizontal="center" vertical="center"/>
    </xf>
    <xf numFmtId="168" fontId="16" fillId="18" borderId="0" xfId="8" applyNumberFormat="1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0" fontId="16" fillId="0" borderId="0" xfId="0" applyFont="1"/>
    <xf numFmtId="0" fontId="17" fillId="21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20" fillId="0" borderId="1" xfId="5" applyFont="1" applyFill="1" applyBorder="1" applyAlignment="1">
      <alignment horizontal="center" vertical="center"/>
    </xf>
    <xf numFmtId="0" fontId="20" fillId="0" borderId="1" xfId="5" applyFont="1" applyFill="1" applyBorder="1" applyAlignment="1">
      <alignment horizontal="left" vertical="center" indent="1"/>
    </xf>
    <xf numFmtId="0" fontId="20" fillId="0" borderId="1" xfId="5" applyFont="1" applyFill="1" applyBorder="1" applyAlignment="1">
      <alignment horizontal="left" vertical="center"/>
    </xf>
    <xf numFmtId="168" fontId="21" fillId="17" borderId="0" xfId="5" applyNumberFormat="1" applyFont="1" applyFill="1" applyAlignment="1">
      <alignment horizontal="left" vertical="center" indent="1"/>
    </xf>
    <xf numFmtId="168" fontId="22" fillId="0" borderId="0" xfId="7" applyNumberFormat="1" applyFont="1" applyFill="1" applyAlignment="1">
      <alignment horizontal="left" vertical="center" indent="1"/>
    </xf>
    <xf numFmtId="168" fontId="21" fillId="17" borderId="0" xfId="7" applyNumberFormat="1" applyFont="1" applyAlignment="1">
      <alignment horizontal="left" vertical="center" indent="1"/>
    </xf>
    <xf numFmtId="168" fontId="21" fillId="20" borderId="0" xfId="10" applyNumberFormat="1" applyFont="1" applyAlignment="1">
      <alignment horizontal="left" vertical="center" indent="1"/>
    </xf>
    <xf numFmtId="0" fontId="20" fillId="0" borderId="0" xfId="0" applyFont="1" applyAlignment="1">
      <alignment horizontal="right" vertical="center" indent="1"/>
    </xf>
    <xf numFmtId="0" fontId="16" fillId="0" borderId="0" xfId="0" applyFont="1"/>
    <xf numFmtId="168" fontId="21" fillId="17" borderId="0" xfId="5" applyNumberFormat="1" applyFont="1" applyFill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6" fillId="18" borderId="0" xfId="8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168" fontId="16" fillId="18" borderId="0" xfId="8" applyNumberFormat="1" applyFont="1" applyAlignment="1">
      <alignment horizontal="left" vertical="center" indent="1"/>
    </xf>
    <xf numFmtId="0" fontId="16" fillId="16" borderId="0" xfId="6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68" fontId="16" fillId="16" borderId="0" xfId="6" applyNumberFormat="1" applyFont="1" applyAlignment="1">
      <alignment horizontal="left" vertical="center" indent="1"/>
    </xf>
    <xf numFmtId="0" fontId="20" fillId="0" borderId="1" xfId="5" applyFont="1" applyFill="1" applyBorder="1" applyAlignment="1">
      <alignment horizontal="left" vertical="center" indent="1"/>
    </xf>
    <xf numFmtId="0" fontId="16" fillId="16" borderId="2" xfId="6" applyFont="1" applyBorder="1" applyAlignment="1">
      <alignment horizontal="left" vertical="center" indent="1"/>
    </xf>
    <xf numFmtId="168" fontId="16" fillId="0" borderId="2" xfId="0" applyNumberFormat="1" applyFont="1" applyBorder="1" applyAlignment="1">
      <alignment horizontal="left" vertical="center" indent="1"/>
    </xf>
    <xf numFmtId="168" fontId="16" fillId="16" borderId="2" xfId="6" applyNumberFormat="1" applyFont="1" applyBorder="1" applyAlignment="1">
      <alignment horizontal="left" vertical="center" inden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14" borderId="0" xfId="0" applyFont="1" applyFill="1" applyAlignment="1">
      <alignment horizontal="left" vertical="center"/>
    </xf>
  </cellXfs>
  <cellStyles count="11">
    <cellStyle name="Custom Style" xfId="1"/>
    <cellStyle name="Header" xfId="2"/>
    <cellStyle name="Normal" xfId="0" builtinId="0"/>
    <cellStyle name="Normal 2" xfId="3"/>
    <cellStyle name="Normal 3" xfId="4"/>
    <cellStyle name="Style 2" xfId="5"/>
    <cellStyle name="Style 3" xfId="6"/>
    <cellStyle name="Style 4" xfId="8"/>
    <cellStyle name="Style 5" xfId="9"/>
    <cellStyle name="Style 6" xfId="7"/>
    <cellStyle name="Style 7" xfId="10"/>
  </cellStyles>
  <dxfs count="20"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5DEB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5" totalsRowShown="0">
  <autoFilter ref="B2:E5"/>
  <tableColumns count="4">
    <tableColumn id="1" name="Product"/>
    <tableColumn id="2" name="Price"/>
    <tableColumn id="3" name="Quantity"/>
    <tableColumn id="4" name="Discou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F6" totalsRowCount="1">
  <autoFilter ref="B2:F5"/>
  <tableColumns count="5">
    <tableColumn id="1" name="Product" totalsRowDxfId="19"/>
    <tableColumn id="2" name="Price" totalsRowDxfId="18"/>
    <tableColumn id="3" name="Quantity" totalsRowDxfId="17"/>
    <tableColumn id="4" name="Discount" totalsRowLabel="Total:" totalsRowDxfId="16"/>
    <tableColumn id="5" name="Amount" totalsRowFunction="sum" totalsRowDxfId="15">
      <calculatedColumnFormula>Table13[Price]*Table13[Quantity]*(1-Table13[Discount])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135" displayName="Table135" ref="B2:F6" totalsRowCount="1">
  <autoFilter ref="B2:F5"/>
  <tableColumns count="5">
    <tableColumn id="1" name="Product" totalsRowDxfId="14"/>
    <tableColumn id="2" name="Price" totalsRowDxfId="13"/>
    <tableColumn id="3" name="Quantity" totalsRowDxfId="12"/>
    <tableColumn id="4" name="Discount" totalsRowLabel="Total:" totalsRowDxfId="11"/>
    <tableColumn id="5" name="Amount" totalsRowFunction="sum" totalsRowDxfId="10">
      <calculatedColumnFormula>Table135[Price]*Table135[Quantity]*(1-Table135[Discount])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1354" displayName="Table1354" ref="B3:F7" totalsRowCount="1">
  <autoFilter ref="B3:F6"/>
  <tableColumns count="5">
    <tableColumn id="1" name="Product" totalsRowDxfId="9"/>
    <tableColumn id="2" name="Price" totalsRowDxfId="8"/>
    <tableColumn id="3" name="Quantity" totalsRowDxfId="7"/>
    <tableColumn id="4" name="Discount" totalsRowLabel="Total:" totalsRowDxfId="6"/>
    <tableColumn id="5" name="Amount" totalsRowFunction="sum" totalsRowDxfId="5">
      <calculatedColumnFormula>Table1354[Price]*Table1354[Quantity]*(1-Table1354[Discount])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e13546" displayName="Table13546" ref="B12:F16" totalsRowCount="1">
  <autoFilter ref="B12:F15"/>
  <tableColumns count="5">
    <tableColumn id="1" name="Product" totalsRowDxfId="4"/>
    <tableColumn id="2" name="Price" totalsRowDxfId="3"/>
    <tableColumn id="3" name="Quantity" totalsRowDxfId="2"/>
    <tableColumn id="4" name="Discount" totalsRowLabel="Total:" totalsRowDxfId="1"/>
    <tableColumn id="5" name="Amount" totalsRowFunction="sum" totalsRowDxfId="0">
      <calculatedColumnFormula>Table13546[Price]*Table13546[Quantity]*(1-Table13546[Discount])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/>
  </sheetViews>
  <sheetFormatPr defaultRowHeight="15" outlineLevelRow="2" outlineLevelCol="1" x14ac:dyDescent="0.25"/>
  <cols>
    <col min="1" max="1" width="2.5703125" customWidth="1"/>
    <col min="2" max="2" width="23.7109375" customWidth="1"/>
    <col min="3" max="6" width="14.7109375" customWidth="1" outlineLevel="1"/>
    <col min="7" max="7" width="14.7109375" customWidth="1"/>
  </cols>
  <sheetData>
    <row r="1" spans="2:7" ht="15" customHeight="1" x14ac:dyDescent="0.4">
      <c r="B1" s="14"/>
      <c r="C1" s="15"/>
      <c r="D1" s="15"/>
      <c r="E1" s="15"/>
      <c r="F1" s="15"/>
      <c r="G1" s="15"/>
    </row>
    <row r="2" spans="2:7" outlineLevel="1" x14ac:dyDescent="0.2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hidden="1" outlineLevel="2" x14ac:dyDescent="0.2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hidden="1" outlineLevel="2" x14ac:dyDescent="0.2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hidden="1" outlineLevel="2" x14ac:dyDescent="0.2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hidden="1" outlineLevel="2" x14ac:dyDescent="0.2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outlineLevel="1" collapsed="1" x14ac:dyDescent="0.2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outlineLevel="1" x14ac:dyDescent="0.2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outlineLevel="2" x14ac:dyDescent="0.2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outlineLevel="2" x14ac:dyDescent="0.2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outlineLevel="2" x14ac:dyDescent="0.2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outlineLevel="2" x14ac:dyDescent="0.2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outlineLevel="1" x14ac:dyDescent="0.2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2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/>
  </sheetViews>
  <sheetFormatPr defaultRowHeight="16.5" x14ac:dyDescent="0.3"/>
  <cols>
    <col min="1" max="1" width="2.7109375" customWidth="1"/>
    <col min="2" max="2" width="10.140625" style="16" customWidth="1"/>
    <col min="3" max="3" width="31.42578125" style="16" customWidth="1"/>
    <col min="4" max="4" width="15.85546875" style="16" customWidth="1"/>
    <col min="5" max="5" width="17.5703125" customWidth="1"/>
  </cols>
  <sheetData>
    <row r="2" spans="2:5" ht="15" x14ac:dyDescent="0.25">
      <c r="B2" s="18" t="s">
        <v>25</v>
      </c>
      <c r="C2" s="18" t="s">
        <v>6</v>
      </c>
      <c r="D2" s="19" t="s">
        <v>26</v>
      </c>
      <c r="E2" s="19" t="s">
        <v>85</v>
      </c>
    </row>
    <row r="3" spans="2:5" x14ac:dyDescent="0.3">
      <c r="B3" s="20" t="s">
        <v>27</v>
      </c>
      <c r="C3" s="20" t="s">
        <v>31</v>
      </c>
      <c r="D3" s="21">
        <v>6750</v>
      </c>
      <c r="E3" s="22">
        <v>42018</v>
      </c>
    </row>
    <row r="4" spans="2:5" x14ac:dyDescent="0.3">
      <c r="B4" s="20" t="s">
        <v>27</v>
      </c>
      <c r="C4" s="20" t="s">
        <v>31</v>
      </c>
      <c r="D4" s="21">
        <v>8200</v>
      </c>
      <c r="E4" s="22">
        <v>42170</v>
      </c>
    </row>
    <row r="5" spans="2:5" x14ac:dyDescent="0.3">
      <c r="B5" s="20" t="s">
        <v>27</v>
      </c>
      <c r="C5" s="20" t="s">
        <v>31</v>
      </c>
      <c r="D5" s="21">
        <v>7500</v>
      </c>
      <c r="E5" s="22">
        <v>42141</v>
      </c>
    </row>
    <row r="6" spans="2:5" x14ac:dyDescent="0.3">
      <c r="B6" s="20" t="s">
        <v>27</v>
      </c>
      <c r="C6" s="20" t="s">
        <v>28</v>
      </c>
      <c r="D6" s="21">
        <v>4500</v>
      </c>
      <c r="E6" s="22">
        <v>42024</v>
      </c>
    </row>
    <row r="7" spans="2:5" x14ac:dyDescent="0.3">
      <c r="B7" s="20" t="s">
        <v>27</v>
      </c>
      <c r="C7" s="20" t="s">
        <v>28</v>
      </c>
      <c r="D7" s="21">
        <v>9100</v>
      </c>
      <c r="E7" s="22">
        <v>42081</v>
      </c>
    </row>
    <row r="8" spans="2:5" x14ac:dyDescent="0.3">
      <c r="B8" s="20" t="s">
        <v>27</v>
      </c>
      <c r="C8" s="20" t="s">
        <v>28</v>
      </c>
      <c r="D8" s="21">
        <v>13500</v>
      </c>
      <c r="E8" s="22">
        <v>42226</v>
      </c>
    </row>
    <row r="9" spans="2:5" x14ac:dyDescent="0.3">
      <c r="B9" s="20" t="s">
        <v>27</v>
      </c>
      <c r="C9" s="20" t="s">
        <v>32</v>
      </c>
      <c r="D9" s="21">
        <v>3550</v>
      </c>
      <c r="E9" s="22">
        <v>42043</v>
      </c>
    </row>
    <row r="10" spans="2:5" x14ac:dyDescent="0.3">
      <c r="B10" s="20" t="s">
        <v>27</v>
      </c>
      <c r="C10" s="20" t="s">
        <v>32</v>
      </c>
      <c r="D10" s="21">
        <v>1250</v>
      </c>
      <c r="E10" s="23" t="s">
        <v>86</v>
      </c>
    </row>
    <row r="11" spans="2:5" x14ac:dyDescent="0.3">
      <c r="B11" s="20" t="s">
        <v>27</v>
      </c>
      <c r="C11" s="20" t="s">
        <v>32</v>
      </c>
      <c r="D11" s="21">
        <v>2100</v>
      </c>
      <c r="E11" s="22">
        <v>42082</v>
      </c>
    </row>
    <row r="12" spans="2:5" x14ac:dyDescent="0.3">
      <c r="B12" s="20" t="s">
        <v>27</v>
      </c>
      <c r="C12" s="20" t="s">
        <v>30</v>
      </c>
      <c r="D12" s="21">
        <v>4250</v>
      </c>
      <c r="E12" s="22">
        <v>42146</v>
      </c>
    </row>
    <row r="13" spans="2:5" x14ac:dyDescent="0.3">
      <c r="B13" s="20" t="s">
        <v>27</v>
      </c>
      <c r="C13" s="20" t="s">
        <v>30</v>
      </c>
      <c r="D13" s="21">
        <v>5200</v>
      </c>
      <c r="E13" s="22">
        <v>42169</v>
      </c>
    </row>
    <row r="14" spans="2:5" x14ac:dyDescent="0.3">
      <c r="B14" s="20" t="s">
        <v>27</v>
      </c>
      <c r="C14" s="20" t="s">
        <v>30</v>
      </c>
      <c r="D14" s="21">
        <v>3800</v>
      </c>
      <c r="E14" s="22">
        <v>42108</v>
      </c>
    </row>
    <row r="15" spans="2:5" x14ac:dyDescent="0.3">
      <c r="B15" s="20" t="s">
        <v>29</v>
      </c>
      <c r="C15" s="20" t="s">
        <v>28</v>
      </c>
      <c r="D15" s="21">
        <v>5500</v>
      </c>
      <c r="E15" s="23" t="s">
        <v>86</v>
      </c>
    </row>
    <row r="16" spans="2:5" x14ac:dyDescent="0.3">
      <c r="B16" s="20" t="s">
        <v>29</v>
      </c>
      <c r="C16" s="20" t="s">
        <v>28</v>
      </c>
      <c r="D16" s="21">
        <v>12500</v>
      </c>
      <c r="E16" s="22">
        <v>42262</v>
      </c>
    </row>
    <row r="17" spans="2:5" x14ac:dyDescent="0.3">
      <c r="B17" s="20" t="s">
        <v>29</v>
      </c>
      <c r="C17" s="20" t="s">
        <v>28</v>
      </c>
      <c r="D17" s="21">
        <v>6500</v>
      </c>
      <c r="E17" s="22">
        <v>41743</v>
      </c>
    </row>
    <row r="18" spans="2:5" x14ac:dyDescent="0.3">
      <c r="B18" s="20" t="s">
        <v>29</v>
      </c>
      <c r="C18" s="20" t="s">
        <v>32</v>
      </c>
      <c r="D18" s="21">
        <v>6250</v>
      </c>
      <c r="E18" s="22">
        <v>41653</v>
      </c>
    </row>
    <row r="19" spans="2:5" x14ac:dyDescent="0.3">
      <c r="B19" s="20" t="s">
        <v>29</v>
      </c>
      <c r="C19" s="20" t="s">
        <v>32</v>
      </c>
      <c r="D19" s="21">
        <v>11800</v>
      </c>
      <c r="E19" s="22">
        <v>41804</v>
      </c>
    </row>
    <row r="20" spans="2:5" x14ac:dyDescent="0.3">
      <c r="B20" s="20" t="s">
        <v>29</v>
      </c>
      <c r="C20" s="20" t="s">
        <v>32</v>
      </c>
      <c r="D20" s="21">
        <v>8600</v>
      </c>
      <c r="E20" s="22">
        <v>41743</v>
      </c>
    </row>
    <row r="21" spans="2:5" x14ac:dyDescent="0.3">
      <c r="B21" s="20" t="s">
        <v>29</v>
      </c>
      <c r="C21" s="20" t="s">
        <v>30</v>
      </c>
      <c r="D21" s="21">
        <v>5325</v>
      </c>
      <c r="E21" s="22">
        <v>41653</v>
      </c>
    </row>
    <row r="22" spans="2:5" x14ac:dyDescent="0.3">
      <c r="B22" s="20" t="s">
        <v>29</v>
      </c>
      <c r="C22" s="20"/>
      <c r="D22" s="21">
        <v>9600</v>
      </c>
      <c r="E22" s="22">
        <v>41804</v>
      </c>
    </row>
    <row r="23" spans="2:5" x14ac:dyDescent="0.3">
      <c r="B23" s="20" t="s">
        <v>29</v>
      </c>
      <c r="C23" s="20" t="s">
        <v>30</v>
      </c>
      <c r="D23" s="21">
        <v>6580</v>
      </c>
      <c r="E23" s="22">
        <v>41743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workbookViewId="0"/>
  </sheetViews>
  <sheetFormatPr defaultRowHeight="15" x14ac:dyDescent="0.25"/>
  <cols>
    <col min="1" max="1" width="2.28515625" customWidth="1"/>
    <col min="5" max="5" width="7" customWidth="1"/>
    <col min="7" max="7" width="3.5703125" customWidth="1"/>
    <col min="8" max="8" width="12.5703125" customWidth="1"/>
    <col min="9" max="9" width="10.85546875" customWidth="1"/>
    <col min="11" max="11" width="2.28515625" customWidth="1"/>
    <col min="12" max="12" width="10.7109375" customWidth="1"/>
    <col min="13" max="13" width="12.5703125" customWidth="1"/>
    <col min="14" max="14" width="12.85546875" customWidth="1"/>
  </cols>
  <sheetData>
    <row r="1" spans="2:14" ht="11.25" customHeight="1" x14ac:dyDescent="0.25">
      <c r="B1" s="34"/>
      <c r="C1" s="34"/>
      <c r="D1" s="34"/>
      <c r="E1" s="34"/>
      <c r="F1" s="34"/>
      <c r="G1" s="34"/>
    </row>
    <row r="2" spans="2:14" ht="22.5" customHeight="1" x14ac:dyDescent="0.25">
      <c r="B2" s="45" t="s">
        <v>99</v>
      </c>
      <c r="C2" s="45"/>
      <c r="D2" s="45"/>
      <c r="E2" s="45"/>
      <c r="F2" s="34"/>
      <c r="G2" s="34"/>
    </row>
    <row r="3" spans="2:14" ht="21" customHeight="1" thickBot="1" x14ac:dyDescent="0.3">
      <c r="B3" s="37" t="s">
        <v>11</v>
      </c>
      <c r="C3" s="35" t="s">
        <v>87</v>
      </c>
      <c r="D3" s="52" t="s">
        <v>88</v>
      </c>
      <c r="E3" s="52"/>
      <c r="F3" s="52" t="s">
        <v>89</v>
      </c>
      <c r="G3" s="52"/>
      <c r="H3" s="36" t="s">
        <v>90</v>
      </c>
      <c r="I3" s="36" t="s">
        <v>91</v>
      </c>
      <c r="J3" s="52" t="s">
        <v>92</v>
      </c>
      <c r="K3" s="52"/>
      <c r="L3" s="36" t="s">
        <v>93</v>
      </c>
      <c r="M3" s="36" t="s">
        <v>94</v>
      </c>
      <c r="N3" s="36" t="s">
        <v>95</v>
      </c>
    </row>
    <row r="4" spans="2:14" ht="21" customHeight="1" x14ac:dyDescent="0.25">
      <c r="B4" s="24">
        <f ca="1">NOW()-14</f>
        <v>42062.439863078704</v>
      </c>
      <c r="C4" s="25">
        <v>212340</v>
      </c>
      <c r="D4" s="53" t="s">
        <v>96</v>
      </c>
      <c r="E4" s="53"/>
      <c r="F4" s="54">
        <v>250</v>
      </c>
      <c r="G4" s="54"/>
      <c r="H4" s="26">
        <v>130</v>
      </c>
      <c r="I4" s="27">
        <v>12.42</v>
      </c>
      <c r="J4" s="55">
        <v>50</v>
      </c>
      <c r="K4" s="55"/>
      <c r="L4" s="27">
        <v>8</v>
      </c>
      <c r="M4" s="27">
        <v>19.3</v>
      </c>
      <c r="N4" s="40">
        <f t="shared" ref="N4:N18" si="0">SUM(F4:M4)</f>
        <v>469.72</v>
      </c>
    </row>
    <row r="5" spans="2:14" ht="21" customHeight="1" x14ac:dyDescent="0.25">
      <c r="B5" s="28">
        <f ca="1">NOW()-13</f>
        <v>42063.439863078704</v>
      </c>
      <c r="C5" s="29">
        <v>289043</v>
      </c>
      <c r="D5" s="46" t="s">
        <v>96</v>
      </c>
      <c r="E5" s="46"/>
      <c r="F5" s="47">
        <v>250</v>
      </c>
      <c r="G5" s="47"/>
      <c r="H5" s="30">
        <v>0</v>
      </c>
      <c r="I5" s="31">
        <v>26.6</v>
      </c>
      <c r="J5" s="48">
        <v>45</v>
      </c>
      <c r="K5" s="48"/>
      <c r="L5" s="31">
        <v>7.8</v>
      </c>
      <c r="M5" s="31">
        <v>29.3</v>
      </c>
      <c r="N5" s="41">
        <f t="shared" si="0"/>
        <v>358.70000000000005</v>
      </c>
    </row>
    <row r="6" spans="2:14" ht="21" customHeight="1" x14ac:dyDescent="0.25">
      <c r="B6" s="24">
        <f ca="1">NOW()-12</f>
        <v>42064.439863078704</v>
      </c>
      <c r="C6" s="25">
        <v>212340</v>
      </c>
      <c r="D6" s="49" t="s">
        <v>97</v>
      </c>
      <c r="E6" s="49"/>
      <c r="F6" s="50">
        <v>0</v>
      </c>
      <c r="G6" s="50"/>
      <c r="H6" s="26">
        <v>10</v>
      </c>
      <c r="I6" s="27">
        <v>0</v>
      </c>
      <c r="J6" s="51">
        <v>58</v>
      </c>
      <c r="K6" s="51"/>
      <c r="L6" s="27">
        <v>2.79</v>
      </c>
      <c r="M6" s="27">
        <v>12.3</v>
      </c>
      <c r="N6" s="40">
        <f t="shared" si="0"/>
        <v>83.09</v>
      </c>
    </row>
    <row r="7" spans="2:14" ht="21" customHeight="1" x14ac:dyDescent="0.25">
      <c r="B7" s="28">
        <f ca="1">NOW()-11</f>
        <v>42065.439863078704</v>
      </c>
      <c r="C7" s="29">
        <v>216049</v>
      </c>
      <c r="D7" s="46" t="s">
        <v>97</v>
      </c>
      <c r="E7" s="46"/>
      <c r="F7" s="47">
        <v>0</v>
      </c>
      <c r="G7" s="47"/>
      <c r="H7" s="30">
        <v>30</v>
      </c>
      <c r="I7" s="31">
        <v>0</v>
      </c>
      <c r="J7" s="48">
        <v>60</v>
      </c>
      <c r="K7" s="48"/>
      <c r="L7" s="31">
        <v>9.7899999999999991</v>
      </c>
      <c r="M7" s="31">
        <v>122.3</v>
      </c>
      <c r="N7" s="41">
        <f t="shared" si="0"/>
        <v>222.08999999999997</v>
      </c>
    </row>
    <row r="8" spans="2:14" ht="21" customHeight="1" x14ac:dyDescent="0.25">
      <c r="B8" s="24">
        <f ca="1">NOW()-10</f>
        <v>42066.439863078704</v>
      </c>
      <c r="C8" s="25">
        <v>292352</v>
      </c>
      <c r="D8" s="49" t="s">
        <v>96</v>
      </c>
      <c r="E8" s="49"/>
      <c r="F8" s="50">
        <v>295.5</v>
      </c>
      <c r="G8" s="50"/>
      <c r="H8" s="26">
        <v>150</v>
      </c>
      <c r="I8" s="27">
        <v>10.48</v>
      </c>
      <c r="J8" s="51">
        <v>45</v>
      </c>
      <c r="K8" s="51"/>
      <c r="L8" s="27">
        <v>9.32</v>
      </c>
      <c r="M8" s="27">
        <v>59</v>
      </c>
      <c r="N8" s="40">
        <f t="shared" si="0"/>
        <v>569.29999999999995</v>
      </c>
    </row>
    <row r="9" spans="2:14" ht="21" customHeight="1" x14ac:dyDescent="0.25">
      <c r="B9" s="28">
        <f ca="1">NOW()-9</f>
        <v>42067.439863078704</v>
      </c>
      <c r="C9" s="29">
        <v>567384</v>
      </c>
      <c r="D9" s="46" t="s">
        <v>96</v>
      </c>
      <c r="E9" s="46"/>
      <c r="F9" s="47">
        <v>295.5</v>
      </c>
      <c r="G9" s="47"/>
      <c r="H9" s="30">
        <v>30</v>
      </c>
      <c r="I9" s="31">
        <v>20.37</v>
      </c>
      <c r="J9" s="48">
        <v>50</v>
      </c>
      <c r="K9" s="48"/>
      <c r="L9" s="31">
        <v>9.1199999999999992</v>
      </c>
      <c r="M9" s="31">
        <v>30.07</v>
      </c>
      <c r="N9" s="41">
        <f t="shared" si="0"/>
        <v>435.06</v>
      </c>
    </row>
    <row r="10" spans="2:14" ht="21" customHeight="1" x14ac:dyDescent="0.25">
      <c r="B10" s="24">
        <f ca="1">NOW()-8</f>
        <v>42068.439863078704</v>
      </c>
      <c r="C10" s="25">
        <v>890733</v>
      </c>
      <c r="D10" s="49" t="s">
        <v>96</v>
      </c>
      <c r="E10" s="49"/>
      <c r="F10" s="50">
        <v>349</v>
      </c>
      <c r="G10" s="50"/>
      <c r="H10" s="26">
        <v>70</v>
      </c>
      <c r="I10" s="27">
        <v>15.07</v>
      </c>
      <c r="J10" s="51">
        <v>45</v>
      </c>
      <c r="K10" s="51"/>
      <c r="L10" s="27">
        <v>14.05</v>
      </c>
      <c r="M10" s="27">
        <v>100.93</v>
      </c>
      <c r="N10" s="40">
        <f t="shared" si="0"/>
        <v>594.04999999999995</v>
      </c>
    </row>
    <row r="11" spans="2:14" ht="21" customHeight="1" x14ac:dyDescent="0.25">
      <c r="B11" s="28">
        <f ca="1">NOW()-7</f>
        <v>42069.439863078704</v>
      </c>
      <c r="C11" s="29">
        <v>578292</v>
      </c>
      <c r="D11" s="46" t="s">
        <v>96</v>
      </c>
      <c r="E11" s="46"/>
      <c r="F11" s="47">
        <v>349</v>
      </c>
      <c r="G11" s="47"/>
      <c r="H11" s="30">
        <v>0</v>
      </c>
      <c r="I11" s="31">
        <v>6.8</v>
      </c>
      <c r="J11" s="48">
        <v>60</v>
      </c>
      <c r="K11" s="48"/>
      <c r="L11" s="31">
        <v>3.7</v>
      </c>
      <c r="M11" s="31">
        <v>302.8</v>
      </c>
      <c r="N11" s="41">
        <f t="shared" si="0"/>
        <v>722.3</v>
      </c>
    </row>
    <row r="12" spans="2:14" ht="21" customHeight="1" x14ac:dyDescent="0.25">
      <c r="B12" s="24">
        <f ca="1">NOW()-6</f>
        <v>42070.439863078704</v>
      </c>
      <c r="C12" s="25">
        <v>199123</v>
      </c>
      <c r="D12" s="49" t="s">
        <v>96</v>
      </c>
      <c r="E12" s="49"/>
      <c r="F12" s="50">
        <v>349</v>
      </c>
      <c r="G12" s="50"/>
      <c r="H12" s="26">
        <v>90</v>
      </c>
      <c r="I12" s="27">
        <v>13.6</v>
      </c>
      <c r="J12" s="51">
        <v>50</v>
      </c>
      <c r="K12" s="51"/>
      <c r="L12" s="27">
        <v>2.6</v>
      </c>
      <c r="M12" s="27">
        <v>23</v>
      </c>
      <c r="N12" s="40">
        <f t="shared" si="0"/>
        <v>528.20000000000005</v>
      </c>
    </row>
    <row r="13" spans="2:14" ht="21" customHeight="1" x14ac:dyDescent="0.25">
      <c r="B13" s="28">
        <f ca="1">NOW()-5</f>
        <v>42071.439863078704</v>
      </c>
      <c r="C13" s="29">
        <v>423509</v>
      </c>
      <c r="D13" s="46" t="s">
        <v>97</v>
      </c>
      <c r="E13" s="46"/>
      <c r="F13" s="47">
        <v>0</v>
      </c>
      <c r="G13" s="47"/>
      <c r="H13" s="30">
        <v>0</v>
      </c>
      <c r="I13" s="31">
        <v>37.5</v>
      </c>
      <c r="J13" s="48">
        <v>60</v>
      </c>
      <c r="K13" s="48"/>
      <c r="L13" s="31">
        <v>2.04</v>
      </c>
      <c r="M13" s="31">
        <v>20</v>
      </c>
      <c r="N13" s="41">
        <f t="shared" si="0"/>
        <v>119.54</v>
      </c>
    </row>
    <row r="14" spans="2:14" ht="21" customHeight="1" x14ac:dyDescent="0.25">
      <c r="B14" s="24">
        <f ca="1">NOW()-4</f>
        <v>42072.439863078704</v>
      </c>
      <c r="C14" s="25">
        <v>543288</v>
      </c>
      <c r="D14" s="49" t="s">
        <v>97</v>
      </c>
      <c r="E14" s="49"/>
      <c r="F14" s="50">
        <v>0</v>
      </c>
      <c r="G14" s="50"/>
      <c r="H14" s="26">
        <v>90</v>
      </c>
      <c r="I14" s="27">
        <v>14.2</v>
      </c>
      <c r="J14" s="51">
        <v>70</v>
      </c>
      <c r="K14" s="51"/>
      <c r="L14" s="27">
        <v>0.2</v>
      </c>
      <c r="M14" s="27">
        <v>12</v>
      </c>
      <c r="N14" s="40">
        <f t="shared" si="0"/>
        <v>186.39999999999998</v>
      </c>
    </row>
    <row r="15" spans="2:14" ht="21" customHeight="1" x14ac:dyDescent="0.25">
      <c r="B15" s="28">
        <f ca="1">NOW()-3</f>
        <v>42073.439863078704</v>
      </c>
      <c r="C15" s="29">
        <v>457382</v>
      </c>
      <c r="D15" s="46" t="s">
        <v>96</v>
      </c>
      <c r="E15" s="46"/>
      <c r="F15" s="47">
        <v>205</v>
      </c>
      <c r="G15" s="47"/>
      <c r="H15" s="30">
        <v>125</v>
      </c>
      <c r="I15" s="31">
        <v>16</v>
      </c>
      <c r="J15" s="48">
        <v>45</v>
      </c>
      <c r="K15" s="48"/>
      <c r="L15" s="31">
        <v>14</v>
      </c>
      <c r="M15" s="31">
        <v>35.39</v>
      </c>
      <c r="N15" s="41">
        <f t="shared" si="0"/>
        <v>440.39</v>
      </c>
    </row>
    <row r="16" spans="2:14" ht="21" customHeight="1" x14ac:dyDescent="0.25">
      <c r="B16" s="24">
        <f ca="1">NOW()-2</f>
        <v>42074.439863078704</v>
      </c>
      <c r="C16" s="25">
        <v>584839</v>
      </c>
      <c r="D16" s="49" t="s">
        <v>96</v>
      </c>
      <c r="E16" s="49"/>
      <c r="F16" s="50">
        <v>205</v>
      </c>
      <c r="G16" s="50"/>
      <c r="H16" s="26">
        <v>0</v>
      </c>
      <c r="I16" s="27">
        <v>10.029999999999999</v>
      </c>
      <c r="J16" s="51">
        <v>40</v>
      </c>
      <c r="K16" s="51"/>
      <c r="L16" s="27">
        <v>12.01</v>
      </c>
      <c r="M16" s="27">
        <v>30</v>
      </c>
      <c r="N16" s="40">
        <f t="shared" si="0"/>
        <v>297.04000000000002</v>
      </c>
    </row>
    <row r="17" spans="2:14" ht="21" customHeight="1" x14ac:dyDescent="0.25">
      <c r="B17" s="28">
        <f ca="1">NOW()-1</f>
        <v>42075.439863078704</v>
      </c>
      <c r="C17" s="29">
        <v>483922</v>
      </c>
      <c r="D17" s="46" t="s">
        <v>96</v>
      </c>
      <c r="E17" s="46"/>
      <c r="F17" s="47">
        <v>205</v>
      </c>
      <c r="G17" s="47"/>
      <c r="H17" s="30">
        <v>0</v>
      </c>
      <c r="I17" s="31">
        <v>26</v>
      </c>
      <c r="J17" s="48">
        <v>55</v>
      </c>
      <c r="K17" s="48"/>
      <c r="L17" s="31">
        <v>9.1999999999999993</v>
      </c>
      <c r="M17" s="31">
        <v>60</v>
      </c>
      <c r="N17" s="41">
        <f t="shared" si="0"/>
        <v>355.2</v>
      </c>
    </row>
    <row r="18" spans="2:14" ht="21" customHeight="1" x14ac:dyDescent="0.25">
      <c r="B18" s="24">
        <f ca="1">NOW()</f>
        <v>42076.439863078704</v>
      </c>
      <c r="C18" s="25">
        <v>890763</v>
      </c>
      <c r="D18" s="49" t="s">
        <v>96</v>
      </c>
      <c r="E18" s="49"/>
      <c r="F18" s="50">
        <v>205</v>
      </c>
      <c r="G18" s="50"/>
      <c r="H18" s="26">
        <v>125</v>
      </c>
      <c r="I18" s="27">
        <v>9.5</v>
      </c>
      <c r="J18" s="51">
        <v>45</v>
      </c>
      <c r="K18" s="51"/>
      <c r="L18" s="27">
        <v>1.03</v>
      </c>
      <c r="M18" s="27">
        <v>143</v>
      </c>
      <c r="N18" s="40">
        <f t="shared" si="0"/>
        <v>528.53</v>
      </c>
    </row>
    <row r="19" spans="2:14" ht="21" customHeight="1" x14ac:dyDescent="0.25">
      <c r="B19" s="32"/>
      <c r="C19" s="32"/>
      <c r="D19" s="43"/>
      <c r="E19" s="43"/>
      <c r="F19" s="44">
        <f>SUM(F4:G18)</f>
        <v>2958</v>
      </c>
      <c r="G19" s="44"/>
      <c r="H19" s="38">
        <f t="shared" ref="H19:I19" si="1">SUM(H3:H18)</f>
        <v>850</v>
      </c>
      <c r="I19" s="38">
        <f t="shared" si="1"/>
        <v>218.56999999999996</v>
      </c>
      <c r="J19" s="44">
        <f>SUM(J4:K18)</f>
        <v>778</v>
      </c>
      <c r="K19" s="44"/>
      <c r="L19" s="38">
        <f t="shared" ref="L19:M19" si="2">SUM(L4:L18)</f>
        <v>105.65000000000002</v>
      </c>
      <c r="M19" s="38">
        <f t="shared" si="2"/>
        <v>999.39</v>
      </c>
      <c r="N19" s="33"/>
    </row>
    <row r="20" spans="2:14" ht="21" customHeigh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42" t="s">
        <v>98</v>
      </c>
      <c r="N20" s="39">
        <f>SUM(N4:N18)</f>
        <v>5909.61</v>
      </c>
    </row>
  </sheetData>
  <mergeCells count="52">
    <mergeCell ref="D3:E3"/>
    <mergeCell ref="F3:G3"/>
    <mergeCell ref="J3:K3"/>
    <mergeCell ref="D4:E4"/>
    <mergeCell ref="F4:G4"/>
    <mergeCell ref="J4:K4"/>
    <mergeCell ref="D5:E5"/>
    <mergeCell ref="F5:G5"/>
    <mergeCell ref="J5:K5"/>
    <mergeCell ref="D6:E6"/>
    <mergeCell ref="F6:G6"/>
    <mergeCell ref="J6:K6"/>
    <mergeCell ref="D7:E7"/>
    <mergeCell ref="F7:G7"/>
    <mergeCell ref="J7:K7"/>
    <mergeCell ref="D8:E8"/>
    <mergeCell ref="F8:G8"/>
    <mergeCell ref="J8:K8"/>
    <mergeCell ref="D9:E9"/>
    <mergeCell ref="F9:G9"/>
    <mergeCell ref="J9:K9"/>
    <mergeCell ref="D10:E10"/>
    <mergeCell ref="F10:G10"/>
    <mergeCell ref="J10:K10"/>
    <mergeCell ref="D11:E11"/>
    <mergeCell ref="F11:G11"/>
    <mergeCell ref="J11:K11"/>
    <mergeCell ref="D12:E12"/>
    <mergeCell ref="F12:G12"/>
    <mergeCell ref="J12:K12"/>
    <mergeCell ref="D13:E13"/>
    <mergeCell ref="F13:G13"/>
    <mergeCell ref="J13:K13"/>
    <mergeCell ref="D14:E14"/>
    <mergeCell ref="F14:G14"/>
    <mergeCell ref="J14:K14"/>
    <mergeCell ref="D19:E19"/>
    <mergeCell ref="F19:G19"/>
    <mergeCell ref="J19:K19"/>
    <mergeCell ref="B2:E2"/>
    <mergeCell ref="D17:E17"/>
    <mergeCell ref="F17:G17"/>
    <mergeCell ref="J17:K17"/>
    <mergeCell ref="D18:E18"/>
    <mergeCell ref="F18:G18"/>
    <mergeCell ref="J18:K18"/>
    <mergeCell ref="D15:E15"/>
    <mergeCell ref="F15:G15"/>
    <mergeCell ref="J15:K15"/>
    <mergeCell ref="D16:E16"/>
    <mergeCell ref="F16:G16"/>
    <mergeCell ref="J16:K16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/>
  </sheetViews>
  <sheetFormatPr defaultRowHeight="15" x14ac:dyDescent="0.25"/>
  <cols>
    <col min="2" max="2" width="9.140625" customWidth="1"/>
  </cols>
  <sheetData>
    <row r="2" spans="2:10" x14ac:dyDescent="0.25">
      <c r="B2" s="56"/>
      <c r="C2" s="56"/>
      <c r="D2" s="56"/>
      <c r="E2" s="56"/>
      <c r="F2" s="56"/>
      <c r="G2" s="56"/>
      <c r="H2" s="56"/>
      <c r="I2" s="56"/>
      <c r="J2" s="56"/>
    </row>
    <row r="3" spans="2:10" x14ac:dyDescent="0.25">
      <c r="B3" s="56"/>
      <c r="C3" s="56"/>
      <c r="D3" s="56"/>
      <c r="E3" s="56"/>
      <c r="F3" s="56"/>
      <c r="G3" s="56"/>
      <c r="H3" s="56"/>
      <c r="I3" s="56"/>
      <c r="J3" s="56"/>
    </row>
    <row r="4" spans="2:10" x14ac:dyDescent="0.25">
      <c r="B4" s="56"/>
      <c r="C4" s="56"/>
      <c r="D4" s="56"/>
      <c r="E4" s="56"/>
      <c r="F4" s="56"/>
      <c r="G4" s="56"/>
      <c r="H4" s="56"/>
      <c r="I4" s="56"/>
      <c r="J4" s="56"/>
    </row>
    <row r="5" spans="2:10" x14ac:dyDescent="0.25">
      <c r="B5" s="56"/>
      <c r="C5" s="56"/>
      <c r="D5" s="56"/>
      <c r="E5" s="56"/>
      <c r="F5" s="56"/>
      <c r="G5" s="56"/>
      <c r="H5" s="56"/>
      <c r="I5" s="56"/>
      <c r="J5" s="56"/>
    </row>
  </sheetData>
  <mergeCells count="1">
    <mergeCell ref="B2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/>
  </sheetViews>
  <sheetFormatPr defaultRowHeight="15" x14ac:dyDescent="0.25"/>
  <cols>
    <col min="2" max="2" width="10" customWidth="1"/>
    <col min="4" max="5" width="10.85546875" customWidth="1"/>
  </cols>
  <sheetData>
    <row r="2" spans="2:5" x14ac:dyDescent="0.25">
      <c r="B2" t="s">
        <v>6</v>
      </c>
      <c r="C2" t="s">
        <v>0</v>
      </c>
      <c r="D2" t="s">
        <v>5</v>
      </c>
      <c r="E2" t="s">
        <v>4</v>
      </c>
    </row>
    <row r="3" spans="2:5" x14ac:dyDescent="0.25">
      <c r="B3" t="s">
        <v>3</v>
      </c>
      <c r="C3">
        <v>5</v>
      </c>
      <c r="D3">
        <v>15</v>
      </c>
      <c r="E3">
        <v>2.9999998999999999E-2</v>
      </c>
    </row>
    <row r="4" spans="2:5" x14ac:dyDescent="0.25">
      <c r="B4" t="s">
        <v>2</v>
      </c>
      <c r="C4">
        <v>9</v>
      </c>
      <c r="D4">
        <v>55</v>
      </c>
      <c r="E4">
        <v>0.10000000100000001</v>
      </c>
    </row>
    <row r="5" spans="2:5" x14ac:dyDescent="0.25">
      <c r="B5" t="s">
        <v>1</v>
      </c>
      <c r="C5">
        <v>15</v>
      </c>
      <c r="D5">
        <v>70</v>
      </c>
      <c r="E5">
        <v>7.0000000000000007E-2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/>
  </sheetViews>
  <sheetFormatPr defaultRowHeight="15" x14ac:dyDescent="0.25"/>
  <cols>
    <col min="2" max="2" width="12" customWidth="1"/>
    <col min="3" max="3" width="13" customWidth="1"/>
    <col min="4" max="4" width="12.28515625" customWidth="1"/>
    <col min="5" max="5" width="12.5703125" customWidth="1"/>
    <col min="6" max="6" width="13.140625" customWidth="1"/>
  </cols>
  <sheetData>
    <row r="2" spans="2:6" x14ac:dyDescent="0.2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25">
      <c r="B3" t="s">
        <v>3</v>
      </c>
      <c r="C3" s="4">
        <v>5</v>
      </c>
      <c r="D3" s="2">
        <v>15</v>
      </c>
      <c r="E3" s="3">
        <v>2.9999998999999999E-2</v>
      </c>
      <c r="F3" s="1">
        <f>Table13[Price]*Table13[Quantity]*(1-Table13[Discount])</f>
        <v>72.750000075000003</v>
      </c>
    </row>
    <row r="4" spans="2:6" x14ac:dyDescent="0.25">
      <c r="B4" t="s">
        <v>2</v>
      </c>
      <c r="C4" s="4">
        <v>9</v>
      </c>
      <c r="D4" s="2">
        <v>55</v>
      </c>
      <c r="E4" s="3">
        <v>0.10000000100000001</v>
      </c>
      <c r="F4" s="1">
        <f>Table13[Price]*Table13[Quantity]*(1-Table13[Discount])</f>
        <v>445.49999950500001</v>
      </c>
    </row>
    <row r="5" spans="2:6" x14ac:dyDescent="0.25">
      <c r="B5" t="s">
        <v>1</v>
      </c>
      <c r="C5" s="4">
        <v>15</v>
      </c>
      <c r="D5" s="2">
        <v>70</v>
      </c>
      <c r="E5" s="3">
        <v>7.0000000000000007E-2</v>
      </c>
      <c r="F5" s="1">
        <f>Table13[Price]*Table13[Quantity]*(1-Table13[Discount])</f>
        <v>976.49999999999989</v>
      </c>
    </row>
    <row r="6" spans="2:6" x14ac:dyDescent="0.25">
      <c r="B6" s="2"/>
      <c r="C6" s="2"/>
      <c r="D6" s="2"/>
      <c r="E6" s="2" t="s">
        <v>7</v>
      </c>
      <c r="F6" s="1">
        <f>SUBTOTAL(109,Table13[Amount])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/>
  </sheetViews>
  <sheetFormatPr defaultRowHeight="15" x14ac:dyDescent="0.25"/>
  <cols>
    <col min="2" max="2" width="12" customWidth="1"/>
    <col min="3" max="3" width="13" customWidth="1"/>
    <col min="4" max="4" width="12.28515625" customWidth="1"/>
    <col min="5" max="5" width="12.5703125" customWidth="1"/>
    <col min="6" max="6" width="13.140625" customWidth="1"/>
  </cols>
  <sheetData>
    <row r="2" spans="2:6" x14ac:dyDescent="0.2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25">
      <c r="B3" t="s">
        <v>3</v>
      </c>
      <c r="C3" s="4">
        <v>5</v>
      </c>
      <c r="D3" s="2">
        <v>15</v>
      </c>
      <c r="E3" s="3">
        <v>2.9999998999999999E-2</v>
      </c>
      <c r="F3" s="1">
        <f>Table135[Price]*Table135[Quantity]*(1-Table135[Discount])</f>
        <v>72.750000075000003</v>
      </c>
    </row>
    <row r="4" spans="2:6" x14ac:dyDescent="0.25">
      <c r="B4" t="s">
        <v>2</v>
      </c>
      <c r="C4" s="4">
        <v>9</v>
      </c>
      <c r="D4" s="2">
        <v>55</v>
      </c>
      <c r="E4" s="3">
        <v>0.10000000100000001</v>
      </c>
      <c r="F4" s="1">
        <f>Table135[Price]*Table135[Quantity]*(1-Table135[Discount])</f>
        <v>445.49999950500001</v>
      </c>
    </row>
    <row r="5" spans="2:6" x14ac:dyDescent="0.25">
      <c r="B5" t="s">
        <v>1</v>
      </c>
      <c r="C5" s="4">
        <v>15</v>
      </c>
      <c r="D5" s="2">
        <v>70</v>
      </c>
      <c r="E5" s="3">
        <v>7.0000000000000007E-2</v>
      </c>
      <c r="F5" s="1">
        <f>Table135[Price]*Table135[Quantity]*(1-Table135[Discount])</f>
        <v>976.49999999999989</v>
      </c>
    </row>
    <row r="6" spans="2:6" x14ac:dyDescent="0.25">
      <c r="B6" s="2"/>
      <c r="C6" s="2"/>
      <c r="D6" s="2"/>
      <c r="E6" s="2" t="s">
        <v>7</v>
      </c>
      <c r="F6" s="1">
        <f>SUBTOTAL(109,Table135[Amount])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/>
  </sheetViews>
  <sheetFormatPr defaultRowHeight="15" x14ac:dyDescent="0.25"/>
  <cols>
    <col min="2" max="2" width="12" customWidth="1"/>
    <col min="3" max="3" width="13" customWidth="1"/>
    <col min="4" max="4" width="12.28515625" customWidth="1"/>
    <col min="5" max="5" width="12.5703125" customWidth="1"/>
    <col min="6" max="6" width="13.140625" customWidth="1"/>
  </cols>
  <sheetData>
    <row r="1" spans="2:6" x14ac:dyDescent="0.25">
      <c r="B1" s="57" t="s">
        <v>10</v>
      </c>
      <c r="C1" s="57"/>
      <c r="D1" s="57"/>
      <c r="E1" s="57"/>
      <c r="F1" s="57"/>
    </row>
    <row r="3" spans="2:6" x14ac:dyDescent="0.25">
      <c r="B3" s="2" t="s">
        <v>6</v>
      </c>
      <c r="C3" s="2" t="s">
        <v>0</v>
      </c>
      <c r="D3" s="2" t="s">
        <v>5</v>
      </c>
      <c r="E3" s="2" t="s">
        <v>4</v>
      </c>
      <c r="F3" s="1" t="s">
        <v>8</v>
      </c>
    </row>
    <row r="4" spans="2:6" x14ac:dyDescent="0.25">
      <c r="B4" t="s">
        <v>3</v>
      </c>
      <c r="C4" s="4">
        <v>5</v>
      </c>
      <c r="D4" s="2">
        <v>15</v>
      </c>
      <c r="E4" s="3">
        <v>2.9999998999999999E-2</v>
      </c>
      <c r="F4" s="1">
        <f>Table1354[Price]*Table1354[Quantity]*(1-Table1354[Discount])</f>
        <v>72.750000075000003</v>
      </c>
    </row>
    <row r="5" spans="2:6" x14ac:dyDescent="0.25">
      <c r="B5" t="s">
        <v>2</v>
      </c>
      <c r="C5" s="4">
        <v>9</v>
      </c>
      <c r="D5" s="2">
        <v>55</v>
      </c>
      <c r="E5" s="3">
        <v>0.10000000100000001</v>
      </c>
      <c r="F5" s="1">
        <f>Table1354[Price]*Table1354[Quantity]*(1-Table1354[Discount])</f>
        <v>445.49999950500001</v>
      </c>
    </row>
    <row r="6" spans="2:6" x14ac:dyDescent="0.25">
      <c r="B6" t="s">
        <v>1</v>
      </c>
      <c r="C6" s="4">
        <v>15</v>
      </c>
      <c r="D6" s="2">
        <v>70</v>
      </c>
      <c r="E6" s="3">
        <v>7.0000000000000007E-2</v>
      </c>
      <c r="F6" s="1">
        <f>Table1354[Price]*Table1354[Quantity]*(1-Table1354[Discount])</f>
        <v>976.49999999999989</v>
      </c>
    </row>
    <row r="7" spans="2:6" x14ac:dyDescent="0.25">
      <c r="B7" s="2"/>
      <c r="C7" s="2"/>
      <c r="D7" s="2"/>
      <c r="E7" s="2" t="s">
        <v>7</v>
      </c>
      <c r="F7" s="1">
        <f>SUBTOTAL(109,Table1354[Amount])</f>
        <v>1494.7499995799999</v>
      </c>
    </row>
    <row r="10" spans="2:6" x14ac:dyDescent="0.25">
      <c r="B10" s="57" t="s">
        <v>9</v>
      </c>
      <c r="C10" s="57"/>
      <c r="D10" s="57"/>
      <c r="E10" s="57"/>
      <c r="F10" s="57"/>
    </row>
    <row r="12" spans="2:6" x14ac:dyDescent="0.25">
      <c r="B12" s="2" t="s">
        <v>6</v>
      </c>
      <c r="C12" s="2" t="s">
        <v>0</v>
      </c>
      <c r="D12" s="2" t="s">
        <v>5</v>
      </c>
      <c r="E12" s="2" t="s">
        <v>4</v>
      </c>
      <c r="F12" s="1" t="s">
        <v>8</v>
      </c>
    </row>
    <row r="13" spans="2:6" x14ac:dyDescent="0.25">
      <c r="B13" t="s">
        <v>3</v>
      </c>
      <c r="C13" s="4">
        <v>5</v>
      </c>
      <c r="D13" s="2">
        <v>15</v>
      </c>
      <c r="E13" s="3">
        <v>2.9999998999999999E-2</v>
      </c>
      <c r="F13" s="1">
        <f>Table13546[Price]*Table13546[Quantity]*(1-Table13546[Discount])</f>
        <v>72.750000075000003</v>
      </c>
    </row>
    <row r="14" spans="2:6" x14ac:dyDescent="0.25">
      <c r="B14" t="s">
        <v>2</v>
      </c>
      <c r="C14" s="4">
        <v>9</v>
      </c>
      <c r="D14" s="2">
        <v>55</v>
      </c>
      <c r="E14" s="3">
        <v>0.10000000100000001</v>
      </c>
      <c r="F14" s="1">
        <f>Table13546[Price]*Table13546[Quantity]*(1-Table13546[Discount])</f>
        <v>445.49999950500001</v>
      </c>
    </row>
    <row r="15" spans="2:6" x14ac:dyDescent="0.25">
      <c r="B15" t="s">
        <v>1</v>
      </c>
      <c r="C15" s="4">
        <v>15</v>
      </c>
      <c r="D15" s="2">
        <v>70</v>
      </c>
      <c r="E15" s="3">
        <v>7.0000000000000007E-2</v>
      </c>
      <c r="F15" s="1">
        <f>Table13546[Price]*Table13546[Quantity]*(1-Table13546[Discount])</f>
        <v>976.49999999999989</v>
      </c>
    </row>
    <row r="16" spans="2:6" x14ac:dyDescent="0.25">
      <c r="B16" s="2"/>
      <c r="C16" s="2"/>
      <c r="D16" s="2"/>
      <c r="E16" s="2" t="s">
        <v>7</v>
      </c>
      <c r="F16" s="1">
        <f>SUBTOTAL(109,Table13546[Amount])</f>
        <v>1494.7499995799999</v>
      </c>
    </row>
  </sheetData>
  <mergeCells count="2">
    <mergeCell ref="B1:F1"/>
    <mergeCell ref="B10:F10"/>
  </mergeCell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workbookViewId="0">
      <selection activeCell="A24" sqref="A24"/>
    </sheetView>
  </sheetViews>
  <sheetFormatPr defaultRowHeight="15" x14ac:dyDescent="0.25"/>
  <cols>
    <col min="1" max="1" width="16.140625" customWidth="1"/>
    <col min="2" max="2" width="25.5703125" customWidth="1"/>
    <col min="4" max="4" width="20.42578125" customWidth="1"/>
    <col min="5" max="5" width="15.140625" customWidth="1"/>
    <col min="6" max="6" width="22.28515625" customWidth="1"/>
  </cols>
  <sheetData>
    <row r="1" spans="1:6" ht="20.25" customHeight="1" x14ac:dyDescent="0.25">
      <c r="A1" s="58" t="s">
        <v>33</v>
      </c>
      <c r="B1" s="58"/>
      <c r="C1" s="58"/>
      <c r="D1" s="58"/>
      <c r="E1" s="58"/>
      <c r="F1" s="58"/>
    </row>
    <row r="2" spans="1:6" x14ac:dyDescent="0.25">
      <c r="A2" s="17" t="s">
        <v>34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39</v>
      </c>
    </row>
    <row r="3" spans="1:6" x14ac:dyDescent="0.25">
      <c r="A3" t="s">
        <v>40</v>
      </c>
      <c r="B3" t="s">
        <v>41</v>
      </c>
      <c r="C3" s="2" t="s">
        <v>42</v>
      </c>
      <c r="D3">
        <v>40412</v>
      </c>
      <c r="E3">
        <v>368736</v>
      </c>
      <c r="F3">
        <v>278040</v>
      </c>
    </row>
    <row r="4" spans="1:6" x14ac:dyDescent="0.25">
      <c r="A4" t="s">
        <v>43</v>
      </c>
      <c r="B4" t="s">
        <v>43</v>
      </c>
      <c r="C4" s="2" t="s">
        <v>44</v>
      </c>
      <c r="D4">
        <v>22268</v>
      </c>
      <c r="E4">
        <v>1138262</v>
      </c>
      <c r="F4">
        <v>774122</v>
      </c>
    </row>
    <row r="5" spans="1:6" x14ac:dyDescent="0.25">
      <c r="A5" t="s">
        <v>40</v>
      </c>
      <c r="B5" t="s">
        <v>45</v>
      </c>
      <c r="C5" s="2" t="s">
        <v>46</v>
      </c>
      <c r="D5">
        <v>194946</v>
      </c>
      <c r="E5">
        <v>2143035</v>
      </c>
      <c r="F5">
        <v>854740</v>
      </c>
    </row>
    <row r="6" spans="1:6" x14ac:dyDescent="0.25">
      <c r="A6" t="s">
        <v>47</v>
      </c>
      <c r="B6" t="s">
        <v>48</v>
      </c>
      <c r="C6" s="2" t="s">
        <v>49</v>
      </c>
      <c r="D6">
        <v>34017</v>
      </c>
      <c r="E6">
        <v>1577040</v>
      </c>
      <c r="F6">
        <v>997061</v>
      </c>
    </row>
    <row r="7" spans="1:6" x14ac:dyDescent="0.25">
      <c r="A7" t="s">
        <v>50</v>
      </c>
      <c r="B7" t="s">
        <v>51</v>
      </c>
      <c r="C7" s="2" t="s">
        <v>52</v>
      </c>
      <c r="D7">
        <v>1348932</v>
      </c>
      <c r="E7">
        <v>5949786</v>
      </c>
      <c r="F7">
        <v>956207</v>
      </c>
    </row>
    <row r="8" spans="1:6" x14ac:dyDescent="0.25">
      <c r="A8" t="s">
        <v>53</v>
      </c>
      <c r="B8" t="s">
        <v>54</v>
      </c>
      <c r="C8" s="2" t="s">
        <v>55</v>
      </c>
      <c r="D8">
        <v>62787</v>
      </c>
      <c r="E8">
        <v>2548315</v>
      </c>
      <c r="F8">
        <v>55150</v>
      </c>
    </row>
    <row r="9" spans="1:6" x14ac:dyDescent="0.25">
      <c r="A9" t="s">
        <v>53</v>
      </c>
      <c r="B9" t="s">
        <v>56</v>
      </c>
      <c r="C9" s="2" t="s">
        <v>57</v>
      </c>
      <c r="D9">
        <v>82302</v>
      </c>
      <c r="E9">
        <v>3284474</v>
      </c>
      <c r="F9">
        <v>35703</v>
      </c>
    </row>
    <row r="10" spans="1:6" x14ac:dyDescent="0.25">
      <c r="A10" t="s">
        <v>50</v>
      </c>
      <c r="B10" t="s">
        <v>58</v>
      </c>
      <c r="C10" s="2" t="s">
        <v>59</v>
      </c>
      <c r="D10">
        <v>1224614</v>
      </c>
      <c r="E10">
        <v>1710917</v>
      </c>
      <c r="F10">
        <v>328726</v>
      </c>
    </row>
    <row r="11" spans="1:6" x14ac:dyDescent="0.25">
      <c r="A11" t="s">
        <v>50</v>
      </c>
      <c r="B11" t="s">
        <v>60</v>
      </c>
      <c r="C11" s="2" t="s">
        <v>61</v>
      </c>
      <c r="D11">
        <v>239871</v>
      </c>
      <c r="E11">
        <v>709266</v>
      </c>
      <c r="F11">
        <v>190457</v>
      </c>
    </row>
    <row r="12" spans="1:6" x14ac:dyDescent="0.25">
      <c r="A12" t="s">
        <v>53</v>
      </c>
      <c r="B12" t="s">
        <v>62</v>
      </c>
      <c r="C12" s="2" t="s">
        <v>63</v>
      </c>
      <c r="D12">
        <v>60551</v>
      </c>
      <c r="E12">
        <v>2041955</v>
      </c>
      <c r="F12">
        <v>30134</v>
      </c>
    </row>
    <row r="13" spans="1:6" x14ac:dyDescent="0.25">
      <c r="A13" t="s">
        <v>50</v>
      </c>
      <c r="B13" t="s">
        <v>64</v>
      </c>
      <c r="C13" s="2" t="s">
        <v>65</v>
      </c>
      <c r="D13">
        <v>126536</v>
      </c>
      <c r="E13">
        <v>5495379</v>
      </c>
      <c r="F13">
        <v>37780</v>
      </c>
    </row>
    <row r="14" spans="1:6" x14ac:dyDescent="0.25">
      <c r="A14" t="s">
        <v>47</v>
      </c>
      <c r="B14" t="s">
        <v>66</v>
      </c>
      <c r="C14" s="2" t="s">
        <v>67</v>
      </c>
      <c r="D14">
        <v>113423</v>
      </c>
      <c r="E14">
        <v>1034941</v>
      </c>
      <c r="F14">
        <v>195820</v>
      </c>
    </row>
    <row r="15" spans="1:6" x14ac:dyDescent="0.25">
      <c r="A15" t="s">
        <v>53</v>
      </c>
      <c r="B15" t="s">
        <v>68</v>
      </c>
      <c r="C15" s="2" t="s">
        <v>69</v>
      </c>
      <c r="D15">
        <v>142958</v>
      </c>
      <c r="E15">
        <v>1524915</v>
      </c>
      <c r="F15">
        <v>1707540</v>
      </c>
    </row>
    <row r="16" spans="1:6" x14ac:dyDescent="0.25">
      <c r="A16" t="s">
        <v>50</v>
      </c>
      <c r="B16" t="s">
        <v>70</v>
      </c>
      <c r="C16" s="2" t="s">
        <v>71</v>
      </c>
      <c r="D16">
        <v>27448</v>
      </c>
      <c r="E16">
        <v>526811</v>
      </c>
      <c r="F16">
        <v>214969</v>
      </c>
    </row>
    <row r="17" spans="1:6" x14ac:dyDescent="0.25">
      <c r="A17" t="s">
        <v>72</v>
      </c>
      <c r="B17" t="s">
        <v>73</v>
      </c>
      <c r="C17" s="2" t="s">
        <v>74</v>
      </c>
      <c r="D17">
        <v>50133</v>
      </c>
      <c r="E17">
        <v>363241</v>
      </c>
      <c r="F17">
        <v>122104</v>
      </c>
    </row>
    <row r="18" spans="1:6" x14ac:dyDescent="0.25">
      <c r="A18" t="s">
        <v>50</v>
      </c>
      <c r="B18" t="s">
        <v>75</v>
      </c>
      <c r="C18" s="2" t="s">
        <v>76</v>
      </c>
      <c r="D18">
        <v>48184</v>
      </c>
      <c r="E18">
        <v>1014890</v>
      </c>
      <c r="F18">
        <v>9926</v>
      </c>
    </row>
    <row r="19" spans="1:6" x14ac:dyDescent="0.25">
      <c r="A19" t="s">
        <v>53</v>
      </c>
      <c r="B19" t="s">
        <v>77</v>
      </c>
      <c r="C19" s="2" t="s">
        <v>78</v>
      </c>
      <c r="D19">
        <v>46077</v>
      </c>
      <c r="E19">
        <v>1380109</v>
      </c>
      <c r="F19">
        <v>50599</v>
      </c>
    </row>
    <row r="20" spans="1:6" x14ac:dyDescent="0.25">
      <c r="A20" t="s">
        <v>53</v>
      </c>
      <c r="B20" t="s">
        <v>79</v>
      </c>
      <c r="C20" s="2" t="s">
        <v>80</v>
      </c>
      <c r="D20">
        <v>72752</v>
      </c>
      <c r="E20">
        <v>731144</v>
      </c>
      <c r="F20">
        <v>77482</v>
      </c>
    </row>
    <row r="21" spans="1:6" x14ac:dyDescent="0.25">
      <c r="A21" t="s">
        <v>53</v>
      </c>
      <c r="B21" t="s">
        <v>81</v>
      </c>
      <c r="C21" s="2" t="s">
        <v>82</v>
      </c>
      <c r="D21">
        <v>62036</v>
      </c>
      <c r="E21">
        <v>2548315</v>
      </c>
      <c r="F21">
        <v>24291</v>
      </c>
    </row>
    <row r="22" spans="1:6" x14ac:dyDescent="0.25">
      <c r="A22" t="s">
        <v>47</v>
      </c>
      <c r="B22" t="s">
        <v>83</v>
      </c>
      <c r="C22" s="2" t="s">
        <v>84</v>
      </c>
      <c r="D22">
        <v>310384</v>
      </c>
      <c r="E22">
        <v>14419400</v>
      </c>
      <c r="F22">
        <v>962909</v>
      </c>
    </row>
  </sheetData>
  <mergeCells count="1">
    <mergeCell ref="A1:F1"/>
  </mergeCells>
  <pageMargins left="0.7" right="0.7" top="0.75" bottom="0.75" header="0.3" footer="0.3"/>
  <pageSetup scale="88" fitToHeight="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/>
  </sheetViews>
  <sheetFormatPr defaultRowHeight="15" x14ac:dyDescent="0.25"/>
  <cols>
    <col min="1" max="1" width="2.5703125" customWidth="1"/>
    <col min="2" max="2" width="23.7109375" customWidth="1"/>
    <col min="3" max="7" width="14.7109375" customWidth="1"/>
  </cols>
  <sheetData>
    <row r="1" spans="2:7" ht="15" customHeight="1" x14ac:dyDescent="0.4">
      <c r="B1" s="14"/>
      <c r="C1" s="15"/>
      <c r="D1" s="15"/>
      <c r="E1" s="15"/>
      <c r="F1" s="15"/>
      <c r="G1" s="15"/>
    </row>
    <row r="2" spans="2:7" x14ac:dyDescent="0.2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x14ac:dyDescent="0.2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x14ac:dyDescent="0.2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x14ac:dyDescent="0.2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x14ac:dyDescent="0.2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x14ac:dyDescent="0.2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x14ac:dyDescent="0.2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x14ac:dyDescent="0.2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x14ac:dyDescent="0.2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x14ac:dyDescent="0.2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x14ac:dyDescent="0.2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x14ac:dyDescent="0.2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2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ExpenseReport</vt:lpstr>
      <vt:lpstr>ProtectionSample</vt:lpstr>
      <vt:lpstr>TableRanges</vt:lpstr>
      <vt:lpstr>FormatTable</vt:lpstr>
      <vt:lpstr>Custom Table Style</vt:lpstr>
      <vt:lpstr>Duplicate Table Style</vt:lpstr>
      <vt:lpstr>SortSample</vt:lpstr>
      <vt:lpstr>Grouping</vt:lpstr>
      <vt:lpstr>Grouping and Outline</vt:lpstr>
      <vt:lpstr>Regional Sales</vt:lpstr>
      <vt:lpstr>SortSample!Print_Area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2015-03-13T07:33:28Z</dcterms:modified>
</cp:coreProperties>
</file>