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Юниты" sheetId="1" r:id="rId1"/>
    <sheet name="Лист2" sheetId="2" r:id="rId2"/>
    <sheet name="Снаряды" sheetId="3" r:id="rId3"/>
  </sheets>
  <calcPr calcId="125725"/>
</workbook>
</file>

<file path=xl/calcChain.xml><?xml version="1.0" encoding="utf-8"?>
<calcChain xmlns="http://schemas.openxmlformats.org/spreadsheetml/2006/main">
  <c r="Q10" i="3"/>
  <c r="R10"/>
  <c r="H9"/>
  <c r="I9"/>
  <c r="I8"/>
  <c r="H8"/>
  <c r="I7"/>
  <c r="I6"/>
  <c r="I5"/>
  <c r="I4"/>
  <c r="I3"/>
  <c r="H7"/>
  <c r="H6"/>
  <c r="H5"/>
  <c r="H4"/>
  <c r="H3"/>
  <c r="E5"/>
  <c r="E8"/>
  <c r="E9"/>
  <c r="E2"/>
  <c r="D9"/>
  <c r="D7"/>
  <c r="E7" s="1"/>
  <c r="D6"/>
  <c r="E6" s="1"/>
  <c r="D5"/>
  <c r="D3"/>
  <c r="E3" s="1"/>
  <c r="D4"/>
  <c r="E4" s="1"/>
  <c r="O10" l="1"/>
  <c r="N10"/>
  <c r="M10"/>
  <c r="P10"/>
  <c r="L10"/>
</calcChain>
</file>

<file path=xl/sharedStrings.xml><?xml version="1.0" encoding="utf-8"?>
<sst xmlns="http://schemas.openxmlformats.org/spreadsheetml/2006/main" count="92" uniqueCount="86">
  <si>
    <t>Название</t>
  </si>
  <si>
    <t>Класс</t>
  </si>
  <si>
    <t>Оружие</t>
  </si>
  <si>
    <t>Скорость</t>
  </si>
  <si>
    <t>Вес</t>
  </si>
  <si>
    <t>Самодивижущийся</t>
  </si>
  <si>
    <t>Самонаводящийся</t>
  </si>
  <si>
    <t>Базовый урон</t>
  </si>
  <si>
    <t>Базовое бронепробитие</t>
  </si>
  <si>
    <t>Сплошной</t>
  </si>
  <si>
    <t>Сплошной бронебойный</t>
  </si>
  <si>
    <t>Подкалиберный</t>
  </si>
  <si>
    <t>Фугасный</t>
  </si>
  <si>
    <t>Каморный</t>
  </si>
  <si>
    <t>Каморный бронебойный</t>
  </si>
  <si>
    <t>Solid</t>
  </si>
  <si>
    <t>SolidAP</t>
  </si>
  <si>
    <t>Subcaliber</t>
  </si>
  <si>
    <t>HightExplosive</t>
  </si>
  <si>
    <t>Camorous</t>
  </si>
  <si>
    <t>CamorousAP</t>
  </si>
  <si>
    <t>Кумулятивный</t>
  </si>
  <si>
    <t>Сumulative</t>
  </si>
  <si>
    <t>Автопушка(Cannon)</t>
  </si>
  <si>
    <t>Время жизни</t>
  </si>
  <si>
    <t>Рельсовый</t>
  </si>
  <si>
    <t>Рейлган</t>
  </si>
  <si>
    <t>Railgun</t>
  </si>
  <si>
    <t>Урановый</t>
  </si>
  <si>
    <t>Uranium</t>
  </si>
  <si>
    <t>Бронебойная лента</t>
  </si>
  <si>
    <t>Против щитов</t>
  </si>
  <si>
    <t>Быстрые снаряды</t>
  </si>
  <si>
    <t>Взрывные снаряды</t>
  </si>
  <si>
    <t>Универсальныя лента</t>
  </si>
  <si>
    <t>Самонаводящаяся ракета</t>
  </si>
  <si>
    <t>Скорость поворота</t>
  </si>
  <si>
    <t>Конус наведения</t>
  </si>
  <si>
    <t>Основное вооружение</t>
  </si>
  <si>
    <t>Второстепенное вооружение</t>
  </si>
  <si>
    <t>Спецспособности</t>
  </si>
  <si>
    <t>Очки корпуса</t>
  </si>
  <si>
    <t>Стойкость к урону</t>
  </si>
  <si>
    <t>Физ.</t>
  </si>
  <si>
    <t>Ен.</t>
  </si>
  <si>
    <t>Взрыв.</t>
  </si>
  <si>
    <t>Щит</t>
  </si>
  <si>
    <t>Емкость</t>
  </si>
  <si>
    <t>Скорость зарядки</t>
  </si>
  <si>
    <t>Перехватчик разведки</t>
  </si>
  <si>
    <t>Перехватчик диверсии</t>
  </si>
  <si>
    <t>Перехватчик РЭБ</t>
  </si>
  <si>
    <t>Истребитель-штурмовик</t>
  </si>
  <si>
    <t>Легкий бомбардировщик</t>
  </si>
  <si>
    <t>Командный истребитель</t>
  </si>
  <si>
    <t>Дальнобойный корвет</t>
  </si>
  <si>
    <t>Инженерный корвет</t>
  </si>
  <si>
    <t>Корвет прикрытия</t>
  </si>
  <si>
    <t>Дальность радара</t>
  </si>
  <si>
    <t>Заметность</t>
  </si>
  <si>
    <t>Сила радара</t>
  </si>
  <si>
    <t>Аппарат запуска ракет</t>
  </si>
  <si>
    <t>Микроварп, Усиление радара</t>
  </si>
  <si>
    <t>Автопушка 2х</t>
  </si>
  <si>
    <t>Плазменный аппарат 2х</t>
  </si>
  <si>
    <t>Фотонный излучатель 2х</t>
  </si>
  <si>
    <t>Обман системы "свой-чужой", Подавление силовых щитов.</t>
  </si>
  <si>
    <t>Подавление радаров, Отключение двигателей</t>
  </si>
  <si>
    <t>Пушка малого калибра 4х</t>
  </si>
  <si>
    <t>Пушка среднего калибра 3х</t>
  </si>
  <si>
    <t>Торпедный аппарат</t>
  </si>
  <si>
    <t>Торпедный аппарат 2х</t>
  </si>
  <si>
    <t>Форсаж, Училение щита.</t>
  </si>
  <si>
    <t>Аппарат запуска ракет 4х</t>
  </si>
  <si>
    <t>Торпедный аппарат 6х</t>
  </si>
  <si>
    <t>Ракетный залп, тактическая боеголовка.</t>
  </si>
  <si>
    <t>Автопушка 4х</t>
  </si>
  <si>
    <t>Аппарат запуска ракет 2х</t>
  </si>
  <si>
    <t>Контроль ракет, слежение за целями</t>
  </si>
  <si>
    <t>Рельсовая пушка 4х</t>
  </si>
  <si>
    <t>Пушка крупного калибра 6х</t>
  </si>
  <si>
    <t>Самоперезарядка</t>
  </si>
  <si>
    <t>Ремонт союзников, перезарядка союзников</t>
  </si>
  <si>
    <t>Усиление щита, Уничтожение ракет.</t>
  </si>
  <si>
    <t>Каморные</t>
  </si>
  <si>
    <t>Сплошные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</si>
</sst>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textRotation="90"/>
    </xf>
    <xf numFmtId="2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45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"/>
  <sheetViews>
    <sheetView tabSelected="1" topLeftCell="C1" workbookViewId="0">
      <selection activeCell="I3" sqref="I3"/>
    </sheetView>
  </sheetViews>
  <sheetFormatPr defaultRowHeight="15"/>
  <cols>
    <col min="1" max="1" width="24.28515625" customWidth="1"/>
    <col min="2" max="4" width="28.5703125" customWidth="1"/>
    <col min="5" max="9" width="13.140625" customWidth="1"/>
    <col min="13" max="14" width="11.140625" customWidth="1"/>
  </cols>
  <sheetData>
    <row r="1" spans="1:14">
      <c r="A1" s="8" t="s">
        <v>1</v>
      </c>
      <c r="B1" s="8" t="s">
        <v>38</v>
      </c>
      <c r="C1" s="8" t="s">
        <v>39</v>
      </c>
      <c r="D1" s="8" t="s">
        <v>40</v>
      </c>
      <c r="E1" s="6" t="s">
        <v>3</v>
      </c>
      <c r="F1" s="6" t="s">
        <v>59</v>
      </c>
      <c r="G1" s="6" t="s">
        <v>58</v>
      </c>
      <c r="H1" s="6" t="s">
        <v>60</v>
      </c>
      <c r="I1" s="6" t="s">
        <v>41</v>
      </c>
      <c r="J1" s="7" t="s">
        <v>42</v>
      </c>
      <c r="K1" s="7"/>
      <c r="L1" s="7"/>
      <c r="M1" s="7" t="s">
        <v>46</v>
      </c>
      <c r="N1" s="7"/>
    </row>
    <row r="2" spans="1:14" ht="30" customHeight="1">
      <c r="A2" s="8"/>
      <c r="B2" s="8"/>
      <c r="C2" s="8"/>
      <c r="D2" s="8"/>
      <c r="E2" s="6"/>
      <c r="F2" s="6"/>
      <c r="G2" s="6"/>
      <c r="H2" s="6"/>
      <c r="I2" s="6"/>
      <c r="J2" s="5" t="s">
        <v>43</v>
      </c>
      <c r="K2" s="5" t="s">
        <v>44</v>
      </c>
      <c r="L2" s="5" t="s">
        <v>45</v>
      </c>
      <c r="M2" s="5" t="s">
        <v>47</v>
      </c>
      <c r="N2" s="4" t="s">
        <v>48</v>
      </c>
    </row>
    <row r="3" spans="1:14">
      <c r="A3" t="s">
        <v>49</v>
      </c>
      <c r="B3" t="s">
        <v>63</v>
      </c>
      <c r="C3" t="s">
        <v>61</v>
      </c>
      <c r="D3" t="s">
        <v>62</v>
      </c>
      <c r="E3">
        <v>10</v>
      </c>
      <c r="F3">
        <v>0.3</v>
      </c>
      <c r="G3">
        <v>500</v>
      </c>
      <c r="H3">
        <v>5</v>
      </c>
      <c r="I3">
        <v>130</v>
      </c>
      <c r="J3">
        <v>4</v>
      </c>
      <c r="K3">
        <v>2</v>
      </c>
      <c r="L3">
        <v>0.6</v>
      </c>
      <c r="M3">
        <v>90</v>
      </c>
      <c r="N3">
        <v>3</v>
      </c>
    </row>
    <row r="4" spans="1:14">
      <c r="A4" t="s">
        <v>50</v>
      </c>
      <c r="B4" t="s">
        <v>64</v>
      </c>
      <c r="C4" t="s">
        <v>65</v>
      </c>
      <c r="D4" t="s">
        <v>66</v>
      </c>
      <c r="E4">
        <v>8.5</v>
      </c>
      <c r="F4">
        <v>0.2</v>
      </c>
      <c r="G4">
        <v>250</v>
      </c>
      <c r="H4">
        <v>1.1000000000000001</v>
      </c>
      <c r="I4">
        <v>90</v>
      </c>
      <c r="J4">
        <v>2</v>
      </c>
      <c r="K4">
        <v>3</v>
      </c>
      <c r="L4">
        <v>0.5</v>
      </c>
      <c r="M4">
        <v>100</v>
      </c>
      <c r="N4">
        <v>2.5</v>
      </c>
    </row>
    <row r="5" spans="1:14">
      <c r="A5" t="s">
        <v>51</v>
      </c>
      <c r="B5" t="s">
        <v>68</v>
      </c>
      <c r="C5" t="s">
        <v>70</v>
      </c>
      <c r="D5" t="s">
        <v>67</v>
      </c>
      <c r="E5">
        <v>9</v>
      </c>
      <c r="F5">
        <v>0.4</v>
      </c>
      <c r="G5">
        <v>150</v>
      </c>
      <c r="H5">
        <v>2</v>
      </c>
      <c r="I5">
        <v>100</v>
      </c>
      <c r="J5">
        <v>3</v>
      </c>
      <c r="K5">
        <v>3</v>
      </c>
      <c r="L5">
        <v>0.5</v>
      </c>
      <c r="M5">
        <v>130</v>
      </c>
      <c r="N5">
        <v>3</v>
      </c>
    </row>
    <row r="6" spans="1:14">
      <c r="A6" t="s">
        <v>52</v>
      </c>
      <c r="B6" t="s">
        <v>69</v>
      </c>
      <c r="C6" t="s">
        <v>71</v>
      </c>
      <c r="D6" t="s">
        <v>72</v>
      </c>
      <c r="E6">
        <v>9</v>
      </c>
      <c r="F6">
        <v>0.5</v>
      </c>
      <c r="G6">
        <v>300</v>
      </c>
      <c r="H6">
        <v>1</v>
      </c>
      <c r="I6">
        <v>200</v>
      </c>
      <c r="J6">
        <v>3</v>
      </c>
      <c r="K6">
        <v>2</v>
      </c>
      <c r="L6">
        <v>0.4</v>
      </c>
      <c r="M6">
        <v>300</v>
      </c>
      <c r="N6">
        <v>10</v>
      </c>
    </row>
    <row r="7" spans="1:14">
      <c r="A7" t="s">
        <v>53</v>
      </c>
      <c r="B7" t="s">
        <v>73</v>
      </c>
      <c r="C7" t="s">
        <v>74</v>
      </c>
      <c r="D7" t="s">
        <v>75</v>
      </c>
      <c r="E7">
        <v>6.5</v>
      </c>
      <c r="F7">
        <v>0.7</v>
      </c>
      <c r="G7">
        <v>300</v>
      </c>
      <c r="H7">
        <v>1</v>
      </c>
      <c r="I7">
        <v>600</v>
      </c>
      <c r="J7">
        <v>3.5</v>
      </c>
      <c r="K7">
        <v>2</v>
      </c>
      <c r="L7">
        <v>0.3</v>
      </c>
      <c r="M7">
        <v>300</v>
      </c>
      <c r="N7">
        <v>5</v>
      </c>
    </row>
    <row r="8" spans="1:14">
      <c r="A8" t="s">
        <v>54</v>
      </c>
      <c r="B8" t="s">
        <v>76</v>
      </c>
      <c r="C8" t="s">
        <v>77</v>
      </c>
      <c r="D8" t="s">
        <v>78</v>
      </c>
      <c r="E8">
        <v>8</v>
      </c>
      <c r="F8">
        <v>0.6</v>
      </c>
      <c r="G8">
        <v>400</v>
      </c>
      <c r="H8">
        <v>3</v>
      </c>
      <c r="I8">
        <v>250</v>
      </c>
      <c r="J8">
        <v>4</v>
      </c>
      <c r="K8">
        <v>3</v>
      </c>
      <c r="L8">
        <v>0.4</v>
      </c>
      <c r="M8">
        <v>350</v>
      </c>
      <c r="N8">
        <v>7</v>
      </c>
    </row>
    <row r="9" spans="1:14">
      <c r="A9" t="s">
        <v>55</v>
      </c>
      <c r="B9" t="s">
        <v>73</v>
      </c>
      <c r="C9" t="s">
        <v>79</v>
      </c>
      <c r="D9" t="s">
        <v>81</v>
      </c>
      <c r="E9">
        <v>5</v>
      </c>
      <c r="F9">
        <v>0.8</v>
      </c>
      <c r="G9">
        <v>350</v>
      </c>
      <c r="H9">
        <v>1</v>
      </c>
      <c r="I9">
        <v>1000</v>
      </c>
      <c r="J9">
        <v>7</v>
      </c>
      <c r="K9">
        <v>3</v>
      </c>
      <c r="L9">
        <v>0.1</v>
      </c>
      <c r="M9">
        <v>1000</v>
      </c>
      <c r="N9">
        <v>15</v>
      </c>
    </row>
    <row r="10" spans="1:14">
      <c r="A10" t="s">
        <v>56</v>
      </c>
      <c r="B10" t="s">
        <v>73</v>
      </c>
      <c r="C10" t="s">
        <v>80</v>
      </c>
      <c r="D10" t="s">
        <v>82</v>
      </c>
      <c r="E10">
        <v>4</v>
      </c>
      <c r="F10">
        <v>1</v>
      </c>
      <c r="G10">
        <v>200</v>
      </c>
      <c r="H10">
        <v>1</v>
      </c>
      <c r="I10">
        <v>3000</v>
      </c>
      <c r="J10">
        <v>6</v>
      </c>
      <c r="K10">
        <v>3</v>
      </c>
      <c r="L10">
        <v>0.2</v>
      </c>
      <c r="M10">
        <v>2000</v>
      </c>
      <c r="N10">
        <v>20</v>
      </c>
    </row>
    <row r="11" spans="1:14">
      <c r="A11" t="s">
        <v>57</v>
      </c>
      <c r="B11" t="s">
        <v>71</v>
      </c>
      <c r="C11" t="s">
        <v>80</v>
      </c>
      <c r="D11" t="s">
        <v>83</v>
      </c>
      <c r="E11">
        <v>5.5</v>
      </c>
      <c r="F11">
        <v>0.9</v>
      </c>
      <c r="G11">
        <v>250</v>
      </c>
      <c r="H11">
        <v>2</v>
      </c>
      <c r="I11">
        <v>2000</v>
      </c>
      <c r="J11">
        <v>8</v>
      </c>
      <c r="K11">
        <v>4</v>
      </c>
      <c r="L11">
        <v>0.3</v>
      </c>
      <c r="M11">
        <v>3000</v>
      </c>
      <c r="N11">
        <v>25</v>
      </c>
    </row>
  </sheetData>
  <mergeCells count="11">
    <mergeCell ref="M1:N1"/>
    <mergeCell ref="A1:A2"/>
    <mergeCell ref="B1:B2"/>
    <mergeCell ref="C1:C2"/>
    <mergeCell ref="D1:D2"/>
    <mergeCell ref="I1:I2"/>
    <mergeCell ref="G1:G2"/>
    <mergeCell ref="E1:E2"/>
    <mergeCell ref="F1:F2"/>
    <mergeCell ref="H1:H2"/>
    <mergeCell ref="J1:L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P8" sqref="P8"/>
    </sheetView>
  </sheetViews>
  <sheetFormatPr defaultRowHeight="15"/>
  <cols>
    <col min="1" max="1" width="25.7109375" customWidth="1"/>
    <col min="2" max="3" width="18.28515625" customWidth="1"/>
    <col min="6" max="7" width="5" customWidth="1"/>
  </cols>
  <sheetData>
    <row r="1" spans="1:19" ht="108" customHeight="1">
      <c r="A1" t="s">
        <v>0</v>
      </c>
      <c r="B1" t="s">
        <v>1</v>
      </c>
      <c r="C1" t="s">
        <v>2</v>
      </c>
      <c r="D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24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85</v>
      </c>
      <c r="R1" s="1" t="s">
        <v>84</v>
      </c>
      <c r="S1" s="1"/>
    </row>
    <row r="2" spans="1:19">
      <c r="A2" t="s">
        <v>9</v>
      </c>
      <c r="B2" t="s">
        <v>15</v>
      </c>
      <c r="C2" s="9" t="s">
        <v>23</v>
      </c>
      <c r="D2" s="2">
        <v>3</v>
      </c>
      <c r="E2" s="2">
        <f>400/D2</f>
        <v>133.33333333333334</v>
      </c>
      <c r="F2" s="2"/>
      <c r="G2" s="2"/>
      <c r="H2" s="2">
        <v>30</v>
      </c>
      <c r="I2" s="2">
        <v>2</v>
      </c>
      <c r="J2" s="2">
        <v>2</v>
      </c>
      <c r="K2" s="3"/>
      <c r="L2" s="3"/>
      <c r="M2" s="3">
        <v>3</v>
      </c>
      <c r="N2" s="3">
        <v>2</v>
      </c>
      <c r="O2" s="3"/>
      <c r="P2" s="3">
        <v>2</v>
      </c>
      <c r="Q2" s="3">
        <v>4</v>
      </c>
    </row>
    <row r="3" spans="1:19">
      <c r="A3" t="s">
        <v>10</v>
      </c>
      <c r="B3" t="s">
        <v>16</v>
      </c>
      <c r="C3" s="9"/>
      <c r="D3" s="2">
        <f>D2*1.5</f>
        <v>4.5</v>
      </c>
      <c r="E3" s="2">
        <f t="shared" ref="E3:E9" si="0">400/D3</f>
        <v>88.888888888888886</v>
      </c>
      <c r="F3" s="2"/>
      <c r="G3" s="2"/>
      <c r="H3" s="2">
        <f>H2*0.9</f>
        <v>27</v>
      </c>
      <c r="I3" s="2">
        <f>I2*2</f>
        <v>4</v>
      </c>
      <c r="J3" s="2">
        <v>2</v>
      </c>
      <c r="K3" s="3"/>
      <c r="L3" s="3">
        <v>2</v>
      </c>
      <c r="M3" s="3">
        <v>1</v>
      </c>
      <c r="N3" s="3"/>
      <c r="O3" s="3"/>
      <c r="P3" s="3">
        <v>1</v>
      </c>
      <c r="Q3" s="3">
        <v>1</v>
      </c>
    </row>
    <row r="4" spans="1:19">
      <c r="A4" t="s">
        <v>11</v>
      </c>
      <c r="B4" t="s">
        <v>17</v>
      </c>
      <c r="C4" s="9"/>
      <c r="D4" s="2">
        <f>D2*0.75</f>
        <v>2.25</v>
      </c>
      <c r="E4" s="2">
        <f t="shared" si="0"/>
        <v>177.77777777777777</v>
      </c>
      <c r="F4" s="2"/>
      <c r="G4" s="2"/>
      <c r="H4" s="2">
        <f>H2*0.75</f>
        <v>22.5</v>
      </c>
      <c r="I4" s="2">
        <f>I2*2.5</f>
        <v>5</v>
      </c>
      <c r="J4" s="2">
        <v>2</v>
      </c>
      <c r="K4" s="3"/>
      <c r="L4" s="3">
        <v>1</v>
      </c>
      <c r="M4" s="3"/>
      <c r="N4" s="3">
        <v>1</v>
      </c>
      <c r="O4" s="3"/>
      <c r="P4" s="3"/>
    </row>
    <row r="5" spans="1:19">
      <c r="A5" t="s">
        <v>12</v>
      </c>
      <c r="B5" t="s">
        <v>18</v>
      </c>
      <c r="C5" s="9"/>
      <c r="D5" s="2">
        <f>D2*1.3</f>
        <v>3.9000000000000004</v>
      </c>
      <c r="E5" s="2">
        <f t="shared" si="0"/>
        <v>102.56410256410255</v>
      </c>
      <c r="F5" s="2"/>
      <c r="G5" s="2"/>
      <c r="H5" s="2">
        <f>H2*0.1</f>
        <v>3</v>
      </c>
      <c r="I5" s="2">
        <f>I2*0.1</f>
        <v>0.2</v>
      </c>
      <c r="J5" s="2">
        <v>2</v>
      </c>
      <c r="K5" s="3"/>
      <c r="L5" s="3"/>
      <c r="M5" s="3"/>
      <c r="N5" s="3"/>
      <c r="O5" s="3">
        <v>1</v>
      </c>
      <c r="P5" s="3">
        <v>2</v>
      </c>
    </row>
    <row r="6" spans="1:19">
      <c r="A6" t="s">
        <v>13</v>
      </c>
      <c r="B6" t="s">
        <v>19</v>
      </c>
      <c r="C6" s="9"/>
      <c r="D6" s="2">
        <f>D2*0.9</f>
        <v>2.7</v>
      </c>
      <c r="E6" s="2">
        <f t="shared" si="0"/>
        <v>148.14814814814815</v>
      </c>
      <c r="F6" s="2"/>
      <c r="G6" s="2"/>
      <c r="H6" s="2">
        <f>H2*0.95</f>
        <v>28.5</v>
      </c>
      <c r="I6" s="2">
        <f>I2*0.9</f>
        <v>1.8</v>
      </c>
      <c r="J6" s="2">
        <v>2</v>
      </c>
      <c r="K6" s="3"/>
      <c r="L6" s="3"/>
      <c r="M6" s="3">
        <v>1</v>
      </c>
      <c r="N6" s="3">
        <v>2</v>
      </c>
      <c r="O6" s="3">
        <v>2</v>
      </c>
      <c r="P6" s="3">
        <v>1</v>
      </c>
      <c r="R6">
        <v>4</v>
      </c>
    </row>
    <row r="7" spans="1:19">
      <c r="A7" t="s">
        <v>14</v>
      </c>
      <c r="B7" t="s">
        <v>20</v>
      </c>
      <c r="C7" s="9"/>
      <c r="D7" s="2">
        <f>D2*0.9*1.5</f>
        <v>4.0500000000000007</v>
      </c>
      <c r="E7" s="2">
        <f t="shared" si="0"/>
        <v>98.765432098765416</v>
      </c>
      <c r="F7" s="2"/>
      <c r="G7" s="2"/>
      <c r="H7" s="2">
        <f>H2*0.8</f>
        <v>24</v>
      </c>
      <c r="I7" s="2">
        <f>I2*0.9*2</f>
        <v>3.6</v>
      </c>
      <c r="J7" s="2">
        <v>2</v>
      </c>
      <c r="K7" s="3"/>
      <c r="L7" s="3">
        <v>1</v>
      </c>
      <c r="M7" s="3"/>
      <c r="N7" s="3"/>
      <c r="O7" s="3">
        <v>1</v>
      </c>
      <c r="P7" s="3"/>
      <c r="R7">
        <v>1</v>
      </c>
    </row>
    <row r="8" spans="1:19">
      <c r="A8" t="s">
        <v>28</v>
      </c>
      <c r="B8" t="s">
        <v>29</v>
      </c>
      <c r="C8" s="9"/>
      <c r="D8" s="2">
        <v>10</v>
      </c>
      <c r="E8" s="2">
        <f t="shared" si="0"/>
        <v>40</v>
      </c>
      <c r="F8" s="2"/>
      <c r="G8" s="2"/>
      <c r="H8" s="2">
        <f>H2*1.3</f>
        <v>39</v>
      </c>
      <c r="I8" s="2">
        <f>I2*0.5</f>
        <v>1</v>
      </c>
      <c r="J8" s="2">
        <v>2</v>
      </c>
      <c r="K8" s="3"/>
      <c r="L8" s="3"/>
      <c r="M8" s="3">
        <v>1</v>
      </c>
      <c r="N8" s="3"/>
      <c r="O8" s="3"/>
      <c r="P8" s="3"/>
    </row>
    <row r="9" spans="1:19">
      <c r="A9" t="s">
        <v>21</v>
      </c>
      <c r="B9" t="s">
        <v>22</v>
      </c>
      <c r="C9" s="9"/>
      <c r="D9" s="2">
        <f>D2*1.2</f>
        <v>3.5999999999999996</v>
      </c>
      <c r="E9" s="2">
        <f t="shared" si="0"/>
        <v>111.11111111111113</v>
      </c>
      <c r="F9" s="2"/>
      <c r="G9" s="2"/>
      <c r="H9" s="2">
        <f>H2*0.9</f>
        <v>27</v>
      </c>
      <c r="I9" s="2">
        <f>I2*3.5</f>
        <v>7</v>
      </c>
      <c r="J9" s="2">
        <v>2</v>
      </c>
      <c r="K9" s="3"/>
      <c r="L9" s="3"/>
      <c r="M9" s="3"/>
      <c r="N9" s="3"/>
      <c r="O9" s="3"/>
      <c r="P9" s="3"/>
    </row>
    <row r="10" spans="1:19">
      <c r="A10" t="s">
        <v>25</v>
      </c>
      <c r="B10" t="s">
        <v>27</v>
      </c>
      <c r="C10" t="s">
        <v>26</v>
      </c>
      <c r="D10" s="2">
        <v>15</v>
      </c>
      <c r="E10" s="2">
        <v>300</v>
      </c>
      <c r="F10" s="2"/>
      <c r="G10" s="2"/>
      <c r="H10" s="2">
        <v>150</v>
      </c>
      <c r="I10" s="2">
        <v>7</v>
      </c>
      <c r="J10" s="2">
        <v>1.5</v>
      </c>
      <c r="L10">
        <f>($E2*L2+$E3*L3+$E4*L4+$E5*L5+$E6*L6+$E7*L7+$E8*L8+$E9*L9)/SUM(L2:L9)</f>
        <v>113.58024691358024</v>
      </c>
      <c r="M10">
        <f t="shared" ref="M10:R10" si="1">($E2*M2+$E3*M3+$E4*M4+$E5*M5+$E6*M6+$E7*M7+$E8*M8+$E9*M9)/SUM(M2:M9)</f>
        <v>112.83950617283951</v>
      </c>
      <c r="N10">
        <f t="shared" si="1"/>
        <v>148.14814814814815</v>
      </c>
      <c r="O10">
        <f t="shared" si="1"/>
        <v>124.40645773979107</v>
      </c>
      <c r="P10">
        <f t="shared" si="1"/>
        <v>118.1386514719848</v>
      </c>
      <c r="Q10">
        <f t="shared" si="1"/>
        <v>124.44444444444446</v>
      </c>
      <c r="R10">
        <f t="shared" si="1"/>
        <v>138.27160493827159</v>
      </c>
    </row>
    <row r="12" spans="1:19">
      <c r="L12" t="s">
        <v>36</v>
      </c>
      <c r="M12" t="s">
        <v>37</v>
      </c>
    </row>
    <row r="13" spans="1:19">
      <c r="A13" t="s">
        <v>35</v>
      </c>
      <c r="D13">
        <v>15</v>
      </c>
      <c r="E13">
        <v>40</v>
      </c>
      <c r="F13">
        <v>1</v>
      </c>
      <c r="G13">
        <v>1</v>
      </c>
      <c r="H13">
        <v>0</v>
      </c>
      <c r="I13">
        <v>0</v>
      </c>
      <c r="J13" s="2">
        <v>30</v>
      </c>
      <c r="L13">
        <v>10</v>
      </c>
      <c r="M13">
        <v>30</v>
      </c>
    </row>
  </sheetData>
  <mergeCells count="1">
    <mergeCell ref="C2:C9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Юниты</vt:lpstr>
      <vt:lpstr>Лист2</vt:lpstr>
      <vt:lpstr>Снаряды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2017-05-03T21:15:40Z</dcterms:modified>
</cp:coreProperties>
</file>