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O5" i="1"/>
  <c r="N5" i="1"/>
  <c r="R21" i="1" l="1"/>
  <c r="F21" i="1" s="1"/>
  <c r="T17" i="1"/>
  <c r="H17" i="1" s="1"/>
  <c r="T10" i="1"/>
  <c r="H10" i="1" s="1"/>
  <c r="T12" i="1"/>
  <c r="H12" i="1" s="1"/>
  <c r="R18" i="1"/>
  <c r="F18" i="1" s="1"/>
  <c r="T18" i="1"/>
  <c r="H18" i="1" s="1"/>
  <c r="R8" i="1"/>
  <c r="F8" i="1" s="1"/>
  <c r="T22" i="1"/>
  <c r="H22" i="1" s="1"/>
  <c r="T13" i="1"/>
  <c r="H13" i="1" s="1"/>
  <c r="R14" i="1"/>
  <c r="F14" i="1" s="1"/>
  <c r="R20" i="1"/>
  <c r="F20" i="1" s="1"/>
  <c r="T11" i="1"/>
  <c r="H11" i="1" s="1"/>
  <c r="R6" i="1"/>
  <c r="F6" i="1" s="1"/>
  <c r="R16" i="1"/>
  <c r="F16" i="1" s="1"/>
  <c r="T21" i="1"/>
  <c r="H21" i="1" s="1"/>
  <c r="R13" i="1"/>
  <c r="F13" i="1" s="1"/>
  <c r="R9" i="1"/>
  <c r="F9" i="1" s="1"/>
  <c r="R23" i="1"/>
  <c r="F23" i="1" s="1"/>
  <c r="R19" i="1"/>
  <c r="F19" i="1" s="1"/>
  <c r="T20" i="1"/>
  <c r="H20" i="1" s="1"/>
  <c r="R5" i="1"/>
  <c r="F5" i="1" s="1"/>
  <c r="R12" i="1"/>
  <c r="F12" i="1" s="1"/>
  <c r="R22" i="1"/>
  <c r="F22" i="1" s="1"/>
  <c r="T19" i="1"/>
  <c r="H19" i="1" s="1"/>
  <c r="T9" i="1"/>
  <c r="H9" i="1" s="1"/>
  <c r="R15" i="1"/>
  <c r="F15" i="1" s="1"/>
  <c r="R11" i="1"/>
  <c r="F11" i="1" s="1"/>
  <c r="R7" i="1"/>
  <c r="F7" i="1" s="1"/>
  <c r="R17" i="1"/>
  <c r="F17" i="1" s="1"/>
  <c r="T16" i="1"/>
  <c r="H16" i="1" s="1"/>
  <c r="T8" i="1"/>
  <c r="H8" i="1" s="1"/>
  <c r="R10" i="1"/>
  <c r="F10" i="1" s="1"/>
  <c r="T23" i="1"/>
  <c r="H23" i="1" s="1"/>
  <c r="T15" i="1"/>
  <c r="H15" i="1" s="1"/>
  <c r="T7" i="1"/>
  <c r="H7" i="1" s="1"/>
  <c r="T14" i="1"/>
  <c r="H14" i="1" s="1"/>
  <c r="T6" i="1"/>
  <c r="H6" i="1" s="1"/>
  <c r="Q13" i="1"/>
  <c r="E13" i="1" s="1"/>
  <c r="U19" i="1"/>
  <c r="I19" i="1" s="1"/>
  <c r="T5" i="1"/>
  <c r="H5" i="1" s="1"/>
  <c r="S13" i="1"/>
  <c r="G13" i="1" s="1"/>
  <c r="V19" i="1"/>
  <c r="J19" i="1" s="1"/>
  <c r="Q15" i="1"/>
  <c r="E15" i="1" s="1"/>
  <c r="Q7" i="1"/>
  <c r="E7" i="1" s="1"/>
  <c r="U21" i="1"/>
  <c r="I21" i="1" s="1"/>
  <c r="P17" i="1"/>
  <c r="D17" i="1" s="1"/>
  <c r="S7" i="1"/>
  <c r="G7" i="1" s="1"/>
  <c r="P14" i="1"/>
  <c r="D14" i="1" s="1"/>
  <c r="V10" i="1"/>
  <c r="J10" i="1" s="1"/>
  <c r="P6" i="1"/>
  <c r="D6" i="1" s="1"/>
  <c r="S20" i="1"/>
  <c r="G20" i="1" s="1"/>
  <c r="P16" i="1"/>
  <c r="D16" i="1" s="1"/>
  <c r="P23" i="1"/>
  <c r="D23" i="1" s="1"/>
  <c r="P13" i="1"/>
  <c r="D13" i="1" s="1"/>
  <c r="P19" i="1"/>
  <c r="D19" i="1" s="1"/>
  <c r="S23" i="1"/>
  <c r="G23" i="1" s="1"/>
  <c r="U10" i="1"/>
  <c r="I10" i="1" s="1"/>
  <c r="Q23" i="1"/>
  <c r="E23" i="1" s="1"/>
  <c r="V16" i="1"/>
  <c r="J16" i="1" s="1"/>
  <c r="S10" i="1"/>
  <c r="G10" i="1" s="1"/>
  <c r="S12" i="1"/>
  <c r="G12" i="1" s="1"/>
  <c r="S8" i="1"/>
  <c r="G8" i="1" s="1"/>
  <c r="P22" i="1"/>
  <c r="D22" i="1" s="1"/>
  <c r="V18" i="1"/>
  <c r="J18" i="1" s="1"/>
  <c r="U16" i="1"/>
  <c r="I16" i="1" s="1"/>
  <c r="Q10" i="1"/>
  <c r="E10" i="1" s="1"/>
  <c r="Q9" i="1"/>
  <c r="E9" i="1" s="1"/>
  <c r="S15" i="1"/>
  <c r="G15" i="1" s="1"/>
  <c r="Q20" i="1"/>
  <c r="E20" i="1" s="1"/>
  <c r="V13" i="1"/>
  <c r="J13" i="1" s="1"/>
  <c r="U23" i="1"/>
  <c r="I23" i="1" s="1"/>
  <c r="V21" i="1"/>
  <c r="J21" i="1" s="1"/>
  <c r="P9" i="1"/>
  <c r="D9" i="1" s="1"/>
  <c r="U15" i="1"/>
  <c r="I15" i="1" s="1"/>
  <c r="P11" i="1"/>
  <c r="D11" i="1" s="1"/>
  <c r="U7" i="1"/>
  <c r="I7" i="1" s="1"/>
  <c r="Q21" i="1"/>
  <c r="E21" i="1" s="1"/>
  <c r="Q17" i="1"/>
  <c r="E17" i="1" s="1"/>
  <c r="V14" i="1"/>
  <c r="J14" i="1" s="1"/>
  <c r="P10" i="1"/>
  <c r="D10" i="1" s="1"/>
  <c r="V6" i="1"/>
  <c r="J6" i="1" s="1"/>
  <c r="S16" i="1"/>
  <c r="G16" i="1" s="1"/>
  <c r="P20" i="1"/>
  <c r="D20" i="1" s="1"/>
  <c r="U13" i="1"/>
  <c r="I13" i="1" s="1"/>
  <c r="U18" i="1"/>
  <c r="I18" i="1" s="1"/>
  <c r="V8" i="1"/>
  <c r="J8" i="1" s="1"/>
  <c r="S21" i="1"/>
  <c r="G21" i="1" s="1"/>
  <c r="P15" i="1"/>
  <c r="D15" i="1" s="1"/>
  <c r="V11" i="1"/>
  <c r="J11" i="1" s="1"/>
  <c r="U8" i="1"/>
  <c r="I8" i="1" s="1"/>
  <c r="U11" i="1"/>
  <c r="I11" i="1" s="1"/>
  <c r="U22" i="1"/>
  <c r="I22" i="1" s="1"/>
  <c r="P21" i="1"/>
  <c r="D21" i="1" s="1"/>
  <c r="S19" i="1"/>
  <c r="G19" i="1" s="1"/>
  <c r="V17" i="1"/>
  <c r="J17" i="1" s="1"/>
  <c r="Q16" i="1"/>
  <c r="E16" i="1" s="1"/>
  <c r="U14" i="1"/>
  <c r="I14" i="1" s="1"/>
  <c r="S11" i="1"/>
  <c r="G11" i="1" s="1"/>
  <c r="V9" i="1"/>
  <c r="J9" i="1" s="1"/>
  <c r="Q8" i="1"/>
  <c r="E8" i="1" s="1"/>
  <c r="U6" i="1"/>
  <c r="I6" i="1" s="1"/>
  <c r="S22" i="1"/>
  <c r="G22" i="1" s="1"/>
  <c r="V20" i="1"/>
  <c r="J20" i="1" s="1"/>
  <c r="Q19" i="1"/>
  <c r="E19" i="1" s="1"/>
  <c r="U17" i="1"/>
  <c r="I17" i="1" s="1"/>
  <c r="S14" i="1"/>
  <c r="G14" i="1" s="1"/>
  <c r="V12" i="1"/>
  <c r="J12" i="1" s="1"/>
  <c r="Q11" i="1"/>
  <c r="E11" i="1" s="1"/>
  <c r="U9" i="1"/>
  <c r="I9" i="1" s="1"/>
  <c r="P8" i="1"/>
  <c r="D8" i="1" s="1"/>
  <c r="S6" i="1"/>
  <c r="G6" i="1" s="1"/>
  <c r="Q12" i="1"/>
  <c r="E12" i="1" s="1"/>
  <c r="S18" i="1"/>
  <c r="G18" i="1" s="1"/>
  <c r="P12" i="1"/>
  <c r="D12" i="1" s="1"/>
  <c r="V22" i="1"/>
  <c r="J22" i="1" s="1"/>
  <c r="P18" i="1"/>
  <c r="D18" i="1" s="1"/>
  <c r="V23" i="1"/>
  <c r="J23" i="1" s="1"/>
  <c r="Q22" i="1"/>
  <c r="E22" i="1" s="1"/>
  <c r="U20" i="1"/>
  <c r="I20" i="1" s="1"/>
  <c r="S17" i="1"/>
  <c r="G17" i="1" s="1"/>
  <c r="V15" i="1"/>
  <c r="J15" i="1" s="1"/>
  <c r="Q14" i="1"/>
  <c r="E14" i="1" s="1"/>
  <c r="U12" i="1"/>
  <c r="I12" i="1" s="1"/>
  <c r="S9" i="1"/>
  <c r="G9" i="1" s="1"/>
  <c r="V7" i="1"/>
  <c r="J7" i="1" s="1"/>
  <c r="Q6" i="1"/>
  <c r="E6" i="1" s="1"/>
  <c r="Q18" i="1"/>
  <c r="E18" i="1" s="1"/>
  <c r="P7" i="1"/>
  <c r="D7" i="1" s="1"/>
  <c r="P5" i="1"/>
  <c r="D5" i="1" s="1"/>
  <c r="U5" i="1"/>
  <c r="I5" i="1" s="1"/>
  <c r="Q5" i="1"/>
  <c r="E5" i="1" s="1"/>
  <c r="V5" i="1"/>
  <c r="J5" i="1" s="1"/>
  <c r="S5" i="1"/>
  <c r="G5" i="1" s="1"/>
  <c r="K18" i="1" l="1"/>
  <c r="K17" i="1"/>
  <c r="K14" i="1"/>
  <c r="K9" i="1"/>
  <c r="K21" i="1"/>
  <c r="K23" i="1"/>
  <c r="K5" i="1"/>
  <c r="K12" i="1"/>
  <c r="K16" i="1"/>
  <c r="K22" i="1"/>
  <c r="K15" i="1"/>
  <c r="K6" i="1"/>
  <c r="K20" i="1"/>
  <c r="K8" i="1"/>
  <c r="K13" i="1"/>
  <c r="K7" i="1"/>
  <c r="K19" i="1"/>
  <c r="K11" i="1"/>
  <c r="K10" i="1"/>
</calcChain>
</file>

<file path=xl/sharedStrings.xml><?xml version="1.0" encoding="utf-8"?>
<sst xmlns="http://schemas.openxmlformats.org/spreadsheetml/2006/main" count="69" uniqueCount="68">
  <si>
    <t>Quartile 0.5</t>
  </si>
  <si>
    <t>Quartile 0.1</t>
  </si>
  <si>
    <t>Quartile 0.95</t>
  </si>
  <si>
    <t>Quartile 0.9</t>
  </si>
  <si>
    <t>Site</t>
  </si>
  <si>
    <t>SN</t>
  </si>
  <si>
    <t>3I01</t>
  </si>
  <si>
    <t>3G06</t>
  </si>
  <si>
    <t>1G05</t>
  </si>
  <si>
    <t>1N01</t>
  </si>
  <si>
    <t xml:space="preserve">C05       </t>
  </si>
  <si>
    <t>1F06</t>
  </si>
  <si>
    <t>5N08</t>
  </si>
  <si>
    <t>H06</t>
  </si>
  <si>
    <t>1G02</t>
  </si>
  <si>
    <t>E07</t>
  </si>
  <si>
    <t>3C09</t>
  </si>
  <si>
    <t xml:space="preserve">R00       </t>
  </si>
  <si>
    <t>O04</t>
  </si>
  <si>
    <t>5G04</t>
  </si>
  <si>
    <t>1C03</t>
  </si>
  <si>
    <t>5K05</t>
  </si>
  <si>
    <t>1M01</t>
  </si>
  <si>
    <t>5I05</t>
  </si>
  <si>
    <t>1N02</t>
  </si>
  <si>
    <t>1019</t>
  </si>
  <si>
    <t>144</t>
  </si>
  <si>
    <t>1089</t>
  </si>
  <si>
    <t>00MG001026</t>
  </si>
  <si>
    <t>1067</t>
  </si>
  <si>
    <t>1074</t>
  </si>
  <si>
    <t>1024</t>
  </si>
  <si>
    <t>1052</t>
  </si>
  <si>
    <t>1083</t>
  </si>
  <si>
    <t>1102</t>
  </si>
  <si>
    <t>1087</t>
  </si>
  <si>
    <t>1090</t>
  </si>
  <si>
    <t>1013</t>
  </si>
  <si>
    <t>1005</t>
  </si>
  <si>
    <t>1023</t>
  </si>
  <si>
    <t>0000001067</t>
  </si>
  <si>
    <t>1008</t>
  </si>
  <si>
    <t>37</t>
  </si>
  <si>
    <t>0000000046</t>
  </si>
  <si>
    <t>Quartile 0.025</t>
  </si>
  <si>
    <t>Quartile 0.975</t>
  </si>
  <si>
    <t>Quartile 0.05</t>
  </si>
  <si>
    <t>WUC</t>
  </si>
  <si>
    <t>JA200</t>
  </si>
  <si>
    <t>JA201</t>
  </si>
  <si>
    <t>JA202</t>
  </si>
  <si>
    <t>JA203</t>
  </si>
  <si>
    <t>JA204</t>
  </si>
  <si>
    <t>JA205</t>
  </si>
  <si>
    <t>JA206</t>
  </si>
  <si>
    <t>JA207</t>
  </si>
  <si>
    <t>JA208</t>
  </si>
  <si>
    <t>JA209</t>
  </si>
  <si>
    <t>JA210</t>
  </si>
  <si>
    <t>JA211</t>
  </si>
  <si>
    <t>JA212</t>
  </si>
  <si>
    <t>JA213</t>
  </si>
  <si>
    <t>JA214</t>
  </si>
  <si>
    <t>JA215</t>
  </si>
  <si>
    <t>JA216</t>
  </si>
  <si>
    <t>JA217</t>
  </si>
  <si>
    <t xml:space="preserve">Sample Made up Failure Distribution </t>
  </si>
  <si>
    <t>Sample Made up True Failure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</si>
</sst>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2" fillId="0" borderId="0" xfId="1"/>
    <xf numFmtId="14" fontId="0" fillId="0" borderId="0" xfId="0" applyNumberFormat="1"/>
    <xf numFmtId="0" fontId="2" fillId="0" borderId="0" xfId="1"/>
    <xf numFmtId="0" fontId="0" fillId="0" borderId="0" xfId="0" applyNumberFormat="1"/>
    <xf numFmtId="14" fontId="2" fillId="0" borderId="0" xfId="1" applyNumberForma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0" borderId="0" xfId="2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0"/>
  <sheetViews>
    <sheetView tabSelected="1" workbookViewId="0">
      <selection activeCell="K7" sqref="K7"/>
    </sheetView>
  </sheetViews>
  <sheetFormatPr defaultRowHeight="15"/>
  <cols>
    <col min="1" max="1" width="8.42578125" bestFit="1" customWidth="1"/>
    <col min="2" max="2" width="8.42578125" customWidth="1"/>
    <col min="3" max="3" width="12" bestFit="1" customWidth="1"/>
    <col min="4" max="4" width="12" customWidth="1"/>
    <col min="5" max="8" width="10.7109375" bestFit="1" customWidth="1"/>
    <col min="9" max="10" width="10.7109375" customWidth="1"/>
    <col min="11" max="12" width="11.7109375" customWidth="1"/>
    <col min="13" max="13" width="11.7109375" hidden="1" customWidth="1"/>
    <col min="14" max="18" width="9.140625" hidden="1" customWidth="1"/>
    <col min="19" max="20" width="8.85546875" hidden="1" customWidth="1"/>
    <col min="21" max="21" width="9.140625" hidden="1" customWidth="1"/>
    <col min="22" max="22" width="10.7109375" hidden="1" customWidth="1"/>
  </cols>
  <sheetData>
    <row r="2" spans="1:22">
      <c r="O2" s="4">
        <v>42005</v>
      </c>
    </row>
    <row r="3" spans="1:22">
      <c r="D3" s="12" t="s">
        <v>66</v>
      </c>
      <c r="E3" s="12"/>
      <c r="F3" s="12"/>
      <c r="G3" s="12"/>
      <c r="H3" s="12"/>
      <c r="I3" s="12"/>
      <c r="J3" s="12"/>
      <c r="K3" s="11" t="s">
        <v>67</v>
      </c>
      <c r="L3" s="9"/>
      <c r="M3" s="9"/>
      <c r="N3" s="1"/>
      <c r="O3" s="1"/>
    </row>
    <row r="4" spans="1:22" s="2" customFormat="1" ht="30">
      <c r="A4" s="2" t="s">
        <v>4</v>
      </c>
      <c r="B4" s="2" t="s">
        <v>47</v>
      </c>
      <c r="C4" s="2" t="s">
        <v>5</v>
      </c>
      <c r="D4" s="2" t="s">
        <v>44</v>
      </c>
      <c r="E4" s="2" t="s">
        <v>46</v>
      </c>
      <c r="F4" s="2" t="s">
        <v>1</v>
      </c>
      <c r="G4" s="2" t="s">
        <v>0</v>
      </c>
      <c r="H4" s="2" t="s">
        <v>3</v>
      </c>
      <c r="I4" s="2" t="s">
        <v>2</v>
      </c>
      <c r="J4" s="2" t="s">
        <v>45</v>
      </c>
      <c r="K4" s="11"/>
      <c r="L4" s="9"/>
      <c r="M4" s="9"/>
    </row>
    <row r="5" spans="1:22">
      <c r="A5" s="3" t="s">
        <v>6</v>
      </c>
      <c r="B5" s="10" t="s">
        <v>48</v>
      </c>
      <c r="C5" s="5" t="s">
        <v>25</v>
      </c>
      <c r="D5" s="7">
        <f ca="1">$M5+P5</f>
        <v>42320</v>
      </c>
      <c r="E5" s="7">
        <f t="shared" ref="E5:J5" ca="1" si="0">$M5+Q5</f>
        <v>42332</v>
      </c>
      <c r="F5" s="7">
        <f t="shared" ca="1" si="0"/>
        <v>42346</v>
      </c>
      <c r="G5" s="7">
        <f t="shared" ca="1" si="0"/>
        <v>42395</v>
      </c>
      <c r="H5" s="7">
        <f t="shared" ca="1" si="0"/>
        <v>42444</v>
      </c>
      <c r="I5" s="7">
        <f t="shared" ca="1" si="0"/>
        <v>42458</v>
      </c>
      <c r="J5" s="7">
        <f t="shared" ca="1" si="0"/>
        <v>42470</v>
      </c>
      <c r="K5" s="8">
        <f t="shared" ref="K5:K23" ca="1" si="1">RAND()*(1/0.8)*(H5-F5)+F5</f>
        <v>42419.338211802715</v>
      </c>
      <c r="L5" s="8"/>
      <c r="M5" s="8">
        <f ca="1">$O$2+RANDBETWEEN(0,3*365)</f>
        <v>42339</v>
      </c>
      <c r="N5">
        <f ca="1">RANDBETWEEN(1,365)</f>
        <v>56</v>
      </c>
      <c r="O5">
        <f ca="1">60*RAND()</f>
        <v>38.377897611764368</v>
      </c>
      <c r="P5" s="6">
        <f ca="1">ROUND(_xlfn.NORM.INV(0.025,$N5,$O5),0)</f>
        <v>-19</v>
      </c>
      <c r="Q5" s="6">
        <f ca="1">ROUND(_xlfn.NORM.INV(0.05,$N5,$O5),0)</f>
        <v>-7</v>
      </c>
      <c r="R5" s="6">
        <f ca="1">ROUND(_xlfn.NORM.INV(0.1,$N5,$O5),0)</f>
        <v>7</v>
      </c>
      <c r="S5" s="6">
        <f ca="1">ROUND(_xlfn.NORM.INV(0.5,N5,O5),0)</f>
        <v>56</v>
      </c>
      <c r="T5" s="6">
        <f ca="1">ROUND(_xlfn.NORM.INV(0.9,$N5,$O5),0)</f>
        <v>105</v>
      </c>
      <c r="U5" s="6">
        <f ca="1">ROUND(_xlfn.NORM.INV(0.95,$N5,$O5),0)</f>
        <v>119</v>
      </c>
      <c r="V5" s="6">
        <f ca="1">ROUND(_xlfn.NORM.INV(0.975,N5,O5),0)</f>
        <v>131</v>
      </c>
    </row>
    <row r="6" spans="1:22">
      <c r="A6" s="5" t="s">
        <v>7</v>
      </c>
      <c r="B6" s="10" t="s">
        <v>48</v>
      </c>
      <c r="C6" s="5" t="s">
        <v>26</v>
      </c>
      <c r="D6" s="7">
        <f t="shared" ref="D6:D23" ca="1" si="2">$M6+P6</f>
        <v>42262</v>
      </c>
      <c r="E6" s="7">
        <f t="shared" ref="E6:E23" ca="1" si="3">$M6+Q6</f>
        <v>42273</v>
      </c>
      <c r="F6" s="7">
        <f t="shared" ref="F6:F23" ca="1" si="4">$M6+R6</f>
        <v>42286</v>
      </c>
      <c r="G6" s="7">
        <f t="shared" ref="G6:G23" ca="1" si="5">$M6+S6</f>
        <v>42333</v>
      </c>
      <c r="H6" s="7">
        <f t="shared" ref="H6:H23" ca="1" si="6">$M6+T6</f>
        <v>42380</v>
      </c>
      <c r="I6" s="7">
        <f t="shared" ref="I6:I23" ca="1" si="7">$M6+U6</f>
        <v>42393</v>
      </c>
      <c r="J6" s="7">
        <f t="shared" ref="J6:J23" ca="1" si="8">$M6+V6</f>
        <v>42404</v>
      </c>
      <c r="K6" s="8">
        <f t="shared" ca="1" si="1"/>
        <v>42292.469052802415</v>
      </c>
      <c r="L6" s="8"/>
      <c r="M6" s="8">
        <f t="shared" ref="M6:M23" ca="1" si="9">$O$2+RANDBETWEEN(0,3*365)</f>
        <v>42271</v>
      </c>
      <c r="N6">
        <f t="shared" ref="N6:N23" ca="1" si="10">RANDBETWEEN(1,365)</f>
        <v>62</v>
      </c>
      <c r="O6">
        <f t="shared" ref="O6:O23" ca="1" si="11">60*RAND()</f>
        <v>36.427958892242231</v>
      </c>
      <c r="P6" s="6">
        <f t="shared" ref="P6:P23" ca="1" si="12">ROUND(_xlfn.NORM.INV(0.025,$N6,$O6),0)</f>
        <v>-9</v>
      </c>
      <c r="Q6" s="6">
        <f t="shared" ref="Q6:Q23" ca="1" si="13">ROUND(_xlfn.NORM.INV(0.05,$N6,$O6),0)</f>
        <v>2</v>
      </c>
      <c r="R6" s="6">
        <f t="shared" ref="R6:R23" ca="1" si="14">ROUND(_xlfn.NORM.INV(0.1,$N6,$O6),0)</f>
        <v>15</v>
      </c>
      <c r="S6" s="6">
        <f t="shared" ref="S6:S23" ca="1" si="15">ROUND(_xlfn.NORM.INV(0.5,N6,O6),0)</f>
        <v>62</v>
      </c>
      <c r="T6" s="6">
        <f t="shared" ref="T6:T23" ca="1" si="16">ROUND(_xlfn.NORM.INV(0.9,$N6,$O6),0)</f>
        <v>109</v>
      </c>
      <c r="U6" s="6">
        <f t="shared" ref="U6:U23" ca="1" si="17">ROUND(_xlfn.NORM.INV(0.95,$N6,$O6),0)</f>
        <v>122</v>
      </c>
      <c r="V6" s="6">
        <f t="shared" ref="V6:V23" ca="1" si="18">ROUND(_xlfn.NORM.INV(0.975,N6,O6),0)</f>
        <v>133</v>
      </c>
    </row>
    <row r="7" spans="1:22">
      <c r="A7" s="5" t="s">
        <v>8</v>
      </c>
      <c r="B7" s="10" t="s">
        <v>49</v>
      </c>
      <c r="C7" s="5" t="s">
        <v>27</v>
      </c>
      <c r="D7" s="7">
        <f t="shared" ca="1" si="2"/>
        <v>42634</v>
      </c>
      <c r="E7" s="7">
        <f t="shared" ca="1" si="3"/>
        <v>42640</v>
      </c>
      <c r="F7" s="7">
        <f t="shared" ca="1" si="4"/>
        <v>42647</v>
      </c>
      <c r="G7" s="7">
        <f t="shared" ca="1" si="5"/>
        <v>42672</v>
      </c>
      <c r="H7" s="7">
        <f t="shared" ca="1" si="6"/>
        <v>42697</v>
      </c>
      <c r="I7" s="7">
        <f t="shared" ca="1" si="7"/>
        <v>42704</v>
      </c>
      <c r="J7" s="7">
        <f t="shared" ca="1" si="8"/>
        <v>42710</v>
      </c>
      <c r="K7" s="8">
        <f t="shared" ca="1" si="1"/>
        <v>42666.02801631984</v>
      </c>
      <c r="L7" s="8"/>
      <c r="M7" s="8">
        <f t="shared" ca="1" si="9"/>
        <v>42327</v>
      </c>
      <c r="N7">
        <f t="shared" ca="1" si="10"/>
        <v>345</v>
      </c>
      <c r="O7">
        <f t="shared" ca="1" si="11"/>
        <v>19.201154834575384</v>
      </c>
      <c r="P7" s="6">
        <f t="shared" ca="1" si="12"/>
        <v>307</v>
      </c>
      <c r="Q7" s="6">
        <f t="shared" ca="1" si="13"/>
        <v>313</v>
      </c>
      <c r="R7" s="6">
        <f t="shared" ca="1" si="14"/>
        <v>320</v>
      </c>
      <c r="S7" s="6">
        <f t="shared" ca="1" si="15"/>
        <v>345</v>
      </c>
      <c r="T7" s="6">
        <f t="shared" ca="1" si="16"/>
        <v>370</v>
      </c>
      <c r="U7" s="6">
        <f t="shared" ca="1" si="17"/>
        <v>377</v>
      </c>
      <c r="V7" s="6">
        <f t="shared" ca="1" si="18"/>
        <v>383</v>
      </c>
    </row>
    <row r="8" spans="1:22">
      <c r="A8" s="5" t="s">
        <v>9</v>
      </c>
      <c r="B8" s="10" t="s">
        <v>50</v>
      </c>
      <c r="C8" s="5" t="s">
        <v>28</v>
      </c>
      <c r="D8" s="7">
        <f t="shared" ca="1" si="2"/>
        <v>43097</v>
      </c>
      <c r="E8" s="7">
        <f t="shared" ca="1" si="3"/>
        <v>43103</v>
      </c>
      <c r="F8" s="7">
        <f t="shared" ca="1" si="4"/>
        <v>43109</v>
      </c>
      <c r="G8" s="7">
        <f t="shared" ca="1" si="5"/>
        <v>43131</v>
      </c>
      <c r="H8" s="7">
        <f t="shared" ca="1" si="6"/>
        <v>43153</v>
      </c>
      <c r="I8" s="7">
        <f t="shared" ca="1" si="7"/>
        <v>43159</v>
      </c>
      <c r="J8" s="7">
        <f t="shared" ca="1" si="8"/>
        <v>43165</v>
      </c>
      <c r="K8" s="8">
        <f t="shared" ca="1" si="1"/>
        <v>43115.741546762809</v>
      </c>
      <c r="L8" s="8"/>
      <c r="M8" s="8">
        <f t="shared" ca="1" si="9"/>
        <v>42788</v>
      </c>
      <c r="N8">
        <f t="shared" ca="1" si="10"/>
        <v>343</v>
      </c>
      <c r="O8">
        <f t="shared" ca="1" si="11"/>
        <v>17.148305718489588</v>
      </c>
      <c r="P8" s="6">
        <f t="shared" ca="1" si="12"/>
        <v>309</v>
      </c>
      <c r="Q8" s="6">
        <f t="shared" ca="1" si="13"/>
        <v>315</v>
      </c>
      <c r="R8" s="6">
        <f t="shared" ca="1" si="14"/>
        <v>321</v>
      </c>
      <c r="S8" s="6">
        <f t="shared" ca="1" si="15"/>
        <v>343</v>
      </c>
      <c r="T8" s="6">
        <f t="shared" ca="1" si="16"/>
        <v>365</v>
      </c>
      <c r="U8" s="6">
        <f t="shared" ca="1" si="17"/>
        <v>371</v>
      </c>
      <c r="V8" s="6">
        <f t="shared" ca="1" si="18"/>
        <v>377</v>
      </c>
    </row>
    <row r="9" spans="1:22">
      <c r="A9" s="5" t="s">
        <v>10</v>
      </c>
      <c r="B9" s="10" t="s">
        <v>51</v>
      </c>
      <c r="C9" s="5" t="s">
        <v>29</v>
      </c>
      <c r="D9" s="7">
        <f t="shared" ca="1" si="2"/>
        <v>42477</v>
      </c>
      <c r="E9" s="7">
        <f t="shared" ca="1" si="3"/>
        <v>42482</v>
      </c>
      <c r="F9" s="7">
        <f t="shared" ca="1" si="4"/>
        <v>42488</v>
      </c>
      <c r="G9" s="7">
        <f t="shared" ca="1" si="5"/>
        <v>42509</v>
      </c>
      <c r="H9" s="7">
        <f t="shared" ca="1" si="6"/>
        <v>42530</v>
      </c>
      <c r="I9" s="7">
        <f t="shared" ca="1" si="7"/>
        <v>42536</v>
      </c>
      <c r="J9" s="7">
        <f t="shared" ca="1" si="8"/>
        <v>42541</v>
      </c>
      <c r="K9" s="8">
        <f t="shared" ca="1" si="1"/>
        <v>42492.451776252325</v>
      </c>
      <c r="L9" s="8"/>
      <c r="M9" s="8">
        <f t="shared" ca="1" si="9"/>
        <v>42490</v>
      </c>
      <c r="N9">
        <f t="shared" ca="1" si="10"/>
        <v>19</v>
      </c>
      <c r="O9">
        <f t="shared" ca="1" si="11"/>
        <v>16.113220159244239</v>
      </c>
      <c r="P9" s="6">
        <f t="shared" ca="1" si="12"/>
        <v>-13</v>
      </c>
      <c r="Q9" s="6">
        <f t="shared" ca="1" si="13"/>
        <v>-8</v>
      </c>
      <c r="R9" s="6">
        <f t="shared" ca="1" si="14"/>
        <v>-2</v>
      </c>
      <c r="S9" s="6">
        <f t="shared" ca="1" si="15"/>
        <v>19</v>
      </c>
      <c r="T9" s="6">
        <f t="shared" ca="1" si="16"/>
        <v>40</v>
      </c>
      <c r="U9" s="6">
        <f t="shared" ca="1" si="17"/>
        <v>46</v>
      </c>
      <c r="V9" s="6">
        <f t="shared" ca="1" si="18"/>
        <v>51</v>
      </c>
    </row>
    <row r="10" spans="1:22">
      <c r="A10" s="5" t="s">
        <v>11</v>
      </c>
      <c r="B10" s="10" t="s">
        <v>52</v>
      </c>
      <c r="C10" s="5" t="s">
        <v>30</v>
      </c>
      <c r="D10" s="7">
        <f t="shared" ca="1" si="2"/>
        <v>42820</v>
      </c>
      <c r="E10" s="7">
        <f t="shared" ca="1" si="3"/>
        <v>42821</v>
      </c>
      <c r="F10" s="7">
        <f t="shared" ca="1" si="4"/>
        <v>42822</v>
      </c>
      <c r="G10" s="7">
        <f t="shared" ca="1" si="5"/>
        <v>42826</v>
      </c>
      <c r="H10" s="7">
        <f t="shared" ca="1" si="6"/>
        <v>42830</v>
      </c>
      <c r="I10" s="7">
        <f t="shared" ca="1" si="7"/>
        <v>42831</v>
      </c>
      <c r="J10" s="7">
        <f t="shared" ca="1" si="8"/>
        <v>42832</v>
      </c>
      <c r="K10" s="8">
        <f t="shared" ca="1" si="1"/>
        <v>42825.206557478828</v>
      </c>
      <c r="L10" s="8"/>
      <c r="M10" s="8">
        <f t="shared" ca="1" si="9"/>
        <v>42669</v>
      </c>
      <c r="N10">
        <f t="shared" ca="1" si="10"/>
        <v>157</v>
      </c>
      <c r="O10">
        <f t="shared" ca="1" si="11"/>
        <v>2.8486187391409357</v>
      </c>
      <c r="P10" s="6">
        <f t="shared" ca="1" si="12"/>
        <v>151</v>
      </c>
      <c r="Q10" s="6">
        <f t="shared" ca="1" si="13"/>
        <v>152</v>
      </c>
      <c r="R10" s="6">
        <f t="shared" ca="1" si="14"/>
        <v>153</v>
      </c>
      <c r="S10" s="6">
        <f t="shared" ca="1" si="15"/>
        <v>157</v>
      </c>
      <c r="T10" s="6">
        <f t="shared" ca="1" si="16"/>
        <v>161</v>
      </c>
      <c r="U10" s="6">
        <f t="shared" ca="1" si="17"/>
        <v>162</v>
      </c>
      <c r="V10" s="6">
        <f t="shared" ca="1" si="18"/>
        <v>163</v>
      </c>
    </row>
    <row r="11" spans="1:22">
      <c r="A11" s="5" t="s">
        <v>12</v>
      </c>
      <c r="B11" s="10" t="s">
        <v>53</v>
      </c>
      <c r="C11" s="5" t="s">
        <v>31</v>
      </c>
      <c r="D11" s="7">
        <f t="shared" ca="1" si="2"/>
        <v>43257</v>
      </c>
      <c r="E11" s="7">
        <f t="shared" ca="1" si="3"/>
        <v>43260</v>
      </c>
      <c r="F11" s="7">
        <f t="shared" ca="1" si="4"/>
        <v>43263</v>
      </c>
      <c r="G11" s="7">
        <f t="shared" ca="1" si="5"/>
        <v>43275</v>
      </c>
      <c r="H11" s="7">
        <f t="shared" ca="1" si="6"/>
        <v>43287</v>
      </c>
      <c r="I11" s="7">
        <f t="shared" ca="1" si="7"/>
        <v>43290</v>
      </c>
      <c r="J11" s="7">
        <f t="shared" ca="1" si="8"/>
        <v>43293</v>
      </c>
      <c r="K11" s="8">
        <f t="shared" ca="1" si="1"/>
        <v>43269.461416617829</v>
      </c>
      <c r="L11" s="8"/>
      <c r="M11" s="8">
        <f t="shared" ca="1" si="9"/>
        <v>42926</v>
      </c>
      <c r="N11">
        <f t="shared" ca="1" si="10"/>
        <v>349</v>
      </c>
      <c r="O11">
        <f t="shared" ca="1" si="11"/>
        <v>9.3532782277803967</v>
      </c>
      <c r="P11" s="6">
        <f t="shared" ca="1" si="12"/>
        <v>331</v>
      </c>
      <c r="Q11" s="6">
        <f t="shared" ca="1" si="13"/>
        <v>334</v>
      </c>
      <c r="R11" s="6">
        <f t="shared" ca="1" si="14"/>
        <v>337</v>
      </c>
      <c r="S11" s="6">
        <f t="shared" ca="1" si="15"/>
        <v>349</v>
      </c>
      <c r="T11" s="6">
        <f t="shared" ca="1" si="16"/>
        <v>361</v>
      </c>
      <c r="U11" s="6">
        <f t="shared" ca="1" si="17"/>
        <v>364</v>
      </c>
      <c r="V11" s="6">
        <f t="shared" ca="1" si="18"/>
        <v>367</v>
      </c>
    </row>
    <row r="12" spans="1:22">
      <c r="A12" s="5" t="s">
        <v>13</v>
      </c>
      <c r="B12" s="10" t="s">
        <v>54</v>
      </c>
      <c r="C12" s="5" t="s">
        <v>32</v>
      </c>
      <c r="D12" s="7">
        <f t="shared" ca="1" si="2"/>
        <v>42836</v>
      </c>
      <c r="E12" s="7">
        <f t="shared" ca="1" si="3"/>
        <v>42843</v>
      </c>
      <c r="F12" s="7">
        <f t="shared" ca="1" si="4"/>
        <v>42852</v>
      </c>
      <c r="G12" s="7">
        <f t="shared" ca="1" si="5"/>
        <v>42881</v>
      </c>
      <c r="H12" s="7">
        <f t="shared" ca="1" si="6"/>
        <v>42910</v>
      </c>
      <c r="I12" s="7">
        <f t="shared" ca="1" si="7"/>
        <v>42919</v>
      </c>
      <c r="J12" s="7">
        <f t="shared" ca="1" si="8"/>
        <v>42926</v>
      </c>
      <c r="K12" s="8">
        <f t="shared" ca="1" si="1"/>
        <v>42857.60690133449</v>
      </c>
      <c r="L12" s="8"/>
      <c r="M12" s="8">
        <f t="shared" ca="1" si="9"/>
        <v>42538</v>
      </c>
      <c r="N12">
        <f t="shared" ca="1" si="10"/>
        <v>343</v>
      </c>
      <c r="O12">
        <f t="shared" ca="1" si="11"/>
        <v>22.885292569100372</v>
      </c>
      <c r="P12" s="6">
        <f t="shared" ca="1" si="12"/>
        <v>298</v>
      </c>
      <c r="Q12" s="6">
        <f t="shared" ca="1" si="13"/>
        <v>305</v>
      </c>
      <c r="R12" s="6">
        <f t="shared" ca="1" si="14"/>
        <v>314</v>
      </c>
      <c r="S12" s="6">
        <f t="shared" ca="1" si="15"/>
        <v>343</v>
      </c>
      <c r="T12" s="6">
        <f t="shared" ca="1" si="16"/>
        <v>372</v>
      </c>
      <c r="U12" s="6">
        <f t="shared" ca="1" si="17"/>
        <v>381</v>
      </c>
      <c r="V12" s="6">
        <f t="shared" ca="1" si="18"/>
        <v>388</v>
      </c>
    </row>
    <row r="13" spans="1:22">
      <c r="A13" s="5" t="s">
        <v>14</v>
      </c>
      <c r="B13" s="10" t="s">
        <v>55</v>
      </c>
      <c r="C13" s="5" t="s">
        <v>33</v>
      </c>
      <c r="D13" s="7">
        <f t="shared" ca="1" si="2"/>
        <v>42233</v>
      </c>
      <c r="E13" s="7">
        <f t="shared" ca="1" si="3"/>
        <v>42239</v>
      </c>
      <c r="F13" s="7">
        <f t="shared" ca="1" si="4"/>
        <v>42246</v>
      </c>
      <c r="G13" s="7">
        <f t="shared" ca="1" si="5"/>
        <v>42270</v>
      </c>
      <c r="H13" s="7">
        <f t="shared" ca="1" si="6"/>
        <v>42294</v>
      </c>
      <c r="I13" s="7">
        <f t="shared" ca="1" si="7"/>
        <v>42301</v>
      </c>
      <c r="J13" s="7">
        <f t="shared" ca="1" si="8"/>
        <v>42307</v>
      </c>
      <c r="K13" s="8">
        <f t="shared" ca="1" si="1"/>
        <v>42281.324947513902</v>
      </c>
      <c r="L13" s="8"/>
      <c r="M13" s="8">
        <f t="shared" ca="1" si="9"/>
        <v>42113</v>
      </c>
      <c r="N13">
        <f t="shared" ca="1" si="10"/>
        <v>157</v>
      </c>
      <c r="O13">
        <f t="shared" ca="1" si="11"/>
        <v>19.013599242957561</v>
      </c>
      <c r="P13" s="6">
        <f t="shared" ca="1" si="12"/>
        <v>120</v>
      </c>
      <c r="Q13" s="6">
        <f t="shared" ca="1" si="13"/>
        <v>126</v>
      </c>
      <c r="R13" s="6">
        <f t="shared" ca="1" si="14"/>
        <v>133</v>
      </c>
      <c r="S13" s="6">
        <f t="shared" ca="1" si="15"/>
        <v>157</v>
      </c>
      <c r="T13" s="6">
        <f t="shared" ca="1" si="16"/>
        <v>181</v>
      </c>
      <c r="U13" s="6">
        <f t="shared" ca="1" si="17"/>
        <v>188</v>
      </c>
      <c r="V13" s="6">
        <f t="shared" ca="1" si="18"/>
        <v>194</v>
      </c>
    </row>
    <row r="14" spans="1:22">
      <c r="A14" s="5" t="s">
        <v>15</v>
      </c>
      <c r="B14" s="10" t="s">
        <v>56</v>
      </c>
      <c r="C14" s="5" t="s">
        <v>34</v>
      </c>
      <c r="D14" s="7">
        <f t="shared" ca="1" si="2"/>
        <v>42488</v>
      </c>
      <c r="E14" s="7">
        <f t="shared" ca="1" si="3"/>
        <v>42496</v>
      </c>
      <c r="F14" s="7">
        <f t="shared" ca="1" si="4"/>
        <v>42504</v>
      </c>
      <c r="G14" s="7">
        <f t="shared" ca="1" si="5"/>
        <v>42535</v>
      </c>
      <c r="H14" s="7">
        <f t="shared" ca="1" si="6"/>
        <v>42566</v>
      </c>
      <c r="I14" s="7">
        <f t="shared" ca="1" si="7"/>
        <v>42574</v>
      </c>
      <c r="J14" s="7">
        <f t="shared" ca="1" si="8"/>
        <v>42582</v>
      </c>
      <c r="K14" s="8">
        <f t="shared" ca="1" si="1"/>
        <v>42505.899289301313</v>
      </c>
      <c r="L14" s="8"/>
      <c r="M14" s="8">
        <f t="shared" ca="1" si="9"/>
        <v>42196</v>
      </c>
      <c r="N14">
        <f t="shared" ca="1" si="10"/>
        <v>339</v>
      </c>
      <c r="O14">
        <f t="shared" ca="1" si="11"/>
        <v>23.884940998281223</v>
      </c>
      <c r="P14" s="6">
        <f t="shared" ca="1" si="12"/>
        <v>292</v>
      </c>
      <c r="Q14" s="6">
        <f t="shared" ca="1" si="13"/>
        <v>300</v>
      </c>
      <c r="R14" s="6">
        <f t="shared" ca="1" si="14"/>
        <v>308</v>
      </c>
      <c r="S14" s="6">
        <f t="shared" ca="1" si="15"/>
        <v>339</v>
      </c>
      <c r="T14" s="6">
        <f t="shared" ca="1" si="16"/>
        <v>370</v>
      </c>
      <c r="U14" s="6">
        <f t="shared" ca="1" si="17"/>
        <v>378</v>
      </c>
      <c r="V14" s="6">
        <f t="shared" ca="1" si="18"/>
        <v>386</v>
      </c>
    </row>
    <row r="15" spans="1:22">
      <c r="A15" s="5" t="s">
        <v>16</v>
      </c>
      <c r="B15" s="10" t="s">
        <v>57</v>
      </c>
      <c r="C15" s="5" t="s">
        <v>35</v>
      </c>
      <c r="D15" s="7">
        <f t="shared" ca="1" si="2"/>
        <v>43135</v>
      </c>
      <c r="E15" s="7">
        <f t="shared" ca="1" si="3"/>
        <v>43137</v>
      </c>
      <c r="F15" s="7">
        <f t="shared" ca="1" si="4"/>
        <v>43138</v>
      </c>
      <c r="G15" s="7">
        <f t="shared" ca="1" si="5"/>
        <v>43144</v>
      </c>
      <c r="H15" s="7">
        <f t="shared" ca="1" si="6"/>
        <v>43150</v>
      </c>
      <c r="I15" s="7">
        <f t="shared" ca="1" si="7"/>
        <v>43151</v>
      </c>
      <c r="J15" s="7">
        <f t="shared" ca="1" si="8"/>
        <v>43153</v>
      </c>
      <c r="K15" s="8">
        <f t="shared" ca="1" si="1"/>
        <v>43151.589772302774</v>
      </c>
      <c r="L15" s="8"/>
      <c r="M15" s="8">
        <f t="shared" ca="1" si="9"/>
        <v>42896</v>
      </c>
      <c r="N15">
        <f t="shared" ca="1" si="10"/>
        <v>248</v>
      </c>
      <c r="O15">
        <f t="shared" ca="1" si="11"/>
        <v>4.4978578345626357</v>
      </c>
      <c r="P15" s="6">
        <f t="shared" ca="1" si="12"/>
        <v>239</v>
      </c>
      <c r="Q15" s="6">
        <f t="shared" ca="1" si="13"/>
        <v>241</v>
      </c>
      <c r="R15" s="6">
        <f t="shared" ca="1" si="14"/>
        <v>242</v>
      </c>
      <c r="S15" s="6">
        <f t="shared" ca="1" si="15"/>
        <v>248</v>
      </c>
      <c r="T15" s="6">
        <f t="shared" ca="1" si="16"/>
        <v>254</v>
      </c>
      <c r="U15" s="6">
        <f t="shared" ca="1" si="17"/>
        <v>255</v>
      </c>
      <c r="V15" s="6">
        <f t="shared" ca="1" si="18"/>
        <v>257</v>
      </c>
    </row>
    <row r="16" spans="1:22">
      <c r="A16" s="5" t="s">
        <v>17</v>
      </c>
      <c r="B16" s="10" t="s">
        <v>58</v>
      </c>
      <c r="C16" s="5" t="s">
        <v>36</v>
      </c>
      <c r="D16" s="7">
        <f t="shared" ca="1" si="2"/>
        <v>42128</v>
      </c>
      <c r="E16" s="7">
        <f t="shared" ca="1" si="3"/>
        <v>42129</v>
      </c>
      <c r="F16" s="7">
        <f t="shared" ca="1" si="4"/>
        <v>42130</v>
      </c>
      <c r="G16" s="7">
        <f t="shared" ca="1" si="5"/>
        <v>42133</v>
      </c>
      <c r="H16" s="7">
        <f t="shared" ca="1" si="6"/>
        <v>42136</v>
      </c>
      <c r="I16" s="7">
        <f t="shared" ca="1" si="7"/>
        <v>42137</v>
      </c>
      <c r="J16" s="7">
        <f t="shared" ca="1" si="8"/>
        <v>42138</v>
      </c>
      <c r="K16" s="8">
        <f t="shared" ca="1" si="1"/>
        <v>42132.927164863671</v>
      </c>
      <c r="L16" s="8"/>
      <c r="M16" s="8">
        <f t="shared" ca="1" si="9"/>
        <v>42092</v>
      </c>
      <c r="N16">
        <f t="shared" ca="1" si="10"/>
        <v>41</v>
      </c>
      <c r="O16">
        <f t="shared" ca="1" si="11"/>
        <v>2.3511884960193807</v>
      </c>
      <c r="P16" s="6">
        <f t="shared" ca="1" si="12"/>
        <v>36</v>
      </c>
      <c r="Q16" s="6">
        <f t="shared" ca="1" si="13"/>
        <v>37</v>
      </c>
      <c r="R16" s="6">
        <f t="shared" ca="1" si="14"/>
        <v>38</v>
      </c>
      <c r="S16" s="6">
        <f t="shared" ca="1" si="15"/>
        <v>41</v>
      </c>
      <c r="T16" s="6">
        <f t="shared" ca="1" si="16"/>
        <v>44</v>
      </c>
      <c r="U16" s="6">
        <f t="shared" ca="1" si="17"/>
        <v>45</v>
      </c>
      <c r="V16" s="6">
        <f t="shared" ca="1" si="18"/>
        <v>46</v>
      </c>
    </row>
    <row r="17" spans="1:22">
      <c r="A17" s="5" t="s">
        <v>18</v>
      </c>
      <c r="B17" s="10" t="s">
        <v>59</v>
      </c>
      <c r="C17" s="5" t="s">
        <v>37</v>
      </c>
      <c r="D17" s="7">
        <f t="shared" ca="1" si="2"/>
        <v>42843</v>
      </c>
      <c r="E17" s="7">
        <f t="shared" ca="1" si="3"/>
        <v>42858</v>
      </c>
      <c r="F17" s="7">
        <f t="shared" ca="1" si="4"/>
        <v>42876</v>
      </c>
      <c r="G17" s="7">
        <f t="shared" ca="1" si="5"/>
        <v>42939</v>
      </c>
      <c r="H17" s="7">
        <f t="shared" ca="1" si="6"/>
        <v>43002</v>
      </c>
      <c r="I17" s="7">
        <f t="shared" ca="1" si="7"/>
        <v>43020</v>
      </c>
      <c r="J17" s="7">
        <f t="shared" ca="1" si="8"/>
        <v>43035</v>
      </c>
      <c r="K17" s="8">
        <f t="shared" ca="1" si="1"/>
        <v>42969.432187832688</v>
      </c>
      <c r="L17" s="8"/>
      <c r="M17" s="8">
        <f t="shared" ca="1" si="9"/>
        <v>42753</v>
      </c>
      <c r="N17">
        <f t="shared" ca="1" si="10"/>
        <v>186</v>
      </c>
      <c r="O17">
        <f t="shared" ca="1" si="11"/>
        <v>49.180878554665235</v>
      </c>
      <c r="P17" s="6">
        <f t="shared" ca="1" si="12"/>
        <v>90</v>
      </c>
      <c r="Q17" s="6">
        <f t="shared" ca="1" si="13"/>
        <v>105</v>
      </c>
      <c r="R17" s="6">
        <f t="shared" ca="1" si="14"/>
        <v>123</v>
      </c>
      <c r="S17" s="6">
        <f t="shared" ca="1" si="15"/>
        <v>186</v>
      </c>
      <c r="T17" s="6">
        <f t="shared" ca="1" si="16"/>
        <v>249</v>
      </c>
      <c r="U17" s="6">
        <f t="shared" ca="1" si="17"/>
        <v>267</v>
      </c>
      <c r="V17" s="6">
        <f t="shared" ca="1" si="18"/>
        <v>282</v>
      </c>
    </row>
    <row r="18" spans="1:22">
      <c r="A18" s="5" t="s">
        <v>19</v>
      </c>
      <c r="B18" s="10" t="s">
        <v>60</v>
      </c>
      <c r="C18" s="5" t="s">
        <v>38</v>
      </c>
      <c r="D18" s="7">
        <f t="shared" ca="1" si="2"/>
        <v>42403</v>
      </c>
      <c r="E18" s="7">
        <f t="shared" ca="1" si="3"/>
        <v>42415</v>
      </c>
      <c r="F18" s="7">
        <f t="shared" ca="1" si="4"/>
        <v>42428</v>
      </c>
      <c r="G18" s="7">
        <f t="shared" ca="1" si="5"/>
        <v>42476</v>
      </c>
      <c r="H18" s="7">
        <f t="shared" ca="1" si="6"/>
        <v>42524</v>
      </c>
      <c r="I18" s="7">
        <f t="shared" ca="1" si="7"/>
        <v>42537</v>
      </c>
      <c r="J18" s="7">
        <f t="shared" ca="1" si="8"/>
        <v>42549</v>
      </c>
      <c r="K18" s="8">
        <f t="shared" ca="1" si="1"/>
        <v>42503.980964574548</v>
      </c>
      <c r="L18" s="8"/>
      <c r="M18" s="8">
        <f t="shared" ca="1" si="9"/>
        <v>42357</v>
      </c>
      <c r="N18">
        <f t="shared" ca="1" si="10"/>
        <v>119</v>
      </c>
      <c r="O18">
        <f t="shared" ca="1" si="11"/>
        <v>37.088726704978839</v>
      </c>
      <c r="P18" s="6">
        <f t="shared" ca="1" si="12"/>
        <v>46</v>
      </c>
      <c r="Q18" s="6">
        <f t="shared" ca="1" si="13"/>
        <v>58</v>
      </c>
      <c r="R18" s="6">
        <f t="shared" ca="1" si="14"/>
        <v>71</v>
      </c>
      <c r="S18" s="6">
        <f t="shared" ca="1" si="15"/>
        <v>119</v>
      </c>
      <c r="T18" s="6">
        <f t="shared" ca="1" si="16"/>
        <v>167</v>
      </c>
      <c r="U18" s="6">
        <f t="shared" ca="1" si="17"/>
        <v>180</v>
      </c>
      <c r="V18" s="6">
        <f t="shared" ca="1" si="18"/>
        <v>192</v>
      </c>
    </row>
    <row r="19" spans="1:22">
      <c r="A19" s="5" t="s">
        <v>20</v>
      </c>
      <c r="B19" s="10" t="s">
        <v>61</v>
      </c>
      <c r="C19" s="5" t="s">
        <v>39</v>
      </c>
      <c r="D19" s="7">
        <f t="shared" ca="1" si="2"/>
        <v>43040</v>
      </c>
      <c r="E19" s="7">
        <f t="shared" ca="1" si="3"/>
        <v>43052</v>
      </c>
      <c r="F19" s="7">
        <f t="shared" ca="1" si="4"/>
        <v>43067</v>
      </c>
      <c r="G19" s="7">
        <f t="shared" ca="1" si="5"/>
        <v>43119</v>
      </c>
      <c r="H19" s="7">
        <f t="shared" ca="1" si="6"/>
        <v>43171</v>
      </c>
      <c r="I19" s="7">
        <f t="shared" ca="1" si="7"/>
        <v>43186</v>
      </c>
      <c r="J19" s="7">
        <f t="shared" ca="1" si="8"/>
        <v>43198</v>
      </c>
      <c r="K19" s="8">
        <f t="shared" ca="1" si="1"/>
        <v>43106.097733249488</v>
      </c>
      <c r="L19" s="8"/>
      <c r="M19" s="8">
        <f t="shared" ca="1" si="9"/>
        <v>42793</v>
      </c>
      <c r="N19">
        <f t="shared" ca="1" si="10"/>
        <v>326</v>
      </c>
      <c r="O19">
        <f t="shared" ca="1" si="11"/>
        <v>40.478026379405549</v>
      </c>
      <c r="P19" s="6">
        <f t="shared" ca="1" si="12"/>
        <v>247</v>
      </c>
      <c r="Q19" s="6">
        <f t="shared" ca="1" si="13"/>
        <v>259</v>
      </c>
      <c r="R19" s="6">
        <f t="shared" ca="1" si="14"/>
        <v>274</v>
      </c>
      <c r="S19" s="6">
        <f t="shared" ca="1" si="15"/>
        <v>326</v>
      </c>
      <c r="T19" s="6">
        <f t="shared" ca="1" si="16"/>
        <v>378</v>
      </c>
      <c r="U19" s="6">
        <f t="shared" ca="1" si="17"/>
        <v>393</v>
      </c>
      <c r="V19" s="6">
        <f t="shared" ca="1" si="18"/>
        <v>405</v>
      </c>
    </row>
    <row r="20" spans="1:22">
      <c r="A20" s="5" t="s">
        <v>21</v>
      </c>
      <c r="B20" s="10" t="s">
        <v>62</v>
      </c>
      <c r="C20" s="5" t="s">
        <v>40</v>
      </c>
      <c r="D20" s="7">
        <f t="shared" ca="1" si="2"/>
        <v>42290</v>
      </c>
      <c r="E20" s="7">
        <f t="shared" ca="1" si="3"/>
        <v>42307</v>
      </c>
      <c r="F20" s="7">
        <f t="shared" ca="1" si="4"/>
        <v>42327</v>
      </c>
      <c r="G20" s="7">
        <f t="shared" ca="1" si="5"/>
        <v>42396</v>
      </c>
      <c r="H20" s="7">
        <f t="shared" ca="1" si="6"/>
        <v>42465</v>
      </c>
      <c r="I20" s="7">
        <f t="shared" ca="1" si="7"/>
        <v>42485</v>
      </c>
      <c r="J20" s="7">
        <f t="shared" ca="1" si="8"/>
        <v>42502</v>
      </c>
      <c r="K20" s="8">
        <f t="shared" ca="1" si="1"/>
        <v>42373.040451072906</v>
      </c>
      <c r="L20" s="8"/>
      <c r="M20" s="8">
        <f t="shared" ca="1" si="9"/>
        <v>42198</v>
      </c>
      <c r="N20">
        <f t="shared" ca="1" si="10"/>
        <v>198</v>
      </c>
      <c r="O20">
        <f t="shared" ca="1" si="11"/>
        <v>53.938483292206406</v>
      </c>
      <c r="P20" s="6">
        <f t="shared" ca="1" si="12"/>
        <v>92</v>
      </c>
      <c r="Q20" s="6">
        <f t="shared" ca="1" si="13"/>
        <v>109</v>
      </c>
      <c r="R20" s="6">
        <f t="shared" ca="1" si="14"/>
        <v>129</v>
      </c>
      <c r="S20" s="6">
        <f t="shared" ca="1" si="15"/>
        <v>198</v>
      </c>
      <c r="T20" s="6">
        <f t="shared" ca="1" si="16"/>
        <v>267</v>
      </c>
      <c r="U20" s="6">
        <f t="shared" ca="1" si="17"/>
        <v>287</v>
      </c>
      <c r="V20" s="6">
        <f t="shared" ca="1" si="18"/>
        <v>304</v>
      </c>
    </row>
    <row r="21" spans="1:22">
      <c r="A21" s="5" t="s">
        <v>22</v>
      </c>
      <c r="B21" s="10" t="s">
        <v>63</v>
      </c>
      <c r="C21" s="5" t="s">
        <v>41</v>
      </c>
      <c r="D21" s="7">
        <f t="shared" ca="1" si="2"/>
        <v>42552</v>
      </c>
      <c r="E21" s="7">
        <f t="shared" ca="1" si="3"/>
        <v>42564</v>
      </c>
      <c r="F21" s="7">
        <f t="shared" ca="1" si="4"/>
        <v>42579</v>
      </c>
      <c r="G21" s="7">
        <f t="shared" ca="1" si="5"/>
        <v>42630</v>
      </c>
      <c r="H21" s="7">
        <f t="shared" ca="1" si="6"/>
        <v>42681</v>
      </c>
      <c r="I21" s="7">
        <f t="shared" ca="1" si="7"/>
        <v>42696</v>
      </c>
      <c r="J21" s="7">
        <f t="shared" ca="1" si="8"/>
        <v>42708</v>
      </c>
      <c r="K21" s="8">
        <f t="shared" ca="1" si="1"/>
        <v>42585.463905772376</v>
      </c>
      <c r="L21" s="8"/>
      <c r="M21" s="8">
        <f t="shared" ca="1" si="9"/>
        <v>42550</v>
      </c>
      <c r="N21">
        <f t="shared" ca="1" si="10"/>
        <v>80</v>
      </c>
      <c r="O21">
        <f t="shared" ca="1" si="11"/>
        <v>39.852257614716805</v>
      </c>
      <c r="P21" s="6">
        <f t="shared" ca="1" si="12"/>
        <v>2</v>
      </c>
      <c r="Q21" s="6">
        <f t="shared" ca="1" si="13"/>
        <v>14</v>
      </c>
      <c r="R21" s="6">
        <f t="shared" ca="1" si="14"/>
        <v>29</v>
      </c>
      <c r="S21" s="6">
        <f t="shared" ca="1" si="15"/>
        <v>80</v>
      </c>
      <c r="T21" s="6">
        <f t="shared" ca="1" si="16"/>
        <v>131</v>
      </c>
      <c r="U21" s="6">
        <f t="shared" ca="1" si="17"/>
        <v>146</v>
      </c>
      <c r="V21" s="6">
        <f t="shared" ca="1" si="18"/>
        <v>158</v>
      </c>
    </row>
    <row r="22" spans="1:22">
      <c r="A22" s="5" t="s">
        <v>23</v>
      </c>
      <c r="B22" s="10" t="s">
        <v>64</v>
      </c>
      <c r="C22" s="5" t="s">
        <v>42</v>
      </c>
      <c r="D22" s="7">
        <f t="shared" ca="1" si="2"/>
        <v>42807</v>
      </c>
      <c r="E22" s="7">
        <f t="shared" ca="1" si="3"/>
        <v>42814</v>
      </c>
      <c r="F22" s="7">
        <f t="shared" ca="1" si="4"/>
        <v>42823</v>
      </c>
      <c r="G22" s="7">
        <f t="shared" ca="1" si="5"/>
        <v>42854</v>
      </c>
      <c r="H22" s="7">
        <f t="shared" ca="1" si="6"/>
        <v>42885</v>
      </c>
      <c r="I22" s="7">
        <f t="shared" ca="1" si="7"/>
        <v>42894</v>
      </c>
      <c r="J22" s="7">
        <f t="shared" ca="1" si="8"/>
        <v>42901</v>
      </c>
      <c r="K22" s="8">
        <f t="shared" ca="1" si="1"/>
        <v>42841.795000882354</v>
      </c>
      <c r="L22" s="8"/>
      <c r="M22" s="8">
        <f t="shared" ca="1" si="9"/>
        <v>42842</v>
      </c>
      <c r="N22">
        <f t="shared" ca="1" si="10"/>
        <v>12</v>
      </c>
      <c r="O22">
        <f t="shared" ca="1" si="11"/>
        <v>24.025620578947155</v>
      </c>
      <c r="P22" s="6">
        <f t="shared" ca="1" si="12"/>
        <v>-35</v>
      </c>
      <c r="Q22" s="6">
        <f t="shared" ca="1" si="13"/>
        <v>-28</v>
      </c>
      <c r="R22" s="6">
        <f t="shared" ca="1" si="14"/>
        <v>-19</v>
      </c>
      <c r="S22" s="6">
        <f t="shared" ca="1" si="15"/>
        <v>12</v>
      </c>
      <c r="T22" s="6">
        <f t="shared" ca="1" si="16"/>
        <v>43</v>
      </c>
      <c r="U22" s="6">
        <f t="shared" ca="1" si="17"/>
        <v>52</v>
      </c>
      <c r="V22" s="6">
        <f t="shared" ca="1" si="18"/>
        <v>59</v>
      </c>
    </row>
    <row r="23" spans="1:22">
      <c r="A23" s="5" t="s">
        <v>24</v>
      </c>
      <c r="B23" s="10" t="s">
        <v>65</v>
      </c>
      <c r="C23" s="5" t="s">
        <v>43</v>
      </c>
      <c r="D23" s="7">
        <f t="shared" ca="1" si="2"/>
        <v>42312</v>
      </c>
      <c r="E23" s="7">
        <f t="shared" ca="1" si="3"/>
        <v>42324</v>
      </c>
      <c r="F23" s="7">
        <f t="shared" ca="1" si="4"/>
        <v>42338</v>
      </c>
      <c r="G23" s="7">
        <f t="shared" ca="1" si="5"/>
        <v>42388</v>
      </c>
      <c r="H23" s="7">
        <f t="shared" ca="1" si="6"/>
        <v>42438</v>
      </c>
      <c r="I23" s="7">
        <f t="shared" ca="1" si="7"/>
        <v>42452</v>
      </c>
      <c r="J23" s="7">
        <f t="shared" ca="1" si="8"/>
        <v>42464</v>
      </c>
      <c r="K23" s="8">
        <f t="shared" ca="1" si="1"/>
        <v>42397.466518533547</v>
      </c>
      <c r="L23" s="8"/>
      <c r="M23" s="8">
        <f t="shared" ca="1" si="9"/>
        <v>42292</v>
      </c>
      <c r="N23">
        <f t="shared" ca="1" si="10"/>
        <v>96</v>
      </c>
      <c r="O23">
        <f t="shared" ca="1" si="11"/>
        <v>38.920866657104177</v>
      </c>
      <c r="P23" s="6">
        <f t="shared" ca="1" si="12"/>
        <v>20</v>
      </c>
      <c r="Q23" s="6">
        <f t="shared" ca="1" si="13"/>
        <v>32</v>
      </c>
      <c r="R23" s="6">
        <f t="shared" ca="1" si="14"/>
        <v>46</v>
      </c>
      <c r="S23" s="6">
        <f t="shared" ca="1" si="15"/>
        <v>96</v>
      </c>
      <c r="T23" s="6">
        <f t="shared" ca="1" si="16"/>
        <v>146</v>
      </c>
      <c r="U23" s="6">
        <f t="shared" ca="1" si="17"/>
        <v>160</v>
      </c>
      <c r="V23" s="6">
        <f t="shared" ca="1" si="18"/>
        <v>172</v>
      </c>
    </row>
    <row r="24" spans="1:22">
      <c r="C24" s="5"/>
      <c r="D24" s="5"/>
      <c r="E24" s="5"/>
    </row>
    <row r="25" spans="1:22">
      <c r="C25" s="5"/>
      <c r="D25" s="5"/>
      <c r="E25" s="5"/>
    </row>
    <row r="26" spans="1:22">
      <c r="C26" s="5"/>
      <c r="D26" s="5"/>
      <c r="E26" s="5"/>
    </row>
    <row r="27" spans="1:22">
      <c r="C27" s="5"/>
      <c r="D27" s="5"/>
      <c r="E27" s="5"/>
    </row>
    <row r="28" spans="1:22">
      <c r="C28" s="5"/>
      <c r="D28" s="5"/>
      <c r="E28" s="5"/>
    </row>
    <row r="29" spans="1:22">
      <c r="C29" s="5"/>
      <c r="D29" s="5"/>
      <c r="E29" s="5"/>
    </row>
    <row r="30" spans="1:22">
      <c r="C30" s="5"/>
      <c r="D30" s="5"/>
      <c r="E30" s="5"/>
    </row>
    <row r="31" spans="1:22">
      <c r="C31" s="5"/>
      <c r="D31" s="5"/>
      <c r="E31" s="5"/>
    </row>
    <row r="32" spans="1:22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</sheetData>
  <mergeCells count="2">
    <mergeCell ref="K3:K4"/>
    <mergeCell ref="D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Northrop Grumman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Linford, Joel D [US] (TS)</dc:creator>
  <cp:lastModifiedBy>Windows User</cp:lastModifiedBy>
  <dcterms:created xsi:type="dcterms:W3CDTF">2018-08-14T16:11:08Z</dcterms:created>
  <dcterms:modified xsi:type="dcterms:W3CDTF">2018-09-23T23:17:05Z</dcterms:modified>
</cp:coreProperties>
</file>