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Dino\Downloads\Deliverables (1)\Deliverables\Management\1. Pre-avvio\"/>
    </mc:Choice>
  </mc:AlternateContent>
  <xr:revisionPtr revIDLastSave="0" documentId="13_ncr:1_{756BBEBC-24EE-48D4-815E-9947AFA1EE7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C9" i="1"/>
  <c r="E26" i="1"/>
  <c r="E30" i="1"/>
  <c r="E31" i="1" s="1"/>
  <c r="E14" i="1"/>
  <c r="D14" i="1"/>
  <c r="C14" i="1"/>
  <c r="B14" i="1"/>
  <c r="B15" i="1" s="1"/>
  <c r="E10" i="1"/>
  <c r="D10" i="1"/>
  <c r="C10" i="1"/>
  <c r="B10" i="1"/>
  <c r="B11" i="1" l="1"/>
  <c r="B17" i="1" s="1"/>
  <c r="B18" i="1" s="1"/>
  <c r="E9" i="1"/>
  <c r="E11" i="1" s="1"/>
  <c r="E13" i="1" l="1"/>
  <c r="E15" i="1" s="1"/>
  <c r="E17" i="1" s="1"/>
  <c r="C13" i="1"/>
  <c r="C15" i="1" s="1"/>
  <c r="C11" i="1"/>
  <c r="D9" i="1"/>
  <c r="D11" i="1" s="1"/>
  <c r="D13" i="1"/>
  <c r="D15" i="1" s="1"/>
  <c r="F15" i="1" l="1"/>
  <c r="D17" i="1"/>
  <c r="F11" i="1"/>
  <c r="C17" i="1"/>
  <c r="C18" i="1" s="1"/>
  <c r="B20" i="1" l="1"/>
  <c r="F17" i="1"/>
  <c r="D18" i="1"/>
  <c r="E18" i="1" s="1"/>
</calcChain>
</file>

<file path=xl/sharedStrings.xml><?xml version="1.0" encoding="utf-8"?>
<sst xmlns="http://schemas.openxmlformats.org/spreadsheetml/2006/main" count="37" uniqueCount="32">
  <si>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</si>
  <si>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</si>
  <si>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</si>
  <si>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</si>
  <si>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</si>
  <si>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</si>
  <si>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</si>
  <si>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</si>
  <si>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</si>
  <si>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</si>
  <si>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</si>
  <si>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</si>
  <si>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</si>
  <si>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</si>
  <si>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Note: Change the inputs, shown in green below (i.e. interest rate, number of years, costs, and benefits). Be sure to double-check the formulas based on the inputs.</t>
  </si>
  <si>
    <t xml:space="preserve"> Net Present Value</t>
  </si>
  <si>
    <t>Reources</t>
  </si>
  <si>
    <t>Cost/Hour</t>
  </si>
  <si>
    <t>Hour</t>
  </si>
  <si>
    <t>Partial</t>
  </si>
  <si>
    <t>Team Member</t>
  </si>
  <si>
    <t>Number</t>
  </si>
  <si>
    <t>Hour saved/day</t>
  </si>
  <si>
    <t>Total project cost</t>
  </si>
  <si>
    <t>Total annual projected benefits</t>
  </si>
  <si>
    <t>Assumiamo che il progetto venga realizzato in 3 mesi</t>
  </si>
  <si>
    <t>Financial Analysis for HeartCare</t>
  </si>
  <si>
    <t>Created by: Marco Calenda, Raimondo Rapacciuolo</t>
  </si>
  <si>
    <t>Date: 29/10/2022</t>
  </si>
  <si>
    <t>Personale medico</t>
  </si>
  <si>
    <t>Total annual maintenance costs</t>
  </si>
  <si>
    <t>Payback in 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</si>
</sst>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#,##0.00\ &quot;€&quot;"/>
  </numFmts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left"/>
    </xf>
    <xf numFmtId="10" fontId="6" fillId="0" borderId="0" xfId="0" applyNumberFormat="1" applyFont="1"/>
    <xf numFmtId="37" fontId="6" fillId="0" borderId="0" xfId="1" applyNumberFormat="1" applyFont="1"/>
    <xf numFmtId="0" fontId="6" fillId="0" borderId="0" xfId="2" applyNumberFormat="1" applyFont="1"/>
    <xf numFmtId="0" fontId="6" fillId="0" borderId="0" xfId="0" applyFont="1"/>
    <xf numFmtId="3" fontId="6" fillId="0" borderId="0" xfId="0" applyNumberFormat="1" applyFont="1"/>
    <xf numFmtId="0" fontId="4" fillId="0" borderId="0" xfId="0" applyFont="1" applyAlignment="1">
      <alignment horizontal="center"/>
    </xf>
    <xf numFmtId="166" fontId="1" fillId="0" borderId="0" xfId="0" applyNumberFormat="1" applyFont="1"/>
    <xf numFmtId="0" fontId="1" fillId="0" borderId="0" xfId="0" applyFont="1"/>
    <xf numFmtId="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5" name="Line 2">
          <a:extLst>
            <a:ext uri="{FF2B5EF4-FFF2-40B4-BE49-F238E27FC236}">
              <a16:creationId xmlns:a16="http://schemas.microsoft.com/office/drawing/2014/main" id="{56BBAC1C-B253-440E-913F-24C208482051}"/>
            </a:ext>
          </a:extLst>
        </xdr:cNvPr>
        <xdr:cNvSpPr>
          <a:spLocks noChangeShapeType="1"/>
        </xdr:cNvSpPr>
      </xdr:nvSpPr>
      <xdr:spPr bwMode="auto">
        <a:xfrm flipH="1">
          <a:off x="5783580" y="3225165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503511</xdr:colOff>
      <xdr:row>18</xdr:row>
      <xdr:rowOff>149773</xdr:rowOff>
    </xdr:from>
    <xdr:to>
      <xdr:col>3</xdr:col>
      <xdr:colOff>503511</xdr:colOff>
      <xdr:row>20</xdr:row>
      <xdr:rowOff>111673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E7C7B717-E7A0-4BC6-8536-574761AC922C}"/>
            </a:ext>
          </a:extLst>
        </xdr:cNvPr>
        <xdr:cNvSpPr>
          <a:spLocks noChangeShapeType="1"/>
        </xdr:cNvSpPr>
      </xdr:nvSpPr>
      <xdr:spPr bwMode="auto">
        <a:xfrm flipV="1">
          <a:off x="5357977" y="3710152"/>
          <a:ext cx="0" cy="2903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D0A3F2EA-35FA-4AAA-AC32-09D7EEB4206E}"/>
            </a:ext>
          </a:extLst>
        </xdr:cNvPr>
        <xdr:cNvSpPr>
          <a:spLocks noChangeShapeType="1"/>
        </xdr:cNvSpPr>
      </xdr:nvSpPr>
      <xdr:spPr bwMode="auto">
        <a:xfrm>
          <a:off x="352425" y="372808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tabSelected="1" zoomScale="145" zoomScaleNormal="145" workbookViewId="0">
      <selection activeCell="G25" sqref="G25"/>
    </sheetView>
  </sheetViews>
  <sheetFormatPr defaultColWidth="8.7109375" defaultRowHeight="12.75"/>
  <cols>
    <col min="1" max="1" width="44.7109375" bestFit="1" customWidth="1"/>
    <col min="2" max="2" width="10" bestFit="1" customWidth="1"/>
    <col min="3" max="3" width="18" customWidth="1"/>
    <col min="4" max="4" width="10.42578125" bestFit="1" customWidth="1"/>
    <col min="5" max="5" width="10.85546875" bestFit="1" customWidth="1"/>
    <col min="6" max="6" width="10.42578125" bestFit="1" customWidth="1"/>
  </cols>
  <sheetData>
    <row r="1" spans="1:9" ht="23.25">
      <c r="A1" s="25" t="s">
        <v>26</v>
      </c>
      <c r="B1" s="25"/>
      <c r="C1" s="25"/>
      <c r="D1" s="25"/>
      <c r="E1" s="25"/>
      <c r="F1" s="25"/>
      <c r="G1" s="25"/>
    </row>
    <row r="2" spans="1:9" ht="33">
      <c r="A2" s="22" t="s">
        <v>27</v>
      </c>
      <c r="B2" s="11"/>
      <c r="C2" s="11" t="s">
        <v>28</v>
      </c>
      <c r="D2" s="17"/>
      <c r="E2" s="17"/>
      <c r="F2" s="17"/>
      <c r="G2" s="17"/>
      <c r="I2" s="19"/>
    </row>
    <row r="3" spans="1:9" ht="30" customHeight="1">
      <c r="A3" s="24" t="s">
        <v>14</v>
      </c>
      <c r="B3" s="24"/>
      <c r="C3" s="24"/>
      <c r="D3" s="24"/>
      <c r="E3" s="24"/>
      <c r="F3" s="24"/>
      <c r="G3" s="24"/>
    </row>
    <row r="4" spans="1:9">
      <c r="A4" s="10"/>
      <c r="B4" s="10"/>
      <c r="C4" s="10"/>
      <c r="D4" s="10"/>
      <c r="E4" s="10"/>
      <c r="F4" s="10"/>
      <c r="G4" s="10"/>
    </row>
    <row r="5" spans="1:9">
      <c r="A5" s="2" t="s">
        <v>0</v>
      </c>
      <c r="B5" s="12">
        <v>0.08</v>
      </c>
    </row>
    <row r="6" spans="1:9">
      <c r="A6" s="2"/>
      <c r="B6" s="8"/>
    </row>
    <row r="7" spans="1:9">
      <c r="A7" t="s">
        <v>12</v>
      </c>
      <c r="D7" s="2" t="s">
        <v>8</v>
      </c>
      <c r="F7" s="2"/>
    </row>
    <row r="8" spans="1:9">
      <c r="B8" s="14">
        <v>0</v>
      </c>
      <c r="C8" s="15">
        <v>1</v>
      </c>
      <c r="D8" s="15">
        <v>2</v>
      </c>
      <c r="E8" s="15">
        <v>3</v>
      </c>
      <c r="F8" s="2" t="s">
        <v>10</v>
      </c>
    </row>
    <row r="9" spans="1:9">
      <c r="A9" t="s">
        <v>1</v>
      </c>
      <c r="B9" s="16">
        <v>18750</v>
      </c>
      <c r="C9" s="16">
        <f>E33</f>
        <v>5000</v>
      </c>
      <c r="D9" s="16">
        <f>E33</f>
        <v>5000</v>
      </c>
      <c r="E9" s="16">
        <f>E33</f>
        <v>5000</v>
      </c>
    </row>
    <row r="10" spans="1:9">
      <c r="A10" t="s">
        <v>2</v>
      </c>
      <c r="B10" s="9">
        <f>ROUND(1/(1+$B$5)^B$8,2)</f>
        <v>1</v>
      </c>
      <c r="C10" s="9">
        <f>ROUND(1/(1+$B$5)^C$8,2)</f>
        <v>0.93</v>
      </c>
      <c r="D10" s="9">
        <f>ROUND(1/(1+$B$5)^D$8,2)</f>
        <v>0.86</v>
      </c>
      <c r="E10" s="9">
        <f>ROUND(1/(1+$B$5)^E$8,2)</f>
        <v>0.79</v>
      </c>
    </row>
    <row r="11" spans="1:9">
      <c r="A11" s="2" t="s">
        <v>3</v>
      </c>
      <c r="B11" s="3">
        <f>B9*B10</f>
        <v>18750</v>
      </c>
      <c r="C11" s="3">
        <f>C9*C10</f>
        <v>4650</v>
      </c>
      <c r="D11" s="3">
        <f>D9*D10</f>
        <v>4300</v>
      </c>
      <c r="E11" s="3">
        <f>E9*E10</f>
        <v>3950</v>
      </c>
      <c r="F11" s="4">
        <f>SUM(B11:E11)</f>
        <v>31650</v>
      </c>
    </row>
    <row r="13" spans="1:9">
      <c r="A13" t="s">
        <v>4</v>
      </c>
      <c r="B13" s="13">
        <v>0</v>
      </c>
      <c r="C13" s="13">
        <f>E31</f>
        <v>18450</v>
      </c>
      <c r="D13" s="13">
        <f>E31</f>
        <v>18450</v>
      </c>
      <c r="E13" s="13">
        <f>E31</f>
        <v>18450</v>
      </c>
    </row>
    <row r="14" spans="1:9">
      <c r="A14" t="s">
        <v>2</v>
      </c>
      <c r="B14" s="9">
        <f>ROUND(1/(1+$B$5)^B$8,2)</f>
        <v>1</v>
      </c>
      <c r="C14" s="9">
        <f>ROUND(1/(1+$B$5)^C$8,2)</f>
        <v>0.93</v>
      </c>
      <c r="D14" s="9">
        <f>ROUND(1/(1+$B$5)^D$8,2)</f>
        <v>0.86</v>
      </c>
      <c r="E14" s="9">
        <f>ROUND(1/(1+$B$5)^E$8,2)</f>
        <v>0.79</v>
      </c>
    </row>
    <row r="15" spans="1:9">
      <c r="A15" s="2" t="s">
        <v>5</v>
      </c>
      <c r="B15" s="5">
        <f>B13*B14</f>
        <v>0</v>
      </c>
      <c r="C15" s="3">
        <f>C13*C14</f>
        <v>17158.5</v>
      </c>
      <c r="D15" s="3">
        <f>D13*D14</f>
        <v>15867</v>
      </c>
      <c r="E15" s="3">
        <f>E13*E14</f>
        <v>14575.5</v>
      </c>
      <c r="F15" s="3">
        <f>SUM(B15:E15)</f>
        <v>47601</v>
      </c>
    </row>
    <row r="17" spans="1:7">
      <c r="A17" t="s">
        <v>6</v>
      </c>
      <c r="B17" s="1">
        <f>B15-B11</f>
        <v>-18750</v>
      </c>
      <c r="C17" s="1">
        <f>C15-C11</f>
        <v>12508.5</v>
      </c>
      <c r="D17" s="1">
        <f>D15-D11</f>
        <v>11567</v>
      </c>
      <c r="E17" s="1">
        <f>E15-E11</f>
        <v>10625.5</v>
      </c>
      <c r="F17" s="4">
        <f>F15-F11</f>
        <v>15951</v>
      </c>
      <c r="G17" s="6" t="s">
        <v>9</v>
      </c>
    </row>
    <row r="18" spans="1:7">
      <c r="A18" t="s">
        <v>7</v>
      </c>
      <c r="B18" s="1">
        <f>B17</f>
        <v>-18750</v>
      </c>
      <c r="C18" s="1">
        <f>B18+C17</f>
        <v>-6241.5</v>
      </c>
      <c r="D18" s="1">
        <f>C18+D17</f>
        <v>5325.5</v>
      </c>
      <c r="E18" s="18">
        <f>D18+E17</f>
        <v>15951</v>
      </c>
      <c r="G18" t="s">
        <v>15</v>
      </c>
    </row>
    <row r="20" spans="1:7">
      <c r="A20" s="2" t="s">
        <v>11</v>
      </c>
      <c r="B20" s="7">
        <f>(F15-F11)/F11</f>
        <v>0.50398104265402843</v>
      </c>
      <c r="E20" s="19"/>
    </row>
    <row r="21" spans="1:7">
      <c r="B21" s="23" t="s">
        <v>31</v>
      </c>
      <c r="C21" s="23"/>
      <c r="D21" s="23"/>
    </row>
    <row r="22" spans="1:7">
      <c r="A22" s="2" t="s">
        <v>13</v>
      </c>
    </row>
    <row r="23" spans="1:7">
      <c r="A23" s="19" t="s">
        <v>25</v>
      </c>
    </row>
    <row r="25" spans="1:7">
      <c r="A25" s="2" t="s">
        <v>16</v>
      </c>
      <c r="B25" s="2" t="s">
        <v>17</v>
      </c>
      <c r="C25" s="2" t="s">
        <v>18</v>
      </c>
      <c r="D25" s="2" t="s">
        <v>21</v>
      </c>
      <c r="E25" s="2" t="s">
        <v>19</v>
      </c>
    </row>
    <row r="26" spans="1:7">
      <c r="A26" s="19" t="s">
        <v>20</v>
      </c>
      <c r="B26" s="20">
        <v>50</v>
      </c>
      <c r="C26">
        <v>50</v>
      </c>
      <c r="D26">
        <v>6</v>
      </c>
      <c r="E26" s="20">
        <f>B26*C26*D26</f>
        <v>15000</v>
      </c>
    </row>
    <row r="27" spans="1:7">
      <c r="A27" s="2" t="s">
        <v>23</v>
      </c>
      <c r="E27" s="20">
        <f>B26*C26*D26</f>
        <v>15000</v>
      </c>
    </row>
    <row r="28" spans="1:7">
      <c r="A28" s="19"/>
    </row>
    <row r="29" spans="1:7">
      <c r="A29" s="2" t="s">
        <v>4</v>
      </c>
      <c r="B29" s="2" t="s">
        <v>17</v>
      </c>
      <c r="C29" s="2" t="s">
        <v>22</v>
      </c>
      <c r="D29" s="2" t="s">
        <v>21</v>
      </c>
      <c r="E29" s="2" t="s">
        <v>19</v>
      </c>
    </row>
    <row r="30" spans="1:7">
      <c r="A30" s="19" t="s">
        <v>29</v>
      </c>
      <c r="B30" s="21">
        <v>12.5</v>
      </c>
      <c r="C30" s="9">
        <v>0.3</v>
      </c>
      <c r="D30">
        <v>20</v>
      </c>
      <c r="E30" s="21">
        <f>B30*C30*D30</f>
        <v>75</v>
      </c>
    </row>
    <row r="31" spans="1:7">
      <c r="A31" s="2" t="s">
        <v>24</v>
      </c>
      <c r="E31" s="20">
        <f>E30*246</f>
        <v>18450</v>
      </c>
    </row>
    <row r="32" spans="1:7">
      <c r="C32" s="19"/>
      <c r="E32" s="19"/>
    </row>
    <row r="33" spans="1:5">
      <c r="A33" s="2" t="s">
        <v>30</v>
      </c>
      <c r="E33" s="20">
        <v>5000</v>
      </c>
    </row>
    <row r="34" spans="1:5">
      <c r="A34" s="19"/>
      <c r="B34" s="20"/>
    </row>
    <row r="36" spans="1:5">
      <c r="A36" s="19"/>
      <c r="B36" s="20"/>
    </row>
    <row r="37" spans="1:5">
      <c r="A37" s="19"/>
      <c r="B37" s="20"/>
    </row>
    <row r="38" spans="1:5">
      <c r="A38" s="2"/>
    </row>
    <row r="42" spans="1:5">
      <c r="D42" s="19"/>
    </row>
    <row r="44" spans="1:5">
      <c r="D44" s="19"/>
    </row>
  </sheetData>
  <mergeCells count="3">
    <mergeCell ref="B21:D21"/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Dino</cp:lastModifiedBy>
  <cp:lastPrinted>2005-03-27T16:41:45Z</cp:lastPrinted>
  <dcterms:created xsi:type="dcterms:W3CDTF">2003-02-20T16:30:31Z</dcterms:created>
  <dcterms:modified xsi:type="dcterms:W3CDTF">2023-02-09T14:43:07Z</dcterms:modified>
</cp:coreProperties>
</file>