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e83b60fcec6aa/lanne/Maths/"/>
    </mc:Choice>
  </mc:AlternateContent>
  <xr:revisionPtr revIDLastSave="26" documentId="8_{E4D2E15F-95A9-483F-A47C-9DE82A1862E0}" xr6:coauthVersionLast="47" xr6:coauthVersionMax="47" xr10:uidLastSave="{3004CEFE-609B-4683-A324-C848B572BF99}"/>
  <bookViews>
    <workbookView xWindow="20370" yWindow="-120" windowWidth="29040" windowHeight="15840" firstSheet="1" xr2:uid="{95054E03-0BBE-424A-BEEE-8EA1C9C734C0}"/>
  </bookViews>
  <sheets>
    <sheet name="Raw Data" sheetId="3" r:id="rId1"/>
    <sheet name="Coppied data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H15" i="1"/>
  <c r="C12" i="1"/>
  <c r="D12" i="1"/>
  <c r="C6" i="1"/>
  <c r="H8" i="1"/>
  <c r="G8" i="1"/>
  <c r="E8" i="1"/>
  <c r="D8" i="1"/>
  <c r="F8" i="1"/>
  <c r="H22" i="1"/>
  <c r="G22" i="1"/>
  <c r="F22" i="1"/>
  <c r="E22" i="1"/>
  <c r="D22" i="1"/>
  <c r="H21" i="1"/>
  <c r="G21" i="1"/>
  <c r="F21" i="1"/>
  <c r="E21" i="1"/>
  <c r="D21" i="1"/>
  <c r="H20" i="1"/>
  <c r="G20" i="1"/>
  <c r="F20" i="1"/>
  <c r="E20" i="1"/>
  <c r="D20" i="1"/>
  <c r="H19" i="1"/>
  <c r="G19" i="1"/>
  <c r="F19" i="1"/>
  <c r="E19" i="1"/>
  <c r="D19" i="1"/>
  <c r="H18" i="1"/>
  <c r="G18" i="1"/>
  <c r="F18" i="1"/>
  <c r="E18" i="1"/>
  <c r="D18" i="1"/>
  <c r="H17" i="1"/>
  <c r="G17" i="1"/>
  <c r="F17" i="1"/>
  <c r="E17" i="1"/>
  <c r="D17" i="1"/>
  <c r="H16" i="1"/>
  <c r="G16" i="1"/>
  <c r="F16" i="1"/>
  <c r="E16" i="1"/>
  <c r="D16" i="1"/>
  <c r="G15" i="1"/>
  <c r="F15" i="1"/>
  <c r="E15" i="1"/>
  <c r="D15" i="1"/>
  <c r="H14" i="1"/>
  <c r="G14" i="1"/>
  <c r="F14" i="1"/>
  <c r="E14" i="1"/>
  <c r="D14" i="1"/>
  <c r="H13" i="1"/>
  <c r="G13" i="1"/>
  <c r="F13" i="1"/>
  <c r="E13" i="1"/>
  <c r="D13" i="1"/>
  <c r="H12" i="1"/>
  <c r="G12" i="1"/>
  <c r="F12" i="1"/>
  <c r="E12" i="1"/>
  <c r="C14" i="1" l="1"/>
  <c r="O14" i="1" s="1"/>
  <c r="C16" i="1"/>
  <c r="K16" i="1" s="1"/>
  <c r="C20" i="1"/>
  <c r="L20" i="1" s="1"/>
  <c r="C17" i="1"/>
  <c r="K17" i="1" s="1"/>
  <c r="C18" i="1"/>
  <c r="O18" i="1" s="1"/>
  <c r="C22" i="1"/>
  <c r="O22" i="1" s="1"/>
  <c r="C13" i="1"/>
  <c r="O13" i="1" s="1"/>
  <c r="C15" i="1"/>
  <c r="C19" i="1"/>
  <c r="N19" i="1" s="1"/>
  <c r="C21" i="1"/>
  <c r="N21" i="1" s="1"/>
  <c r="C8" i="1"/>
  <c r="O12" i="1"/>
  <c r="N12" i="1"/>
  <c r="H29" i="1"/>
  <c r="H28" i="1"/>
  <c r="D29" i="1"/>
  <c r="D28" i="1"/>
  <c r="E28" i="1"/>
  <c r="E29" i="1"/>
  <c r="G29" i="1"/>
  <c r="G28" i="1"/>
  <c r="F29" i="1"/>
  <c r="F28" i="1"/>
  <c r="E26" i="1"/>
  <c r="F25" i="1"/>
  <c r="G27" i="1"/>
  <c r="E27" i="1"/>
  <c r="D27" i="1"/>
  <c r="H27" i="1"/>
  <c r="G25" i="1"/>
  <c r="F26" i="1"/>
  <c r="D25" i="1"/>
  <c r="H25" i="1"/>
  <c r="G26" i="1"/>
  <c r="F27" i="1"/>
  <c r="E25" i="1"/>
  <c r="D26" i="1"/>
  <c r="H26" i="1"/>
  <c r="M12" i="1"/>
  <c r="K12" i="1"/>
  <c r="L12" i="1"/>
  <c r="L14" i="1" l="1"/>
  <c r="L16" i="1"/>
  <c r="K22" i="1"/>
  <c r="M16" i="1"/>
  <c r="N22" i="1"/>
  <c r="M21" i="1"/>
  <c r="O19" i="1"/>
  <c r="N18" i="1"/>
  <c r="K14" i="1"/>
  <c r="M14" i="1"/>
  <c r="N14" i="1"/>
  <c r="L19" i="1"/>
  <c r="M19" i="1"/>
  <c r="L18" i="1"/>
  <c r="K18" i="1"/>
  <c r="K19" i="1"/>
  <c r="M18" i="1"/>
  <c r="M20" i="1"/>
  <c r="M13" i="1"/>
  <c r="C26" i="1"/>
  <c r="I26" i="1" s="1"/>
  <c r="K21" i="1"/>
  <c r="L21" i="1"/>
  <c r="Y14" i="1"/>
  <c r="U22" i="1"/>
  <c r="K13" i="1"/>
  <c r="K20" i="1"/>
  <c r="Y22" i="1"/>
  <c r="M17" i="1"/>
  <c r="U15" i="1"/>
  <c r="N20" i="1"/>
  <c r="N13" i="1"/>
  <c r="O20" i="1"/>
  <c r="C29" i="1"/>
  <c r="N16" i="1"/>
  <c r="O21" i="1"/>
  <c r="O16" i="1"/>
  <c r="C27" i="1"/>
  <c r="I27" i="1" s="1"/>
  <c r="R27" i="1"/>
  <c r="Y20" i="1"/>
  <c r="U13" i="1"/>
  <c r="L22" i="1"/>
  <c r="M22" i="1"/>
  <c r="R26" i="1"/>
  <c r="Y16" i="1"/>
  <c r="U21" i="1"/>
  <c r="R29" i="1"/>
  <c r="N17" i="1"/>
  <c r="O17" i="1"/>
  <c r="K15" i="1"/>
  <c r="L13" i="1"/>
  <c r="C25" i="1"/>
  <c r="Y17" i="1"/>
  <c r="Z17" i="1" s="1"/>
  <c r="Y19" i="1"/>
  <c r="Y12" i="1"/>
  <c r="U16" i="1"/>
  <c r="U19" i="1"/>
  <c r="N15" i="1"/>
  <c r="O15" i="1"/>
  <c r="O29" i="1" s="1"/>
  <c r="L17" i="1"/>
  <c r="Y21" i="1"/>
  <c r="U12" i="1"/>
  <c r="U18" i="1"/>
  <c r="C28" i="1"/>
  <c r="I28" i="1" s="1"/>
  <c r="L15" i="1"/>
  <c r="M15" i="1"/>
  <c r="Y18" i="1"/>
  <c r="Y13" i="1"/>
  <c r="Y15" i="1"/>
  <c r="Z16" i="1" s="1"/>
  <c r="U20" i="1"/>
  <c r="U14" i="1"/>
  <c r="U17" i="1"/>
  <c r="V17" i="1" s="1"/>
  <c r="R28" i="1"/>
  <c r="I29" i="1"/>
  <c r="H39" i="1" l="1"/>
  <c r="G39" i="1"/>
  <c r="F39" i="1"/>
  <c r="E39" i="1"/>
  <c r="D39" i="1"/>
  <c r="C39" i="1"/>
  <c r="H37" i="1"/>
  <c r="G37" i="1"/>
  <c r="C37" i="1"/>
  <c r="F37" i="1"/>
  <c r="E37" i="1"/>
  <c r="D37" i="1"/>
  <c r="H36" i="1"/>
  <c r="E36" i="1"/>
  <c r="D36" i="1"/>
  <c r="G36" i="1"/>
  <c r="C36" i="1"/>
  <c r="F36" i="1"/>
  <c r="H38" i="1"/>
  <c r="F38" i="1"/>
  <c r="E38" i="1"/>
  <c r="D38" i="1"/>
  <c r="G38" i="1"/>
  <c r="C38" i="1"/>
  <c r="V13" i="1"/>
  <c r="V22" i="1"/>
  <c r="Z15" i="1"/>
  <c r="V14" i="1"/>
  <c r="Z18" i="1"/>
  <c r="Z22" i="1"/>
  <c r="V16" i="1"/>
  <c r="N28" i="1"/>
  <c r="V20" i="1"/>
  <c r="Z13" i="1"/>
  <c r="Z14" i="1"/>
  <c r="Z19" i="1"/>
  <c r="Z21" i="1"/>
  <c r="V19" i="1"/>
  <c r="V18" i="1"/>
  <c r="L26" i="1"/>
  <c r="M27" i="1"/>
  <c r="Z20" i="1"/>
  <c r="V21" i="1"/>
  <c r="V15" i="1"/>
  <c r="L46" i="1" l="1"/>
  <c r="L45" i="1"/>
  <c r="L44" i="1"/>
  <c r="L43" i="1"/>
  <c r="L42" i="1"/>
  <c r="L41" i="1"/>
  <c r="L40" i="1"/>
  <c r="L39" i="1"/>
  <c r="L38" i="1"/>
  <c r="L37" i="1"/>
  <c r="O46" i="1"/>
  <c r="O45" i="1"/>
  <c r="O44" i="1"/>
  <c r="O43" i="1"/>
  <c r="O42" i="1"/>
  <c r="O41" i="1"/>
  <c r="O40" i="1"/>
  <c r="O39" i="1"/>
  <c r="O37" i="1"/>
  <c r="O38" i="1"/>
  <c r="N46" i="1"/>
  <c r="N45" i="1"/>
  <c r="N44" i="1"/>
  <c r="N43" i="1"/>
  <c r="N42" i="1"/>
  <c r="N41" i="1"/>
  <c r="N40" i="1"/>
  <c r="N39" i="1"/>
  <c r="N38" i="1"/>
  <c r="N37" i="1"/>
  <c r="M46" i="1"/>
  <c r="M45" i="1"/>
  <c r="M44" i="1"/>
  <c r="M43" i="1"/>
  <c r="M42" i="1"/>
  <c r="M41" i="1"/>
  <c r="M40" i="1"/>
  <c r="M39" i="1"/>
  <c r="M38" i="1"/>
  <c r="M37" i="1"/>
  <c r="O36" i="1"/>
  <c r="N36" i="1"/>
  <c r="M36" i="1"/>
  <c r="L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<sst xmlns="http://schemas.openxmlformats.org/spreadsheetml/2006/main" count="138" uniqueCount="40">
  <si>
    <t>Courses</t>
  </si>
  <si>
    <t>Students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</si>
  <si>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</si>
  <si>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</si>
  <si>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</si>
  <si>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</si>
  <si>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</si>
  <si>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</si>
  <si>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</si>
  <si>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</si>
  <si>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</si>
  <si>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</si>
  <si>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</si>
  <si>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HAN</t>
  </si>
  <si>
    <t>Stats &amp; Maths Refresher Course</t>
  </si>
  <si>
    <t>Final Assignment</t>
  </si>
  <si>
    <t>utility</t>
  </si>
  <si>
    <t>mean</t>
  </si>
  <si>
    <t>ok</t>
  </si>
  <si>
    <t>Histogram (in number of marks)</t>
  </si>
  <si>
    <t>Histogram (in %)</t>
  </si>
  <si>
    <t>Random generator</t>
  </si>
  <si>
    <t>Histogram</t>
  </si>
  <si>
    <t>Scores</t>
  </si>
  <si>
    <t>sum</t>
  </si>
  <si>
    <t>Mean</t>
  </si>
  <si>
    <t>Std Dev</t>
  </si>
  <si>
    <t>skewness</t>
  </si>
  <si>
    <t>Kurtosis</t>
  </si>
  <si>
    <t>Bin</t>
  </si>
  <si>
    <t>Cumulative</t>
  </si>
  <si>
    <t>Frequency</t>
  </si>
  <si>
    <t xml:space="preserve"> Mean of Means</t>
  </si>
  <si>
    <t xml:space="preserve">Total </t>
  </si>
  <si>
    <t>Sum</t>
  </si>
  <si>
    <t>Skewness</t>
  </si>
  <si>
    <t>Mean of partial means are the same &amp; equal to total mean</t>
  </si>
  <si>
    <t>NOT TRUE for standard deviation (NOT LINEAR !!!)</t>
  </si>
  <si>
    <t>NOT TRUE for skewness and kurtosis (NOT LINEAR !!!)</t>
  </si>
  <si>
    <t>+-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</si>
</sst>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i/>
      <sz val="14"/>
      <color theme="3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2" fontId="0" fillId="0" borderId="1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7" fillId="0" borderId="0" xfId="0" applyFont="1"/>
    <xf numFmtId="0" fontId="7" fillId="0" borderId="0" xfId="0" quotePrefix="1" applyFont="1"/>
    <xf numFmtId="0" fontId="0" fillId="3" borderId="1" xfId="0" applyFill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13" xfId="0" applyBorder="1"/>
    <xf numFmtId="164" fontId="0" fillId="0" borderId="0" xfId="0" applyNumberFormat="1"/>
    <xf numFmtId="164" fontId="0" fillId="0" borderId="14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9" fillId="0" borderId="0" xfId="0" applyFont="1"/>
    <xf numFmtId="2" fontId="2" fillId="4" borderId="5" xfId="0" applyNumberFormat="1" applyFont="1" applyFill="1" applyBorder="1"/>
    <xf numFmtId="2" fontId="2" fillId="4" borderId="6" xfId="0" applyNumberFormat="1" applyFont="1" applyFill="1" applyBorder="1"/>
    <xf numFmtId="2" fontId="2" fillId="4" borderId="7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2" fontId="2" fillId="4" borderId="12" xfId="0" applyNumberFormat="1" applyFont="1" applyFill="1" applyBorder="1"/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2" borderId="5" xfId="0" applyFill="1" applyBorder="1"/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/>
    <xf numFmtId="1" fontId="0" fillId="0" borderId="14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25" xfId="0" applyBorder="1"/>
    <xf numFmtId="2" fontId="2" fillId="4" borderId="25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2" fontId="0" fillId="0" borderId="22" xfId="0" applyNumberFormat="1" applyBorder="1"/>
    <xf numFmtId="2" fontId="0" fillId="0" borderId="23" xfId="0" applyNumberFormat="1" applyBorder="1"/>
    <xf numFmtId="0" fontId="9" fillId="0" borderId="7" xfId="0" applyFont="1" applyBorder="1"/>
    <xf numFmtId="0" fontId="9" fillId="0" borderId="13" xfId="0" applyFont="1" applyBorder="1"/>
    <xf numFmtId="0" fontId="0" fillId="0" borderId="14" xfId="0" applyBorder="1"/>
    <xf numFmtId="0" fontId="9" fillId="0" borderId="10" xfId="0" applyFont="1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2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24" xfId="0" applyBorder="1"/>
    <xf numFmtId="0" fontId="0" fillId="0" borderId="35" xfId="0" applyBorder="1"/>
    <xf numFmtId="0" fontId="0" fillId="0" borderId="36" xfId="0" applyBorder="1"/>
    <xf numFmtId="4" fontId="0" fillId="0" borderId="7" xfId="0" applyNumberFormat="1" applyBorder="1"/>
    <xf numFmtId="4" fontId="0" fillId="0" borderId="9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0" xfId="0" applyNumberFormat="1" applyBorder="1"/>
    <xf numFmtId="4" fontId="0" fillId="0" borderId="12" xfId="0" applyNumberFormat="1" applyBorder="1"/>
    <xf numFmtId="0" fontId="9" fillId="0" borderId="11" xfId="0" applyFont="1" applyBorder="1"/>
    <xf numFmtId="4" fontId="0" fillId="0" borderId="11" xfId="0" applyNumberFormat="1" applyBorder="1"/>
    <xf numFmtId="0" fontId="11" fillId="0" borderId="0" xfId="0" applyFont="1"/>
    <xf numFmtId="2" fontId="11" fillId="0" borderId="0" xfId="0" applyNumberFormat="1" applyFont="1"/>
    <xf numFmtId="0" fontId="11" fillId="0" borderId="1" xfId="0" applyFont="1" applyBorder="1"/>
    <xf numFmtId="0" fontId="11" fillId="0" borderId="0" xfId="0" applyFont="1" applyAlignment="1">
      <alignment horizontal="center"/>
    </xf>
    <xf numFmtId="2" fontId="0" fillId="4" borderId="25" xfId="0" applyNumberFormat="1" applyFill="1" applyBorder="1"/>
    <xf numFmtId="2" fontId="0" fillId="4" borderId="6" xfId="0" applyNumberFormat="1" applyFill="1" applyBorder="1"/>
    <xf numFmtId="0" fontId="12" fillId="0" borderId="0" xfId="0" applyFo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quotePrefix="1" applyFont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3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strike val="0"/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Overall Distribution of Marks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Distribution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Sheet1!$Z$12:$Z$22</c:f>
              <c:numCache>
                <c:formatCode>0.0</c:formatCode>
                <c:ptCount val="11"/>
                <c:pt idx="0">
                  <c:v>0</c:v>
                </c:pt>
                <c:pt idx="1">
                  <c:v>1.5151515151515151</c:v>
                </c:pt>
                <c:pt idx="2">
                  <c:v>4.545454545454545</c:v>
                </c:pt>
                <c:pt idx="3">
                  <c:v>4.545454545454545</c:v>
                </c:pt>
                <c:pt idx="4">
                  <c:v>0</c:v>
                </c:pt>
                <c:pt idx="5">
                  <c:v>3.0303030303030294</c:v>
                </c:pt>
                <c:pt idx="6">
                  <c:v>15.151515151515154</c:v>
                </c:pt>
                <c:pt idx="7">
                  <c:v>15.151515151515149</c:v>
                </c:pt>
                <c:pt idx="8">
                  <c:v>19.696969696969695</c:v>
                </c:pt>
                <c:pt idx="9">
                  <c:v>16.666666666666664</c:v>
                </c:pt>
                <c:pt idx="10">
                  <c:v>19.696969696969703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18609568"/>
        <c:axId val="812726960"/>
      </c:barChart>
      <c:lineChart>
        <c:grouping val="standard"/>
        <c:varyColors val="0"/>
        <c:ser>
          <c:idx val="1"/>
          <c:order val="0"/>
          <c:tx>
            <c:v>Cumulative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Sheet1!$Y$12:$Y$22</c:f>
              <c:numCache>
                <c:formatCode>0.0</c:formatCode>
                <c:ptCount val="11"/>
                <c:pt idx="0">
                  <c:v>0</c:v>
                </c:pt>
                <c:pt idx="1">
                  <c:v>1.5151515151515151</c:v>
                </c:pt>
                <c:pt idx="2">
                  <c:v>6.0606060606060606</c:v>
                </c:pt>
                <c:pt idx="3">
                  <c:v>10.606060606060606</c:v>
                </c:pt>
                <c:pt idx="4">
                  <c:v>10.606060606060606</c:v>
                </c:pt>
                <c:pt idx="5">
                  <c:v>13.636363636363635</c:v>
                </c:pt>
                <c:pt idx="6">
                  <c:v>28.787878787878789</c:v>
                </c:pt>
                <c:pt idx="7">
                  <c:v>43.939393939393938</c:v>
                </c:pt>
                <c:pt idx="8">
                  <c:v>63.636363636363633</c:v>
                </c:pt>
                <c:pt idx="9">
                  <c:v>80.303030303030297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659184"/>
        <c:axId val="817911296"/>
      </c:lineChart>
      <c:catAx>
        <c:axId val="81860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26960"/>
        <c:crosses val="autoZero"/>
        <c:auto val="1"/>
        <c:lblAlgn val="ctr"/>
        <c:lblOffset val="100"/>
        <c:noMultiLvlLbl val="0"/>
      </c:catAx>
      <c:valAx>
        <c:axId val="8127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9568"/>
        <c:crosses val="autoZero"/>
        <c:crossBetween val="between"/>
      </c:valAx>
      <c:valAx>
        <c:axId val="817911296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9184"/>
        <c:crosses val="max"/>
        <c:crossBetween val="between"/>
      </c:valAx>
      <c:catAx>
        <c:axId val="81365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791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Overall Distribution of Marks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Frequency Distribution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Sheet1!$V$12:$V$22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10</c:v>
                </c:pt>
                <c:pt idx="7">
                  <c:v>10</c:v>
                </c:pt>
                <c:pt idx="8">
                  <c:v>13</c:v>
                </c:pt>
                <c:pt idx="9">
                  <c:v>11</c:v>
                </c:pt>
                <c:pt idx="1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818609568"/>
        <c:axId val="812726960"/>
      </c:barChart>
      <c:lineChart>
        <c:grouping val="standard"/>
        <c:varyColors val="0"/>
        <c:ser>
          <c:idx val="1"/>
          <c:order val="0"/>
          <c:tx>
            <c:v>Cumulative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Sheet1!$U$12:$U$22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19</c:v>
                </c:pt>
                <c:pt idx="7">
                  <c:v>29</c:v>
                </c:pt>
                <c:pt idx="8">
                  <c:v>42</c:v>
                </c:pt>
                <c:pt idx="9">
                  <c:v>53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659184"/>
        <c:axId val="817911296"/>
      </c:lineChart>
      <c:catAx>
        <c:axId val="81860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26960"/>
        <c:crosses val="autoZero"/>
        <c:auto val="1"/>
        <c:lblAlgn val="ctr"/>
        <c:lblOffset val="100"/>
        <c:noMultiLvlLbl val="0"/>
      </c:catAx>
      <c:valAx>
        <c:axId val="8127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(in number)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9568"/>
        <c:crosses val="autoZero"/>
        <c:crossBetween val="between"/>
      </c:valAx>
      <c:valAx>
        <c:axId val="8179112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9184"/>
        <c:crosses val="max"/>
        <c:crossBetween val="between"/>
      </c:valAx>
      <c:catAx>
        <c:axId val="81365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791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Grade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grade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Sheet1!$L$12:$L$22</c:f>
              <c:numCache>
                <c:formatCode>0.00</c:formatCode>
                <c:ptCount val="11"/>
                <c:pt idx="0">
                  <c:v>8.3376714510138079</c:v>
                </c:pt>
                <c:pt idx="1">
                  <c:v>7.4544941998635155</c:v>
                </c:pt>
                <c:pt idx="2">
                  <c:v>5.6483680327796186</c:v>
                </c:pt>
                <c:pt idx="3">
                  <c:v>6.3275245140471617</c:v>
                </c:pt>
                <c:pt idx="4">
                  <c:v>7.8108551225305343</c:v>
                </c:pt>
                <c:pt idx="5">
                  <c:v>6.4166027290899628</c:v>
                </c:pt>
                <c:pt idx="6">
                  <c:v>7.2216062070207192</c:v>
                </c:pt>
                <c:pt idx="7">
                  <c:v>6.4790662912376362</c:v>
                </c:pt>
                <c:pt idx="8">
                  <c:v>5.7159415260563193</c:v>
                </c:pt>
                <c:pt idx="9">
                  <c:v>7.6568339193984611</c:v>
                </c:pt>
                <c:pt idx="10">
                  <c:v>7.2570403238906991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3-403D-82E1-F6E110B2150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Sheet1!$L$36:$L$46</c:f>
              <c:numCache>
                <c:formatCode>0.00</c:formatCode>
                <c:ptCount val="11"/>
                <c:pt idx="0">
                  <c:v>6.9387276651753131</c:v>
                </c:pt>
                <c:pt idx="1">
                  <c:v>6.9387276651753131</c:v>
                </c:pt>
                <c:pt idx="2">
                  <c:v>6.9387276651753131</c:v>
                </c:pt>
                <c:pt idx="3">
                  <c:v>6.9387276651753131</c:v>
                </c:pt>
                <c:pt idx="4">
                  <c:v>6.9387276651753131</c:v>
                </c:pt>
                <c:pt idx="5">
                  <c:v>6.9387276651753131</c:v>
                </c:pt>
                <c:pt idx="6">
                  <c:v>6.9387276651753131</c:v>
                </c:pt>
                <c:pt idx="7">
                  <c:v>6.9387276651753131</c:v>
                </c:pt>
                <c:pt idx="8">
                  <c:v>6.9387276651753131</c:v>
                </c:pt>
                <c:pt idx="9">
                  <c:v>6.9387276651753131</c:v>
                </c:pt>
                <c:pt idx="10">
                  <c:v>6.9387276651753131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B3-403D-82E1-F6E110B21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Skeweness</a:t>
            </a:r>
            <a:r>
              <a:rPr lang="en-GB" baseline="0"/>
              <a:t> of Grades</a:t>
            </a:r>
            <a:r>
              <a:rPr lang="en-GB"/>
              <a:t>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Skewness of Grades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Sheet1!$N$12:$N$22</c:f>
              <c:numCache>
                <c:formatCode>#,##0.00</c:formatCode>
                <c:ptCount val="11"/>
                <c:pt idx="0">
                  <c:v>-0.87880570461868335</c:v>
                </c:pt>
                <c:pt idx="1">
                  <c:v>0.75681355550398532</c:v>
                </c:pt>
                <c:pt idx="2">
                  <c:v>-1.6264071230148842</c:v>
                </c:pt>
                <c:pt idx="3">
                  <c:v>-0.81674292902157142</c:v>
                </c:pt>
                <c:pt idx="4">
                  <c:v>-0.61857737103498811</c:v>
                </c:pt>
                <c:pt idx="5">
                  <c:v>-0.56241981083322246</c:v>
                </c:pt>
                <c:pt idx="6">
                  <c:v>-1.5544332882903606</c:v>
                </c:pt>
                <c:pt idx="7">
                  <c:v>-1.7346599228649098</c:v>
                </c:pt>
                <c:pt idx="8">
                  <c:v>-3.4552433106172932E-2</c:v>
                </c:pt>
                <c:pt idx="9">
                  <c:v>0.33137452085382957</c:v>
                </c:pt>
                <c:pt idx="10">
                  <c:v>-2.1851732966750226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B-47D6-B55C-5116B8FDA0A0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Sheet1!$N$36:$N$46</c:f>
              <c:numCache>
                <c:formatCode>0.00</c:formatCode>
                <c:ptCount val="11"/>
                <c:pt idx="0">
                  <c:v>-0.81123489119109093</c:v>
                </c:pt>
                <c:pt idx="1">
                  <c:v>-0.81123489119109093</c:v>
                </c:pt>
                <c:pt idx="2">
                  <c:v>-0.81123489119109093</c:v>
                </c:pt>
                <c:pt idx="3">
                  <c:v>-0.81123489119109093</c:v>
                </c:pt>
                <c:pt idx="4">
                  <c:v>-0.81123489119109093</c:v>
                </c:pt>
                <c:pt idx="5">
                  <c:v>-0.81123489119109093</c:v>
                </c:pt>
                <c:pt idx="6">
                  <c:v>-0.81123489119109093</c:v>
                </c:pt>
                <c:pt idx="7">
                  <c:v>-0.81123489119109093</c:v>
                </c:pt>
                <c:pt idx="8">
                  <c:v>-0.81123489119109093</c:v>
                </c:pt>
                <c:pt idx="9">
                  <c:v>-0.81123489119109093</c:v>
                </c:pt>
                <c:pt idx="10">
                  <c:v>-0.81123489119109093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B-47D6-B55C-5116B8FDA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Deviation of Grades</a:t>
            </a:r>
            <a:r>
              <a:rPr lang="en-GB"/>
              <a:t>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Devoiation of Grades by Students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Sheet1!$M$12:$M$22</c:f>
              <c:numCache>
                <c:formatCode>0.00</c:formatCode>
                <c:ptCount val="11"/>
                <c:pt idx="0">
                  <c:v>1.595699462658501</c:v>
                </c:pt>
                <c:pt idx="1">
                  <c:v>1.2590153513195936</c:v>
                </c:pt>
                <c:pt idx="2">
                  <c:v>2.695423702092834</c:v>
                </c:pt>
                <c:pt idx="3">
                  <c:v>1.9543916583056806</c:v>
                </c:pt>
                <c:pt idx="4">
                  <c:v>2.2444969140147939</c:v>
                </c:pt>
                <c:pt idx="5">
                  <c:v>2.4548620476455465</c:v>
                </c:pt>
                <c:pt idx="6">
                  <c:v>2.4243130537537856</c:v>
                </c:pt>
                <c:pt idx="7">
                  <c:v>2.328230176697089</c:v>
                </c:pt>
                <c:pt idx="8">
                  <c:v>2.6065640531561054</c:v>
                </c:pt>
                <c:pt idx="9">
                  <c:v>1.5462017145810194</c:v>
                </c:pt>
                <c:pt idx="10">
                  <c:v>2.6301626918470369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5C-93B1-D3949D78EBA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Sheet1!$M$36:$M$46</c:f>
              <c:numCache>
                <c:formatCode>0.00</c:formatCode>
                <c:ptCount val="11"/>
                <c:pt idx="0">
                  <c:v>2.1581237114610898</c:v>
                </c:pt>
                <c:pt idx="1">
                  <c:v>2.1581237114610898</c:v>
                </c:pt>
                <c:pt idx="2">
                  <c:v>2.1581237114610898</c:v>
                </c:pt>
                <c:pt idx="3">
                  <c:v>2.1581237114610898</c:v>
                </c:pt>
                <c:pt idx="4">
                  <c:v>2.1581237114610898</c:v>
                </c:pt>
                <c:pt idx="5">
                  <c:v>2.1581237114610898</c:v>
                </c:pt>
                <c:pt idx="6">
                  <c:v>2.1581237114610898</c:v>
                </c:pt>
                <c:pt idx="7">
                  <c:v>2.1581237114610898</c:v>
                </c:pt>
                <c:pt idx="8">
                  <c:v>2.1581237114610898</c:v>
                </c:pt>
                <c:pt idx="9">
                  <c:v>2.1581237114610898</c:v>
                </c:pt>
                <c:pt idx="10">
                  <c:v>2.1581237114610898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B-455C-93B1-D3949D78E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Kurtosis</a:t>
            </a:r>
            <a:r>
              <a:rPr lang="en-GB" baseline="0"/>
              <a:t> of</a:t>
            </a:r>
            <a:r>
              <a:rPr lang="en-GB"/>
              <a:t> Grades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Kurtosis of Grades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Sheet1!$O$12:$O$22</c:f>
              <c:numCache>
                <c:formatCode>#,##0.00</c:formatCode>
                <c:ptCount val="11"/>
                <c:pt idx="0">
                  <c:v>-0.19385733417363493</c:v>
                </c:pt>
                <c:pt idx="1">
                  <c:v>0.97307070296285314</c:v>
                </c:pt>
                <c:pt idx="2">
                  <c:v>3.1513243814551526</c:v>
                </c:pt>
                <c:pt idx="3">
                  <c:v>0.95600925403172443</c:v>
                </c:pt>
                <c:pt idx="4">
                  <c:v>-1.8773989921293577</c:v>
                </c:pt>
                <c:pt idx="5">
                  <c:v>0.84846214723154478</c:v>
                </c:pt>
                <c:pt idx="6">
                  <c:v>3.0391819128494504</c:v>
                </c:pt>
                <c:pt idx="7">
                  <c:v>3.1098622699729539</c:v>
                </c:pt>
                <c:pt idx="8">
                  <c:v>0.66454066741337403</c:v>
                </c:pt>
                <c:pt idx="9">
                  <c:v>-2.2524823018006308</c:v>
                </c:pt>
                <c:pt idx="10">
                  <c:v>4.9075507265923157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3-42FF-B238-27F5596FEAA1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Sheet1!$O$36:$O$46</c:f>
              <c:numCache>
                <c:formatCode>0.00</c:formatCode>
                <c:ptCount val="11"/>
                <c:pt idx="0">
                  <c:v>1.2114784940368859</c:v>
                </c:pt>
                <c:pt idx="1">
                  <c:v>1.2114784940368859</c:v>
                </c:pt>
                <c:pt idx="2">
                  <c:v>1.2114784940368859</c:v>
                </c:pt>
                <c:pt idx="3">
                  <c:v>1.2114784940368859</c:v>
                </c:pt>
                <c:pt idx="4">
                  <c:v>1.2114784940368859</c:v>
                </c:pt>
                <c:pt idx="5">
                  <c:v>1.2114784940368859</c:v>
                </c:pt>
                <c:pt idx="6">
                  <c:v>1.2114784940368859</c:v>
                </c:pt>
                <c:pt idx="7">
                  <c:v>1.2114784940368859</c:v>
                </c:pt>
                <c:pt idx="8">
                  <c:v>1.2114784940368859</c:v>
                </c:pt>
                <c:pt idx="9">
                  <c:v>1.2114784940368859</c:v>
                </c:pt>
                <c:pt idx="10">
                  <c:v>1.2114784940368859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3-42FF-B238-27F5596F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Grade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grade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Sheet1!$C$26:$H$26</c:f>
              <c:numCache>
                <c:formatCode>0.00</c:formatCode>
                <c:ptCount val="6"/>
                <c:pt idx="0">
                  <c:v>7.0791240576423435</c:v>
                </c:pt>
                <c:pt idx="1">
                  <c:v>7.4876620331903014</c:v>
                </c:pt>
                <c:pt idx="2">
                  <c:v>7.1516274588790028</c:v>
                </c:pt>
                <c:pt idx="3">
                  <c:v>4.4269214072888756</c:v>
                </c:pt>
                <c:pt idx="4">
                  <c:v>6.2920743691539629</c:v>
                </c:pt>
                <c:pt idx="5">
                  <c:v>9.1949566648973882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3-403D-82E1-F6E110B2150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Sheet1!$C$36:$H$36</c:f>
              <c:numCache>
                <c:formatCode>0.00</c:formatCode>
                <c:ptCount val="6"/>
                <c:pt idx="0">
                  <c:v>6.9387276651753131</c:v>
                </c:pt>
                <c:pt idx="1">
                  <c:v>6.9387276651753131</c:v>
                </c:pt>
                <c:pt idx="2">
                  <c:v>6.9387276651753131</c:v>
                </c:pt>
                <c:pt idx="3">
                  <c:v>6.9387276651753131</c:v>
                </c:pt>
                <c:pt idx="4">
                  <c:v>6.9387276651753131</c:v>
                </c:pt>
                <c:pt idx="5">
                  <c:v>6.9387276651753131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5-48FC-BEBD-8F8F95DA8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Skeweness</a:t>
            </a:r>
            <a:r>
              <a:rPr lang="en-GB" baseline="0"/>
              <a:t> of Grades</a:t>
            </a:r>
            <a:r>
              <a:rPr lang="en-GB"/>
              <a:t>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Skewness of Grades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Sheet1!$C$28:$H$28</c:f>
              <c:numCache>
                <c:formatCode>0.00</c:formatCode>
                <c:ptCount val="6"/>
                <c:pt idx="0">
                  <c:v>-0.60812301116265477</c:v>
                </c:pt>
                <c:pt idx="1">
                  <c:v>1.0012986465046505</c:v>
                </c:pt>
                <c:pt idx="2">
                  <c:v>3.5230355098870278E-2</c:v>
                </c:pt>
                <c:pt idx="3">
                  <c:v>0.3826060527309415</c:v>
                </c:pt>
                <c:pt idx="4">
                  <c:v>0.46518971620948713</c:v>
                </c:pt>
                <c:pt idx="5">
                  <c:v>-0.31076341267510704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B-47D6-B55C-5116B8FDA0A0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Sheet1!$C$38:$H$38</c:f>
              <c:numCache>
                <c:formatCode>0.00</c:formatCode>
                <c:ptCount val="6"/>
                <c:pt idx="0">
                  <c:v>0.16090639111769792</c:v>
                </c:pt>
                <c:pt idx="1">
                  <c:v>0.16090639111769792</c:v>
                </c:pt>
                <c:pt idx="2">
                  <c:v>0.16090639111769792</c:v>
                </c:pt>
                <c:pt idx="3">
                  <c:v>0.16090639111769792</c:v>
                </c:pt>
                <c:pt idx="4">
                  <c:v>0.16090639111769792</c:v>
                </c:pt>
                <c:pt idx="5">
                  <c:v>0.16090639111769792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2-4F24-9CB8-96AD7C94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Deviation of Grades</a:t>
            </a:r>
            <a:r>
              <a:rPr lang="en-GB"/>
              <a:t>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Devoiation of Grades by Course"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Sheet1!$C$27:$H$27</c:f>
              <c:numCache>
                <c:formatCode>0.00</c:formatCode>
                <c:ptCount val="6"/>
                <c:pt idx="0">
                  <c:v>2.1960128363873133</c:v>
                </c:pt>
                <c:pt idx="1">
                  <c:v>1.2416592573310909</c:v>
                </c:pt>
                <c:pt idx="2">
                  <c:v>1.5130459164647037</c:v>
                </c:pt>
                <c:pt idx="3">
                  <c:v>3.3665372037427166</c:v>
                </c:pt>
                <c:pt idx="4">
                  <c:v>0.95818025827771258</c:v>
                </c:pt>
                <c:pt idx="5">
                  <c:v>0.62470604073935332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5C-93B1-D3949D78EBA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Sheet1!$C$37:$H$37</c:f>
              <c:numCache>
                <c:formatCode>0.00</c:formatCode>
                <c:ptCount val="6"/>
                <c:pt idx="0">
                  <c:v>1.6500235854904817</c:v>
                </c:pt>
                <c:pt idx="1">
                  <c:v>1.6500235854904817</c:v>
                </c:pt>
                <c:pt idx="2">
                  <c:v>1.6500235854904817</c:v>
                </c:pt>
                <c:pt idx="3">
                  <c:v>1.6500235854904817</c:v>
                </c:pt>
                <c:pt idx="4">
                  <c:v>1.6500235854904817</c:v>
                </c:pt>
                <c:pt idx="5">
                  <c:v>1.6500235854904817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3-49A4-BECA-A85F9BBD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Kurtosis</a:t>
            </a:r>
            <a:r>
              <a:rPr lang="en-GB" baseline="0"/>
              <a:t> of</a:t>
            </a:r>
            <a:r>
              <a:rPr lang="en-GB"/>
              <a:t> Grades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Kurtosis of Grades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Sheet1!$C$29:$H$29</c:f>
              <c:numCache>
                <c:formatCode>0.00</c:formatCode>
                <c:ptCount val="6"/>
                <c:pt idx="0">
                  <c:v>-0.45425829861308875</c:v>
                </c:pt>
                <c:pt idx="1">
                  <c:v>-0.14385339069188863</c:v>
                </c:pt>
                <c:pt idx="2">
                  <c:v>-0.25420035347413439</c:v>
                </c:pt>
                <c:pt idx="3">
                  <c:v>-1.6989386109639186</c:v>
                </c:pt>
                <c:pt idx="4">
                  <c:v>-1.6571629170132591</c:v>
                </c:pt>
                <c:pt idx="5">
                  <c:v>-1.4449115429837067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3-42FF-B238-27F5596FEAA1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Sheet1!$C$39:$H$39</c:f>
              <c:numCache>
                <c:formatCode>0.00</c:formatCode>
                <c:ptCount val="6"/>
                <c:pt idx="0">
                  <c:v>-0.9422208522899993</c:v>
                </c:pt>
                <c:pt idx="1">
                  <c:v>-0.9422208522899993</c:v>
                </c:pt>
                <c:pt idx="2">
                  <c:v>-0.9422208522899993</c:v>
                </c:pt>
                <c:pt idx="3">
                  <c:v>-0.9422208522899993</c:v>
                </c:pt>
                <c:pt idx="4">
                  <c:v>-0.9422208522899993</c:v>
                </c:pt>
                <c:pt idx="5">
                  <c:v>-0.9422208522899993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A-4D07-814D-5B29DFB3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91264"/>
        <c:axId val="307537152"/>
      </c:lineChart>
      <c:catAx>
        <c:axId val="5164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37152"/>
        <c:crosses val="autoZero"/>
        <c:auto val="1"/>
        <c:lblAlgn val="ctr"/>
        <c:lblOffset val="100"/>
        <c:noMultiLvlLbl val="0"/>
      </c:catAx>
      <c:valAx>
        <c:axId val="3075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95250</xdr:colOff>
      <xdr:row>23</xdr:row>
      <xdr:rowOff>185737</xdr:rowOff>
    </xdr:from>
    <xdr:to>
      <xdr:col>33</xdr:col>
      <xdr:colOff>133350</xdr:colOff>
      <xdr:row>38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AC4B2-2CB2-481D-99A6-D71A0E954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133350</xdr:colOff>
      <xdr:row>8</xdr:row>
      <xdr:rowOff>14287</xdr:rowOff>
    </xdr:from>
    <xdr:to>
      <xdr:col>33</xdr:col>
      <xdr:colOff>171450</xdr:colOff>
      <xdr:row>22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83D966-18CF-438B-B041-91FD624B29E5}"/>
            </a:ext>
            <a:ext uri="{147F2762-F138-4A5C-976F-8EAC2B608ADB}">
              <a16:predDERef xmlns:a16="http://schemas.microsoft.com/office/drawing/2014/main" pred="{E34AC4B2-2CB2-481D-99A6-D71A0E954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561975</xdr:colOff>
      <xdr:row>8</xdr:row>
      <xdr:rowOff>47625</xdr:rowOff>
    </xdr:from>
    <xdr:to>
      <xdr:col>41</xdr:col>
      <xdr:colOff>257175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AACBEE-E6B4-4EDE-8F18-3C82D5809020}"/>
            </a:ext>
            <a:ext uri="{147F2762-F138-4A5C-976F-8EAC2B608ADB}">
              <a16:predDERef xmlns:a16="http://schemas.microsoft.com/office/drawing/2014/main" pred="{7583D966-18CF-438B-B041-91FD624B2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31750</xdr:colOff>
      <xdr:row>39</xdr:row>
      <xdr:rowOff>142875</xdr:rowOff>
    </xdr:from>
    <xdr:to>
      <xdr:col>41</xdr:col>
      <xdr:colOff>330200</xdr:colOff>
      <xdr:row>54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D7ED2E-BAC2-4844-8818-615D1F692F39}"/>
            </a:ext>
            <a:ext uri="{147F2762-F138-4A5C-976F-8EAC2B608ADB}">
              <a16:predDERef xmlns:a16="http://schemas.microsoft.com/office/drawing/2014/main" pred="{DDAACBEE-E6B4-4EDE-8F18-3C82D5809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571500</xdr:colOff>
      <xdr:row>24</xdr:row>
      <xdr:rowOff>15875</xdr:rowOff>
    </xdr:from>
    <xdr:to>
      <xdr:col>41</xdr:col>
      <xdr:colOff>266700</xdr:colOff>
      <xdr:row>38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E18337-1BE7-4679-B7F1-553F4CE9B8E0}"/>
            </a:ext>
            <a:ext uri="{147F2762-F138-4A5C-976F-8EAC2B608ADB}">
              <a16:predDERef xmlns:a16="http://schemas.microsoft.com/office/drawing/2014/main" pred="{4BD7ED2E-BAC2-4844-8818-615D1F692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0</xdr:colOff>
      <xdr:row>56</xdr:row>
      <xdr:rowOff>0</xdr:rowOff>
    </xdr:from>
    <xdr:to>
      <xdr:col>41</xdr:col>
      <xdr:colOff>298450</xdr:colOff>
      <xdr:row>70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572402-DA4B-4CCE-8E74-6F0F2EE1EC48}"/>
            </a:ext>
            <a:ext uri="{147F2762-F138-4A5C-976F-8EAC2B608ADB}">
              <a16:predDERef xmlns:a16="http://schemas.microsoft.com/office/drawing/2014/main" pred="{CAE18337-1BE7-4679-B7F1-553F4CE9B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555625</xdr:colOff>
      <xdr:row>8</xdr:row>
      <xdr:rowOff>57150</xdr:rowOff>
    </xdr:from>
    <xdr:to>
      <xdr:col>50</xdr:col>
      <xdr:colOff>250825</xdr:colOff>
      <xdr:row>22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B54D6C-D42C-4A53-B4A6-54B881425AB5}"/>
            </a:ext>
            <a:ext uri="{147F2762-F138-4A5C-976F-8EAC2B608ADB}">
              <a16:predDERef xmlns:a16="http://schemas.microsoft.com/office/drawing/2014/main" pred="{46572402-DA4B-4CCE-8E74-6F0F2EE1E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25400</xdr:colOff>
      <xdr:row>39</xdr:row>
      <xdr:rowOff>152400</xdr:rowOff>
    </xdr:from>
    <xdr:to>
      <xdr:col>50</xdr:col>
      <xdr:colOff>323850</xdr:colOff>
      <xdr:row>54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44BD6E-2B38-42A2-BF58-21999E9824C4}"/>
            </a:ext>
            <a:ext uri="{147F2762-F138-4A5C-976F-8EAC2B608ADB}">
              <a16:predDERef xmlns:a16="http://schemas.microsoft.com/office/drawing/2014/main" pred="{A1B54D6C-D42C-4A53-B4A6-54B881425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565150</xdr:colOff>
      <xdr:row>24</xdr:row>
      <xdr:rowOff>25400</xdr:rowOff>
    </xdr:from>
    <xdr:to>
      <xdr:col>50</xdr:col>
      <xdr:colOff>260350</xdr:colOff>
      <xdr:row>38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C47D69-8B01-48B9-B1EB-16354B5F4E8F}"/>
            </a:ext>
            <a:ext uri="{147F2762-F138-4A5C-976F-8EAC2B608ADB}">
              <a16:predDERef xmlns:a16="http://schemas.microsoft.com/office/drawing/2014/main" pred="{2F44BD6E-2B38-42A2-BF58-21999E982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596900</xdr:colOff>
      <xdr:row>56</xdr:row>
      <xdr:rowOff>9525</xdr:rowOff>
    </xdr:from>
    <xdr:to>
      <xdr:col>50</xdr:col>
      <xdr:colOff>292100</xdr:colOff>
      <xdr:row>70</xdr:row>
      <xdr:rowOff>111125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EF7DA2-7FFD-4669-974D-562052AF2CBB}"/>
            </a:ext>
            <a:ext uri="{147F2762-F138-4A5C-976F-8EAC2B608ADB}">
              <a16:predDERef xmlns:a16="http://schemas.microsoft.com/office/drawing/2014/main" pred="{11C47D69-8B01-48B9-B1EB-16354B5F4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8E8-771D-4C2A-8967-7E3E581B4F9E}">
  <dimension ref="A1:G13"/>
  <sheetViews>
    <sheetView tabSelected="1" workbookViewId="0">
      <selection activeCell="K8" sqref="K8"/>
    </sheetView>
  </sheetViews>
  <sheetFormatPr defaultRowHeight="15"/>
  <sheetData>
    <row r="1" spans="1:7">
      <c r="B1" t="s">
        <v>0</v>
      </c>
    </row>
    <row r="2" spans="1:7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2</v>
      </c>
      <c r="B3">
        <v>2.85</v>
      </c>
      <c r="C3">
        <v>8.6300000000000008</v>
      </c>
      <c r="D3">
        <v>8.2799999999999994</v>
      </c>
      <c r="E3">
        <v>1.22</v>
      </c>
      <c r="F3">
        <v>5.58</v>
      </c>
      <c r="G3">
        <v>9.8699999999999992</v>
      </c>
    </row>
    <row r="4" spans="1:7">
      <c r="A4" t="s">
        <v>3</v>
      </c>
      <c r="B4">
        <v>5.95</v>
      </c>
      <c r="C4">
        <v>7.24</v>
      </c>
      <c r="D4">
        <v>5.79</v>
      </c>
      <c r="E4">
        <v>6.98</v>
      </c>
      <c r="F4">
        <v>7.46</v>
      </c>
      <c r="G4">
        <v>9.85</v>
      </c>
    </row>
    <row r="5" spans="1:7">
      <c r="A5" t="s">
        <v>4</v>
      </c>
      <c r="B5">
        <v>2.17</v>
      </c>
      <c r="C5">
        <v>6.63</v>
      </c>
      <c r="D5">
        <v>8.19</v>
      </c>
      <c r="E5">
        <v>7.43</v>
      </c>
      <c r="F5">
        <v>4.3899999999999997</v>
      </c>
      <c r="G5">
        <v>8.3800000000000008</v>
      </c>
    </row>
    <row r="6" spans="1:7">
      <c r="A6" t="s">
        <v>5</v>
      </c>
      <c r="B6">
        <v>5.92</v>
      </c>
      <c r="C6">
        <v>6.73</v>
      </c>
      <c r="D6">
        <v>6.77</v>
      </c>
      <c r="E6">
        <v>0.68</v>
      </c>
      <c r="F6">
        <v>6.18</v>
      </c>
      <c r="G6">
        <v>8.44</v>
      </c>
    </row>
    <row r="7" spans="1:7">
      <c r="A7" t="s">
        <v>6</v>
      </c>
      <c r="B7">
        <v>6.24</v>
      </c>
      <c r="C7">
        <v>9.5500000000000007</v>
      </c>
      <c r="D7">
        <v>6.56</v>
      </c>
      <c r="E7">
        <v>3.68</v>
      </c>
      <c r="F7">
        <v>4.8899999999999997</v>
      </c>
      <c r="G7">
        <v>9.1300000000000008</v>
      </c>
    </row>
    <row r="8" spans="1:7">
      <c r="A8" t="s">
        <v>7</v>
      </c>
      <c r="B8">
        <v>8.57</v>
      </c>
      <c r="C8">
        <v>9.82</v>
      </c>
      <c r="D8">
        <v>4.71</v>
      </c>
      <c r="E8">
        <v>8.4</v>
      </c>
      <c r="F8">
        <v>4.33</v>
      </c>
      <c r="G8">
        <v>8.68</v>
      </c>
    </row>
    <row r="9" spans="1:7">
      <c r="A9" t="s">
        <v>8</v>
      </c>
      <c r="B9">
        <v>6.12</v>
      </c>
      <c r="C9">
        <v>6.08</v>
      </c>
      <c r="D9">
        <v>5.26</v>
      </c>
      <c r="E9">
        <v>8.42</v>
      </c>
      <c r="F9">
        <v>5.67</v>
      </c>
      <c r="G9">
        <v>9.85</v>
      </c>
    </row>
    <row r="10" spans="1:7">
      <c r="A10" t="s">
        <v>9</v>
      </c>
      <c r="B10">
        <v>3.97</v>
      </c>
      <c r="C10">
        <v>9.33</v>
      </c>
      <c r="D10">
        <v>4.49</v>
      </c>
      <c r="E10">
        <v>2.37</v>
      </c>
      <c r="F10">
        <v>4.04</v>
      </c>
      <c r="G10">
        <v>9.15</v>
      </c>
    </row>
    <row r="11" spans="1:7">
      <c r="A11" t="s">
        <v>10</v>
      </c>
      <c r="B11">
        <v>2.77</v>
      </c>
      <c r="C11">
        <v>6.92</v>
      </c>
      <c r="D11">
        <v>6.15</v>
      </c>
      <c r="E11">
        <v>1.21</v>
      </c>
      <c r="F11">
        <v>5.91</v>
      </c>
      <c r="G11">
        <v>9.07</v>
      </c>
    </row>
    <row r="12" spans="1:7">
      <c r="A12" t="s">
        <v>11</v>
      </c>
      <c r="B12">
        <v>4.1399999999999997</v>
      </c>
      <c r="C12">
        <v>8.83</v>
      </c>
      <c r="D12">
        <v>9.5299999999999994</v>
      </c>
      <c r="E12">
        <v>6.55</v>
      </c>
      <c r="F12">
        <v>4.5599999999999996</v>
      </c>
      <c r="G12">
        <v>9.66</v>
      </c>
    </row>
    <row r="13" spans="1:7">
      <c r="A13" t="s">
        <v>12</v>
      </c>
      <c r="B13">
        <v>2.59</v>
      </c>
      <c r="C13">
        <v>8.58</v>
      </c>
      <c r="D13">
        <v>8.4499999999999993</v>
      </c>
      <c r="E13">
        <v>7.58</v>
      </c>
      <c r="F13">
        <v>6.49</v>
      </c>
      <c r="G13">
        <v>8.2100000000000009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8CA-09F7-4DC9-8855-CE1242FB93FE}">
  <dimension ref="A2:Z48"/>
  <sheetViews>
    <sheetView topLeftCell="A7" workbookViewId="0">
      <selection activeCell="J22" sqref="J22"/>
    </sheetView>
  </sheetViews>
  <sheetFormatPr defaultRowHeight="15"/>
  <sheetData>
    <row r="2" spans="1:26">
      <c r="A2" t="s">
        <v>13</v>
      </c>
      <c r="B2" t="s">
        <v>14</v>
      </c>
    </row>
    <row r="4" spans="1:26">
      <c r="B4" t="s">
        <v>15</v>
      </c>
    </row>
    <row r="6" spans="1:26">
      <c r="A6" t="s">
        <v>16</v>
      </c>
      <c r="B6" t="s">
        <v>17</v>
      </c>
      <c r="C6">
        <v>6</v>
      </c>
      <c r="D6">
        <v>8</v>
      </c>
      <c r="E6">
        <v>7</v>
      </c>
      <c r="F6">
        <v>5</v>
      </c>
      <c r="G6">
        <v>6</v>
      </c>
      <c r="H6">
        <v>9</v>
      </c>
    </row>
    <row r="7" spans="1:26">
      <c r="B7" t="e" cm="1">
        <f t="array" aca="1" ref="B7" ca="1">+- spread</f>
        <v>#NAME?</v>
      </c>
      <c r="C7">
        <v>4</v>
      </c>
      <c r="D7">
        <v>2</v>
      </c>
      <c r="E7">
        <v>3</v>
      </c>
      <c r="F7">
        <v>5</v>
      </c>
      <c r="G7">
        <v>2</v>
      </c>
      <c r="H7">
        <v>1</v>
      </c>
    </row>
    <row r="8" spans="1:26"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26">
      <c r="T9" t="s">
        <v>19</v>
      </c>
      <c r="X9" t="s">
        <v>20</v>
      </c>
    </row>
    <row r="10" spans="1:26">
      <c r="C10" t="s">
        <v>0</v>
      </c>
      <c r="D10" t="s">
        <v>21</v>
      </c>
    </row>
    <row r="11" spans="1:26">
      <c r="B11" t="s">
        <v>1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T11" t="s">
        <v>29</v>
      </c>
      <c r="U11" t="s">
        <v>30</v>
      </c>
      <c r="V11" t="s">
        <v>31</v>
      </c>
      <c r="X11" t="s">
        <v>29</v>
      </c>
      <c r="Y11" t="s">
        <v>30</v>
      </c>
      <c r="Z11" t="s">
        <v>31</v>
      </c>
    </row>
    <row r="12" spans="1:26">
      <c r="B12" t="s">
        <v>2</v>
      </c>
      <c r="C12">
        <v>2.85</v>
      </c>
      <c r="D12">
        <v>8.6300000000000008</v>
      </c>
      <c r="E12">
        <v>8.2799999999999994</v>
      </c>
      <c r="F12">
        <v>1.22</v>
      </c>
      <c r="G12">
        <v>5.58</v>
      </c>
      <c r="H12">
        <v>9.8699999999999992</v>
      </c>
      <c r="K12">
        <v>36.43</v>
      </c>
      <c r="L12">
        <v>6.07</v>
      </c>
      <c r="M12">
        <v>3.16</v>
      </c>
      <c r="N12">
        <v>-0.47</v>
      </c>
      <c r="O12">
        <v>-1.7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</row>
    <row r="13" spans="1:26">
      <c r="B13" t="s">
        <v>3</v>
      </c>
      <c r="C13">
        <v>5.95</v>
      </c>
      <c r="D13">
        <v>7.24</v>
      </c>
      <c r="E13">
        <v>5.79</v>
      </c>
      <c r="F13">
        <v>6.98</v>
      </c>
      <c r="G13">
        <v>7.46</v>
      </c>
      <c r="H13">
        <v>9.85</v>
      </c>
      <c r="K13">
        <v>43.27</v>
      </c>
      <c r="L13">
        <v>7.21</v>
      </c>
      <c r="M13">
        <v>1.34</v>
      </c>
      <c r="N13">
        <v>1.3</v>
      </c>
      <c r="O13">
        <v>2.2000000000000002</v>
      </c>
      <c r="T13">
        <v>1</v>
      </c>
      <c r="U13">
        <v>1</v>
      </c>
      <c r="V13">
        <v>1</v>
      </c>
      <c r="X13">
        <v>1</v>
      </c>
      <c r="Y13">
        <v>1.5</v>
      </c>
      <c r="Z13">
        <v>1.5</v>
      </c>
    </row>
    <row r="14" spans="1:26">
      <c r="B14" t="s">
        <v>4</v>
      </c>
      <c r="C14">
        <v>2.17</v>
      </c>
      <c r="D14">
        <v>6.63</v>
      </c>
      <c r="E14">
        <v>8.19</v>
      </c>
      <c r="F14">
        <v>7.43</v>
      </c>
      <c r="G14">
        <v>4.3899999999999997</v>
      </c>
      <c r="H14">
        <v>8.3800000000000008</v>
      </c>
      <c r="K14">
        <v>37.19</v>
      </c>
      <c r="L14">
        <v>6.2</v>
      </c>
      <c r="M14">
        <v>2.23</v>
      </c>
      <c r="N14">
        <v>-1.05</v>
      </c>
      <c r="O14">
        <v>-0.11</v>
      </c>
      <c r="T14">
        <v>2</v>
      </c>
      <c r="U14">
        <v>3</v>
      </c>
      <c r="V14">
        <v>2</v>
      </c>
      <c r="X14">
        <v>2</v>
      </c>
      <c r="Y14">
        <v>4.5</v>
      </c>
      <c r="Z14">
        <v>3</v>
      </c>
    </row>
    <row r="15" spans="1:26">
      <c r="B15" t="s">
        <v>5</v>
      </c>
      <c r="C15">
        <v>5.92</v>
      </c>
      <c r="D15">
        <v>6.73</v>
      </c>
      <c r="E15">
        <v>6.77</v>
      </c>
      <c r="F15">
        <v>0.68</v>
      </c>
      <c r="G15">
        <v>6.18</v>
      </c>
      <c r="H15">
        <v>8.44</v>
      </c>
      <c r="K15">
        <v>34.729999999999997</v>
      </c>
      <c r="L15">
        <v>5.79</v>
      </c>
      <c r="M15">
        <v>2.42</v>
      </c>
      <c r="N15">
        <v>-1.81</v>
      </c>
      <c r="O15">
        <v>4.1100000000000003</v>
      </c>
      <c r="T15">
        <v>3</v>
      </c>
      <c r="U15">
        <v>8</v>
      </c>
      <c r="V15">
        <v>5</v>
      </c>
      <c r="X15">
        <v>3</v>
      </c>
      <c r="Y15">
        <v>12.1</v>
      </c>
      <c r="Z15">
        <v>7.6</v>
      </c>
    </row>
    <row r="16" spans="1:26">
      <c r="B16" t="s">
        <v>6</v>
      </c>
      <c r="C16">
        <v>6.24</v>
      </c>
      <c r="D16">
        <v>9.5500000000000007</v>
      </c>
      <c r="E16">
        <v>6.56</v>
      </c>
      <c r="F16">
        <v>3.68</v>
      </c>
      <c r="G16">
        <v>4.8899999999999997</v>
      </c>
      <c r="H16">
        <v>9.1300000000000008</v>
      </c>
      <c r="K16">
        <v>40.04</v>
      </c>
      <c r="L16">
        <v>6.67</v>
      </c>
      <c r="M16">
        <v>2.11</v>
      </c>
      <c r="N16">
        <v>0.14000000000000001</v>
      </c>
      <c r="O16">
        <v>-1.44</v>
      </c>
      <c r="T16">
        <v>4</v>
      </c>
      <c r="U16">
        <v>10</v>
      </c>
      <c r="V16">
        <v>2</v>
      </c>
      <c r="X16">
        <v>4</v>
      </c>
      <c r="Y16">
        <v>15.2</v>
      </c>
      <c r="Z16">
        <v>3</v>
      </c>
    </row>
    <row r="17" spans="2:26">
      <c r="B17" t="s">
        <v>7</v>
      </c>
      <c r="C17">
        <v>8.57</v>
      </c>
      <c r="D17">
        <v>9.82</v>
      </c>
      <c r="E17">
        <v>4.71</v>
      </c>
      <c r="F17">
        <v>8.4</v>
      </c>
      <c r="G17">
        <v>4.33</v>
      </c>
      <c r="H17">
        <v>8.68</v>
      </c>
      <c r="K17">
        <v>44.51</v>
      </c>
      <c r="L17">
        <v>7.42</v>
      </c>
      <c r="M17">
        <v>2.1</v>
      </c>
      <c r="N17">
        <v>-0.76</v>
      </c>
      <c r="O17">
        <v>-1.69</v>
      </c>
      <c r="T17">
        <v>5</v>
      </c>
      <c r="U17">
        <v>18</v>
      </c>
      <c r="V17">
        <v>8</v>
      </c>
      <c r="X17">
        <v>5</v>
      </c>
      <c r="Y17">
        <v>27.3</v>
      </c>
      <c r="Z17">
        <v>12.1</v>
      </c>
    </row>
    <row r="18" spans="2:26">
      <c r="B18" t="s">
        <v>8</v>
      </c>
      <c r="C18">
        <v>6.12</v>
      </c>
      <c r="D18">
        <v>6.08</v>
      </c>
      <c r="E18">
        <v>5.26</v>
      </c>
      <c r="F18">
        <v>8.42</v>
      </c>
      <c r="G18">
        <v>5.67</v>
      </c>
      <c r="H18">
        <v>9.85</v>
      </c>
      <c r="K18">
        <v>41.41</v>
      </c>
      <c r="L18">
        <v>6.9</v>
      </c>
      <c r="M18">
        <v>1.66</v>
      </c>
      <c r="N18">
        <v>1.1000000000000001</v>
      </c>
      <c r="O18">
        <v>-0.37</v>
      </c>
      <c r="T18">
        <v>6</v>
      </c>
      <c r="U18">
        <v>25</v>
      </c>
      <c r="V18">
        <v>7</v>
      </c>
      <c r="X18">
        <v>6</v>
      </c>
      <c r="Y18">
        <v>37.9</v>
      </c>
      <c r="Z18">
        <v>10.6</v>
      </c>
    </row>
    <row r="19" spans="2:26">
      <c r="B19" t="s">
        <v>9</v>
      </c>
      <c r="C19">
        <v>3.97</v>
      </c>
      <c r="D19">
        <v>9.33</v>
      </c>
      <c r="E19">
        <v>4.49</v>
      </c>
      <c r="F19">
        <v>2.37</v>
      </c>
      <c r="G19">
        <v>4.04</v>
      </c>
      <c r="H19">
        <v>9.15</v>
      </c>
      <c r="K19">
        <v>33.35</v>
      </c>
      <c r="L19">
        <v>5.56</v>
      </c>
      <c r="M19">
        <v>2.69</v>
      </c>
      <c r="N19">
        <v>0.69</v>
      </c>
      <c r="O19">
        <v>-1.71</v>
      </c>
      <c r="T19">
        <v>7</v>
      </c>
      <c r="U19">
        <v>38</v>
      </c>
      <c r="V19">
        <v>13</v>
      </c>
      <c r="X19">
        <v>7</v>
      </c>
      <c r="Y19">
        <v>57.6</v>
      </c>
      <c r="Z19">
        <v>19.7</v>
      </c>
    </row>
    <row r="20" spans="2:26">
      <c r="B20" t="s">
        <v>10</v>
      </c>
      <c r="C20">
        <v>2.77</v>
      </c>
      <c r="D20">
        <v>6.92</v>
      </c>
      <c r="E20">
        <v>6.15</v>
      </c>
      <c r="F20">
        <v>1.21</v>
      </c>
      <c r="G20">
        <v>5.91</v>
      </c>
      <c r="H20">
        <v>9.07</v>
      </c>
      <c r="K20">
        <v>32.049999999999997</v>
      </c>
      <c r="L20">
        <v>5.34</v>
      </c>
      <c r="M20">
        <v>2.61</v>
      </c>
      <c r="N20">
        <v>-0.39</v>
      </c>
      <c r="O20">
        <v>-0.7</v>
      </c>
      <c r="T20">
        <v>8</v>
      </c>
      <c r="U20">
        <v>42</v>
      </c>
      <c r="V20">
        <v>4</v>
      </c>
      <c r="X20">
        <v>8</v>
      </c>
      <c r="Y20">
        <v>63.6</v>
      </c>
      <c r="Z20">
        <v>6.1</v>
      </c>
    </row>
    <row r="21" spans="2:26">
      <c r="B21" t="s">
        <v>11</v>
      </c>
      <c r="C21">
        <v>4.1399999999999997</v>
      </c>
      <c r="D21">
        <v>8.83</v>
      </c>
      <c r="E21">
        <v>9.5299999999999994</v>
      </c>
      <c r="F21">
        <v>6.55</v>
      </c>
      <c r="G21">
        <v>4.5599999999999996</v>
      </c>
      <c r="H21">
        <v>9.66</v>
      </c>
      <c r="K21">
        <v>43.27</v>
      </c>
      <c r="L21">
        <v>7.21</v>
      </c>
      <c r="M21">
        <v>2.27</v>
      </c>
      <c r="N21">
        <v>-0.32</v>
      </c>
      <c r="O21">
        <v>-2.39</v>
      </c>
      <c r="T21">
        <v>9</v>
      </c>
      <c r="U21">
        <v>55</v>
      </c>
      <c r="V21">
        <v>13</v>
      </c>
      <c r="X21">
        <v>9</v>
      </c>
      <c r="Y21">
        <v>83.3</v>
      </c>
      <c r="Z21">
        <v>19.7</v>
      </c>
    </row>
    <row r="22" spans="2:26">
      <c r="B22" t="s">
        <v>12</v>
      </c>
      <c r="C22">
        <v>2.59</v>
      </c>
      <c r="D22">
        <v>8.58</v>
      </c>
      <c r="E22">
        <v>8.4499999999999993</v>
      </c>
      <c r="F22">
        <v>7.58</v>
      </c>
      <c r="G22">
        <v>6.49</v>
      </c>
      <c r="H22">
        <v>8.2100000000000009</v>
      </c>
      <c r="K22">
        <v>41.91</v>
      </c>
      <c r="L22">
        <v>6.99</v>
      </c>
      <c r="M22">
        <v>2.08</v>
      </c>
      <c r="N22">
        <v>-1.9</v>
      </c>
      <c r="O22">
        <v>3.67</v>
      </c>
      <c r="T22">
        <v>10</v>
      </c>
      <c r="U22">
        <v>66</v>
      </c>
      <c r="V22">
        <v>11</v>
      </c>
      <c r="X22">
        <v>10</v>
      </c>
      <c r="Y22">
        <v>100</v>
      </c>
      <c r="Z22">
        <v>16.7</v>
      </c>
    </row>
    <row r="23" spans="2:26">
      <c r="B23" t="s">
        <v>22</v>
      </c>
    </row>
    <row r="24" spans="2:26">
      <c r="B24" t="s">
        <v>23</v>
      </c>
      <c r="L24" t="s">
        <v>32</v>
      </c>
      <c r="Q24" t="s">
        <v>33</v>
      </c>
    </row>
    <row r="25" spans="2:26">
      <c r="B25" t="s">
        <v>34</v>
      </c>
      <c r="C25">
        <v>51.31</v>
      </c>
      <c r="D25">
        <v>88.34</v>
      </c>
      <c r="E25">
        <v>74.180000000000007</v>
      </c>
      <c r="F25">
        <v>54.53</v>
      </c>
      <c r="G25">
        <v>59.51</v>
      </c>
      <c r="H25">
        <v>100.29</v>
      </c>
    </row>
    <row r="26" spans="2:26">
      <c r="B26" t="s">
        <v>25</v>
      </c>
      <c r="C26">
        <v>4.66</v>
      </c>
      <c r="D26">
        <v>8.0299999999999994</v>
      </c>
      <c r="E26">
        <v>6.74</v>
      </c>
      <c r="F26">
        <v>4.96</v>
      </c>
      <c r="G26">
        <v>5.41</v>
      </c>
      <c r="H26">
        <v>9.1199999999999992</v>
      </c>
      <c r="I26">
        <v>6.49</v>
      </c>
      <c r="L26">
        <v>6.49</v>
      </c>
      <c r="Q26" t="s">
        <v>25</v>
      </c>
      <c r="R26">
        <v>6.49</v>
      </c>
    </row>
    <row r="27" spans="2:26">
      <c r="B27" t="s">
        <v>26</v>
      </c>
      <c r="C27">
        <v>1.94</v>
      </c>
      <c r="D27">
        <v>1.27</v>
      </c>
      <c r="E27">
        <v>1.59</v>
      </c>
      <c r="F27">
        <v>2.99</v>
      </c>
      <c r="G27">
        <v>1.02</v>
      </c>
      <c r="H27">
        <v>0.6</v>
      </c>
      <c r="I27">
        <v>1.57</v>
      </c>
      <c r="M27">
        <v>2.2400000000000002</v>
      </c>
      <c r="Q27" t="s">
        <v>26</v>
      </c>
      <c r="R27">
        <v>2.39</v>
      </c>
    </row>
    <row r="28" spans="2:26">
      <c r="B28" t="s">
        <v>35</v>
      </c>
      <c r="C28">
        <v>0.49</v>
      </c>
      <c r="D28">
        <v>-0.1</v>
      </c>
      <c r="E28">
        <v>0.24</v>
      </c>
      <c r="F28">
        <v>-0.3</v>
      </c>
      <c r="G28">
        <v>0.49</v>
      </c>
      <c r="H28">
        <v>-0.08</v>
      </c>
      <c r="I28">
        <v>0.12</v>
      </c>
      <c r="N28">
        <v>-0.32</v>
      </c>
      <c r="Q28" t="s">
        <v>35</v>
      </c>
      <c r="R28">
        <v>-0.55000000000000004</v>
      </c>
    </row>
    <row r="29" spans="2:26">
      <c r="B29" t="s">
        <v>28</v>
      </c>
      <c r="C29">
        <v>-0.61</v>
      </c>
      <c r="D29">
        <v>-1.74</v>
      </c>
      <c r="E29">
        <v>-1.1499999999999999</v>
      </c>
      <c r="F29">
        <v>-1.95</v>
      </c>
      <c r="G29">
        <v>-0.5</v>
      </c>
      <c r="H29">
        <v>-1.59</v>
      </c>
      <c r="I29">
        <v>-1.26</v>
      </c>
      <c r="O29">
        <v>-0.01</v>
      </c>
      <c r="Q29" t="s">
        <v>28</v>
      </c>
      <c r="R29">
        <v>-0.47</v>
      </c>
    </row>
    <row r="32" spans="2:26">
      <c r="K32" t="s">
        <v>36</v>
      </c>
    </row>
    <row r="33" spans="2:15">
      <c r="K33" t="s">
        <v>37</v>
      </c>
    </row>
    <row r="34" spans="2:15">
      <c r="K34" t="s">
        <v>38</v>
      </c>
    </row>
    <row r="36" spans="2:15">
      <c r="B36" t="s">
        <v>25</v>
      </c>
      <c r="C36">
        <v>6.49</v>
      </c>
      <c r="D36">
        <v>6.49</v>
      </c>
      <c r="E36">
        <v>6.49</v>
      </c>
      <c r="F36">
        <v>6.49</v>
      </c>
      <c r="G36">
        <v>6.49</v>
      </c>
      <c r="H36">
        <v>6.49</v>
      </c>
      <c r="J36" t="s">
        <v>16</v>
      </c>
      <c r="L36">
        <v>6.49</v>
      </c>
      <c r="M36">
        <v>2.2400000000000002</v>
      </c>
      <c r="N36">
        <v>-0.32</v>
      </c>
      <c r="O36">
        <v>-0.01</v>
      </c>
    </row>
    <row r="37" spans="2:15">
      <c r="B37" t="s">
        <v>26</v>
      </c>
      <c r="C37">
        <v>1.57</v>
      </c>
      <c r="D37">
        <v>1.57</v>
      </c>
      <c r="E37">
        <v>1.57</v>
      </c>
      <c r="F37">
        <v>1.57</v>
      </c>
      <c r="G37">
        <v>1.57</v>
      </c>
      <c r="H37">
        <v>1.57</v>
      </c>
      <c r="L37">
        <v>6.49</v>
      </c>
      <c r="M37">
        <v>2.2400000000000002</v>
      </c>
      <c r="N37">
        <v>-0.32</v>
      </c>
      <c r="O37">
        <v>-0.01</v>
      </c>
    </row>
    <row r="38" spans="2:15">
      <c r="B38" t="s">
        <v>35</v>
      </c>
      <c r="C38">
        <v>0.12</v>
      </c>
      <c r="D38">
        <v>0.12</v>
      </c>
      <c r="E38">
        <v>0.12</v>
      </c>
      <c r="F38">
        <v>0.12</v>
      </c>
      <c r="G38">
        <v>0.12</v>
      </c>
      <c r="H38">
        <v>0.12</v>
      </c>
      <c r="L38">
        <v>6.49</v>
      </c>
      <c r="M38">
        <v>2.2400000000000002</v>
      </c>
      <c r="N38">
        <v>-0.32</v>
      </c>
      <c r="O38">
        <v>-0.01</v>
      </c>
    </row>
    <row r="39" spans="2:15">
      <c r="B39" t="s">
        <v>28</v>
      </c>
      <c r="C39">
        <v>-1.26</v>
      </c>
      <c r="D39">
        <v>-1.26</v>
      </c>
      <c r="E39">
        <v>-1.26</v>
      </c>
      <c r="F39">
        <v>-1.26</v>
      </c>
      <c r="G39">
        <v>-1.26</v>
      </c>
      <c r="H39">
        <v>-1.26</v>
      </c>
      <c r="L39">
        <v>6.49</v>
      </c>
      <c r="M39">
        <v>2.2400000000000002</v>
      </c>
      <c r="N39">
        <v>-0.32</v>
      </c>
      <c r="O39">
        <v>-0.01</v>
      </c>
    </row>
    <row r="40" spans="2:15">
      <c r="L40">
        <v>6.49</v>
      </c>
      <c r="M40">
        <v>2.2400000000000002</v>
      </c>
      <c r="N40">
        <v>-0.32</v>
      </c>
      <c r="O40">
        <v>-0.01</v>
      </c>
    </row>
    <row r="41" spans="2:15">
      <c r="L41">
        <v>6.49</v>
      </c>
      <c r="M41">
        <v>2.2400000000000002</v>
      </c>
      <c r="N41">
        <v>-0.32</v>
      </c>
      <c r="O41">
        <v>-0.01</v>
      </c>
    </row>
    <row r="42" spans="2:15">
      <c r="L42">
        <v>6.49</v>
      </c>
      <c r="M42">
        <v>2.2400000000000002</v>
      </c>
      <c r="N42">
        <v>-0.32</v>
      </c>
      <c r="O42">
        <v>-0.01</v>
      </c>
    </row>
    <row r="43" spans="2:15">
      <c r="L43">
        <v>6.49</v>
      </c>
      <c r="M43">
        <v>2.2400000000000002</v>
      </c>
      <c r="N43">
        <v>-0.32</v>
      </c>
      <c r="O43">
        <v>-0.01</v>
      </c>
    </row>
    <row r="44" spans="2:15">
      <c r="L44">
        <v>6.49</v>
      </c>
      <c r="M44">
        <v>2.2400000000000002</v>
      </c>
      <c r="N44">
        <v>-0.32</v>
      </c>
      <c r="O44">
        <v>-0.01</v>
      </c>
    </row>
    <row r="45" spans="2:15">
      <c r="L45">
        <v>6.49</v>
      </c>
      <c r="M45">
        <v>2.2400000000000002</v>
      </c>
      <c r="N45">
        <v>-0.32</v>
      </c>
      <c r="O45">
        <v>-0.01</v>
      </c>
    </row>
    <row r="46" spans="2:15">
      <c r="L46">
        <v>6.49</v>
      </c>
      <c r="M46">
        <v>2.2400000000000002</v>
      </c>
      <c r="N46">
        <v>-0.32</v>
      </c>
      <c r="O46">
        <v>-0.01</v>
      </c>
    </row>
    <row r="48" spans="2:15">
      <c r="L48" t="s">
        <v>25</v>
      </c>
      <c r="M48" t="s">
        <v>26</v>
      </c>
      <c r="N48" t="s">
        <v>27</v>
      </c>
      <c r="O4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4A15-CB14-4CFF-97FB-3015875259B8}">
  <dimension ref="A2:Z48"/>
  <sheetViews>
    <sheetView topLeftCell="A3" zoomScale="112" zoomScaleNormal="112" workbookViewId="0">
      <selection activeCell="A7" sqref="A7"/>
    </sheetView>
  </sheetViews>
  <sheetFormatPr defaultRowHeight="15"/>
  <cols>
    <col min="2" max="2" width="11" customWidth="1"/>
    <col min="9" max="9" width="10.42578125" customWidth="1"/>
    <col min="21" max="21" width="11.42578125" customWidth="1"/>
    <col min="22" max="22" width="12.28515625" customWidth="1"/>
    <col min="23" max="23" width="12.42578125" customWidth="1"/>
    <col min="26" max="27" width="13.140625" customWidth="1"/>
  </cols>
  <sheetData>
    <row r="2" spans="1:26" ht="21">
      <c r="A2" s="1" t="s">
        <v>13</v>
      </c>
      <c r="B2" s="4" t="s">
        <v>14</v>
      </c>
    </row>
    <row r="4" spans="1:26" ht="18.75">
      <c r="B4" s="3" t="s">
        <v>15</v>
      </c>
    </row>
    <row r="5" spans="1:26" ht="15.75">
      <c r="B5" s="2"/>
    </row>
    <row r="6" spans="1:26">
      <c r="A6" s="99" t="s">
        <v>16</v>
      </c>
      <c r="B6" s="99" t="s">
        <v>17</v>
      </c>
      <c r="C6" s="100">
        <f>--6</f>
        <v>6</v>
      </c>
      <c r="D6" s="101">
        <v>8</v>
      </c>
      <c r="E6" s="101">
        <v>7</v>
      </c>
      <c r="F6" s="101">
        <v>5</v>
      </c>
      <c r="G6" s="101">
        <v>6</v>
      </c>
      <c r="H6" s="102">
        <v>9</v>
      </c>
    </row>
    <row r="7" spans="1:26">
      <c r="A7" s="99"/>
      <c r="B7" s="103" t="s">
        <v>39</v>
      </c>
      <c r="C7" s="104">
        <v>4</v>
      </c>
      <c r="D7" s="105">
        <v>2</v>
      </c>
      <c r="E7" s="105">
        <v>3</v>
      </c>
      <c r="F7" s="105">
        <v>5</v>
      </c>
      <c r="G7" s="105">
        <v>2</v>
      </c>
      <c r="H7" s="106">
        <v>1</v>
      </c>
    </row>
    <row r="8" spans="1:26">
      <c r="A8" s="15"/>
      <c r="B8" s="16"/>
      <c r="C8" s="37" t="str">
        <f t="shared" ref="C8:H8" si="0">IF(C6+C7&gt;10,"Marks &gt; 10",IF(C6-C7&lt;0,"Marks &lt; 0","ok"))</f>
        <v>ok</v>
      </c>
      <c r="D8" s="37" t="str">
        <f t="shared" si="0"/>
        <v>ok</v>
      </c>
      <c r="E8" s="37" t="str">
        <f t="shared" si="0"/>
        <v>ok</v>
      </c>
      <c r="F8" s="37" t="str">
        <f t="shared" si="0"/>
        <v>ok</v>
      </c>
      <c r="G8" s="37" t="str">
        <f t="shared" si="0"/>
        <v>ok</v>
      </c>
      <c r="H8" s="37" t="str">
        <f t="shared" si="0"/>
        <v>ok</v>
      </c>
    </row>
    <row r="9" spans="1:26" ht="15.75">
      <c r="T9" s="28" t="s">
        <v>19</v>
      </c>
      <c r="X9" s="29" t="s">
        <v>20</v>
      </c>
    </row>
    <row r="10" spans="1:26" ht="15.75" thickBot="1">
      <c r="C10" s="42" t="s">
        <v>0</v>
      </c>
      <c r="D10" s="30" t="s">
        <v>21</v>
      </c>
    </row>
    <row r="11" spans="1:26" ht="15.75" thickBot="1">
      <c r="B11" s="44" t="s">
        <v>1</v>
      </c>
      <c r="C11" s="43">
        <v>1</v>
      </c>
      <c r="D11" s="43">
        <v>2</v>
      </c>
      <c r="E11" s="43">
        <v>3</v>
      </c>
      <c r="F11" s="43">
        <v>4</v>
      </c>
      <c r="G11" s="43">
        <v>5</v>
      </c>
      <c r="H11" s="43">
        <v>6</v>
      </c>
      <c r="I11" s="72" t="s">
        <v>22</v>
      </c>
      <c r="J11" s="73" t="s">
        <v>23</v>
      </c>
      <c r="K11" s="5" t="s">
        <v>24</v>
      </c>
      <c r="L11" s="5" t="s">
        <v>25</v>
      </c>
      <c r="M11" s="6" t="s">
        <v>26</v>
      </c>
      <c r="N11" s="65" t="s">
        <v>27</v>
      </c>
      <c r="O11" s="6" t="s">
        <v>28</v>
      </c>
      <c r="T11" s="25" t="s">
        <v>29</v>
      </c>
      <c r="U11" s="26" t="s">
        <v>30</v>
      </c>
      <c r="V11" s="27" t="s">
        <v>31</v>
      </c>
      <c r="X11" s="25" t="s">
        <v>29</v>
      </c>
      <c r="Y11" s="26" t="s">
        <v>30</v>
      </c>
      <c r="Z11" s="27" t="s">
        <v>31</v>
      </c>
    </row>
    <row r="12" spans="1:26">
      <c r="B12" s="45" t="s">
        <v>2</v>
      </c>
      <c r="C12" s="38">
        <f ca="1">(RAND()-0.5)*2*C$7+C$6</f>
        <v>9.9576376820093557</v>
      </c>
      <c r="D12" s="38">
        <f t="shared" ref="D12:H22" ca="1" si="1">(RAND()-0.5)*2*D$7+D$6</f>
        <v>9.6888861441507217</v>
      </c>
      <c r="E12" s="38">
        <f t="shared" ca="1" si="1"/>
        <v>7.8881285270813892</v>
      </c>
      <c r="F12" s="38">
        <f t="shared" ca="1" si="1"/>
        <v>7.4220185805092189</v>
      </c>
      <c r="G12" s="38">
        <f t="shared" ca="1" si="1"/>
        <v>5.4734455446767818</v>
      </c>
      <c r="H12" s="38">
        <f t="shared" ca="1" si="1"/>
        <v>9.5959122276553828</v>
      </c>
      <c r="I12" s="74"/>
      <c r="J12" s="75"/>
      <c r="K12" s="9">
        <f ca="1">SUM(C12:H12)</f>
        <v>50.026028706082847</v>
      </c>
      <c r="L12" s="9">
        <f ca="1">AVERAGE(C12:H12)</f>
        <v>8.3376714510138079</v>
      </c>
      <c r="M12" s="10">
        <f ca="1">_xlfn.STDEV.P(C12:H12)</f>
        <v>1.595699462658501</v>
      </c>
      <c r="N12" s="85">
        <f ca="1">SKEW(C12:H12)</f>
        <v>-0.87880570461868335</v>
      </c>
      <c r="O12" s="86">
        <f ca="1">KURT(C12:H12)</f>
        <v>-0.19385733417363493</v>
      </c>
      <c r="T12" s="7">
        <v>0</v>
      </c>
      <c r="U12" s="49">
        <f ca="1">COUNTIF($C$12:$H$22,CONCATENATE("&lt;=",T12))</f>
        <v>0</v>
      </c>
      <c r="V12" s="50">
        <v>0</v>
      </c>
      <c r="X12" s="7">
        <v>0</v>
      </c>
      <c r="Y12" s="18">
        <f ca="1">COUNTIF($C$12:$H$22,CONCATENATE("&lt;=",X12))/COUNT($C$12:$H$22)*100</f>
        <v>0</v>
      </c>
      <c r="Z12" s="19">
        <v>0</v>
      </c>
    </row>
    <row r="13" spans="1:26">
      <c r="B13" s="46" t="s">
        <v>3</v>
      </c>
      <c r="C13" s="38">
        <f t="shared" ref="C13:C22" ca="1" si="2">(RAND()-0.5)*2*C$7+C$6</f>
        <v>7.7264340176930393</v>
      </c>
      <c r="D13" s="38">
        <f t="shared" ca="1" si="1"/>
        <v>7.7168995061102041</v>
      </c>
      <c r="E13" s="38">
        <f t="shared" ca="1" si="1"/>
        <v>6.2437679189354576</v>
      </c>
      <c r="F13" s="38">
        <f t="shared" ca="1" si="1"/>
        <v>5.8603972448133206</v>
      </c>
      <c r="G13" s="38">
        <f t="shared" ca="1" si="1"/>
        <v>7.41003595096476</v>
      </c>
      <c r="H13" s="38">
        <f t="shared" ca="1" si="1"/>
        <v>9.7694305606643077</v>
      </c>
      <c r="I13" s="74"/>
      <c r="J13" s="76"/>
      <c r="K13" s="11">
        <f t="shared" ref="K13:K22" ca="1" si="3">SUM(C13:H13)</f>
        <v>44.726965199181095</v>
      </c>
      <c r="L13" s="11">
        <f t="shared" ref="L13:L22" ca="1" si="4">AVERAGE(C13:H13)</f>
        <v>7.4544941998635155</v>
      </c>
      <c r="M13" s="12">
        <f t="shared" ref="M13:M22" ca="1" si="5">_xlfn.STDEV.P(C13:H13)</f>
        <v>1.2590153513195936</v>
      </c>
      <c r="N13" s="87">
        <f t="shared" ref="N13:N22" ca="1" si="6">SKEW(C13:H13)</f>
        <v>0.75681355550398532</v>
      </c>
      <c r="O13" s="88">
        <f t="shared" ref="O13:O22" ca="1" si="7">KURT(C13:H13)</f>
        <v>0.97307070296285314</v>
      </c>
      <c r="T13" s="20">
        <v>1</v>
      </c>
      <c r="U13" s="51">
        <f ca="1">COUNTIF($C$12:$H$22,CONCATENATE("&lt;=",T13))</f>
        <v>1</v>
      </c>
      <c r="V13" s="52">
        <f ca="1">U13-U12</f>
        <v>1</v>
      </c>
      <c r="X13" s="20">
        <v>1</v>
      </c>
      <c r="Y13" s="21">
        <f t="shared" ref="Y13:Y22" ca="1" si="8">COUNTIF(C$12:H$22,CONCATENATE("&lt;=",X13))/COUNT(C$12:H$22)*100</f>
        <v>1.5151515151515151</v>
      </c>
      <c r="Z13" s="22">
        <f ca="1">Y13-Y12</f>
        <v>1.5151515151515151</v>
      </c>
    </row>
    <row r="14" spans="1:26">
      <c r="B14" s="46" t="s">
        <v>4</v>
      </c>
      <c r="C14" s="38">
        <f t="shared" ca="1" si="2"/>
        <v>5.9369372594629182</v>
      </c>
      <c r="D14" s="38">
        <f t="shared" ca="1" si="1"/>
        <v>6.4511703367058395</v>
      </c>
      <c r="E14" s="38">
        <f t="shared" ca="1" si="1"/>
        <v>7.7400447813609468</v>
      </c>
      <c r="F14" s="38">
        <f t="shared" ca="1" si="1"/>
        <v>0.10647938174127791</v>
      </c>
      <c r="G14" s="38">
        <f t="shared" ca="1" si="1"/>
        <v>5.2475375306710594</v>
      </c>
      <c r="H14" s="38">
        <f t="shared" ca="1" si="1"/>
        <v>8.4080389067356673</v>
      </c>
      <c r="I14" s="74"/>
      <c r="J14" s="76"/>
      <c r="K14" s="11">
        <f t="shared" ca="1" si="3"/>
        <v>33.890208196677712</v>
      </c>
      <c r="L14" s="11">
        <f t="shared" ca="1" si="4"/>
        <v>5.6483680327796186</v>
      </c>
      <c r="M14" s="12">
        <f t="shared" ca="1" si="5"/>
        <v>2.695423702092834</v>
      </c>
      <c r="N14" s="87">
        <f t="shared" ca="1" si="6"/>
        <v>-1.6264071230148842</v>
      </c>
      <c r="O14" s="88">
        <f t="shared" ca="1" si="7"/>
        <v>3.1513243814551526</v>
      </c>
      <c r="T14" s="20">
        <v>2</v>
      </c>
      <c r="U14" s="51">
        <f t="shared" ref="U14:U22" ca="1" si="9">COUNTIF($C$12:$H$22,CONCATENATE("&lt;=",T14))</f>
        <v>4</v>
      </c>
      <c r="V14" s="52">
        <f t="shared" ref="V14:V22" ca="1" si="10">U14-U13</f>
        <v>3</v>
      </c>
      <c r="X14" s="20">
        <v>2</v>
      </c>
      <c r="Y14" s="21">
        <f t="shared" ca="1" si="8"/>
        <v>6.0606060606060606</v>
      </c>
      <c r="Z14" s="22">
        <f t="shared" ref="Z14:Z22" ca="1" si="11">Y14-Y13</f>
        <v>4.545454545454545</v>
      </c>
    </row>
    <row r="15" spans="1:26">
      <c r="B15" s="46" t="s">
        <v>5</v>
      </c>
      <c r="C15" s="38">
        <f t="shared" ca="1" si="2"/>
        <v>2.720269470916306</v>
      </c>
      <c r="D15" s="38">
        <f t="shared" ca="1" si="1"/>
        <v>6.610436630052714</v>
      </c>
      <c r="E15" s="38">
        <f t="shared" ca="1" si="1"/>
        <v>6.1222420164164113</v>
      </c>
      <c r="F15" s="38">
        <f t="shared" ca="1" si="1"/>
        <v>8.7789541274822014</v>
      </c>
      <c r="G15" s="38">
        <f t="shared" ca="1" si="1"/>
        <v>5.6031646334088236</v>
      </c>
      <c r="H15" s="38">
        <f t="shared" ca="1" si="1"/>
        <v>8.1300802060065109</v>
      </c>
      <c r="I15" s="74"/>
      <c r="J15" s="76"/>
      <c r="K15" s="11">
        <f t="shared" ca="1" si="3"/>
        <v>37.965147084282968</v>
      </c>
      <c r="L15" s="11">
        <f t="shared" ca="1" si="4"/>
        <v>6.3275245140471617</v>
      </c>
      <c r="M15" s="12">
        <f t="shared" ca="1" si="5"/>
        <v>1.9543916583056806</v>
      </c>
      <c r="N15" s="87">
        <f t="shared" ca="1" si="6"/>
        <v>-0.81674292902157142</v>
      </c>
      <c r="O15" s="88">
        <f t="shared" ca="1" si="7"/>
        <v>0.95600925403172443</v>
      </c>
      <c r="T15" s="20">
        <v>3</v>
      </c>
      <c r="U15" s="51">
        <f t="shared" ca="1" si="9"/>
        <v>7</v>
      </c>
      <c r="V15" s="52">
        <f t="shared" ca="1" si="10"/>
        <v>3</v>
      </c>
      <c r="X15" s="20">
        <v>3</v>
      </c>
      <c r="Y15" s="21">
        <f t="shared" ca="1" si="8"/>
        <v>10.606060606060606</v>
      </c>
      <c r="Z15" s="22">
        <f t="shared" ca="1" si="11"/>
        <v>4.545454545454545</v>
      </c>
    </row>
    <row r="16" spans="1:26">
      <c r="B16" s="46" t="s">
        <v>6</v>
      </c>
      <c r="C16" s="38">
        <f t="shared" ca="1" si="2"/>
        <v>9.7565278382164689</v>
      </c>
      <c r="D16" s="38">
        <f t="shared" ca="1" si="1"/>
        <v>9.8704322152320376</v>
      </c>
      <c r="E16" s="38">
        <f t="shared" ca="1" si="1"/>
        <v>4.3576838056553235</v>
      </c>
      <c r="F16" s="38">
        <f t="shared" ca="1" si="1"/>
        <v>7.6227660497171144</v>
      </c>
      <c r="G16" s="38">
        <f t="shared" ca="1" si="1"/>
        <v>5.3735240221606775</v>
      </c>
      <c r="H16" s="38">
        <f t="shared" ca="1" si="1"/>
        <v>9.8841968042015846</v>
      </c>
      <c r="I16" s="74"/>
      <c r="J16" s="76"/>
      <c r="K16" s="11">
        <f t="shared" ca="1" si="3"/>
        <v>46.865130735183207</v>
      </c>
      <c r="L16" s="11">
        <f t="shared" ca="1" si="4"/>
        <v>7.8108551225305343</v>
      </c>
      <c r="M16" s="12">
        <f t="shared" ca="1" si="5"/>
        <v>2.2444969140147939</v>
      </c>
      <c r="N16" s="87">
        <f t="shared" ca="1" si="6"/>
        <v>-0.61857737103498811</v>
      </c>
      <c r="O16" s="88">
        <f t="shared" ca="1" si="7"/>
        <v>-1.8773989921293577</v>
      </c>
      <c r="T16" s="20">
        <v>4</v>
      </c>
      <c r="U16" s="51">
        <f t="shared" ca="1" si="9"/>
        <v>7</v>
      </c>
      <c r="V16" s="52">
        <f t="shared" ca="1" si="10"/>
        <v>0</v>
      </c>
      <c r="X16" s="20">
        <v>4</v>
      </c>
      <c r="Y16" s="21">
        <f t="shared" ca="1" si="8"/>
        <v>10.606060606060606</v>
      </c>
      <c r="Z16" s="22">
        <f t="shared" ca="1" si="11"/>
        <v>0</v>
      </c>
    </row>
    <row r="17" spans="2:26">
      <c r="B17" s="46" t="s">
        <v>7</v>
      </c>
      <c r="C17" s="38">
        <f t="shared" ca="1" si="2"/>
        <v>5.4175706804572998</v>
      </c>
      <c r="D17" s="38">
        <f t="shared" ca="1" si="1"/>
        <v>6.4824503427824531</v>
      </c>
      <c r="E17" s="38">
        <f t="shared" ca="1" si="1"/>
        <v>8.3987525006174746</v>
      </c>
      <c r="F17" s="38">
        <f t="shared" ca="1" si="1"/>
        <v>2.0275112240104285</v>
      </c>
      <c r="G17" s="38">
        <f t="shared" ca="1" si="1"/>
        <v>6.2999898874967251</v>
      </c>
      <c r="H17" s="38">
        <f t="shared" ca="1" si="1"/>
        <v>9.8733417391753946</v>
      </c>
      <c r="I17" s="74"/>
      <c r="J17" s="76"/>
      <c r="K17" s="11">
        <f t="shared" ca="1" si="3"/>
        <v>38.499616374539777</v>
      </c>
      <c r="L17" s="11">
        <f t="shared" ca="1" si="4"/>
        <v>6.4166027290899628</v>
      </c>
      <c r="M17" s="12">
        <f t="shared" ca="1" si="5"/>
        <v>2.4548620476455465</v>
      </c>
      <c r="N17" s="87">
        <f t="shared" ca="1" si="6"/>
        <v>-0.56241981083322246</v>
      </c>
      <c r="O17" s="88">
        <f t="shared" ca="1" si="7"/>
        <v>0.84846214723154478</v>
      </c>
      <c r="T17" s="20">
        <v>5</v>
      </c>
      <c r="U17" s="51">
        <f t="shared" ca="1" si="9"/>
        <v>9</v>
      </c>
      <c r="V17" s="52">
        <f t="shared" ca="1" si="10"/>
        <v>2</v>
      </c>
      <c r="X17" s="20">
        <v>5</v>
      </c>
      <c r="Y17" s="21">
        <f t="shared" ca="1" si="8"/>
        <v>13.636363636363635</v>
      </c>
      <c r="Z17" s="22">
        <f t="shared" ca="1" si="11"/>
        <v>3.0303030303030294</v>
      </c>
    </row>
    <row r="18" spans="2:26">
      <c r="B18" s="46" t="s">
        <v>8</v>
      </c>
      <c r="C18" s="38">
        <f t="shared" ca="1" si="2"/>
        <v>6.7627909344656061</v>
      </c>
      <c r="D18" s="38">
        <f t="shared" ca="1" si="1"/>
        <v>7.6262155270754013</v>
      </c>
      <c r="E18" s="38">
        <f t="shared" ca="1" si="1"/>
        <v>9.9115919973121542</v>
      </c>
      <c r="F18" s="38">
        <f t="shared" ca="1" si="1"/>
        <v>2.2721750855850855</v>
      </c>
      <c r="G18" s="38">
        <f t="shared" ca="1" si="1"/>
        <v>7.8884525480350671</v>
      </c>
      <c r="H18" s="38">
        <f t="shared" ca="1" si="1"/>
        <v>8.8684111496509939</v>
      </c>
      <c r="I18" s="74"/>
      <c r="J18" s="76"/>
      <c r="K18" s="11">
        <f t="shared" ca="1" si="3"/>
        <v>43.329637242124313</v>
      </c>
      <c r="L18" s="11">
        <f t="shared" ca="1" si="4"/>
        <v>7.2216062070207192</v>
      </c>
      <c r="M18" s="12">
        <f t="shared" ca="1" si="5"/>
        <v>2.4243130537537856</v>
      </c>
      <c r="N18" s="87">
        <f t="shared" ca="1" si="6"/>
        <v>-1.5544332882903606</v>
      </c>
      <c r="O18" s="88">
        <f t="shared" ca="1" si="7"/>
        <v>3.0391819128494504</v>
      </c>
      <c r="T18" s="20">
        <v>6</v>
      </c>
      <c r="U18" s="51">
        <f t="shared" ca="1" si="9"/>
        <v>19</v>
      </c>
      <c r="V18" s="52">
        <f t="shared" ca="1" si="10"/>
        <v>10</v>
      </c>
      <c r="X18" s="20">
        <v>6</v>
      </c>
      <c r="Y18" s="21">
        <f t="shared" ca="1" si="8"/>
        <v>28.787878787878789</v>
      </c>
      <c r="Z18" s="22">
        <f t="shared" ca="1" si="11"/>
        <v>15.151515151515154</v>
      </c>
    </row>
    <row r="19" spans="2:26">
      <c r="B19" s="46" t="s">
        <v>9</v>
      </c>
      <c r="C19" s="38">
        <f t="shared" ca="1" si="2"/>
        <v>8.2821296441190739</v>
      </c>
      <c r="D19" s="38">
        <f t="shared" ca="1" si="1"/>
        <v>7.2040279841332691</v>
      </c>
      <c r="E19" s="38">
        <f t="shared" ca="1" si="1"/>
        <v>5.776604549311819</v>
      </c>
      <c r="F19" s="38">
        <f t="shared" ca="1" si="1"/>
        <v>1.6677253667710081</v>
      </c>
      <c r="G19" s="38">
        <f t="shared" ca="1" si="1"/>
        <v>7.4029912919638452</v>
      </c>
      <c r="H19" s="38">
        <f t="shared" ca="1" si="1"/>
        <v>8.540918911126802</v>
      </c>
      <c r="I19" s="74"/>
      <c r="J19" s="76"/>
      <c r="K19" s="11">
        <f t="shared" ca="1" si="3"/>
        <v>38.874397747425817</v>
      </c>
      <c r="L19" s="11">
        <f t="shared" ca="1" si="4"/>
        <v>6.4790662912376362</v>
      </c>
      <c r="M19" s="12">
        <f t="shared" ca="1" si="5"/>
        <v>2.328230176697089</v>
      </c>
      <c r="N19" s="87">
        <f t="shared" ca="1" si="6"/>
        <v>-1.7346599228649098</v>
      </c>
      <c r="O19" s="88">
        <f t="shared" ca="1" si="7"/>
        <v>3.1098622699729539</v>
      </c>
      <c r="T19" s="20">
        <v>7</v>
      </c>
      <c r="U19" s="51">
        <f t="shared" ca="1" si="9"/>
        <v>29</v>
      </c>
      <c r="V19" s="52">
        <f t="shared" ca="1" si="10"/>
        <v>10</v>
      </c>
      <c r="X19" s="20">
        <v>7</v>
      </c>
      <c r="Y19" s="21">
        <f t="shared" ca="1" si="8"/>
        <v>43.939393939393938</v>
      </c>
      <c r="Z19" s="22">
        <f t="shared" ca="1" si="11"/>
        <v>15.151515151515149</v>
      </c>
    </row>
    <row r="20" spans="2:26">
      <c r="B20" s="46" t="s">
        <v>10</v>
      </c>
      <c r="C20" s="38">
        <f t="shared" ca="1" si="2"/>
        <v>4.215695895992261</v>
      </c>
      <c r="D20" s="38">
        <f t="shared" ca="1" si="1"/>
        <v>6.23794465929209</v>
      </c>
      <c r="E20" s="38">
        <f t="shared" ca="1" si="1"/>
        <v>7.1618952784155177</v>
      </c>
      <c r="F20" s="38">
        <f t="shared" ca="1" si="1"/>
        <v>1.4528333938943758</v>
      </c>
      <c r="G20" s="38">
        <f t="shared" ca="1" si="1"/>
        <v>5.2926013141591746</v>
      </c>
      <c r="H20" s="38">
        <f t="shared" ca="1" si="1"/>
        <v>9.9346786145844952</v>
      </c>
      <c r="I20" s="74"/>
      <c r="J20" s="76"/>
      <c r="K20" s="11">
        <f t="shared" ca="1" si="3"/>
        <v>34.295649156337916</v>
      </c>
      <c r="L20" s="11">
        <f t="shared" ca="1" si="4"/>
        <v>5.7159415260563193</v>
      </c>
      <c r="M20" s="12">
        <f t="shared" ca="1" si="5"/>
        <v>2.6065640531561054</v>
      </c>
      <c r="N20" s="87">
        <f t="shared" ca="1" si="6"/>
        <v>-3.4552433106172932E-2</v>
      </c>
      <c r="O20" s="88">
        <f t="shared" ca="1" si="7"/>
        <v>0.66454066741337403</v>
      </c>
      <c r="T20" s="20">
        <v>8</v>
      </c>
      <c r="U20" s="51">
        <f t="shared" ca="1" si="9"/>
        <v>42</v>
      </c>
      <c r="V20" s="52">
        <f t="shared" ca="1" si="10"/>
        <v>13</v>
      </c>
      <c r="X20" s="20">
        <v>8</v>
      </c>
      <c r="Y20" s="21">
        <f t="shared" ca="1" si="8"/>
        <v>63.636363636363633</v>
      </c>
      <c r="Z20" s="22">
        <f t="shared" ca="1" si="11"/>
        <v>19.696969696969695</v>
      </c>
    </row>
    <row r="21" spans="2:26">
      <c r="B21" s="46" t="s">
        <v>11</v>
      </c>
      <c r="C21" s="38">
        <f t="shared" ca="1" si="2"/>
        <v>8.3859849151913188</v>
      </c>
      <c r="D21" s="38">
        <f t="shared" ca="1" si="1"/>
        <v>6.3043994171491011</v>
      </c>
      <c r="E21" s="38">
        <f t="shared" ca="1" si="1"/>
        <v>6.2591470856371787</v>
      </c>
      <c r="F21" s="38">
        <f t="shared" ca="1" si="1"/>
        <v>9.9559098799571526</v>
      </c>
      <c r="G21" s="38">
        <f t="shared" ca="1" si="1"/>
        <v>5.9838730171673475</v>
      </c>
      <c r="H21" s="38">
        <f t="shared" ca="1" si="1"/>
        <v>9.0516892012886707</v>
      </c>
      <c r="I21" s="74"/>
      <c r="J21" s="76"/>
      <c r="K21" s="11">
        <f t="shared" ca="1" si="3"/>
        <v>45.941003516390765</v>
      </c>
      <c r="L21" s="11">
        <f t="shared" ca="1" si="4"/>
        <v>7.6568339193984611</v>
      </c>
      <c r="M21" s="12">
        <f t="shared" ca="1" si="5"/>
        <v>1.5462017145810194</v>
      </c>
      <c r="N21" s="87">
        <f t="shared" ca="1" si="6"/>
        <v>0.33137452085382957</v>
      </c>
      <c r="O21" s="88">
        <f t="shared" ca="1" si="7"/>
        <v>-2.2524823018006308</v>
      </c>
      <c r="T21" s="20">
        <v>9</v>
      </c>
      <c r="U21" s="51">
        <f t="shared" ca="1" si="9"/>
        <v>53</v>
      </c>
      <c r="V21" s="52">
        <f t="shared" ca="1" si="10"/>
        <v>11</v>
      </c>
      <c r="X21" s="20">
        <v>9</v>
      </c>
      <c r="Y21" s="21">
        <f t="shared" ca="1" si="8"/>
        <v>80.303030303030297</v>
      </c>
      <c r="Z21" s="22">
        <f t="shared" ca="1" si="11"/>
        <v>16.666666666666664</v>
      </c>
    </row>
    <row r="22" spans="2:26" ht="15.75" thickBot="1">
      <c r="B22" s="47" t="s">
        <v>12</v>
      </c>
      <c r="C22" s="38">
        <f t="shared" ca="1" si="2"/>
        <v>8.7083862955421267</v>
      </c>
      <c r="D22" s="38">
        <f t="shared" ca="1" si="1"/>
        <v>8.1714196024094932</v>
      </c>
      <c r="E22" s="38">
        <f t="shared" ca="1" si="1"/>
        <v>8.8080435869253577</v>
      </c>
      <c r="F22" s="38">
        <f t="shared" ca="1" si="1"/>
        <v>1.5293651456964428</v>
      </c>
      <c r="G22" s="38">
        <f t="shared" ca="1" si="1"/>
        <v>7.2372023199893301</v>
      </c>
      <c r="H22" s="38">
        <f t="shared" ca="1" si="1"/>
        <v>9.0878249927814441</v>
      </c>
      <c r="I22" s="77"/>
      <c r="J22" s="78"/>
      <c r="K22" s="13">
        <f t="shared" ca="1" si="3"/>
        <v>43.542241943344195</v>
      </c>
      <c r="L22" s="13">
        <f t="shared" ca="1" si="4"/>
        <v>7.2570403238906991</v>
      </c>
      <c r="M22" s="14">
        <f t="shared" ca="1" si="5"/>
        <v>2.6301626918470369</v>
      </c>
      <c r="N22" s="89">
        <f t="shared" ca="1" si="6"/>
        <v>-2.1851732966750226</v>
      </c>
      <c r="O22" s="90">
        <f t="shared" ca="1" si="7"/>
        <v>4.9075507265923157</v>
      </c>
      <c r="T22" s="8">
        <v>10</v>
      </c>
      <c r="U22" s="53">
        <f t="shared" ca="1" si="9"/>
        <v>66</v>
      </c>
      <c r="V22" s="54">
        <f t="shared" ca="1" si="10"/>
        <v>13</v>
      </c>
      <c r="X22" s="8">
        <v>10</v>
      </c>
      <c r="Y22" s="23">
        <f t="shared" ca="1" si="8"/>
        <v>100</v>
      </c>
      <c r="Z22" s="24">
        <f t="shared" ca="1" si="11"/>
        <v>19.696969696969703</v>
      </c>
    </row>
    <row r="23" spans="2:26">
      <c r="B23" s="55" t="s">
        <v>22</v>
      </c>
      <c r="C23" s="79"/>
      <c r="D23" s="80"/>
      <c r="E23" s="80"/>
      <c r="F23" s="80"/>
      <c r="G23" s="80"/>
      <c r="H23" s="81"/>
      <c r="K23" s="11"/>
      <c r="L23" s="13"/>
      <c r="M23" s="13"/>
      <c r="N23" s="92"/>
      <c r="O23" s="90"/>
    </row>
    <row r="24" spans="2:26" ht="15.75" thickBot="1">
      <c r="B24" s="55" t="s">
        <v>23</v>
      </c>
      <c r="C24" s="82"/>
      <c r="D24" s="83"/>
      <c r="E24" s="83"/>
      <c r="F24" s="83"/>
      <c r="G24" s="83"/>
      <c r="H24" s="84"/>
      <c r="L24" s="107" t="s">
        <v>32</v>
      </c>
      <c r="M24" s="108"/>
      <c r="N24" s="108"/>
      <c r="O24" s="109"/>
      <c r="Q24" s="17" t="s">
        <v>33</v>
      </c>
    </row>
    <row r="25" spans="2:26">
      <c r="B25" s="48" t="s">
        <v>34</v>
      </c>
      <c r="C25" s="38">
        <f t="shared" ref="C25:H25" ca="1" si="12">SUM(C12:C22)</f>
        <v>77.87036463406578</v>
      </c>
      <c r="D25" s="38">
        <f t="shared" ca="1" si="12"/>
        <v>82.364282365093317</v>
      </c>
      <c r="E25" s="38">
        <f t="shared" ca="1" si="12"/>
        <v>78.667902047669031</v>
      </c>
      <c r="F25" s="38">
        <f t="shared" ca="1" si="12"/>
        <v>48.696135480177631</v>
      </c>
      <c r="G25" s="38">
        <f t="shared" ca="1" si="12"/>
        <v>69.212818060693593</v>
      </c>
      <c r="H25" s="39">
        <f t="shared" ca="1" si="12"/>
        <v>101.14452331387126</v>
      </c>
      <c r="L25" s="7"/>
      <c r="M25" s="56"/>
      <c r="N25" s="56"/>
      <c r="O25" s="57"/>
    </row>
    <row r="26" spans="2:26">
      <c r="B26" s="46" t="s">
        <v>25</v>
      </c>
      <c r="C26" s="38">
        <f t="shared" ref="C26:H26" ca="1" si="13">AVERAGE(C12:C22)</f>
        <v>7.0791240576423435</v>
      </c>
      <c r="D26" s="38">
        <f t="shared" ca="1" si="13"/>
        <v>7.4876620331903014</v>
      </c>
      <c r="E26" s="38">
        <f t="shared" ca="1" si="13"/>
        <v>7.1516274588790028</v>
      </c>
      <c r="F26" s="38">
        <f t="shared" ca="1" si="13"/>
        <v>4.4269214072888756</v>
      </c>
      <c r="G26" s="38">
        <f t="shared" ca="1" si="13"/>
        <v>6.2920743691539629</v>
      </c>
      <c r="H26" s="39">
        <f t="shared" ca="1" si="13"/>
        <v>9.1949566648973882</v>
      </c>
      <c r="I26" s="31">
        <f ca="1">AVERAGE(C26:H26)</f>
        <v>6.9387276651753131</v>
      </c>
      <c r="L26" s="33">
        <f ca="1">AVERAGE(L$12:L$22)</f>
        <v>6.9387276651753131</v>
      </c>
      <c r="M26" s="34"/>
      <c r="O26" s="70"/>
      <c r="Q26" s="60" t="s">
        <v>25</v>
      </c>
      <c r="R26" s="31">
        <f ca="1">AVERAGE(C12:H22)</f>
        <v>6.9387276651753105</v>
      </c>
    </row>
    <row r="27" spans="2:26" ht="15.75" thickBot="1">
      <c r="B27" s="47" t="s">
        <v>26</v>
      </c>
      <c r="C27" s="40">
        <f t="shared" ref="C27:H27" ca="1" si="14">_xlfn.STDEV.P(C12:C22)</f>
        <v>2.1960128363873133</v>
      </c>
      <c r="D27" s="40">
        <f t="shared" ca="1" si="14"/>
        <v>1.2416592573310909</v>
      </c>
      <c r="E27" s="40">
        <f t="shared" ca="1" si="14"/>
        <v>1.5130459164647037</v>
      </c>
      <c r="F27" s="40">
        <f t="shared" ca="1" si="14"/>
        <v>3.3665372037427166</v>
      </c>
      <c r="G27" s="40">
        <f t="shared" ca="1" si="14"/>
        <v>0.95818025827771258</v>
      </c>
      <c r="H27" s="41">
        <f t="shared" ca="1" si="14"/>
        <v>0.62470604073935332</v>
      </c>
      <c r="I27" s="32">
        <f ca="1">AVERAGE(C27:H27)</f>
        <v>1.6500235854904817</v>
      </c>
      <c r="L27" s="35"/>
      <c r="M27" s="36">
        <f ca="1">AVERAGE(M$12:M$22)</f>
        <v>2.1581237114610898</v>
      </c>
      <c r="O27" s="70"/>
      <c r="Q27" s="61" t="s">
        <v>26</v>
      </c>
      <c r="R27" s="62">
        <f ca="1">_xlfn.STDEV.P(C12:H22)</f>
        <v>2.3621919444399602</v>
      </c>
    </row>
    <row r="28" spans="2:26">
      <c r="B28" s="48" t="s">
        <v>35</v>
      </c>
      <c r="C28" s="66">
        <f t="shared" ref="C28:H28" ca="1" si="15">SKEW(C12:C22)</f>
        <v>-0.60812301116265477</v>
      </c>
      <c r="D28" s="9">
        <f t="shared" ca="1" si="15"/>
        <v>1.0012986465046505</v>
      </c>
      <c r="E28" s="9">
        <f t="shared" ca="1" si="15"/>
        <v>3.5230355098870278E-2</v>
      </c>
      <c r="F28" s="9">
        <f t="shared" ca="1" si="15"/>
        <v>0.3826060527309415</v>
      </c>
      <c r="G28" s="9">
        <f t="shared" ca="1" si="15"/>
        <v>0.46518971620948713</v>
      </c>
      <c r="H28" s="10">
        <f t="shared" ca="1" si="15"/>
        <v>-0.31076341267510704</v>
      </c>
      <c r="I28" s="32">
        <f ca="1">AVERAGE(C28:H28)</f>
        <v>0.16090639111769792</v>
      </c>
      <c r="L28" s="20"/>
      <c r="N28" s="33">
        <f ca="1">AVERAGE(N$12:N$22)</f>
        <v>-0.81123489119109093</v>
      </c>
      <c r="O28" s="34"/>
      <c r="Q28" s="63" t="s">
        <v>35</v>
      </c>
      <c r="R28" s="97">
        <f ca="1">SKEW(C12:H22)</f>
        <v>-0.95667612362965671</v>
      </c>
    </row>
    <row r="29" spans="2:26" ht="15.75" thickBot="1">
      <c r="B29" s="47" t="s">
        <v>28</v>
      </c>
      <c r="C29" s="67">
        <f t="shared" ref="C29:H29" ca="1" si="16">KURT(C12:C22)</f>
        <v>-0.45425829861308875</v>
      </c>
      <c r="D29" s="13">
        <f t="shared" ca="1" si="16"/>
        <v>-0.14385339069188863</v>
      </c>
      <c r="E29" s="13">
        <f t="shared" ca="1" si="16"/>
        <v>-0.25420035347413439</v>
      </c>
      <c r="F29" s="13">
        <f t="shared" ca="1" si="16"/>
        <v>-1.6989386109639186</v>
      </c>
      <c r="G29" s="13">
        <f t="shared" ca="1" si="16"/>
        <v>-1.6571629170132591</v>
      </c>
      <c r="H29" s="14">
        <f t="shared" ca="1" si="16"/>
        <v>-1.4449115429837067</v>
      </c>
      <c r="I29" s="32">
        <f ca="1">AVERAGE(C29:H29)</f>
        <v>-0.9422208522899993</v>
      </c>
      <c r="L29" s="71"/>
      <c r="M29" s="91"/>
      <c r="N29" s="35"/>
      <c r="O29" s="36">
        <f ca="1">AVERAGE(O$12:O$22)</f>
        <v>1.2114784940368859</v>
      </c>
      <c r="Q29" s="64" t="s">
        <v>28</v>
      </c>
      <c r="R29" s="98">
        <f ca="1">KURT(C12:H22)</f>
        <v>0.603008866518147</v>
      </c>
    </row>
    <row r="30" spans="2:26">
      <c r="L30" s="30"/>
      <c r="M30" s="30"/>
    </row>
    <row r="32" spans="2:26">
      <c r="K32" s="68" t="s">
        <v>36</v>
      </c>
      <c r="L32" s="56"/>
      <c r="M32" s="56"/>
      <c r="N32" s="56"/>
      <c r="O32" s="56"/>
      <c r="P32" s="57"/>
    </row>
    <row r="33" spans="2:16">
      <c r="K33" s="69" t="s">
        <v>37</v>
      </c>
      <c r="P33" s="70"/>
    </row>
    <row r="34" spans="2:16">
      <c r="K34" s="71" t="s">
        <v>38</v>
      </c>
      <c r="L34" s="58"/>
      <c r="M34" s="58"/>
      <c r="N34" s="58"/>
      <c r="O34" s="58"/>
      <c r="P34" s="59"/>
    </row>
    <row r="36" spans="2:16">
      <c r="B36" s="96" t="s">
        <v>25</v>
      </c>
      <c r="C36" s="94">
        <f t="shared" ref="C36:H39" ca="1" si="17">$I26</f>
        <v>6.9387276651753131</v>
      </c>
      <c r="D36" s="94">
        <f t="shared" ca="1" si="17"/>
        <v>6.9387276651753131</v>
      </c>
      <c r="E36" s="94">
        <f t="shared" ca="1" si="17"/>
        <v>6.9387276651753131</v>
      </c>
      <c r="F36" s="94">
        <f t="shared" ca="1" si="17"/>
        <v>6.9387276651753131</v>
      </c>
      <c r="G36" s="94">
        <f t="shared" ca="1" si="17"/>
        <v>6.9387276651753131</v>
      </c>
      <c r="H36" s="94">
        <f t="shared" ca="1" si="17"/>
        <v>6.9387276651753131</v>
      </c>
      <c r="J36" s="95" t="s">
        <v>16</v>
      </c>
      <c r="K36" s="93"/>
      <c r="L36" s="94">
        <f ca="1">L$26</f>
        <v>6.9387276651753131</v>
      </c>
      <c r="M36" s="94">
        <f ca="1">M$27</f>
        <v>2.1581237114610898</v>
      </c>
      <c r="N36" s="94">
        <f ca="1">N$28</f>
        <v>-0.81123489119109093</v>
      </c>
      <c r="O36" s="94">
        <f ca="1">O$29</f>
        <v>1.2114784940368859</v>
      </c>
    </row>
    <row r="37" spans="2:16">
      <c r="B37" s="96" t="s">
        <v>26</v>
      </c>
      <c r="C37" s="94">
        <f t="shared" ca="1" si="17"/>
        <v>1.6500235854904817</v>
      </c>
      <c r="D37" s="94">
        <f t="shared" ca="1" si="17"/>
        <v>1.6500235854904817</v>
      </c>
      <c r="E37" s="94">
        <f t="shared" ca="1" si="17"/>
        <v>1.6500235854904817</v>
      </c>
      <c r="F37" s="94">
        <f t="shared" ca="1" si="17"/>
        <v>1.6500235854904817</v>
      </c>
      <c r="G37" s="94">
        <f t="shared" ca="1" si="17"/>
        <v>1.6500235854904817</v>
      </c>
      <c r="H37" s="94">
        <f t="shared" ca="1" si="17"/>
        <v>1.6500235854904817</v>
      </c>
      <c r="L37" s="94">
        <f t="shared" ref="L37:L46" ca="1" si="18">L$26</f>
        <v>6.9387276651753131</v>
      </c>
      <c r="M37" s="94">
        <f t="shared" ref="M37:M46" ca="1" si="19">M$27</f>
        <v>2.1581237114610898</v>
      </c>
      <c r="N37" s="94">
        <f t="shared" ref="N37:N46" ca="1" si="20">N$28</f>
        <v>-0.81123489119109093</v>
      </c>
      <c r="O37" s="94">
        <f t="shared" ref="O37:O46" ca="1" si="21">O$29</f>
        <v>1.2114784940368859</v>
      </c>
    </row>
    <row r="38" spans="2:16">
      <c r="B38" s="96" t="s">
        <v>35</v>
      </c>
      <c r="C38" s="94">
        <f t="shared" ca="1" si="17"/>
        <v>0.16090639111769792</v>
      </c>
      <c r="D38" s="94">
        <f t="shared" ca="1" si="17"/>
        <v>0.16090639111769792</v>
      </c>
      <c r="E38" s="94">
        <f t="shared" ca="1" si="17"/>
        <v>0.16090639111769792</v>
      </c>
      <c r="F38" s="94">
        <f t="shared" ca="1" si="17"/>
        <v>0.16090639111769792</v>
      </c>
      <c r="G38" s="94">
        <f t="shared" ca="1" si="17"/>
        <v>0.16090639111769792</v>
      </c>
      <c r="H38" s="94">
        <f t="shared" ca="1" si="17"/>
        <v>0.16090639111769792</v>
      </c>
      <c r="L38" s="94">
        <f t="shared" ca="1" si="18"/>
        <v>6.9387276651753131</v>
      </c>
      <c r="M38" s="94">
        <f t="shared" ca="1" si="19"/>
        <v>2.1581237114610898</v>
      </c>
      <c r="N38" s="94">
        <f t="shared" ca="1" si="20"/>
        <v>-0.81123489119109093</v>
      </c>
      <c r="O38" s="94">
        <f t="shared" ca="1" si="21"/>
        <v>1.2114784940368859</v>
      </c>
    </row>
    <row r="39" spans="2:16">
      <c r="B39" s="96" t="s">
        <v>28</v>
      </c>
      <c r="C39" s="94">
        <f t="shared" ca="1" si="17"/>
        <v>-0.9422208522899993</v>
      </c>
      <c r="D39" s="94">
        <f t="shared" ca="1" si="17"/>
        <v>-0.9422208522899993</v>
      </c>
      <c r="E39" s="94">
        <f t="shared" ca="1" si="17"/>
        <v>-0.9422208522899993</v>
      </c>
      <c r="F39" s="94">
        <f t="shared" ca="1" si="17"/>
        <v>-0.9422208522899993</v>
      </c>
      <c r="G39" s="94">
        <f t="shared" ca="1" si="17"/>
        <v>-0.9422208522899993</v>
      </c>
      <c r="H39" s="94">
        <f t="shared" ca="1" si="17"/>
        <v>-0.9422208522899993</v>
      </c>
      <c r="L39" s="94">
        <f t="shared" ca="1" si="18"/>
        <v>6.9387276651753131</v>
      </c>
      <c r="M39" s="94">
        <f t="shared" ca="1" si="19"/>
        <v>2.1581237114610898</v>
      </c>
      <c r="N39" s="94">
        <f t="shared" ca="1" si="20"/>
        <v>-0.81123489119109093</v>
      </c>
      <c r="O39" s="94">
        <f t="shared" ca="1" si="21"/>
        <v>1.2114784940368859</v>
      </c>
    </row>
    <row r="40" spans="2:16">
      <c r="L40" s="94">
        <f t="shared" ca="1" si="18"/>
        <v>6.9387276651753131</v>
      </c>
      <c r="M40" s="94">
        <f t="shared" ca="1" si="19"/>
        <v>2.1581237114610898</v>
      </c>
      <c r="N40" s="94">
        <f t="shared" ca="1" si="20"/>
        <v>-0.81123489119109093</v>
      </c>
      <c r="O40" s="94">
        <f t="shared" ca="1" si="21"/>
        <v>1.2114784940368859</v>
      </c>
    </row>
    <row r="41" spans="2:16">
      <c r="L41" s="94">
        <f t="shared" ca="1" si="18"/>
        <v>6.9387276651753131</v>
      </c>
      <c r="M41" s="94">
        <f t="shared" ca="1" si="19"/>
        <v>2.1581237114610898</v>
      </c>
      <c r="N41" s="94">
        <f t="shared" ca="1" si="20"/>
        <v>-0.81123489119109093</v>
      </c>
      <c r="O41" s="94">
        <f t="shared" ca="1" si="21"/>
        <v>1.2114784940368859</v>
      </c>
    </row>
    <row r="42" spans="2:16">
      <c r="L42" s="94">
        <f t="shared" ca="1" si="18"/>
        <v>6.9387276651753131</v>
      </c>
      <c r="M42" s="94">
        <f t="shared" ca="1" si="19"/>
        <v>2.1581237114610898</v>
      </c>
      <c r="N42" s="94">
        <f t="shared" ca="1" si="20"/>
        <v>-0.81123489119109093</v>
      </c>
      <c r="O42" s="94">
        <f t="shared" ca="1" si="21"/>
        <v>1.2114784940368859</v>
      </c>
    </row>
    <row r="43" spans="2:16">
      <c r="L43" s="94">
        <f t="shared" ca="1" si="18"/>
        <v>6.9387276651753131</v>
      </c>
      <c r="M43" s="94">
        <f t="shared" ca="1" si="19"/>
        <v>2.1581237114610898</v>
      </c>
      <c r="N43" s="94">
        <f t="shared" ca="1" si="20"/>
        <v>-0.81123489119109093</v>
      </c>
      <c r="O43" s="94">
        <f t="shared" ca="1" si="21"/>
        <v>1.2114784940368859</v>
      </c>
    </row>
    <row r="44" spans="2:16">
      <c r="L44" s="94">
        <f t="shared" ca="1" si="18"/>
        <v>6.9387276651753131</v>
      </c>
      <c r="M44" s="94">
        <f t="shared" ca="1" si="19"/>
        <v>2.1581237114610898</v>
      </c>
      <c r="N44" s="94">
        <f t="shared" ca="1" si="20"/>
        <v>-0.81123489119109093</v>
      </c>
      <c r="O44" s="94">
        <f t="shared" ca="1" si="21"/>
        <v>1.2114784940368859</v>
      </c>
    </row>
    <row r="45" spans="2:16">
      <c r="L45" s="94">
        <f t="shared" ca="1" si="18"/>
        <v>6.9387276651753131</v>
      </c>
      <c r="M45" s="94">
        <f t="shared" ca="1" si="19"/>
        <v>2.1581237114610898</v>
      </c>
      <c r="N45" s="94">
        <f t="shared" ca="1" si="20"/>
        <v>-0.81123489119109093</v>
      </c>
      <c r="O45" s="94">
        <f t="shared" ca="1" si="21"/>
        <v>1.2114784940368859</v>
      </c>
    </row>
    <row r="46" spans="2:16">
      <c r="L46" s="94">
        <f t="shared" ca="1" si="18"/>
        <v>6.9387276651753131</v>
      </c>
      <c r="M46" s="94">
        <f t="shared" ca="1" si="19"/>
        <v>2.1581237114610898</v>
      </c>
      <c r="N46" s="94">
        <f t="shared" ca="1" si="20"/>
        <v>-0.81123489119109093</v>
      </c>
      <c r="O46" s="94">
        <f t="shared" ca="1" si="21"/>
        <v>1.2114784940368859</v>
      </c>
    </row>
    <row r="48" spans="2:16">
      <c r="L48" s="93" t="s">
        <v>25</v>
      </c>
      <c r="M48" s="93" t="s">
        <v>26</v>
      </c>
      <c r="N48" s="93" t="s">
        <v>27</v>
      </c>
      <c r="O48" s="93" t="s">
        <v>28</v>
      </c>
    </row>
  </sheetData>
  <mergeCells count="1">
    <mergeCell ref="L24:O24"/>
  </mergeCells>
  <conditionalFormatting sqref="C8:H8">
    <cfRule type="cellIs" dxfId="2" priority="1" operator="equal">
      <formula>"Marks &lt; 0"</formula>
    </cfRule>
    <cfRule type="cellIs" dxfId="1" priority="2" operator="equal">
      <formula>"Marks &gt; 10"</formula>
    </cfRule>
    <cfRule type="cellIs" dxfId="0" priority="3" operator="equal">
      <formula>"OK"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xr2:uid="{153E9643-9C49-4699-AE38-18DB34116FA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Sheet1!D12:D22</xm:f>
              <xm:sqref>D23</xm:sqref>
            </x14:sparkline>
            <x14:sparkline>
              <xm:f>Sheet1!E12:E22</xm:f>
              <xm:sqref>E23</xm:sqref>
            </x14:sparkline>
            <x14:sparkline>
              <xm:f>Sheet1!F12:F22</xm:f>
              <xm:sqref>F23</xm:sqref>
            </x14:sparkline>
            <x14:sparkline>
              <xm:f>Sheet1!G12:G22</xm:f>
              <xm:sqref>G23</xm:sqref>
            </x14:sparkline>
            <x14:sparkline>
              <xm:f>Sheet1!H12:H22</xm:f>
              <xm:sqref>H23</xm:sqref>
            </x14:sparkline>
          </x14:sparklines>
        </x14:sparklineGroup>
        <x14:sparklineGroup manualMax="0" manualMin="0" type="column" displayEmptyCellsAs="gap" xr2:uid="{B2F847D9-C31B-454F-93B9-6843A41201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Sheet1!C12:C22</xm:f>
              <xm:sqref>C23</xm:sqref>
            </x14:sparkline>
          </x14:sparklines>
        </x14:sparklineGroup>
        <x14:sparklineGroup manualMax="0" manualMin="0" type="column" displayEmptyCellsAs="gap" xr2:uid="{A00A32BA-CA5A-4CDA-B6D3-25C6E1AE11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Sheet1!C13:H13</xm:f>
              <xm:sqref>I13</xm:sqref>
            </x14:sparkline>
            <x14:sparkline>
              <xm:f>Sheet1!C14:H14</xm:f>
              <xm:sqref>I14</xm:sqref>
            </x14:sparkline>
            <x14:sparkline>
              <xm:f>Sheet1!C15:H15</xm:f>
              <xm:sqref>I15</xm:sqref>
            </x14:sparkline>
            <x14:sparkline>
              <xm:f>Sheet1!C16:H16</xm:f>
              <xm:sqref>I16</xm:sqref>
            </x14:sparkline>
            <x14:sparkline>
              <xm:f>Sheet1!C17:H17</xm:f>
              <xm:sqref>I17</xm:sqref>
            </x14:sparkline>
            <x14:sparkline>
              <xm:f>Sheet1!C18:H18</xm:f>
              <xm:sqref>I18</xm:sqref>
            </x14:sparkline>
            <x14:sparkline>
              <xm:f>Sheet1!C19:H19</xm:f>
              <xm:sqref>I19</xm:sqref>
            </x14:sparkline>
            <x14:sparkline>
              <xm:f>Sheet1!C20:H20</xm:f>
              <xm:sqref>I20</xm:sqref>
            </x14:sparkline>
            <x14:sparkline>
              <xm:f>Sheet1!C21:H21</xm:f>
              <xm:sqref>I21</xm:sqref>
            </x14:sparkline>
            <x14:sparkline>
              <xm:f>Sheet1!C22:H22</xm:f>
              <xm:sqref>I22</xm:sqref>
            </x14:sparkline>
            <x14:sparkline>
              <xm:sqref>I23</xm:sqref>
            </x14:sparkline>
          </x14:sparklines>
        </x14:sparklineGroup>
        <x14:sparklineGroup manualMax="0" manualMin="0" type="column" displayEmptyCellsAs="gap" xr2:uid="{B411E6F5-E7DE-4D9E-A926-75BB9B6D0EE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Sheet1!C12:H12</xm:f>
              <xm:sqref>I12</xm:sqref>
            </x14:sparkline>
          </x14:sparklines>
        </x14:sparklineGroup>
        <x14:sparklineGroup manualMax="0" manualMin="0" displayEmptyCellsAs="gap" xr2:uid="{CEBD2D43-832B-4DE0-8511-1951C30940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Sheet1!C12:H12</xm:f>
              <xm:sqref>J12</xm:sqref>
            </x14:sparkline>
            <x14:sparkline>
              <xm:f>Sheet1!C13:H13</xm:f>
              <xm:sqref>J13</xm:sqref>
            </x14:sparkline>
            <x14:sparkline>
              <xm:f>Sheet1!C14:H14</xm:f>
              <xm:sqref>J14</xm:sqref>
            </x14:sparkline>
            <x14:sparkline>
              <xm:f>Sheet1!C15:H15</xm:f>
              <xm:sqref>J15</xm:sqref>
            </x14:sparkline>
            <x14:sparkline>
              <xm:f>Sheet1!C16:H16</xm:f>
              <xm:sqref>J16</xm:sqref>
            </x14:sparkline>
            <x14:sparkline>
              <xm:f>Sheet1!C17:H17</xm:f>
              <xm:sqref>J17</xm:sqref>
            </x14:sparkline>
            <x14:sparkline>
              <xm:f>Sheet1!C18:H18</xm:f>
              <xm:sqref>J18</xm:sqref>
            </x14:sparkline>
            <x14:sparkline>
              <xm:f>Sheet1!C19:H19</xm:f>
              <xm:sqref>J19</xm:sqref>
            </x14:sparkline>
            <x14:sparkline>
              <xm:f>Sheet1!C20:H20</xm:f>
              <xm:sqref>J20</xm:sqref>
            </x14:sparkline>
            <x14:sparkline>
              <xm:f>Sheet1!C21:H21</xm:f>
              <xm:sqref>J21</xm:sqref>
            </x14:sparkline>
            <x14:sparkline>
              <xm:f>Sheet1!C22:H22</xm:f>
              <xm:sqref>J22</xm:sqref>
            </x14:sparkline>
          </x14:sparklines>
        </x14:sparklineGroup>
        <x14:sparklineGroup manualMax="0" manualMin="0" displayEmptyCellsAs="gap" xr2:uid="{354230B7-112B-41AB-940B-BFBC3D35EC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Sheet1!C12:C22</xm:f>
              <xm:sqref>C24</xm:sqref>
            </x14:sparkline>
          </x14:sparklines>
        </x14:sparklineGroup>
        <x14:sparklineGroup manualMax="0" manualMin="0" displayEmptyCellsAs="gap" xr2:uid="{11F1BE7A-64E2-4C74-A61A-76C0B5679AE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Sheet1!D12:D22</xm:f>
              <xm:sqref>D24</xm:sqref>
            </x14:sparkline>
            <x14:sparkline>
              <xm:f>Sheet1!E12:E22</xm:f>
              <xm:sqref>E24</xm:sqref>
            </x14:sparkline>
            <x14:sparkline>
              <xm:f>Sheet1!F12:F22</xm:f>
              <xm:sqref>F24</xm:sqref>
            </x14:sparkline>
            <x14:sparkline>
              <xm:f>Sheet1!G12:G22</xm:f>
              <xm:sqref>G24</xm:sqref>
            </x14:sparkline>
            <x14:sparkline>
              <xm:f>Sheet1!H12:H22</xm:f>
              <xm:sqref>H24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. .</cp:lastModifiedBy>
  <cp:revision/>
  <dcterms:created xsi:type="dcterms:W3CDTF">2021-09-27T15:24:10Z</dcterms:created>
  <dcterms:modified xsi:type="dcterms:W3CDTF">2022-11-08T12:36:45Z</dcterms:modified>
  <cp:category/>
  <cp:contentStatus/>
</cp:coreProperties>
</file>