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124114389cc036/Documents/"/>
    </mc:Choice>
  </mc:AlternateContent>
  <xr:revisionPtr revIDLastSave="44" documentId="8_{2A8E62EC-C16B-4639-9B29-FAD06E7E8B86}" xr6:coauthVersionLast="47" xr6:coauthVersionMax="47" xr10:uidLastSave="{7A0136F9-3273-47CE-96E6-2FA9EAAFE969}"/>
  <bookViews>
    <workbookView xWindow="14235" yWindow="285" windowWidth="14520" windowHeight="14025" firstSheet="1" activeTab="1" xr2:uid="{00000000-000D-0000-FFFF-FFFF00000000}"/>
  </bookViews>
  <sheets>
    <sheet name="Pivot table" sheetId="2" r:id="rId1"/>
    <sheet name="Box and Whisker Plot" sheetId="10" r:id="rId2"/>
    <sheet name="Kickstarters" sheetId="1" r:id="rId3"/>
    <sheet name="Failed US Kickstarters" sheetId="8" r:id="rId4"/>
    <sheet name="Descriptive Statistics" sheetId="9" r:id="rId5"/>
    <sheet name="Successful US Kickstarters" sheetId="7" r:id="rId6"/>
    <sheet name="Subcategory Statistic" sheetId="4" r:id="rId7"/>
    <sheet name="Edinburgh Research" sheetId="6" r:id="rId8"/>
    <sheet name="Outcomes based on Lauch Date" sheetId="5" r:id="rId9"/>
  </sheets>
  <definedNames>
    <definedName name="_xlnm._FilterDatabase" localSheetId="2" hidden="1">Kickstarters!$A$1:$T$4115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  <definedName name="_xlchart.v1.4" hidden="1">Kickstarters!$D$1</definedName>
    <definedName name="_xlchart.v1.5" hidden="1">Kickstarters!$D$2:$D$4115</definedName>
    <definedName name="_xlchart.v1.6" hidden="1">Kickstarters!$E$1</definedName>
    <definedName name="_xlchart.v1.7" hidden="1">Kickstarters!$E$2:$E$4115</definedName>
  </definedNames>
  <calcPr calcId="191029"/>
  <pivotCaches>
    <pivotCache cacheId="8" r:id="rId10"/>
    <pivotCache cacheId="13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B7" i="9"/>
  <c r="B6" i="9"/>
  <c r="B5" i="9"/>
  <c r="C4" i="9"/>
  <c r="B4" i="9"/>
  <c r="C10" i="9"/>
  <c r="B10" i="9"/>
  <c r="C9" i="9"/>
  <c r="B9" i="9"/>
  <c r="C3" i="9"/>
  <c r="B3" i="9"/>
  <c r="C2" i="9"/>
  <c r="B2" i="9"/>
  <c r="F2" i="6"/>
  <c r="F3" i="6"/>
  <c r="F4" i="6"/>
  <c r="F5" i="6"/>
  <c r="F6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<sst xmlns="http://schemas.openxmlformats.org/spreadsheetml/2006/main" count="38389" uniqueCount="8401">
  <si>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</si>
  <si>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</si>
  <si>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</si>
  <si>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</si>
  <si>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</si>
  <si>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</si>
  <si>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</si>
  <si>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</si>
  <si>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</si>
  <si>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</si>
  <si>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</si>
  <si>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</si>
  <si>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</si>
  <si>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</si>
  <si>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</si>
  <si>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</si>
  <si>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</si>
  <si>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</si>
  <si>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</si>
  <si>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</si>
  <si>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</si>
  <si>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</si>
  <si>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</si>
  <si>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</si>
  <si>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</si>
  <si>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</si>
  <si>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</si>
  <si>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</si>
  <si>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</si>
  <si>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</si>
  <si>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</si>
  <si>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</si>
  <si>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</si>
  <si>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</si>
  <si>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</si>
  <si>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</si>
  <si>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</si>
  <si>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</si>
  <si>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</si>
  <si>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</si>
  <si>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</si>
  <si>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</si>
  <si>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</si>
  <si>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</si>
  <si>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</si>
  <si>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</si>
  <si>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</si>
  <si>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</si>
  <si>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</si>
  <si>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</si>
  <si>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</si>
  <si>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</si>
  <si>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</si>
  <si>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</si>
  <si>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</si>
  <si>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</si>
  <si>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</si>
  <si>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</si>
  <si>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</si>
  <si>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</si>
  <si>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</si>
  <si>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</si>
  <si>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</si>
  <si>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</si>
  <si>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</si>
  <si>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</si>
  <si>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</si>
  <si>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</si>
  <si>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</si>
  <si>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</si>
  <si>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</si>
  <si>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</si>
  <si>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</si>
  <si>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</si>
  <si>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</si>
  <si>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</si>
  <si>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</si>
  <si>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</si>
  <si>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</si>
  <si>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</si>
  <si>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</si>
  <si>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</si>
  <si>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</si>
  <si>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</si>
  <si>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</si>
  <si>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</si>
  <si>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</si>
  <si>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</si>
  <si>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</si>
  <si>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</si>
  <si>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</si>
  <si>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</si>
  <si>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</si>
  <si>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</si>
  <si>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</si>
  <si>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</si>
  <si>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</si>
  <si>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</si>
  <si>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</si>
  <si>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</si>
  <si>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</si>
  <si>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</si>
  <si>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</si>
  <si>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</si>
  <si>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</si>
  <si>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</si>
  <si>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</si>
  <si>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</si>
  <si>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</si>
  <si>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</si>
  <si>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</si>
  <si>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</si>
  <si>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</si>
  <si>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</si>
  <si>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</si>
  <si>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</si>
  <si>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</si>
  <si>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</si>
  <si>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</si>
  <si>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</si>
  <si>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</si>
  <si>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</si>
  <si>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</si>
  <si>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</si>
  <si>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</si>
  <si>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</si>
  <si>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</si>
  <si>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</si>
  <si>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</si>
  <si>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</si>
  <si>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</si>
  <si>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</si>
  <si>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</si>
  <si>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</si>
  <si>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</si>
  <si>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</si>
  <si>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</si>
  <si>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</si>
  <si>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</si>
  <si>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</si>
  <si>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</si>
  <si>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</si>
  <si>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</si>
  <si>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</si>
  <si>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</si>
  <si>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</si>
  <si>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</si>
  <si>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</si>
  <si>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</si>
  <si>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</si>
  <si>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</si>
  <si>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</si>
  <si>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</si>
  <si>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</si>
  <si>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</si>
  <si>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</si>
  <si>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</si>
  <si>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</si>
  <si>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</si>
  <si>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</si>
  <si>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</si>
  <si>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</si>
  <si>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</si>
  <si>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</si>
  <si>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</si>
  <si>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</si>
  <si>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</si>
  <si>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</si>
  <si>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</si>
  <si>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</si>
  <si>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</si>
  <si>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</si>
  <si>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</si>
  <si>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</si>
  <si>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</si>
  <si>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</si>
  <si>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</si>
  <si>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</si>
  <si>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</si>
  <si>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</si>
  <si>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</si>
  <si>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</si>
  <si>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</si>
  <si>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</si>
  <si>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</si>
  <si>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</si>
  <si>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</si>
  <si>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</si>
  <si>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</si>
  <si>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</si>
  <si>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</si>
  <si>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</si>
  <si>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</si>
  <si>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</si>
  <si>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</si>
  <si>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</si>
  <si>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</si>
  <si>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</si>
  <si>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</si>
  <si>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</si>
  <si>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</si>
  <si>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</si>
  <si>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</si>
  <si>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</si>
  <si>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</si>
  <si>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</si>
  <si>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</si>
  <si>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</si>
  <si>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</si>
  <si>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</si>
  <si>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</si>
  <si>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</si>
  <si>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</si>
  <si>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</si>
  <si>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</si>
  <si>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</si>
  <si>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</si>
  <si>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</si>
  <si>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</si>
  <si>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</si>
  <si>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</si>
  <si>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</si>
  <si>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</si>
  <si>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</si>
  <si>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</si>
  <si>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</si>
  <si>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</si>
  <si>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</si>
  <si>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</si>
  <si>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</si>
  <si>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</si>
  <si>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</si>
  <si>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</si>
  <si>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</si>
  <si>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</si>
  <si>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</si>
  <si>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</si>
  <si>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</si>
  <si>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</si>
  <si>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</si>
  <si>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</si>
  <si>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</si>
  <si>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</si>
  <si>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</si>
  <si>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</si>
  <si>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</si>
  <si>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</si>
  <si>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</si>
  <si>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</si>
  <si>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</si>
  <si>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</si>
  <si>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</si>
  <si>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</si>
  <si>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</si>
  <si>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</si>
  <si>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</si>
  <si>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</si>
  <si>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</si>
  <si>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</si>
  <si>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</si>
  <si>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</si>
  <si>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</si>
  <si>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</si>
  <si>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</si>
  <si>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</si>
  <si>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</si>
  <si>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</si>
  <si>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</si>
  <si>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</si>
  <si>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</si>
  <si>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</si>
  <si>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</si>
  <si>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</si>
  <si>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</si>
  <si>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</si>
  <si>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</si>
  <si>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</si>
  <si>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</si>
  <si>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</si>
  <si>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</si>
  <si>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</si>
  <si>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</si>
  <si>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</si>
  <si>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</si>
  <si>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</si>
  <si>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</si>
  <si>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</si>
  <si>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</si>
  <si>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</si>
  <si>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</si>
  <si>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</si>
  <si>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</si>
  <si>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</si>
  <si>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</si>
  <si>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</si>
  <si>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</si>
  <si>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</si>
  <si>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</si>
  <si>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</si>
  <si>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</si>
  <si>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</si>
  <si>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</si>
  <si>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</si>
  <si>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</si>
  <si>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</si>
  <si>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</si>
  <si>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</si>
  <si>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</si>
  <si>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</si>
  <si>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</si>
  <si>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</si>
  <si>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</si>
  <si>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</si>
  <si>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</si>
  <si>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</si>
  <si>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</si>
  <si>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</si>
  <si>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</si>
  <si>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</si>
  <si>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</si>
  <si>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</si>
  <si>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</si>
  <si>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</si>
  <si>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</si>
  <si>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</si>
  <si>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</si>
  <si>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</si>
  <si>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</si>
  <si>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</si>
  <si>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</si>
  <si>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</si>
  <si>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</si>
  <si>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</si>
  <si>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</si>
  <si>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</si>
  <si>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</si>
  <si>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</si>
  <si>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</si>
  <si>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</si>
  <si>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</si>
  <si>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</si>
  <si>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</si>
  <si>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</si>
  <si>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</si>
  <si>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</si>
  <si>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</si>
  <si>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</si>
  <si>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</si>
  <si>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</si>
  <si>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</si>
  <si>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</si>
  <si>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</si>
  <si>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</si>
  <si>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</si>
  <si>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</si>
  <si>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</si>
  <si>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</si>
  <si>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</si>
  <si>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</si>
  <si>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</si>
  <si>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</si>
  <si>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</si>
  <si>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</si>
  <si>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</si>
  <si>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</si>
  <si>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</si>
  <si>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</si>
  <si>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</si>
  <si>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</si>
  <si>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</si>
  <si>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</si>
  <si>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</si>
  <si>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</si>
  <si>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</si>
  <si>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</si>
  <si>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</si>
  <si>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</si>
  <si>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</si>
  <si>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</si>
  <si>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</si>
  <si>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</si>
  <si>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</si>
  <si>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</si>
  <si>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</si>
  <si>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</si>
  <si>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</si>
  <si>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</si>
  <si>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</si>
  <si>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</si>
  <si>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</si>
  <si>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</si>
  <si>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</si>
  <si>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</si>
  <si>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</si>
  <si>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</si>
  <si>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</si>
  <si>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</si>
  <si>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</si>
  <si>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</si>
  <si>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</si>
  <si>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</si>
  <si>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</si>
  <si>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</si>
  <si>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</si>
  <si>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</si>
  <si>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</si>
  <si>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</si>
  <si>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</si>
  <si>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</si>
  <si>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</si>
  <si>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</si>
  <si>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</si>
  <si>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</si>
  <si>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</si>
  <si>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</si>
  <si>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</si>
  <si>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</si>
  <si>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</si>
  <si>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</si>
  <si>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</si>
  <si>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</si>
  <si>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</si>
  <si>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</si>
  <si>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</si>
  <si>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</si>
  <si>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</si>
  <si>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</si>
  <si>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</si>
  <si>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</si>
  <si>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</si>
  <si>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</si>
  <si>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</si>
  <si>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</si>
  <si>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</si>
  <si>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</si>
  <si>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</si>
  <si>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</si>
  <si>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</si>
  <si>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</si>
  <si>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</si>
  <si>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</si>
  <si>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</si>
  <si>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</si>
  <si>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</si>
  <si>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</si>
  <si>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</si>
  <si>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</si>
  <si>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</si>
  <si>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</si>
  <si>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</si>
  <si>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</si>
  <si>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</si>
  <si>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</si>
  <si>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</si>
  <si>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</si>
  <si>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</si>
  <si>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</si>
  <si>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</si>
  <si>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</si>
  <si>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</si>
  <si>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</si>
  <si>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</si>
  <si>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</si>
  <si>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</si>
  <si>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</si>
  <si>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</si>
  <si>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</si>
  <si>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</si>
  <si>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</si>
  <si>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</si>
  <si>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</si>
  <si>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</si>
  <si>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</si>
  <si>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</si>
  <si>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</si>
  <si>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</si>
  <si>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</si>
  <si>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</si>
  <si>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</si>
  <si>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</si>
  <si>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</si>
  <si>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</si>
  <si>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</si>
  <si>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</si>
  <si>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</si>
  <si>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</si>
  <si>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</si>
  <si>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</si>
  <si>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</si>
  <si>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</si>
  <si>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</si>
  <si>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</si>
  <si>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</si>
  <si>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</si>
  <si>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</si>
  <si>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</si>
  <si>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</si>
  <si>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</si>
  <si>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</si>
  <si>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</si>
  <si>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</si>
  <si>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</si>
  <si>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</si>
  <si>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</si>
  <si>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</si>
  <si>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</si>
  <si>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</si>
  <si>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</si>
  <si>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</si>
  <si>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</si>
  <si>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</si>
  <si>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</si>
  <si>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</si>
  <si>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</si>
  <si>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</si>
  <si>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</si>
  <si>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</si>
  <si>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</si>
  <si>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</si>
  <si>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</si>
  <si>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</si>
  <si>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</si>
  <si>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</si>
  <si>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</si>
  <si>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</si>
  <si>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</si>
  <si>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</si>
  <si>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</si>
  <si>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</si>
  <si>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</si>
  <si>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</si>
  <si>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</si>
  <si>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</si>
  <si>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</si>
  <si>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</si>
  <si>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</si>
  <si>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</si>
  <si>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</si>
  <si>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</si>
  <si>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</si>
  <si>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</si>
  <si>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</si>
  <si>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</si>
  <si>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</si>
  <si>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</si>
  <si>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</si>
  <si>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</si>
  <si>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</si>
  <si>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</si>
  <si>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</si>
  <si>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</si>
  <si>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</si>
  <si>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</si>
  <si>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</si>
  <si>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</si>
  <si>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</si>
  <si>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</si>
  <si>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</si>
  <si>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</si>
  <si>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</si>
  <si>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</si>
  <si>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</si>
  <si>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</si>
  <si>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</si>
  <si>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</si>
  <si>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</si>
  <si>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</si>
  <si>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</si>
  <si>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</si>
  <si>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</si>
  <si>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</si>
  <si>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</si>
  <si>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</si>
  <si>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</si>
  <si>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</si>
  <si>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</si>
  <si>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</si>
  <si>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</si>
  <si>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</si>
  <si>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</si>
  <si>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</si>
  <si>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</si>
  <si>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</si>
  <si>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</si>
  <si>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</si>
  <si>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</si>
  <si>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</si>
  <si>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</si>
  <si>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</si>
  <si>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</si>
  <si>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</si>
  <si>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</si>
  <si>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</si>
  <si>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</si>
  <si>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</si>
  <si>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</si>
  <si>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</si>
  <si>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</si>
  <si>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</si>
  <si>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</si>
  <si>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</si>
  <si>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</si>
  <si>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</si>
  <si>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</si>
  <si>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</si>
  <si>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</si>
  <si>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</si>
  <si>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</si>
  <si>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</si>
  <si>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</si>
  <si>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</si>
  <si>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</si>
  <si>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</si>
  <si>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</si>
  <si>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</si>
  <si>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</si>
  <si>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</si>
  <si>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</si>
  <si>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</si>
  <si>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</si>
  <si>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</si>
  <si>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</si>
  <si>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</si>
  <si>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</si>
  <si>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</si>
  <si>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</si>
  <si>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</si>
  <si>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</si>
  <si>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</si>
  <si>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</si>
  <si>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</si>
  <si>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</si>
  <si>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</si>
  <si>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</si>
  <si>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</si>
  <si>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</si>
  <si>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</si>
  <si>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</si>
  <si>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</si>
  <si>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</si>
  <si>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</si>
  <si>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</si>
  <si>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</si>
  <si>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</si>
  <si>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</si>
  <si>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</si>
  <si>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</si>
  <si>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</si>
  <si>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</si>
  <si>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</si>
  <si>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</si>
  <si>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</si>
  <si>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</si>
  <si>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</si>
  <si>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</si>
  <si>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</si>
  <si>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</si>
  <si>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</si>
  <si>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</si>
  <si>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</si>
  <si>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</si>
  <si>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</si>
  <si>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</si>
  <si>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</si>
  <si>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</si>
  <si>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</si>
  <si>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</si>
  <si>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</si>
  <si>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</si>
  <si>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</si>
  <si>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</si>
  <si>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</si>
  <si>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</si>
  <si>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</si>
  <si>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</si>
  <si>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</si>
  <si>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</si>
  <si>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</si>
  <si>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</si>
  <si>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</si>
  <si>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</si>
  <si>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</si>
  <si>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</si>
  <si>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</si>
  <si>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</si>
  <si>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</si>
  <si>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</si>
  <si>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</si>
  <si>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</si>
  <si>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</si>
  <si>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</si>
  <si>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</si>
  <si>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</si>
  <si>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</si>
  <si>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</si>
  <si>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</si>
  <si>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</si>
  <si>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</si>
  <si>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</si>
  <si>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</si>
  <si>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</si>
  <si>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</si>
  <si>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</si>
  <si>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</si>
  <si>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</si>
  <si>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</si>
  <si>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</si>
  <si>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</si>
  <si>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</si>
  <si>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</si>
  <si>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</si>
  <si>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</si>
  <si>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</si>
  <si>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</si>
  <si>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</si>
  <si>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</si>
  <si>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</si>
  <si>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</si>
  <si>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</si>
  <si>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</si>
  <si>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</si>
  <si>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</si>
  <si>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</si>
  <si>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</si>
  <si>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</si>
  <si>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</si>
  <si>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</si>
  <si>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</si>
  <si>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</si>
  <si>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</si>
  <si>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</si>
  <si>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</si>
  <si>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</si>
  <si>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</si>
  <si>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</si>
  <si>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</si>
  <si>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</si>
  <si>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</si>
  <si>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</si>
  <si>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</si>
  <si>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</si>
  <si>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</si>
  <si>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</si>
  <si>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</si>
  <si>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</si>
  <si>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</si>
  <si>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</si>
  <si>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</si>
  <si>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</si>
  <si>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</si>
  <si>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</si>
  <si>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</si>
  <si>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</si>
  <si>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</si>
  <si>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</si>
  <si>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</si>
  <si>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</si>
  <si>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</si>
  <si>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</si>
  <si>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</si>
  <si>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</si>
  <si>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</si>
  <si>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</si>
  <si>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</si>
  <si>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</si>
  <si>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</si>
  <si>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</si>
  <si>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</si>
  <si>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</si>
  <si>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</si>
  <si>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</si>
  <si>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</si>
  <si>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</si>
  <si>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</si>
  <si>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</si>
  <si>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</si>
  <si>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</si>
  <si>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</si>
  <si>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</si>
  <si>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</si>
  <si>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</si>
  <si>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</si>
  <si>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</si>
  <si>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</si>
  <si>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</si>
  <si>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</si>
  <si>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</si>
  <si>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</si>
  <si>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</si>
  <si>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</si>
  <si>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</si>
  <si>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</si>
  <si>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</si>
  <si>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</si>
  <si>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</si>
  <si>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</si>
  <si>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</si>
  <si>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</si>
  <si>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</si>
  <si>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</si>
  <si>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</si>
  <si>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</si>
  <si>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</si>
  <si>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</si>
  <si>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</si>
  <si>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</si>
  <si>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</si>
  <si>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</si>
  <si>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</si>
  <si>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</si>
  <si>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</si>
  <si>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</si>
  <si>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</si>
  <si>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</si>
  <si>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</si>
  <si>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</si>
  <si>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</si>
  <si>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</si>
  <si>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</si>
  <si>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</si>
  <si>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</si>
  <si>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</si>
  <si>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</si>
  <si>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</si>
  <si>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</si>
  <si>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</si>
  <si>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</si>
  <si>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</si>
  <si>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</si>
  <si>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</si>
  <si>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</si>
  <si>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</si>
  <si>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</si>
  <si>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</si>
  <si>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</si>
  <si>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</si>
  <si>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</si>
  <si>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</si>
  <si>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</si>
  <si>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</si>
  <si>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</si>
  <si>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</si>
  <si>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</si>
  <si>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</si>
  <si>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</si>
  <si>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</si>
  <si>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</si>
  <si>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</si>
  <si>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</si>
  <si>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</si>
  <si>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</si>
  <si>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</si>
  <si>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</si>
  <si>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</si>
  <si>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</si>
  <si>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</si>
  <si>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</si>
  <si>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</si>
  <si>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</si>
  <si>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</si>
  <si>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</si>
  <si>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</si>
  <si>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</si>
  <si>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</si>
  <si>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</si>
  <si>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</si>
  <si>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</si>
  <si>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</si>
  <si>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</si>
  <si>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</si>
  <si>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</si>
  <si>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</si>
  <si>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</si>
  <si>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</si>
  <si>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</si>
  <si>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</si>
  <si>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</si>
  <si>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</si>
  <si>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</si>
  <si>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</si>
  <si>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</si>
  <si>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</si>
  <si>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</si>
  <si>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</si>
  <si>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</si>
  <si>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</si>
  <si>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</si>
  <si>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</si>
  <si>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</si>
  <si>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</si>
  <si>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</si>
  <si>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</si>
  <si>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</si>
  <si>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</si>
  <si>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</si>
  <si>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</si>
  <si>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</si>
  <si>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</si>
  <si>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</si>
  <si>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</si>
  <si>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</si>
  <si>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</si>
  <si>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</si>
  <si>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</si>
  <si>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</si>
  <si>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</si>
  <si>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</si>
  <si>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</si>
  <si>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</si>
  <si>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</si>
  <si>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</si>
  <si>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</si>
  <si>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</si>
  <si>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</si>
  <si>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</si>
  <si>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</si>
  <si>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</si>
  <si>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</si>
  <si>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</si>
  <si>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</si>
  <si>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</si>
  <si>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</si>
  <si>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</si>
  <si>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</si>
  <si>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</si>
  <si>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</si>
  <si>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</si>
  <si>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</si>
  <si>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</si>
  <si>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</si>
  <si>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</si>
  <si>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</si>
  <si>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</si>
  <si>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</si>
  <si>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</si>
  <si>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</si>
  <si>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</si>
  <si>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</si>
  <si>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</si>
  <si>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</si>
  <si>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</si>
  <si>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</si>
  <si>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</si>
  <si>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</si>
  <si>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</si>
  <si>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</si>
  <si>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</si>
  <si>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</si>
  <si>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</si>
  <si>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</si>
  <si>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</si>
  <si>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</si>
  <si>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</si>
  <si>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</si>
  <si>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</si>
  <si>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</si>
  <si>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</si>
  <si>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</si>
  <si>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</si>
  <si>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</si>
  <si>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</si>
  <si>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</si>
  <si>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</si>
  <si>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</si>
  <si>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</si>
  <si>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</si>
  <si>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</si>
  <si>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</si>
  <si>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</si>
  <si>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</si>
  <si>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</si>
  <si>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</si>
  <si>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</si>
  <si>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</si>
  <si>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</si>
  <si>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</si>
  <si>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</si>
  <si>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</si>
  <si>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</si>
  <si>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</si>
  <si>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</si>
  <si>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</si>
  <si>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</si>
  <si>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</si>
  <si>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</si>
  <si>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</si>
  <si>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</si>
  <si>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</si>
  <si>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</si>
  <si>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</si>
  <si>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</si>
  <si>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</si>
  <si>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</si>
  <si>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</si>
  <si>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</si>
  <si>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</si>
  <si>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</si>
  <si>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</si>
  <si>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</si>
  <si>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</si>
  <si>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</si>
  <si>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</si>
  <si>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</si>
  <si>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</si>
  <si>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</si>
  <si>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</si>
  <si>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</si>
  <si>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</si>
  <si>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</si>
  <si>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</si>
  <si>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</si>
  <si>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</si>
  <si>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</si>
  <si>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</si>
  <si>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</si>
  <si>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</si>
  <si>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</si>
  <si>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</si>
  <si>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</si>
  <si>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</si>
  <si>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</si>
  <si>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</si>
  <si>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</si>
  <si>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</si>
  <si>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</si>
  <si>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</si>
  <si>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</si>
  <si>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</si>
  <si>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</si>
  <si>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</si>
  <si>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</si>
  <si>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</si>
  <si>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</si>
  <si>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</si>
  <si>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</si>
  <si>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</si>
  <si>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</si>
  <si>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</si>
  <si>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</si>
  <si>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</si>
  <si>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</si>
  <si>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</si>
  <si>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</si>
  <si>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</si>
  <si>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</si>
  <si>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</si>
  <si>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</si>
  <si>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</si>
  <si>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</si>
  <si>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</si>
  <si>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</si>
  <si>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</si>
  <si>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</si>
  <si>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</si>
  <si>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</si>
  <si>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</si>
  <si>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</si>
  <si>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</si>
  <si>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</si>
  <si>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</si>
  <si>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</si>
  <si>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</si>
  <si>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</si>
  <si>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</si>
  <si>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</si>
  <si>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</si>
  <si>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</si>
  <si>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</si>
  <si>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</si>
  <si>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</si>
  <si>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</si>
  <si>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</si>
  <si>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</si>
  <si>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</si>
  <si>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</si>
  <si>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</si>
  <si>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</si>
  <si>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</si>
  <si>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</si>
  <si>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</si>
  <si>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</si>
  <si>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</si>
  <si>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</si>
  <si>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</si>
  <si>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</si>
  <si>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</si>
  <si>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</si>
  <si>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</si>
  <si>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</si>
  <si>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</si>
  <si>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</si>
  <si>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</si>
  <si>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</si>
  <si>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</si>
  <si>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</si>
  <si>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</si>
  <si>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</si>
  <si>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</si>
  <si>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</si>
  <si>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</si>
  <si>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</si>
  <si>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</si>
  <si>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</si>
  <si>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</si>
  <si>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</si>
  <si>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</si>
  <si>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</si>
  <si>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</si>
  <si>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</si>
  <si>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</si>
  <si>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</si>
  <si>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</si>
  <si>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</si>
  <si>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</si>
  <si>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</si>
  <si>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</si>
  <si>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</si>
  <si>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</si>
  <si>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</si>
  <si>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</si>
  <si>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</si>
  <si>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</si>
  <si>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</si>
  <si>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</si>
  <si>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</si>
  <si>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</si>
  <si>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</si>
  <si>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</si>
  <si>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</si>
  <si>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</si>
  <si>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</si>
  <si>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</si>
  <si>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</si>
  <si>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</si>
  <si>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</si>
  <si>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</si>
  <si>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</si>
  <si>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</si>
  <si>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</si>
  <si>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</si>
  <si>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</si>
  <si>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</si>
  <si>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</si>
  <si>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</si>
  <si>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</si>
  <si>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</si>
  <si>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</si>
  <si>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</si>
  <si>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</si>
  <si>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</si>
  <si>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</si>
  <si>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</si>
  <si>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</si>
  <si>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</si>
  <si>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</si>
  <si>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</si>
  <si>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</si>
  <si>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</si>
  <si>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</si>
  <si>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</si>
  <si>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</si>
  <si>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</si>
  <si>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</si>
  <si>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</si>
  <si>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</si>
  <si>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</si>
  <si>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</si>
  <si>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</si>
  <si>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</si>
  <si>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</si>
  <si>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</si>
  <si>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</si>
  <si>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</si>
  <si>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</si>
  <si>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</si>
  <si>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</si>
  <si>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</si>
  <si>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</si>
  <si>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</si>
  <si>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</si>
  <si>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</si>
  <si>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</si>
  <si>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</si>
  <si>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</si>
  <si>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</si>
  <si>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</si>
  <si>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</si>
  <si>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</si>
  <si>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</si>
  <si>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</si>
  <si>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</si>
  <si>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</si>
  <si>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</si>
  <si>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</si>
  <si>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</si>
  <si>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</si>
  <si>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</si>
  <si>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</si>
  <si>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</si>
  <si>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</si>
  <si>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</si>
  <si>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</si>
  <si>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</si>
  <si>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</si>
  <si>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</si>
  <si>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</si>
  <si>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</si>
  <si>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</si>
  <si>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</si>
  <si>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</si>
  <si>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</si>
  <si>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</si>
  <si>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</si>
  <si>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</si>
  <si>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</si>
  <si>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</si>
  <si>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</si>
  <si>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</si>
  <si>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</si>
  <si>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</si>
  <si>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</si>
  <si>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</si>
  <si>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</si>
  <si>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</si>
  <si>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</si>
  <si>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</si>
  <si>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</si>
  <si>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</si>
  <si>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</si>
  <si>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</si>
  <si>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</si>
  <si>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</si>
  <si>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</si>
  <si>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</si>
  <si>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</si>
  <si>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</si>
  <si>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</si>
  <si>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</si>
  <si>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</si>
  <si>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</si>
  <si>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</si>
  <si>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</si>
  <si>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</si>
  <si>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</si>
  <si>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</si>
  <si>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</si>
  <si>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</si>
  <si>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</si>
  <si>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</si>
  <si>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</si>
  <si>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</si>
  <si>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</si>
  <si>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</si>
  <si>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</si>
  <si>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</si>
  <si>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</si>
  <si>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</si>
  <si>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</si>
  <si>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</si>
  <si>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</si>
  <si>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</si>
  <si>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</si>
  <si>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</si>
  <si>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</si>
  <si>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</si>
  <si>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</si>
  <si>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</si>
  <si>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</si>
  <si>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</si>
  <si>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</si>
  <si>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</si>
  <si>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</si>
  <si>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</si>
  <si>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</si>
  <si>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</si>
  <si>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</si>
  <si>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</si>
  <si>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</si>
  <si>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</si>
  <si>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</si>
  <si>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</si>
  <si>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</si>
  <si>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</si>
  <si>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</si>
  <si>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</si>
  <si>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</si>
  <si>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</si>
  <si>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</si>
  <si>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</si>
  <si>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</si>
  <si>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</si>
  <si>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</si>
  <si>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</si>
  <si>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</si>
  <si>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</si>
  <si>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</si>
  <si>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</si>
  <si>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</si>
  <si>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</si>
  <si>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</si>
  <si>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</si>
  <si>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</si>
  <si>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</si>
  <si>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</si>
  <si>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</si>
  <si>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</si>
  <si>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</si>
  <si>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</si>
  <si>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</si>
  <si>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</si>
  <si>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</si>
  <si>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</si>
  <si>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</si>
  <si>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</si>
  <si>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</si>
  <si>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</si>
  <si>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</si>
  <si>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</si>
  <si>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</si>
  <si>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</si>
  <si>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</si>
  <si>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</si>
  <si>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</si>
  <si>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</si>
  <si>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</si>
  <si>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</si>
  <si>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</si>
  <si>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</si>
  <si>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</si>
  <si>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</si>
  <si>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</si>
  <si>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</si>
  <si>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</si>
  <si>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</si>
  <si>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</si>
  <si>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</si>
  <si>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</si>
  <si>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</si>
  <si>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</si>
  <si>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</si>
  <si>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</si>
  <si>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</si>
  <si>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</si>
  <si>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</si>
  <si>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</si>
  <si>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</si>
  <si>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</si>
  <si>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</si>
  <si>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</si>
  <si>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</si>
  <si>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</si>
  <si>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</si>
  <si>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</si>
  <si>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</si>
  <si>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</si>
  <si>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</si>
  <si>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</si>
  <si>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</si>
  <si>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</si>
  <si>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</si>
  <si>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</si>
  <si>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</si>
  <si>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</si>
  <si>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</si>
  <si>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</si>
  <si>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</si>
  <si>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</si>
  <si>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</si>
  <si>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</si>
  <si>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</si>
  <si>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</si>
  <si>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</si>
  <si>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</si>
  <si>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</si>
  <si>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</si>
  <si>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</si>
  <si>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</si>
  <si>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</si>
  <si>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</si>
  <si>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</si>
  <si>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</si>
  <si>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</si>
  <si>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</si>
  <si>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</si>
  <si>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</si>
  <si>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</si>
  <si>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</si>
  <si>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</si>
  <si>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</si>
  <si>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</si>
  <si>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</si>
  <si>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</si>
  <si>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</si>
  <si>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</si>
  <si>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</si>
  <si>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</si>
  <si>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</si>
  <si>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</si>
  <si>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</si>
  <si>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</si>
  <si>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</si>
  <si>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</si>
  <si>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</si>
  <si>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</si>
  <si>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</si>
  <si>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</si>
  <si>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</si>
  <si>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</si>
  <si>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</si>
  <si>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</si>
  <si>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</si>
  <si>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</si>
  <si>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</si>
  <si>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</si>
  <si>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</si>
  <si>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</si>
  <si>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</si>
  <si>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</si>
  <si>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</si>
  <si>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</si>
  <si>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</si>
  <si>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</si>
  <si>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</si>
  <si>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</si>
  <si>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</si>
  <si>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</si>
  <si>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</si>
  <si>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</si>
  <si>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</si>
  <si>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</si>
  <si>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</si>
  <si>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</si>
  <si>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</si>
  <si>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</si>
  <si>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</si>
  <si>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</si>
  <si>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</si>
  <si>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</si>
  <si>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</si>
  <si>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</si>
  <si>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</si>
  <si>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</si>
  <si>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</si>
  <si>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</si>
  <si>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</si>
  <si>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</si>
  <si>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</si>
  <si>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</si>
  <si>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</si>
  <si>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</si>
  <si>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</si>
  <si>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</si>
  <si>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</si>
  <si>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</si>
  <si>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</si>
  <si>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</si>
  <si>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</si>
  <si>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</si>
  <si>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</si>
  <si>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</si>
  <si>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</si>
  <si>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</si>
  <si>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</si>
  <si>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</si>
  <si>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</si>
  <si>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</si>
  <si>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</si>
  <si>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</si>
  <si>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</si>
  <si>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</si>
  <si>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</si>
  <si>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</si>
  <si>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</si>
  <si>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</si>
  <si>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</si>
  <si>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</si>
  <si>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</si>
  <si>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</si>
  <si>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</si>
  <si>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</si>
  <si>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</si>
  <si>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</si>
  <si>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</si>
  <si>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</si>
  <si>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</si>
  <si>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</si>
  <si>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</si>
  <si>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</si>
  <si>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</si>
  <si>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</si>
  <si>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</si>
  <si>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</si>
  <si>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</si>
  <si>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</si>
  <si>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</si>
  <si>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</si>
  <si>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</si>
  <si>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</si>
  <si>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</si>
  <si>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</si>
  <si>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</si>
  <si>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</si>
  <si>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</si>
  <si>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</si>
  <si>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</si>
  <si>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</si>
  <si>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</si>
  <si>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</si>
  <si>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</si>
  <si>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</si>
  <si>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</si>
  <si>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</si>
  <si>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</si>
  <si>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</si>
  <si>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</si>
  <si>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</si>
  <si>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</si>
  <si>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</si>
  <si>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</si>
  <si>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</si>
  <si>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</si>
  <si>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</si>
  <si>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</si>
  <si>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</si>
  <si>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</si>
  <si>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</si>
  <si>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</si>
  <si>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</si>
  <si>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</si>
  <si>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</si>
  <si>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</si>
  <si>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</si>
  <si>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</si>
  <si>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</si>
  <si>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</si>
  <si>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</si>
  <si>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</si>
  <si>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</si>
  <si>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</si>
  <si>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</si>
  <si>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</si>
  <si>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</si>
  <si>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</si>
  <si>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</si>
  <si>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</si>
  <si>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</si>
  <si>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</si>
  <si>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</si>
  <si>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</si>
  <si>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</si>
  <si>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</si>
  <si>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</si>
  <si>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</si>
  <si>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</si>
  <si>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</si>
  <si>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</si>
  <si>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</si>
  <si>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</si>
  <si>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</si>
  <si>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</si>
  <si>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</si>
  <si>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</si>
  <si>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</si>
  <si>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</si>
  <si>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</si>
  <si>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</si>
  <si>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</si>
  <si>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</si>
  <si>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</si>
  <si>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</si>
  <si>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</si>
  <si>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</si>
  <si>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</si>
  <si>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</si>
  <si>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</si>
  <si>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</si>
  <si>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</si>
  <si>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</si>
  <si>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</si>
  <si>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</si>
  <si>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</si>
  <si>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</si>
  <si>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</si>
  <si>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</si>
  <si>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</si>
  <si>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</si>
  <si>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</si>
  <si>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</si>
  <si>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</si>
  <si>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</si>
  <si>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</si>
  <si>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</si>
  <si>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</si>
  <si>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</si>
  <si>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</si>
  <si>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</si>
  <si>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</si>
  <si>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</si>
  <si>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</si>
  <si>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</si>
  <si>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</si>
  <si>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</si>
  <si>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</si>
  <si>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</si>
  <si>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</si>
  <si>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</si>
  <si>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</si>
  <si>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</si>
  <si>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</si>
  <si>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</si>
  <si>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</si>
  <si>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</si>
  <si>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</si>
  <si>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</si>
  <si>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</si>
  <si>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</si>
  <si>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</si>
  <si>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</si>
  <si>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</si>
  <si>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</si>
  <si>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</si>
  <si>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</si>
  <si>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</si>
  <si>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</si>
  <si>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</si>
  <si>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</si>
  <si>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</si>
  <si>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</si>
  <si>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</si>
  <si>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</si>
  <si>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</si>
  <si>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</si>
  <si>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</si>
  <si>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</si>
  <si>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</si>
  <si>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</si>
  <si>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</si>
  <si>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</si>
  <si>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</si>
  <si>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</si>
  <si>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</si>
  <si>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</si>
  <si>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</si>
  <si>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</si>
  <si>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</si>
  <si>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</si>
  <si>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</si>
  <si>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</si>
  <si>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</si>
  <si>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</si>
  <si>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</si>
  <si>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</si>
  <si>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</si>
  <si>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</si>
  <si>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</si>
  <si>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</si>
  <si>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</si>
  <si>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</si>
  <si>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</si>
  <si>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</si>
  <si>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</si>
  <si>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</si>
  <si>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</si>
  <si>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</si>
  <si>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</si>
  <si>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</si>
  <si>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</si>
  <si>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</si>
  <si>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</si>
  <si>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</si>
  <si>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</si>
  <si>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</si>
  <si>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</si>
  <si>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</si>
  <si>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</si>
  <si>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</si>
  <si>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</si>
  <si>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</si>
  <si>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</si>
  <si>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</si>
  <si>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</si>
  <si>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</si>
  <si>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</si>
  <si>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</si>
  <si>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</si>
  <si>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</si>
  <si>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</si>
  <si>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</si>
  <si>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</si>
  <si>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</si>
  <si>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</si>
  <si>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</si>
  <si>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</si>
  <si>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</si>
  <si>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</si>
  <si>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</si>
  <si>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</si>
  <si>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</si>
  <si>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</si>
  <si>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</si>
  <si>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</si>
  <si>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</si>
  <si>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</si>
  <si>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</si>
  <si>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</si>
  <si>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</si>
  <si>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</si>
  <si>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</si>
  <si>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</si>
  <si>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</si>
  <si>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</si>
  <si>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</si>
  <si>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</si>
  <si>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</si>
  <si>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</si>
  <si>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</si>
  <si>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</si>
  <si>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</si>
  <si>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</si>
  <si>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</si>
  <si>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</si>
  <si>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</si>
  <si>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</si>
  <si>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</si>
  <si>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</si>
  <si>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</si>
  <si>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</si>
  <si>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</si>
  <si>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</si>
  <si>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</si>
  <si>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</si>
  <si>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</si>
  <si>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</si>
  <si>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</si>
  <si>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</si>
  <si>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</si>
  <si>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</si>
  <si>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</si>
  <si>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</si>
  <si>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</si>
  <si>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</si>
  <si>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</si>
  <si>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</si>
  <si>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</si>
  <si>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</si>
  <si>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</si>
  <si>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</si>
  <si>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</si>
  <si>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</si>
  <si>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</si>
  <si>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</si>
  <si>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</si>
  <si>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</si>
  <si>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</si>
  <si>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</si>
  <si>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</si>
  <si>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</si>
  <si>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</si>
  <si>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</si>
  <si>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</si>
  <si>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</si>
  <si>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</si>
  <si>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</si>
  <si>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</si>
  <si>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</si>
  <si>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</si>
  <si>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</si>
  <si>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</si>
  <si>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</si>
  <si>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</si>
  <si>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</si>
  <si>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</si>
  <si>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</si>
  <si>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</si>
  <si>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</si>
  <si>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</si>
  <si>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</si>
  <si>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</si>
  <si>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</si>
  <si>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</si>
  <si>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</si>
  <si>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</si>
  <si>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</si>
  <si>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</si>
  <si>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</si>
  <si>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</si>
  <si>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</si>
  <si>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</si>
  <si>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</si>
  <si>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</si>
  <si>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</si>
  <si>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</si>
  <si>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</si>
  <si>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</si>
  <si>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</si>
  <si>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</si>
  <si>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</si>
  <si>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</si>
  <si>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</si>
  <si>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</si>
  <si>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</si>
  <si>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</si>
  <si>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</si>
  <si>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</si>
  <si>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</si>
  <si>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</si>
  <si>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</si>
  <si>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</si>
  <si>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</si>
  <si>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</si>
  <si>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</si>
  <si>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</si>
  <si>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</si>
  <si>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</si>
  <si>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</si>
  <si>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</si>
  <si>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</si>
  <si>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</si>
  <si>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</si>
  <si>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</si>
  <si>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</si>
  <si>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</si>
  <si>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</si>
  <si>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</si>
  <si>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</si>
  <si>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</si>
  <si>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</si>
  <si>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</si>
  <si>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</si>
  <si>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</si>
  <si>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</si>
  <si>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</si>
  <si>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</si>
  <si>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</si>
  <si>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</si>
  <si>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</si>
  <si>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</si>
  <si>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</si>
  <si>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</si>
  <si>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</si>
  <si>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</si>
  <si>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</si>
  <si>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</si>
  <si>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</si>
  <si>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</si>
  <si>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</si>
  <si>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</si>
  <si>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</si>
  <si>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</si>
  <si>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</si>
  <si>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</si>
  <si>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</si>
  <si>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</si>
  <si>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</si>
  <si>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</si>
  <si>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</si>
  <si>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</si>
  <si>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</si>
  <si>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</si>
  <si>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</si>
  <si>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</si>
  <si>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</si>
  <si>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</si>
  <si>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</si>
  <si>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</si>
  <si>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</si>
  <si>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</si>
  <si>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</si>
  <si>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</si>
  <si>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</si>
  <si>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</si>
  <si>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</si>
  <si>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</si>
  <si>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</si>
  <si>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</si>
  <si>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</si>
  <si>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</si>
  <si>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</si>
  <si>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</si>
  <si>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</si>
  <si>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</si>
  <si>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</si>
  <si>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</si>
  <si>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</si>
  <si>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</si>
  <si>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</si>
  <si>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</si>
  <si>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</si>
  <si>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</si>
  <si>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</si>
  <si>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</si>
  <si>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</si>
  <si>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</si>
  <si>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</si>
  <si>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</si>
  <si>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</si>
  <si>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</si>
  <si>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</si>
  <si>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</si>
  <si>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</si>
  <si>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</si>
  <si>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</si>
  <si>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</si>
  <si>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</si>
  <si>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</si>
  <si>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</si>
  <si>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</si>
  <si>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</si>
  <si>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</si>
  <si>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</si>
  <si>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</si>
  <si>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</si>
  <si>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</si>
  <si>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</si>
  <si>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</si>
  <si>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</si>
  <si>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</si>
  <si>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</si>
  <si>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</si>
  <si>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</si>
  <si>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</si>
  <si>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</si>
  <si>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</si>
  <si>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</si>
  <si>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</si>
  <si>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</si>
  <si>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</si>
  <si>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</si>
  <si>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</si>
  <si>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</si>
  <si>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</si>
  <si>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</si>
  <si>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</si>
  <si>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</si>
  <si>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</si>
  <si>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</si>
  <si>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</si>
  <si>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</si>
  <si>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</si>
  <si>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</si>
  <si>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</si>
  <si>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</si>
  <si>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</si>
  <si>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</si>
  <si>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</si>
  <si>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</si>
  <si>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</si>
  <si>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</si>
  <si>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</si>
  <si>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</si>
  <si>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</si>
  <si>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</si>
  <si>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</si>
  <si>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</si>
  <si>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</si>
  <si>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</si>
  <si>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</si>
  <si>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</si>
  <si>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</si>
  <si>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</si>
  <si>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</si>
  <si>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</si>
  <si>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</si>
  <si>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</si>
  <si>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</si>
  <si>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</si>
  <si>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</si>
  <si>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</si>
  <si>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</si>
  <si>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</si>
  <si>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</si>
  <si>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</si>
  <si>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</si>
  <si>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</si>
  <si>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</si>
  <si>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</si>
  <si>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</si>
  <si>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</si>
  <si>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</si>
  <si>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</si>
  <si>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</si>
  <si>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</si>
  <si>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</si>
  <si>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</si>
  <si>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</si>
  <si>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</si>
  <si>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</si>
  <si>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</si>
  <si>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</si>
  <si>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</si>
  <si>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</si>
  <si>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</si>
  <si>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</si>
  <si>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</si>
  <si>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</si>
  <si>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</si>
  <si>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</si>
  <si>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</si>
  <si>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</si>
  <si>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</si>
  <si>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</si>
  <si>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</si>
  <si>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</si>
  <si>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</si>
  <si>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</si>
  <si>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</si>
  <si>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</si>
  <si>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</si>
  <si>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</si>
  <si>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</si>
  <si>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</si>
  <si>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</si>
  <si>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</si>
  <si>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</si>
  <si>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</si>
  <si>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</si>
  <si>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</si>
  <si>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</si>
  <si>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</si>
  <si>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</si>
  <si>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</si>
  <si>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</si>
  <si>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</si>
  <si>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</si>
  <si>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</si>
  <si>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</si>
  <si>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</si>
  <si>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</si>
  <si>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</si>
  <si>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</si>
  <si>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</si>
  <si>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</si>
  <si>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</si>
  <si>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</si>
  <si>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</si>
  <si>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</si>
  <si>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</si>
  <si>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</si>
  <si>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</si>
  <si>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</si>
  <si>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</si>
  <si>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</si>
  <si>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</si>
  <si>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</si>
  <si>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</si>
  <si>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</si>
  <si>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</si>
  <si>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</si>
  <si>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</si>
  <si>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</si>
  <si>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</si>
  <si>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</si>
  <si>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</si>
  <si>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</si>
  <si>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</si>
  <si>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</si>
  <si>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</si>
  <si>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</si>
  <si>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</si>
  <si>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</si>
  <si>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</si>
  <si>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</si>
  <si>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</si>
  <si>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</si>
  <si>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</si>
  <si>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</si>
  <si>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</si>
  <si>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</si>
  <si>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</si>
  <si>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</si>
  <si>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</si>
  <si>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</si>
  <si>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</si>
  <si>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</si>
  <si>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</si>
  <si>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</si>
  <si>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</si>
  <si>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</si>
  <si>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</si>
  <si>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</si>
  <si>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</si>
  <si>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</si>
  <si>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</si>
  <si>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</si>
  <si>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</si>
  <si>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</si>
  <si>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</si>
  <si>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</si>
  <si>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</si>
  <si>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</si>
  <si>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</si>
  <si>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</si>
  <si>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</si>
  <si>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</si>
  <si>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</si>
  <si>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</si>
  <si>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</si>
  <si>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</si>
  <si>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</si>
  <si>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</si>
  <si>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</si>
  <si>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</si>
  <si>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</si>
  <si>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</si>
  <si>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</si>
  <si>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</si>
  <si>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</si>
  <si>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</si>
  <si>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</si>
  <si>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</si>
  <si>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</si>
  <si>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</si>
  <si>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</si>
  <si>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</si>
  <si>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</si>
  <si>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</si>
  <si>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</si>
  <si>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</si>
  <si>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</si>
  <si>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</si>
  <si>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</si>
  <si>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</si>
  <si>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</si>
  <si>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</si>
  <si>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</si>
  <si>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</si>
  <si>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</si>
  <si>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</si>
  <si>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</si>
  <si>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</si>
  <si>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</si>
  <si>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</si>
  <si>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</si>
  <si>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</si>
  <si>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</si>
  <si>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</si>
  <si>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</si>
  <si>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</si>
  <si>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</si>
  <si>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</si>
  <si>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</si>
  <si>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</si>
  <si>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</si>
  <si>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</si>
  <si>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</si>
  <si>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</si>
  <si>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</si>
  <si>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</si>
  <si>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</si>
  <si>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</si>
  <si>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</si>
  <si>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</si>
  <si>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</si>
  <si>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</si>
  <si>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</si>
  <si>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</si>
  <si>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</si>
  <si>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</si>
  <si>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</si>
  <si>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</si>
  <si>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</si>
  <si>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</si>
  <si>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</si>
  <si>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</si>
  <si>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</si>
  <si>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</si>
  <si>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</si>
  <si>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</si>
  <si>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</si>
  <si>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</si>
  <si>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</si>
  <si>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</si>
  <si>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</si>
  <si>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</si>
  <si>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</si>
  <si>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</si>
  <si>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</si>
  <si>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</si>
  <si>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</si>
  <si>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</si>
  <si>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</si>
  <si>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</si>
  <si>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</si>
  <si>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</si>
  <si>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</si>
  <si>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</si>
  <si>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</si>
  <si>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</si>
  <si>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</si>
  <si>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</si>
  <si>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</si>
  <si>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</si>
  <si>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</si>
  <si>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</si>
  <si>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</si>
  <si>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</si>
  <si>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</si>
  <si>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</si>
  <si>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</si>
  <si>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</si>
  <si>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</si>
  <si>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</si>
  <si>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</si>
  <si>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</si>
  <si>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</si>
  <si>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</si>
  <si>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</si>
  <si>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</si>
  <si>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</si>
  <si>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</si>
  <si>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</si>
  <si>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</si>
  <si>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</si>
  <si>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</si>
  <si>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</si>
  <si>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</si>
  <si>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</si>
  <si>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</si>
  <si>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</si>
  <si>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</si>
  <si>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</si>
  <si>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</si>
  <si>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</si>
  <si>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</si>
  <si>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</si>
  <si>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</si>
  <si>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</si>
  <si>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</si>
  <si>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</si>
  <si>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</si>
  <si>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</si>
  <si>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</si>
  <si>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</si>
  <si>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</si>
  <si>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</si>
  <si>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</si>
  <si>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</si>
  <si>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</si>
  <si>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</si>
  <si>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</si>
  <si>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</si>
  <si>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</si>
  <si>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</si>
  <si>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</si>
  <si>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</si>
  <si>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</si>
  <si>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</si>
  <si>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</si>
  <si>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</si>
  <si>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</si>
  <si>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</si>
  <si>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</si>
  <si>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</si>
  <si>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</si>
  <si>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</si>
  <si>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</si>
  <si>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</si>
  <si>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</si>
  <si>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</si>
  <si>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</si>
  <si>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</si>
  <si>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</si>
  <si>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</si>
  <si>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</si>
  <si>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</si>
  <si>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</si>
  <si>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</si>
  <si>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</si>
  <si>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</si>
  <si>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</si>
  <si>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</si>
  <si>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</si>
  <si>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</si>
  <si>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</si>
  <si>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</si>
  <si>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</si>
  <si>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</si>
  <si>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</si>
  <si>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</si>
  <si>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</si>
  <si>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</si>
  <si>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</si>
  <si>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</si>
  <si>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</si>
  <si>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</si>
  <si>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</si>
  <si>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</si>
  <si>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</si>
  <si>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</si>
  <si>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</si>
  <si>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</si>
  <si>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</si>
  <si>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</si>
  <si>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</si>
  <si>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</si>
  <si>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</si>
  <si>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</si>
  <si>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</si>
  <si>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</si>
  <si>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</si>
  <si>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</si>
  <si>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</si>
  <si>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</si>
  <si>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</si>
  <si>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</si>
  <si>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</si>
  <si>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</si>
  <si>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</si>
  <si>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</si>
  <si>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</si>
  <si>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</si>
  <si>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</si>
  <si>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</si>
  <si>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</si>
  <si>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</si>
  <si>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</si>
  <si>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</si>
  <si>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</si>
  <si>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</si>
  <si>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</si>
  <si>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</si>
  <si>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</si>
  <si>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</si>
  <si>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</si>
  <si>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</si>
  <si>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</si>
  <si>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</si>
  <si>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</si>
  <si>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</si>
  <si>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</si>
  <si>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</si>
  <si>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</si>
  <si>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</si>
  <si>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</si>
  <si>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</si>
  <si>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</si>
  <si>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</si>
  <si>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</si>
  <si>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</si>
  <si>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</si>
  <si>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</si>
  <si>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</si>
  <si>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</si>
  <si>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</si>
  <si>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</si>
  <si>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</si>
  <si>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</si>
  <si>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</si>
  <si>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</si>
  <si>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</si>
  <si>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</si>
  <si>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</si>
  <si>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</si>
  <si>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</si>
  <si>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</si>
  <si>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</si>
  <si>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</si>
  <si>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</si>
  <si>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</si>
  <si>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</si>
  <si>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</si>
  <si>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</si>
  <si>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</si>
  <si>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</si>
  <si>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</si>
  <si>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</si>
  <si>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</si>
  <si>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</si>
  <si>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</si>
  <si>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</si>
  <si>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</si>
  <si>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</si>
  <si>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</si>
  <si>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</si>
  <si>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</si>
  <si>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</si>
  <si>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</si>
  <si>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</si>
  <si>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</si>
  <si>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</si>
  <si>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</si>
  <si>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</si>
  <si>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</si>
  <si>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</si>
  <si>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</si>
  <si>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</si>
  <si>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</si>
  <si>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</si>
  <si>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</si>
  <si>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</si>
  <si>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</si>
  <si>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</si>
  <si>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</si>
  <si>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</si>
  <si>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</si>
  <si>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</si>
  <si>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</si>
  <si>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</si>
  <si>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</si>
  <si>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</si>
  <si>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</si>
  <si>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</si>
  <si>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</si>
  <si>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</si>
  <si>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</si>
  <si>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</si>
  <si>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</si>
  <si>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</si>
  <si>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</si>
  <si>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</si>
  <si>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</si>
  <si>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</si>
  <si>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</si>
  <si>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</si>
  <si>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</si>
  <si>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</si>
  <si>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</si>
  <si>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</si>
  <si>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</si>
  <si>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</si>
  <si>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</si>
  <si>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</si>
  <si>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</si>
  <si>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</si>
  <si>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</si>
  <si>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</si>
  <si>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</si>
  <si>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</si>
  <si>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</si>
  <si>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</si>
  <si>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</si>
  <si>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</si>
  <si>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</si>
  <si>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</si>
  <si>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</si>
  <si>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</si>
  <si>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</si>
  <si>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</si>
  <si>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</si>
  <si>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</si>
  <si>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</si>
  <si>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</si>
  <si>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</si>
  <si>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</si>
  <si>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</si>
  <si>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</si>
  <si>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</si>
  <si>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</si>
  <si>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</si>
  <si>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</si>
  <si>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</si>
  <si>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</si>
  <si>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</si>
  <si>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</si>
  <si>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</si>
  <si>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</si>
  <si>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</si>
  <si>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</si>
  <si>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</si>
  <si>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</si>
  <si>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</si>
  <si>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</si>
  <si>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</si>
  <si>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</si>
  <si>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</si>
  <si>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</si>
  <si>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</si>
  <si>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</si>
  <si>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</si>
  <si>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</si>
  <si>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</si>
  <si>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</si>
  <si>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</si>
  <si>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</si>
  <si>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</si>
  <si>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</si>
  <si>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</si>
  <si>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</si>
  <si>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</si>
  <si>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</si>
  <si>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</si>
  <si>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</si>
  <si>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</si>
  <si>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</si>
  <si>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</si>
  <si>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</si>
  <si>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</si>
  <si>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</si>
  <si>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</si>
  <si>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</si>
  <si>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</si>
  <si>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</si>
  <si>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</si>
  <si>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</si>
  <si>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</si>
  <si>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</si>
  <si>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</si>
  <si>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</si>
  <si>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</si>
  <si>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</si>
  <si>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</si>
  <si>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</si>
  <si>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</si>
  <si>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</si>
  <si>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</si>
  <si>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</si>
  <si>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</si>
  <si>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</si>
  <si>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</si>
  <si>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</si>
  <si>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</si>
  <si>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</si>
  <si>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</si>
  <si>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</si>
  <si>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</si>
  <si>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</si>
  <si>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</si>
  <si>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</si>
  <si>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</si>
  <si>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</si>
  <si>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</si>
  <si>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</si>
  <si>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</si>
  <si>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</si>
  <si>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</si>
  <si>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</si>
  <si>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</si>
  <si>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</si>
  <si>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</si>
  <si>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</si>
  <si>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</si>
  <si>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</si>
  <si>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</si>
  <si>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</si>
  <si>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</si>
  <si>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</si>
  <si>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</si>
  <si>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</si>
  <si>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</si>
  <si>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</si>
  <si>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</si>
  <si>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</si>
  <si>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</si>
  <si>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</si>
  <si>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</si>
  <si>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</si>
  <si>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</si>
  <si>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</si>
  <si>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</si>
  <si>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</si>
  <si>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</si>
  <si>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</si>
  <si>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</si>
  <si>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</si>
  <si>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</si>
  <si>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</si>
  <si>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</si>
  <si>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</si>
  <si>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</si>
  <si>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</si>
  <si>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</si>
  <si>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</si>
  <si>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</si>
  <si>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</si>
  <si>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</si>
  <si>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</si>
  <si>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</si>
  <si>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</si>
  <si>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</si>
  <si>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</si>
  <si>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</si>
  <si>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</si>
  <si>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</si>
  <si>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</si>
  <si>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</si>
  <si>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</si>
  <si>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</si>
  <si>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</si>
  <si>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</si>
  <si>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</si>
  <si>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</si>
  <si>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</si>
  <si>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</si>
  <si>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</si>
  <si>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</si>
  <si>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</si>
  <si>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</si>
  <si>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</si>
  <si>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</si>
  <si>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</si>
  <si>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</si>
  <si>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</si>
  <si>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</si>
  <si>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</si>
  <si>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</si>
  <si>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</si>
  <si>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</si>
  <si>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</si>
  <si>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</si>
  <si>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</si>
  <si>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</si>
  <si>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</si>
  <si>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</si>
  <si>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</si>
  <si>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</si>
  <si>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</si>
  <si>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</si>
  <si>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</si>
  <si>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</si>
  <si>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</si>
  <si>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</si>
  <si>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</si>
  <si>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</si>
  <si>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</si>
  <si>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</si>
  <si>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</si>
  <si>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</si>
  <si>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</si>
  <si>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</si>
  <si>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</si>
  <si>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</si>
  <si>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</si>
  <si>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</si>
  <si>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</si>
  <si>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</si>
  <si>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</si>
  <si>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</si>
  <si>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</si>
  <si>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</si>
  <si>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</si>
  <si>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</si>
  <si>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</si>
  <si>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</si>
  <si>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</si>
  <si>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</si>
  <si>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</si>
  <si>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</si>
  <si>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</si>
  <si>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</si>
  <si>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</si>
  <si>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</si>
  <si>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</si>
  <si>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</si>
  <si>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</si>
  <si>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</si>
  <si>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</si>
  <si>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</si>
  <si>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</si>
  <si>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</si>
  <si>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</si>
  <si>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</si>
  <si>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</si>
  <si>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</si>
  <si>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</si>
  <si>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</si>
  <si>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</si>
  <si>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</si>
  <si>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</si>
  <si>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</si>
  <si>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</si>
  <si>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</si>
  <si>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</si>
  <si>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</si>
  <si>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</si>
  <si>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</si>
  <si>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</si>
  <si>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</si>
  <si>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</si>
  <si>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</si>
  <si>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</si>
  <si>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</si>
  <si>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</si>
  <si>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</si>
  <si>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</si>
  <si>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</si>
  <si>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</si>
  <si>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</si>
  <si>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</si>
  <si>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</si>
  <si>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</si>
  <si>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</si>
  <si>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</si>
  <si>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</si>
  <si>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</si>
  <si>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</si>
  <si>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</si>
  <si>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</si>
  <si>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</si>
  <si>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</si>
  <si>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</si>
  <si>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</si>
  <si>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</si>
  <si>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</si>
  <si>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</si>
  <si>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</si>
  <si>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</si>
  <si>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</si>
  <si>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</si>
  <si>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</si>
  <si>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</si>
  <si>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</si>
  <si>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</si>
  <si>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</si>
  <si>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</si>
  <si>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</si>
  <si>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</si>
  <si>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</si>
  <si>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</si>
  <si>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</si>
  <si>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</si>
  <si>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</si>
  <si>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</si>
  <si>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</si>
  <si>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</si>
  <si>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</si>
  <si>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</si>
  <si>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</si>
  <si>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</si>
  <si>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</si>
  <si>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</si>
  <si>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</si>
  <si>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</si>
  <si>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</si>
  <si>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</si>
  <si>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</si>
  <si>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</si>
  <si>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</si>
  <si>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</si>
  <si>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</si>
  <si>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</si>
  <si>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</si>
  <si>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</si>
  <si>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</si>
  <si>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</si>
  <si>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</si>
  <si>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</si>
  <si>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</si>
  <si>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</si>
  <si>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</si>
  <si>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</si>
  <si>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</si>
  <si>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</si>
  <si>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</si>
  <si>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</si>
  <si>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</si>
  <si>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</si>
  <si>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</si>
  <si>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</si>
  <si>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</si>
  <si>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</si>
  <si>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</si>
  <si>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</si>
  <si>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</si>
  <si>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</si>
  <si>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</si>
  <si>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</si>
  <si>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</si>
  <si>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</si>
  <si>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</si>
  <si>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</si>
  <si>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</si>
  <si>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</si>
  <si>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</si>
  <si>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</si>
  <si>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</si>
  <si>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</si>
  <si>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</si>
  <si>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</si>
  <si>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</si>
  <si>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</si>
  <si>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</si>
  <si>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</si>
  <si>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</si>
  <si>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</si>
  <si>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</si>
  <si>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</si>
  <si>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</si>
  <si>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</si>
  <si>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</si>
  <si>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</si>
  <si>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</si>
  <si>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</si>
  <si>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</si>
  <si>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</si>
  <si>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</si>
  <si>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</si>
  <si>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</si>
  <si>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</si>
  <si>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</si>
  <si>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</si>
  <si>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</si>
  <si>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</si>
  <si>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</si>
  <si>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</si>
  <si>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</si>
  <si>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</si>
  <si>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</si>
  <si>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</si>
  <si>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</si>
  <si>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</si>
  <si>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</si>
  <si>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</si>
  <si>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</si>
  <si>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</si>
  <si>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</si>
  <si>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</si>
  <si>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</si>
  <si>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</si>
  <si>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</si>
  <si>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</si>
  <si>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</si>
  <si>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</si>
  <si>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</si>
  <si>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</si>
  <si>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</si>
  <si>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</si>
  <si>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</si>
  <si>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</si>
  <si>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</si>
  <si>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</si>
  <si>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</si>
  <si>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</si>
  <si>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</si>
  <si>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</si>
  <si>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</si>
  <si>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</si>
  <si>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</si>
  <si>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</si>
  <si>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</si>
  <si>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</si>
  <si>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</si>
  <si>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</si>
  <si>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</si>
  <si>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</si>
  <si>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</si>
  <si>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</si>
  <si>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</si>
  <si>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</si>
  <si>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</si>
  <si>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</si>
  <si>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</si>
  <si>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</si>
  <si>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</si>
  <si>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</si>
  <si>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</si>
  <si>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</si>
  <si>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</si>
  <si>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</si>
  <si>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</si>
  <si>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</si>
  <si>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</si>
  <si>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</si>
  <si>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</si>
  <si>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</si>
  <si>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</si>
  <si>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</si>
  <si>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</si>
  <si>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</si>
  <si>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</si>
  <si>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</si>
  <si>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</si>
  <si>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</si>
  <si>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</si>
  <si>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</si>
  <si>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</si>
  <si>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</si>
  <si>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</si>
  <si>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</si>
  <si>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</si>
  <si>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</si>
  <si>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</si>
  <si>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</si>
  <si>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</si>
  <si>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</si>
  <si>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</si>
  <si>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</si>
  <si>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</si>
  <si>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</si>
  <si>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</si>
  <si>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</si>
  <si>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</si>
  <si>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</si>
  <si>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</si>
  <si>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</si>
  <si>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</si>
  <si>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</si>
  <si>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</si>
  <si>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</si>
  <si>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</si>
  <si>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</si>
  <si>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</si>
  <si>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</si>
  <si>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</si>
  <si>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</si>
  <si>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</si>
  <si>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</si>
  <si>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</si>
  <si>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</si>
  <si>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</si>
  <si>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</si>
  <si>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</si>
  <si>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</si>
  <si>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</si>
  <si>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</si>
  <si>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</si>
  <si>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</si>
  <si>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</si>
  <si>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</si>
  <si>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</si>
  <si>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</si>
  <si>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</si>
  <si>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</si>
  <si>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</si>
  <si>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</si>
  <si>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</si>
  <si>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</si>
  <si>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</si>
  <si>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</si>
  <si>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</si>
  <si>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</si>
  <si>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</si>
  <si>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</si>
  <si>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</si>
  <si>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</si>
  <si>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</si>
  <si>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</si>
  <si>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</si>
  <si>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</si>
  <si>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</si>
  <si>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</si>
  <si>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</si>
  <si>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</si>
  <si>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</si>
  <si>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</si>
  <si>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</si>
  <si>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</si>
  <si>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</si>
  <si>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</si>
  <si>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</si>
  <si>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</si>
  <si>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</si>
  <si>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</si>
  <si>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</si>
  <si>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</si>
  <si>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</si>
  <si>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</si>
  <si>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</si>
  <si>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</si>
  <si>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</si>
  <si>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</si>
  <si>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</si>
  <si>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</si>
  <si>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</si>
  <si>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</si>
  <si>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</si>
  <si>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</si>
  <si>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</si>
  <si>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</si>
  <si>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</si>
  <si>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</si>
  <si>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</si>
  <si>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</si>
  <si>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</si>
  <si>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</si>
  <si>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</si>
  <si>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</si>
  <si>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</si>
  <si>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</si>
  <si>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</si>
  <si>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</si>
  <si>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</si>
  <si>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</si>
  <si>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</si>
  <si>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</si>
  <si>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</si>
  <si>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</si>
  <si>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</si>
  <si>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</si>
  <si>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</si>
  <si>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</si>
  <si>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</si>
  <si>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</si>
  <si>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</si>
  <si>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</si>
  <si>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</si>
  <si>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</si>
  <si>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</si>
  <si>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</si>
  <si>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</si>
  <si>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</si>
  <si>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</si>
  <si>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</si>
  <si>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</si>
  <si>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</si>
  <si>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</si>
  <si>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</si>
  <si>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</si>
  <si>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</si>
  <si>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</si>
  <si>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</si>
  <si>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</si>
  <si>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</si>
  <si>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</si>
  <si>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</si>
  <si>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</si>
  <si>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</si>
  <si>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</si>
  <si>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</si>
  <si>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</si>
  <si>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</si>
  <si>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</si>
  <si>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</si>
  <si>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</si>
  <si>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</si>
  <si>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</si>
  <si>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</si>
  <si>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</si>
  <si>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</si>
  <si>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</si>
  <si>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</si>
  <si>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</si>
  <si>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</si>
  <si>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</si>
  <si>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</si>
  <si>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</si>
  <si>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</si>
  <si>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</si>
  <si>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</si>
  <si>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</si>
  <si>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</si>
  <si>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</si>
  <si>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</si>
  <si>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</si>
  <si>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</si>
  <si>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</si>
  <si>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</si>
  <si>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</si>
  <si>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</si>
  <si>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</si>
  <si>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</si>
  <si>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</si>
  <si>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</si>
  <si>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</si>
  <si>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</si>
  <si>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</si>
  <si>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</si>
  <si>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</si>
  <si>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</si>
  <si>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</si>
  <si>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</si>
  <si>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</si>
  <si>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</si>
  <si>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</si>
  <si>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</si>
  <si>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</si>
  <si>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</si>
  <si>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</si>
  <si>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</si>
  <si>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</si>
  <si>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</si>
  <si>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</si>
  <si>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</si>
  <si>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</si>
  <si>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</si>
  <si>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</si>
  <si>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</si>
  <si>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</si>
  <si>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</si>
  <si>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</si>
  <si>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</si>
  <si>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</si>
  <si>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</si>
  <si>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</si>
  <si>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</si>
  <si>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</si>
  <si>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</si>
  <si>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</si>
  <si>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</si>
  <si>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</si>
  <si>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</si>
  <si>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</si>
  <si>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</si>
  <si>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</si>
  <si>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</si>
  <si>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</si>
  <si>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</si>
  <si>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</si>
  <si>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</si>
  <si>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</si>
  <si>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</si>
  <si>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</si>
  <si>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</si>
  <si>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</si>
  <si>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</si>
  <si>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</si>
  <si>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</si>
  <si>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</si>
  <si>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</si>
  <si>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</si>
  <si>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</si>
  <si>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</si>
  <si>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</si>
  <si>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</si>
  <si>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</si>
  <si>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</si>
  <si>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</si>
  <si>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</si>
  <si>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</si>
  <si>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</si>
  <si>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</si>
  <si>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</si>
  <si>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</si>
  <si>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</si>
  <si>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</si>
  <si>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</si>
  <si>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</si>
  <si>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</si>
  <si>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</si>
  <si>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</si>
  <si>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</si>
  <si>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</si>
  <si>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</si>
  <si>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</si>
  <si>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</si>
  <si>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</si>
  <si>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</si>
  <si>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</si>
  <si>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</si>
  <si>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</si>
  <si>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</si>
  <si>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</si>
  <si>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</si>
  <si>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</si>
  <si>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</si>
  <si>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</si>
  <si>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</si>
  <si>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</si>
  <si>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</si>
  <si>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</si>
  <si>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</si>
  <si>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</si>
  <si>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</si>
  <si>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</si>
  <si>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</si>
  <si>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</si>
  <si>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</si>
  <si>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</si>
  <si>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</si>
  <si>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</si>
  <si>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</si>
  <si>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</si>
  <si>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</si>
  <si>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</si>
  <si>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</si>
  <si>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</si>
  <si>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</si>
  <si>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</si>
  <si>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</si>
  <si>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</si>
  <si>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</si>
  <si>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</si>
  <si>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</si>
  <si>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</si>
  <si>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</si>
  <si>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</si>
  <si>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</si>
  <si>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</si>
  <si>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</si>
  <si>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</si>
  <si>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</si>
  <si>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</si>
  <si>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</si>
  <si>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</si>
  <si>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</si>
  <si>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</si>
  <si>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</si>
  <si>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</si>
  <si>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</si>
  <si>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</si>
  <si>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</si>
  <si>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</si>
  <si>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</si>
  <si>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</si>
  <si>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</si>
  <si>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</si>
  <si>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</si>
  <si>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</si>
  <si>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</si>
  <si>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</si>
  <si>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</si>
  <si>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</si>
  <si>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</si>
  <si>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</si>
  <si>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</si>
  <si>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</si>
  <si>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</si>
  <si>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</si>
  <si>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</si>
  <si>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</si>
  <si>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</si>
  <si>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</si>
  <si>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</si>
  <si>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</si>
  <si>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</si>
  <si>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</si>
  <si>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</si>
  <si>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</si>
  <si>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</si>
  <si>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</si>
  <si>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</si>
  <si>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</si>
  <si>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</si>
  <si>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</si>
  <si>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</si>
  <si>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</si>
  <si>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</si>
  <si>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</si>
  <si>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</si>
  <si>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</si>
  <si>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</si>
  <si>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</si>
  <si>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</si>
  <si>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</si>
  <si>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</si>
  <si>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</si>
  <si>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</si>
  <si>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</si>
  <si>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</si>
  <si>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</si>
  <si>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</si>
  <si>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</si>
  <si>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</si>
  <si>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</si>
  <si>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</si>
  <si>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</si>
  <si>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</si>
  <si>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</si>
  <si>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</si>
  <si>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</si>
  <si>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</si>
  <si>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</si>
  <si>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</si>
  <si>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</si>
  <si>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</si>
  <si>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</si>
  <si>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</si>
  <si>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</si>
  <si>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</si>
  <si>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</si>
  <si>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</si>
  <si>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</si>
  <si>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</si>
  <si>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</si>
  <si>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</si>
  <si>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</si>
  <si>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</si>
  <si>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</si>
  <si>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</si>
  <si>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</si>
  <si>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</si>
  <si>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</si>
  <si>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</si>
  <si>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</si>
  <si>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</si>
  <si>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</si>
  <si>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</si>
  <si>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</si>
  <si>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</si>
  <si>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</si>
  <si>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</si>
  <si>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</si>
  <si>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</si>
  <si>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</si>
  <si>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</si>
  <si>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</si>
  <si>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</si>
  <si>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</si>
  <si>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</si>
  <si>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</si>
  <si>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</si>
  <si>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</si>
  <si>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</si>
  <si>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</si>
  <si>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</si>
  <si>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</si>
  <si>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</si>
  <si>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</si>
  <si>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</si>
  <si>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</si>
  <si>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</si>
  <si>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</si>
  <si>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</si>
  <si>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</si>
  <si>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</si>
  <si>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</si>
  <si>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</si>
  <si>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</si>
  <si>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</si>
  <si>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</si>
  <si>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</si>
  <si>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</si>
  <si>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</si>
  <si>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</si>
  <si>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</si>
  <si>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</si>
  <si>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</si>
  <si>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</si>
  <si>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</si>
  <si>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</si>
  <si>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</si>
  <si>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</si>
  <si>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</si>
  <si>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</si>
  <si>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</si>
  <si>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</si>
  <si>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</si>
  <si>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</si>
  <si>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</si>
  <si>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</si>
  <si>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</si>
  <si>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</si>
  <si>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</si>
  <si>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</si>
  <si>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</si>
  <si>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</si>
  <si>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</si>
  <si>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</si>
  <si>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</si>
  <si>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</si>
  <si>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</si>
  <si>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</si>
  <si>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</si>
  <si>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</si>
  <si>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</si>
  <si>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</si>
  <si>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</si>
  <si>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</si>
  <si>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</si>
  <si>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</si>
  <si>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</si>
  <si>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</si>
  <si>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</si>
  <si>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</si>
  <si>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</si>
  <si>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</si>
  <si>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</si>
  <si>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</si>
  <si>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</si>
  <si>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</si>
  <si>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</si>
  <si>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</si>
  <si>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</si>
  <si>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</si>
  <si>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</si>
  <si>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</si>
  <si>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</si>
  <si>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</si>
  <si>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</si>
  <si>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</si>
  <si>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</si>
  <si>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</si>
  <si>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</si>
  <si>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</si>
  <si>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</si>
  <si>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</si>
  <si>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</si>
  <si>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</si>
  <si>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</si>
  <si>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</si>
  <si>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</si>
  <si>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</si>
  <si>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</si>
  <si>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</si>
  <si>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</si>
  <si>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</si>
  <si>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</si>
  <si>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</si>
  <si>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</si>
  <si>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</si>
  <si>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</si>
  <si>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</si>
  <si>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</si>
  <si>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</si>
  <si>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</si>
  <si>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</si>
  <si>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</si>
  <si>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</si>
  <si>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</si>
  <si>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</si>
  <si>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</si>
  <si>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</si>
  <si>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</si>
  <si>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</si>
  <si>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</si>
  <si>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</si>
  <si>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</si>
  <si>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</si>
  <si>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</si>
  <si>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</si>
  <si>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</si>
  <si>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</si>
  <si>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</si>
  <si>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</si>
  <si>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</si>
  <si>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</si>
  <si>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</si>
  <si>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</si>
  <si>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</si>
  <si>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</si>
  <si>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</si>
  <si>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</si>
  <si>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</si>
  <si>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</si>
  <si>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</si>
  <si>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</si>
  <si>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</si>
  <si>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</si>
  <si>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</si>
  <si>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</si>
  <si>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</si>
  <si>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</si>
  <si>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</si>
  <si>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</si>
  <si>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</si>
  <si>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</si>
  <si>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</si>
  <si>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</si>
  <si>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</si>
  <si>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</si>
  <si>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</si>
  <si>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</si>
  <si>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</si>
  <si>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</si>
  <si>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</si>
  <si>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</si>
  <si>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</si>
  <si>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</si>
  <si>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</si>
  <si>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</si>
  <si>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</si>
  <si>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</si>
  <si>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</si>
  <si>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</si>
  <si>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</si>
  <si>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</si>
  <si>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</si>
  <si>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</si>
  <si>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</si>
  <si>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</si>
  <si>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</si>
  <si>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</si>
  <si>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</si>
  <si>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</si>
  <si>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</si>
  <si>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</si>
  <si>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</si>
  <si>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</si>
  <si>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</si>
  <si>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</si>
  <si>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</si>
  <si>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</si>
  <si>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</si>
  <si>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</si>
  <si>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</si>
  <si>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</si>
  <si>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</si>
  <si>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</si>
  <si>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</si>
  <si>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</si>
  <si>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</si>
  <si>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</si>
  <si>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</si>
  <si>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</si>
  <si>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</si>
  <si>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</si>
  <si>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</si>
  <si>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</si>
  <si>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</si>
  <si>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</si>
  <si>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</si>
  <si>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</si>
  <si>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</si>
  <si>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</si>
  <si>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</si>
  <si>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</si>
  <si>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</si>
  <si>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</si>
  <si>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</si>
  <si>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</si>
  <si>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</si>
  <si>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</si>
  <si>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</si>
  <si>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</si>
  <si>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</si>
  <si>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</si>
  <si>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</si>
  <si>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</si>
  <si>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</si>
  <si>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</si>
  <si>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</si>
  <si>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</si>
  <si>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</si>
  <si>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</si>
  <si>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</si>
  <si>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</si>
  <si>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</si>
  <si>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</si>
  <si>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</si>
  <si>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</si>
  <si>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</si>
  <si>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</si>
  <si>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</si>
  <si>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</si>
  <si>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</si>
  <si>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</si>
  <si>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</si>
  <si>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</si>
  <si>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</si>
  <si>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</si>
  <si>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</si>
  <si>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</si>
  <si>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</si>
  <si>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</si>
  <si>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</si>
  <si>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</si>
  <si>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</si>
  <si>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</si>
  <si>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</si>
  <si>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</si>
  <si>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</si>
  <si>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</si>
  <si>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</si>
  <si>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</si>
  <si>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</si>
  <si>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</si>
  <si>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</si>
  <si>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</si>
  <si>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</si>
  <si>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</si>
  <si>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</si>
  <si>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</si>
  <si>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</si>
  <si>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</si>
  <si>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</si>
  <si>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</si>
  <si>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</si>
  <si>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</si>
  <si>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</si>
  <si>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</si>
  <si>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</si>
  <si>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</si>
  <si>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</si>
  <si>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</si>
  <si>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</si>
  <si>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</si>
  <si>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</si>
  <si>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</si>
  <si>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</si>
  <si>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</si>
  <si>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</si>
  <si>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</si>
  <si>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</si>
  <si>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</si>
  <si>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</si>
  <si>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</si>
  <si>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</si>
  <si>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</si>
  <si>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</si>
  <si>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</si>
  <si>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</si>
  <si>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</si>
  <si>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</si>
  <si>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</si>
  <si>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</si>
  <si>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</si>
  <si>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</si>
  <si>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</si>
  <si>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</si>
  <si>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</si>
  <si>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</si>
  <si>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</si>
  <si>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</si>
  <si>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</si>
  <si>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</si>
  <si>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</si>
  <si>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</si>
  <si>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</si>
  <si>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</si>
  <si>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</si>
  <si>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</si>
  <si>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</si>
  <si>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</si>
  <si>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</si>
  <si>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</si>
  <si>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</si>
  <si>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</si>
  <si>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</si>
  <si>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</si>
  <si>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</si>
  <si>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</si>
  <si>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</si>
  <si>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</si>
  <si>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</si>
  <si>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</si>
  <si>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</si>
  <si>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</si>
  <si>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</si>
  <si>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</si>
  <si>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</si>
  <si>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</si>
  <si>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</si>
  <si>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</si>
  <si>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</si>
  <si>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</si>
  <si>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</si>
  <si>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</si>
  <si>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</si>
  <si>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</si>
  <si>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</si>
  <si>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</si>
  <si>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</si>
  <si>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</si>
  <si>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</si>
  <si>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</si>
  <si>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</si>
  <si>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</si>
  <si>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</si>
  <si>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</si>
  <si>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</si>
  <si>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</si>
  <si>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</si>
  <si>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</si>
  <si>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</si>
  <si>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</si>
  <si>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</si>
  <si>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</si>
  <si>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</si>
  <si>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</si>
  <si>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</si>
  <si>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</si>
  <si>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</si>
  <si>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</si>
  <si>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</si>
  <si>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</si>
  <si>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</si>
  <si>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</si>
  <si>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</si>
  <si>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</si>
  <si>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</si>
  <si>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</si>
  <si>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</si>
  <si>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</si>
  <si>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</si>
  <si>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</si>
  <si>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</si>
  <si>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</si>
  <si>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</si>
  <si>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</si>
  <si>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</si>
  <si>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</si>
  <si>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</si>
  <si>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</si>
  <si>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</si>
  <si>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</si>
  <si>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</si>
  <si>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</si>
  <si>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</si>
  <si>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</si>
  <si>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</si>
  <si>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</si>
  <si>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</si>
  <si>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</si>
  <si>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</si>
  <si>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</si>
  <si>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</si>
  <si>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</si>
  <si>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</si>
  <si>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</si>
  <si>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</si>
  <si>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</si>
  <si>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</si>
  <si>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</si>
  <si>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</si>
  <si>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</si>
  <si>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</si>
  <si>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</si>
  <si>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</si>
  <si>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</si>
  <si>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</si>
  <si>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</si>
  <si>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</si>
  <si>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</si>
  <si>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</si>
  <si>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</si>
  <si>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</si>
  <si>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</si>
  <si>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</si>
  <si>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</si>
  <si>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</si>
  <si>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</si>
  <si>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</si>
  <si>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</si>
  <si>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</si>
  <si>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</si>
  <si>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</si>
  <si>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</si>
  <si>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</si>
  <si>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</si>
  <si>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</si>
  <si>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</si>
  <si>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</si>
  <si>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</si>
  <si>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</si>
  <si>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</si>
  <si>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</si>
  <si>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</si>
  <si>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</si>
  <si>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</si>
  <si>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</si>
  <si>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</si>
  <si>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</si>
  <si>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</si>
  <si>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</si>
  <si>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</si>
  <si>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</si>
  <si>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</si>
  <si>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</si>
  <si>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</si>
  <si>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</si>
  <si>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</si>
  <si>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</si>
  <si>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</si>
  <si>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</si>
  <si>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</si>
  <si>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</si>
  <si>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</si>
  <si>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</si>
  <si>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</si>
  <si>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</si>
  <si>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</si>
  <si>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</si>
  <si>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</si>
  <si>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</si>
  <si>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</si>
  <si>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</si>
  <si>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</si>
  <si>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</si>
  <si>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</si>
  <si>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</si>
  <si>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</si>
  <si>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</si>
  <si>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</si>
  <si>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</si>
  <si>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</si>
  <si>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</si>
  <si>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</si>
  <si>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</si>
  <si>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</si>
  <si>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</si>
  <si>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</si>
  <si>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</si>
  <si>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</si>
  <si>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</si>
  <si>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</si>
  <si>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</si>
  <si>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</si>
  <si>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</si>
  <si>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</si>
  <si>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</si>
  <si>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</si>
  <si>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</si>
  <si>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</si>
  <si>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</si>
  <si>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</si>
  <si>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</si>
  <si>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</si>
  <si>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</si>
  <si>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</si>
  <si>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</si>
  <si>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</si>
  <si>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</si>
  <si>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</si>
  <si>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</si>
  <si>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</si>
  <si>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</si>
  <si>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</si>
  <si>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</si>
  <si>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</si>
  <si>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</si>
  <si>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</si>
  <si>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</si>
  <si>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</si>
  <si>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</si>
  <si>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</si>
  <si>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</si>
  <si>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</si>
  <si>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</si>
  <si>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</si>
  <si>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</si>
  <si>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</si>
  <si>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</si>
  <si>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</si>
  <si>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</si>
  <si>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</si>
  <si>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</si>
  <si>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</si>
  <si>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</si>
  <si>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</si>
  <si>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</si>
  <si>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</si>
  <si>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</si>
  <si>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</si>
  <si>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</si>
  <si>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</si>
  <si>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</si>
  <si>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</si>
  <si>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</si>
  <si>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</si>
  <si>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</si>
  <si>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</si>
  <si>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</si>
  <si>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</si>
  <si>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</si>
  <si>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</si>
  <si>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</si>
  <si>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</si>
  <si>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</si>
  <si>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</si>
  <si>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</si>
  <si>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</si>
  <si>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</si>
  <si>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</si>
  <si>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</si>
  <si>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</si>
  <si>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</si>
  <si>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</si>
  <si>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</si>
  <si>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</si>
  <si>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</si>
  <si>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</si>
  <si>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</si>
  <si>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</si>
  <si>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</si>
  <si>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</si>
  <si>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</si>
  <si>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</si>
  <si>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</si>
  <si>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</si>
  <si>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</si>
  <si>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</si>
  <si>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</si>
  <si>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</si>
  <si>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</si>
  <si>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</si>
  <si>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</si>
  <si>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</si>
  <si>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</si>
  <si>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</si>
  <si>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</si>
  <si>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</si>
  <si>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</si>
  <si>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</si>
  <si>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</si>
  <si>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</si>
  <si>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</si>
  <si>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</si>
  <si>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</si>
  <si>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</si>
  <si>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</si>
  <si>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</si>
  <si>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</si>
  <si>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</si>
  <si>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</si>
  <si>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</si>
  <si>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</si>
  <si>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</si>
  <si>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</si>
  <si>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</si>
  <si>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</si>
  <si>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</si>
  <si>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</si>
  <si>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</si>
  <si>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</si>
  <si>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</si>
  <si>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</si>
  <si>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</si>
  <si>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</si>
  <si>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</si>
  <si>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</si>
  <si>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</si>
  <si>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</si>
  <si>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</si>
  <si>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</si>
  <si>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</si>
  <si>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</si>
  <si>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</si>
  <si>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</si>
  <si>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</si>
  <si>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</si>
  <si>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</si>
  <si>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</si>
  <si>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</si>
  <si>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</si>
  <si>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</si>
  <si>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</si>
  <si>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</si>
  <si>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</si>
  <si>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</si>
  <si>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</si>
  <si>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</si>
  <si>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</si>
  <si>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</si>
  <si>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</si>
  <si>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</si>
  <si>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</si>
  <si>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</si>
  <si>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</si>
  <si>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</si>
  <si>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</si>
  <si>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</si>
  <si>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</si>
  <si>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</si>
  <si>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</si>
  <si>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</si>
  <si>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</si>
  <si>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</si>
  <si>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</si>
  <si>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</si>
  <si>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</si>
  <si>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</si>
  <si>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</si>
  <si>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</si>
  <si>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</si>
  <si>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</si>
  <si>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</si>
  <si>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</si>
  <si>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</si>
  <si>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</si>
  <si>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</si>
  <si>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</si>
  <si>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</si>
  <si>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</si>
  <si>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</si>
  <si>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</si>
  <si>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</si>
  <si>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</si>
  <si>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</si>
  <si>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</si>
  <si>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</si>
  <si>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</si>
  <si>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</si>
  <si>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</si>
  <si>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</si>
  <si>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</si>
  <si>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</si>
  <si>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</si>
  <si>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</si>
  <si>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</si>
  <si>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</si>
  <si>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</si>
  <si>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</si>
  <si>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</si>
  <si>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</si>
  <si>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</si>
  <si>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</si>
  <si>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</si>
  <si>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</si>
  <si>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</si>
  <si>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</si>
  <si>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</si>
  <si>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</si>
  <si>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</si>
  <si>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</si>
  <si>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</si>
  <si>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</si>
  <si>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</si>
  <si>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</si>
  <si>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</si>
  <si>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</si>
  <si>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</si>
  <si>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</si>
  <si>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</si>
  <si>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</si>
  <si>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</si>
  <si>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</si>
  <si>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</si>
  <si>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</si>
  <si>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</si>
  <si>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</si>
  <si>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</si>
  <si>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</si>
  <si>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</si>
  <si>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</si>
  <si>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</si>
  <si>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</si>
  <si>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</si>
  <si>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</si>
  <si>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</si>
  <si>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</si>
  <si>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</si>
  <si>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</si>
  <si>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</si>
  <si>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</si>
  <si>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</si>
  <si>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</si>
  <si>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</si>
  <si>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</si>
  <si>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</si>
  <si>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</si>
  <si>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</si>
  <si>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</si>
  <si>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</si>
  <si>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</si>
  <si>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</si>
  <si>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</si>
  <si>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</si>
  <si>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</si>
  <si>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</si>
  <si>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</si>
  <si>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</si>
  <si>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</si>
  <si>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</si>
  <si>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</si>
  <si>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</si>
  <si>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</si>
  <si>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</si>
  <si>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</si>
  <si>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</si>
  <si>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</si>
  <si>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</si>
  <si>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</si>
  <si>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</si>
  <si>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</si>
  <si>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</si>
  <si>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</si>
  <si>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</si>
  <si>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</si>
  <si>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</si>
  <si>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</si>
  <si>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</si>
  <si>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</si>
  <si>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</si>
  <si>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</si>
  <si>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</si>
  <si>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</si>
  <si>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</si>
  <si>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</si>
  <si>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</si>
  <si>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</si>
  <si>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</si>
  <si>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</si>
  <si>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</si>
  <si>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</si>
  <si>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</si>
  <si>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</si>
  <si>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</si>
  <si>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</si>
  <si>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</si>
  <si>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</si>
  <si>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</si>
  <si>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</si>
  <si>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</si>
  <si>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</si>
  <si>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</si>
  <si>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</si>
  <si>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</si>
  <si>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</si>
  <si>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</si>
  <si>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</si>
  <si>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</si>
  <si>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</si>
  <si>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</si>
  <si>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</si>
  <si>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</si>
  <si>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</si>
  <si>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</si>
  <si>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</si>
  <si>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</si>
  <si>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</si>
  <si>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</si>
  <si>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</si>
  <si>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</si>
  <si>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</si>
  <si>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</si>
  <si>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</si>
  <si>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</si>
  <si>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</si>
  <si>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</si>
  <si>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</si>
  <si>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</si>
  <si>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</si>
  <si>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</si>
  <si>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</si>
  <si>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</si>
  <si>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</si>
  <si>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</si>
  <si>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</si>
  <si>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</si>
  <si>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</si>
  <si>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</si>
  <si>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</si>
  <si>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</si>
  <si>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</si>
  <si>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</si>
  <si>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</si>
  <si>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</si>
  <si>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</si>
  <si>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</si>
  <si>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</si>
  <si>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</si>
  <si>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</si>
  <si>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</si>
  <si>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</si>
  <si>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</si>
  <si>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</si>
  <si>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</si>
  <si>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</si>
  <si>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</si>
  <si>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</si>
  <si>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</si>
  <si>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</si>
  <si>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</si>
  <si>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</si>
  <si>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</si>
  <si>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</si>
  <si>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</si>
  <si>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</si>
  <si>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</si>
  <si>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</si>
  <si>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</si>
  <si>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</si>
  <si>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</si>
  <si>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</si>
  <si>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</si>
  <si>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</si>
  <si>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</si>
  <si>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</si>
  <si>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</si>
  <si>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</si>
  <si>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</si>
  <si>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</si>
  <si>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</si>
  <si>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</si>
  <si>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</si>
  <si>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</si>
  <si>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</si>
  <si>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</si>
  <si>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</si>
  <si>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</si>
  <si>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</si>
  <si>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</si>
  <si>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</si>
  <si>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</si>
  <si>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</si>
  <si>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</si>
  <si>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</si>
  <si>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</si>
  <si>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</si>
  <si>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</si>
  <si>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</si>
  <si>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</si>
  <si>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</si>
  <si>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</si>
  <si>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</si>
  <si>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</si>
  <si>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</si>
  <si>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</si>
  <si>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</si>
  <si>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</si>
  <si>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</si>
  <si>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</si>
  <si>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</si>
  <si>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</si>
  <si>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</si>
  <si>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</si>
  <si>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</si>
  <si>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</si>
  <si>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</si>
  <si>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</si>
  <si>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</si>
  <si>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</si>
  <si>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</si>
  <si>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</si>
  <si>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</si>
  <si>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</si>
  <si>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</si>
  <si>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</si>
  <si>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</si>
  <si>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</si>
  <si>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</si>
  <si>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</si>
  <si>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</si>
  <si>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</si>
  <si>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</si>
  <si>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</si>
  <si>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</si>
  <si>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</si>
  <si>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</si>
  <si>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</si>
  <si>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</si>
  <si>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</si>
  <si>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</si>
  <si>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</si>
  <si>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</si>
  <si>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</si>
  <si>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</si>
  <si>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</si>
  <si>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</si>
  <si>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</si>
  <si>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</si>
  <si>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</si>
  <si>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</si>
  <si>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</si>
  <si>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</si>
  <si>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</si>
  <si>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</si>
  <si>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</si>
  <si>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</si>
  <si>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</si>
  <si>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</si>
  <si>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</si>
  <si>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</si>
  <si>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</si>
  <si>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</si>
  <si>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</si>
  <si>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</si>
  <si>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</si>
  <si>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</si>
  <si>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</si>
  <si>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</si>
  <si>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</si>
  <si>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</si>
  <si>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</si>
  <si>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</si>
  <si>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</si>
  <si>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</si>
  <si>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</si>
  <si>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</si>
  <si>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</si>
  <si>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</si>
  <si>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</si>
  <si>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</si>
  <si>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</si>
  <si>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</si>
  <si>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</si>
  <si>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</si>
  <si>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</si>
  <si>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</si>
  <si>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</si>
  <si>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</si>
  <si>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</si>
  <si>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</si>
  <si>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</si>
  <si>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</si>
  <si>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</si>
  <si>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</si>
  <si>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</si>
  <si>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</si>
  <si>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</si>
  <si>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</si>
  <si>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</si>
  <si>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</si>
  <si>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</si>
  <si>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</si>
  <si>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</si>
  <si>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</si>
  <si>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</si>
  <si>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</si>
  <si>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</si>
  <si>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</si>
  <si>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</si>
  <si>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</si>
  <si>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</si>
  <si>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</si>
  <si>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</si>
  <si>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</si>
  <si>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</si>
  <si>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</si>
  <si>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</si>
  <si>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</si>
  <si>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</si>
  <si>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</si>
  <si>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</si>
  <si>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</si>
  <si>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</si>
  <si>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</si>
  <si>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</si>
  <si>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</si>
  <si>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</si>
  <si>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</si>
  <si>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</si>
  <si>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</si>
  <si>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</si>
  <si>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</si>
  <si>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</si>
  <si>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</si>
  <si>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</si>
  <si>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</si>
  <si>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</si>
  <si>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</si>
  <si>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</si>
  <si>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</si>
  <si>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</si>
  <si>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</si>
  <si>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</si>
  <si>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</si>
  <si>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</si>
  <si>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</si>
  <si>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</si>
  <si>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</si>
  <si>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</si>
  <si>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</si>
  <si>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</si>
  <si>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</si>
  <si>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</si>
  <si>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</si>
  <si>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</si>
  <si>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</si>
  <si>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</si>
  <si>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</si>
  <si>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</si>
  <si>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</si>
  <si>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</si>
  <si>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</si>
  <si>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</si>
  <si>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</si>
  <si>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</si>
  <si>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</si>
  <si>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</si>
  <si>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</si>
  <si>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</si>
  <si>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</si>
  <si>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</si>
  <si>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</si>
  <si>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</si>
  <si>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</si>
  <si>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</si>
  <si>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</si>
  <si>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</si>
  <si>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</si>
  <si>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</si>
  <si>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</si>
  <si>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</si>
  <si>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</si>
  <si>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</si>
  <si>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</si>
  <si>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</si>
  <si>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</si>
  <si>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</si>
  <si>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</si>
  <si>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</si>
  <si>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</si>
  <si>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</si>
  <si>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</si>
  <si>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</si>
  <si>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</si>
  <si>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</si>
  <si>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</si>
  <si>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</si>
  <si>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</si>
  <si>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</si>
  <si>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</si>
  <si>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</si>
  <si>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</si>
  <si>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</si>
  <si>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</si>
  <si>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</si>
  <si>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</si>
  <si>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</si>
  <si>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</si>
  <si>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</si>
  <si>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</si>
  <si>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</si>
  <si>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</si>
  <si>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</si>
  <si>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</si>
  <si>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</si>
  <si>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</si>
  <si>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</si>
  <si>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</si>
  <si>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</si>
  <si>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</si>
  <si>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</si>
  <si>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</si>
  <si>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</si>
  <si>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</si>
  <si>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</si>
  <si>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</si>
  <si>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</si>
  <si>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</si>
  <si>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</si>
  <si>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</si>
  <si>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</si>
  <si>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</si>
  <si>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</si>
  <si>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</si>
  <si>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</si>
  <si>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</si>
  <si>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</si>
  <si>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</si>
  <si>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</si>
  <si>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</si>
  <si>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</si>
  <si>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</si>
  <si>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</si>
  <si>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</si>
  <si>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</si>
  <si>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</si>
  <si>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</si>
  <si>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</si>
  <si>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</si>
  <si>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</si>
  <si>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</si>
  <si>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</si>
  <si>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</si>
  <si>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</si>
  <si>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</si>
  <si>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</si>
  <si>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</si>
  <si>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</si>
  <si>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</si>
  <si>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</si>
  <si>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</si>
  <si>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</si>
  <si>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</si>
  <si>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</si>
  <si>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</si>
  <si>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</si>
  <si>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</si>
  <si>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</si>
  <si>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</si>
  <si>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</si>
  <si>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</si>
  <si>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</si>
  <si>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</si>
  <si>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</si>
  <si>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</si>
  <si>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</si>
  <si>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</si>
  <si>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</si>
  <si>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</si>
  <si>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</si>
  <si>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</si>
  <si>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</si>
  <si>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</si>
  <si>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</si>
  <si>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</si>
  <si>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</si>
  <si>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</si>
  <si>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</si>
  <si>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</si>
  <si>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</si>
  <si>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</si>
  <si>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</si>
  <si>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</si>
  <si>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</si>
  <si>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</si>
  <si>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</si>
  <si>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</si>
  <si>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</si>
  <si>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</si>
  <si>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</si>
  <si>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</si>
  <si>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</si>
  <si>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</si>
  <si>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</si>
  <si>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</si>
  <si>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</si>
  <si>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</si>
  <si>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</si>
  <si>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</si>
  <si>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</si>
  <si>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</si>
  <si>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</si>
  <si>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</si>
  <si>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</si>
  <si>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</si>
  <si>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</si>
  <si>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</si>
  <si>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</si>
  <si>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</si>
  <si>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</si>
  <si>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</si>
  <si>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</si>
  <si>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</si>
  <si>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</si>
  <si>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</si>
  <si>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</si>
  <si>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</si>
  <si>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</si>
  <si>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</si>
  <si>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</si>
  <si>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</si>
  <si>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</si>
  <si>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</si>
  <si>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</si>
  <si>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</si>
  <si>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</si>
  <si>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</si>
  <si>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</si>
  <si>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</si>
  <si>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</si>
  <si>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</si>
  <si>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</si>
  <si>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</si>
  <si>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</si>
  <si>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</si>
  <si>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</si>
  <si>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</si>
  <si>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</si>
  <si>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</si>
  <si>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</si>
  <si>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</si>
  <si>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</si>
  <si>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</si>
  <si>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</si>
  <si>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</si>
  <si>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</si>
  <si>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</si>
  <si>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</si>
  <si>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</si>
  <si>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</si>
  <si>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</si>
  <si>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</si>
  <si>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</si>
  <si>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</si>
  <si>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</si>
  <si>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</si>
  <si>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</si>
  <si>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</si>
  <si>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</si>
  <si>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</si>
  <si>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</si>
  <si>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</si>
  <si>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</si>
  <si>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</si>
  <si>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</si>
  <si>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</si>
  <si>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</si>
  <si>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</si>
  <si>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</si>
  <si>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</si>
  <si>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</si>
  <si>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</si>
  <si>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</si>
  <si>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</si>
  <si>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</si>
  <si>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</si>
  <si>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</si>
  <si>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</si>
  <si>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</si>
  <si>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</si>
  <si>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</si>
  <si>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</si>
  <si>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</si>
  <si>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</si>
  <si>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</si>
  <si>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</si>
  <si>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</si>
  <si>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</si>
  <si>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</si>
  <si>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</si>
  <si>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</si>
  <si>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</si>
  <si>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</si>
  <si>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</si>
  <si>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</si>
  <si>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</si>
  <si>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</si>
  <si>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</si>
  <si>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</si>
  <si>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</si>
  <si>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</si>
  <si>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</si>
  <si>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</si>
  <si>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</si>
  <si>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</si>
  <si>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</si>
  <si>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</si>
  <si>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</si>
  <si>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</si>
  <si>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</si>
  <si>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</si>
  <si>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</si>
  <si>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</si>
  <si>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</si>
  <si>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</si>
  <si>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</si>
  <si>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</si>
  <si>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</si>
  <si>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</si>
  <si>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</si>
  <si>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</si>
  <si>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</si>
  <si>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</si>
  <si>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</si>
  <si>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</si>
  <si>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</si>
  <si>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</si>
  <si>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</si>
  <si>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</si>
  <si>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</si>
  <si>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</si>
  <si>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</si>
  <si>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</si>
  <si>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</si>
  <si>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</si>
  <si>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</si>
  <si>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</si>
  <si>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</si>
  <si>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</si>
  <si>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</si>
  <si>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</si>
  <si>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</si>
  <si>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</si>
  <si>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</si>
  <si>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</si>
  <si>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</si>
  <si>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</si>
  <si>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</si>
  <si>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</si>
  <si>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</si>
  <si>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</si>
  <si>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</si>
  <si>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</si>
  <si>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</si>
  <si>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</si>
  <si>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</si>
  <si>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</si>
  <si>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</si>
  <si>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</si>
  <si>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</si>
  <si>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</si>
  <si>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</si>
  <si>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</si>
  <si>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</si>
  <si>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</si>
  <si>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</si>
  <si>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</si>
  <si>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</si>
  <si>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</si>
  <si>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</si>
  <si>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</si>
  <si>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</si>
  <si>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</si>
  <si>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</si>
  <si>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</si>
  <si>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</si>
  <si>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</si>
  <si>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</si>
  <si>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</si>
  <si>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</si>
  <si>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</si>
  <si>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</si>
  <si>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</si>
  <si>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</si>
  <si>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</si>
  <si>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</si>
  <si>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</si>
  <si>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</si>
  <si>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</si>
  <si>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</si>
  <si>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</si>
  <si>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</si>
  <si>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</si>
  <si>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</si>
  <si>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</si>
  <si>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</si>
  <si>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</si>
  <si>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</si>
  <si>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</si>
  <si>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</si>
  <si>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</si>
  <si>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</si>
  <si>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</si>
  <si>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</si>
  <si>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</si>
  <si>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</si>
  <si>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</si>
  <si>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</si>
  <si>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</si>
  <si>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</si>
  <si>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</si>
  <si>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</si>
  <si>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</si>
  <si>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</si>
  <si>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</si>
  <si>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</si>
  <si>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</si>
  <si>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</si>
  <si>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</si>
  <si>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</si>
  <si>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</si>
  <si>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</si>
  <si>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</si>
  <si>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</si>
  <si>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</si>
  <si>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</si>
  <si>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</si>
  <si>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</si>
  <si>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</si>
  <si>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</si>
  <si>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</si>
  <si>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</si>
  <si>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</si>
  <si>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</si>
  <si>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</si>
  <si>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</si>
  <si>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</si>
  <si>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</si>
  <si>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</si>
  <si>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</si>
  <si>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</si>
  <si>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</si>
  <si>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</si>
  <si>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</si>
  <si>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</si>
  <si>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</si>
  <si>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</si>
  <si>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</si>
  <si>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</si>
  <si>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</si>
  <si>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</si>
  <si>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</si>
  <si>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</si>
  <si>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</si>
  <si>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</si>
  <si>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</si>
  <si>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</si>
  <si>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</si>
  <si>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</si>
  <si>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</si>
  <si>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</si>
  <si>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</si>
  <si>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</si>
  <si>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</si>
  <si>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</si>
  <si>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</si>
  <si>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</si>
  <si>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</si>
  <si>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</si>
  <si>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</si>
  <si>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</si>
  <si>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</si>
  <si>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</si>
  <si>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</si>
  <si>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</si>
  <si>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</si>
  <si>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</si>
  <si>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</si>
  <si>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</si>
  <si>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</si>
  <si>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</si>
  <si>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</si>
  <si>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</si>
  <si>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</si>
  <si>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</si>
  <si>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</si>
  <si>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</si>
  <si>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</si>
  <si>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</si>
  <si>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</si>
  <si>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</si>
  <si>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</si>
  <si>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</si>
  <si>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</si>
  <si>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</si>
  <si>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</si>
  <si>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</si>
  <si>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</si>
  <si>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</si>
  <si>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</si>
  <si>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</si>
  <si>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</si>
  <si>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</si>
  <si>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</si>
  <si>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</si>
  <si>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</si>
  <si>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</si>
  <si>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</si>
  <si>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</si>
  <si>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</si>
  <si>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</si>
  <si>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</si>
  <si>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</si>
  <si>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</si>
  <si>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</si>
  <si>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</si>
  <si>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</si>
  <si>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</si>
  <si>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</si>
  <si>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</si>
  <si>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</si>
  <si>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</si>
  <si>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</si>
  <si>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</si>
  <si>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</si>
  <si>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</si>
  <si>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</si>
  <si>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</si>
  <si>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</si>
  <si>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</si>
  <si>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</si>
  <si>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</si>
  <si>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</si>
  <si>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</si>
  <si>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</si>
  <si>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</si>
  <si>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</si>
  <si>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</si>
  <si>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</si>
  <si>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</si>
  <si>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</si>
  <si>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</si>
  <si>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</si>
  <si>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</si>
  <si>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</si>
  <si>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</si>
  <si>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</si>
  <si>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</si>
  <si>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</si>
  <si>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</si>
  <si>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</si>
  <si>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</si>
  <si>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</si>
  <si>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</si>
  <si>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</si>
  <si>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</si>
  <si>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</si>
  <si>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</si>
  <si>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</si>
  <si>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</si>
  <si>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</si>
  <si>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</si>
  <si>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</si>
  <si>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</si>
  <si>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</si>
  <si>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</si>
  <si>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</si>
  <si>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</si>
  <si>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</si>
  <si>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</si>
  <si>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</si>
  <si>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</si>
  <si>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</si>
  <si>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</si>
  <si>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</si>
  <si>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</si>
  <si>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</si>
  <si>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</si>
  <si>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</si>
  <si>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</si>
  <si>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</si>
  <si>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</si>
  <si>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</si>
  <si>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</si>
  <si>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</si>
  <si>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</si>
  <si>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</si>
  <si>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</si>
  <si>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</si>
  <si>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</si>
  <si>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</si>
  <si>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</si>
  <si>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</si>
  <si>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</si>
  <si>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</si>
  <si>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</si>
  <si>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</si>
  <si>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</si>
  <si>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</si>
  <si>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</si>
  <si>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</si>
  <si>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</si>
  <si>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</si>
  <si>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</si>
  <si>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</si>
  <si>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</si>
  <si>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</si>
  <si>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</si>
  <si>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</si>
  <si>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</si>
  <si>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</si>
  <si>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</si>
  <si>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</si>
  <si>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</si>
  <si>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</si>
  <si>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</si>
  <si>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</si>
  <si>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</si>
  <si>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</si>
  <si>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</si>
  <si>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</si>
  <si>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</si>
  <si>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</si>
  <si>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</si>
  <si>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</si>
  <si>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</si>
  <si>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</si>
  <si>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</si>
  <si>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</si>
  <si>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</si>
  <si>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</si>
  <si>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</si>
  <si>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</si>
  <si>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</si>
  <si>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</si>
  <si>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</si>
  <si>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</si>
  <si>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</si>
  <si>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</si>
  <si>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</si>
  <si>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</si>
  <si>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</si>
  <si>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</si>
  <si>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</si>
  <si>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</si>
  <si>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</si>
  <si>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</si>
  <si>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</si>
  <si>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</si>
  <si>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</si>
  <si>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</si>
  <si>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</si>
  <si>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</si>
  <si>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</si>
  <si>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</si>
  <si>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</si>
  <si>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</si>
  <si>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</si>
  <si>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</si>
  <si>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</si>
  <si>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</si>
  <si>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</si>
  <si>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</si>
  <si>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</si>
  <si>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</si>
  <si>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</si>
  <si>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</si>
  <si>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</si>
  <si>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</si>
  <si>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</si>
  <si>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</si>
  <si>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</si>
  <si>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</si>
  <si>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</si>
  <si>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</si>
  <si>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</si>
  <si>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</si>
  <si>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</si>
  <si>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</si>
  <si>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</si>
  <si>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</si>
  <si>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</si>
  <si>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</si>
  <si>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</si>
  <si>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</si>
  <si>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</si>
  <si>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</si>
  <si>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</si>
  <si>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</si>
  <si>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</si>
  <si>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</si>
  <si>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</si>
  <si>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</si>
  <si>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</si>
  <si>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</si>
  <si>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</si>
  <si>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</si>
  <si>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</si>
  <si>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</si>
  <si>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</si>
  <si>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</si>
  <si>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</si>
  <si>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</si>
  <si>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</si>
  <si>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</si>
  <si>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</si>
  <si>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</si>
  <si>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</si>
  <si>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</si>
  <si>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</si>
  <si>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</si>
  <si>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</si>
  <si>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</si>
  <si>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</si>
  <si>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</si>
  <si>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</si>
  <si>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</si>
  <si>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</si>
  <si>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</si>
  <si>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</si>
  <si>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</si>
  <si>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</si>
  <si>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</si>
  <si>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</si>
  <si>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</si>
  <si>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</si>
  <si>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</si>
  <si>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</si>
  <si>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</si>
  <si>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</si>
  <si>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</si>
  <si>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</si>
  <si>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</si>
  <si>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</si>
  <si>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</si>
  <si>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</si>
  <si>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</si>
  <si>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</si>
  <si>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</si>
  <si>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</si>
  <si>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</si>
  <si>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</si>
  <si>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</si>
  <si>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</si>
  <si>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</si>
  <si>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</si>
  <si>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</si>
  <si>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</si>
  <si>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</si>
  <si>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</si>
  <si>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</si>
  <si>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</si>
  <si>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</si>
  <si>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</si>
  <si>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</si>
  <si>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</si>
  <si>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</si>
  <si>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</si>
  <si>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</si>
  <si>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</si>
  <si>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</si>
  <si>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</si>
  <si>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</si>
  <si>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</si>
  <si>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</si>
  <si>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</si>
  <si>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</si>
  <si>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</si>
  <si>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</si>
  <si>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</si>
  <si>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</si>
  <si>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</si>
  <si>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</si>
  <si>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</si>
  <si>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</si>
  <si>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</si>
  <si>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</si>
  <si>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</si>
  <si>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</si>
  <si>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</si>
  <si>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</si>
  <si>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</si>
  <si>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</si>
  <si>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</si>
  <si>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</si>
  <si>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</si>
  <si>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</si>
  <si>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</si>
  <si>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</si>
  <si>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</si>
  <si>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</si>
  <si>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</si>
  <si>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</si>
  <si>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</si>
  <si>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</si>
  <si>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</si>
  <si>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</si>
  <si>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</si>
  <si>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</si>
  <si>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</si>
  <si>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</si>
  <si>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</si>
  <si>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</si>
  <si>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</si>
  <si>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</si>
  <si>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</si>
  <si>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</si>
  <si>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</si>
  <si>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</si>
  <si>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</si>
  <si>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</si>
  <si>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</si>
  <si>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</si>
  <si>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</si>
  <si>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</si>
  <si>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</si>
  <si>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</si>
  <si>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</si>
  <si>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</si>
  <si>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</si>
  <si>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</si>
  <si>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</si>
  <si>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</si>
  <si>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</si>
  <si>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</si>
  <si>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</si>
  <si>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</si>
  <si>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</si>
  <si>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</si>
  <si>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</si>
  <si>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</si>
  <si>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</si>
  <si>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</si>
  <si>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</si>
  <si>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</si>
  <si>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</si>
  <si>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</si>
  <si>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</si>
  <si>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</si>
  <si>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</si>
  <si>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</si>
  <si>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</si>
  <si>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</si>
  <si>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</si>
  <si>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</si>
  <si>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</si>
  <si>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</si>
  <si>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</si>
  <si>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</si>
  <si>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</si>
  <si>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</si>
  <si>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</si>
  <si>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</si>
  <si>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</si>
  <si>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</si>
  <si>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</si>
  <si>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</si>
  <si>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</si>
  <si>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</si>
  <si>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</si>
  <si>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</si>
  <si>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</si>
  <si>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</si>
  <si>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</si>
  <si>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</si>
  <si>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</si>
  <si>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</si>
  <si>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</si>
  <si>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</si>
  <si>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</si>
  <si>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</si>
  <si>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</si>
  <si>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</si>
  <si>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</si>
  <si>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</si>
  <si>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</si>
  <si>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</si>
  <si>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</si>
  <si>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</si>
  <si>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</si>
  <si>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</si>
  <si>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</si>
  <si>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</si>
  <si>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</si>
  <si>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</si>
  <si>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</si>
  <si>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</si>
  <si>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</si>
  <si>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</si>
  <si>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</si>
  <si>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</si>
  <si>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</si>
  <si>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</si>
  <si>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</si>
  <si>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</si>
  <si>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</si>
  <si>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</si>
  <si>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</si>
  <si>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</si>
  <si>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</si>
  <si>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</si>
  <si>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</si>
  <si>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</si>
  <si>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</si>
  <si>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</si>
  <si>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</si>
  <si>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</si>
  <si>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</si>
  <si>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</si>
  <si>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</si>
  <si>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</si>
  <si>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</si>
  <si>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</si>
  <si>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</si>
  <si>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</si>
  <si>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</si>
  <si>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</si>
  <si>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</si>
  <si>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</si>
  <si>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</si>
  <si>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</si>
  <si>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</si>
  <si>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</si>
  <si>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</si>
  <si>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</si>
  <si>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</si>
  <si>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</si>
  <si>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</si>
  <si>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</si>
  <si>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</si>
  <si>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</si>
  <si>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</si>
  <si>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</si>
  <si>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</si>
  <si>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</si>
  <si>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</si>
  <si>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</si>
  <si>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</si>
  <si>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</si>
  <si>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</si>
  <si>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</si>
  <si>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</si>
  <si>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</si>
  <si>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</si>
  <si>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</si>
  <si>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</si>
  <si>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</si>
  <si>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</si>
  <si>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</si>
  <si>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</si>
  <si>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</si>
  <si>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</si>
  <si>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</si>
  <si>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</si>
  <si>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</si>
  <si>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</si>
  <si>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</si>
  <si>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</si>
  <si>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</si>
  <si>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</si>
  <si>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</si>
  <si>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</si>
  <si>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</si>
  <si>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</si>
  <si>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</si>
  <si>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</si>
  <si>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</si>
  <si>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</si>
  <si>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</si>
  <si>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</si>
  <si>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</si>
  <si>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</si>
  <si>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</si>
  <si>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</si>
  <si>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</si>
  <si>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</si>
  <si>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</si>
  <si>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</si>
  <si>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</si>
  <si>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</si>
  <si>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</si>
  <si>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</si>
  <si>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</si>
  <si>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</si>
  <si>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</si>
  <si>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</si>
  <si>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</si>
  <si>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</si>
  <si>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</si>
  <si>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</si>
  <si>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</si>
  <si>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</si>
  <si>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</si>
  <si>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</si>
  <si>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</si>
  <si>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</si>
  <si>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</si>
  <si>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</si>
  <si>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</si>
  <si>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</si>
  <si>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</si>
  <si>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</si>
  <si>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</si>
  <si>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</si>
  <si>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</si>
  <si>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</si>
  <si>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</si>
  <si>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</si>
  <si>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</si>
  <si>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</si>
  <si>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</si>
  <si>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</si>
  <si>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</si>
  <si>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</si>
  <si>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</si>
  <si>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</si>
  <si>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</si>
  <si>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</si>
  <si>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</si>
  <si>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</si>
  <si>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</si>
  <si>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</si>
  <si>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</si>
  <si>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</si>
  <si>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</si>
  <si>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</si>
  <si>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</si>
  <si>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</si>
  <si>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</si>
  <si>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</si>
  <si>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</si>
  <si>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</si>
  <si>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</si>
  <si>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</si>
  <si>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</si>
  <si>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</si>
  <si>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</si>
  <si>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</si>
  <si>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</si>
  <si>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</si>
  <si>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</si>
  <si>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</si>
  <si>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</si>
  <si>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</si>
  <si>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</si>
  <si>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</si>
  <si>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</si>
  <si>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</si>
  <si>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</si>
  <si>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</si>
  <si>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</si>
  <si>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</si>
  <si>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</si>
  <si>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</si>
  <si>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</si>
  <si>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</si>
  <si>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</si>
  <si>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</si>
  <si>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</si>
  <si>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</si>
  <si>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</si>
  <si>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</si>
  <si>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</si>
  <si>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</si>
  <si>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</si>
  <si>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</si>
  <si>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</si>
  <si>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</si>
  <si>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</si>
  <si>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</si>
  <si>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</si>
  <si>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</si>
  <si>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</si>
  <si>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</si>
  <si>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</si>
  <si>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</si>
  <si>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</si>
  <si>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</si>
  <si>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</si>
  <si>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</si>
  <si>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</si>
  <si>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</si>
  <si>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</si>
  <si>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</si>
  <si>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</si>
  <si>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</si>
  <si>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</si>
  <si>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</si>
  <si>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</si>
  <si>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</si>
  <si>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</si>
  <si>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</si>
  <si>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</si>
  <si>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</si>
  <si>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</si>
  <si>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</si>
  <si>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</si>
  <si>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</si>
  <si>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</si>
  <si>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</si>
  <si>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</si>
  <si>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</si>
  <si>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</si>
  <si>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</si>
  <si>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</si>
  <si>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</si>
  <si>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</si>
  <si>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</si>
  <si>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</si>
  <si>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</si>
  <si>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</si>
  <si>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</si>
  <si>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</si>
  <si>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</si>
  <si>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</si>
  <si>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</si>
  <si>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</si>
  <si>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</si>
  <si>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</si>
  <si>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</si>
  <si>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</si>
  <si>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</si>
  <si>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</si>
  <si>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</si>
  <si>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</si>
  <si>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</si>
  <si>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</si>
  <si>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</si>
  <si>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</si>
  <si>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</si>
  <si>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</si>
  <si>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</si>
  <si>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</si>
  <si>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</si>
  <si>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</si>
  <si>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</si>
  <si>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</si>
  <si>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</si>
  <si>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</si>
  <si>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</si>
  <si>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</si>
  <si>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</si>
  <si>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</si>
  <si>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</si>
  <si>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</si>
  <si>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</si>
  <si>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</si>
  <si>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</si>
  <si>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</si>
  <si>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</si>
  <si>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</si>
  <si>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</si>
  <si>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</si>
  <si>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</si>
  <si>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</si>
  <si>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</si>
  <si>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</si>
  <si>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</si>
  <si>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</si>
  <si>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</si>
  <si>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</si>
  <si>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</si>
  <si>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</si>
  <si>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</si>
  <si>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</si>
  <si>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</si>
  <si>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</si>
  <si>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</si>
  <si>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</si>
  <si>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</si>
  <si>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</si>
  <si>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</si>
  <si>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</si>
  <si>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</si>
  <si>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</si>
  <si>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</si>
  <si>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</si>
  <si>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</si>
  <si>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</si>
  <si>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</si>
  <si>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</si>
  <si>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</si>
  <si>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</si>
  <si>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</si>
  <si>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</si>
  <si>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</si>
  <si>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</si>
  <si>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</si>
  <si>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</si>
  <si>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</si>
  <si>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</si>
  <si>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</si>
  <si>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</si>
  <si>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</si>
  <si>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</si>
  <si>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</si>
  <si>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</si>
  <si>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</si>
  <si>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</si>
  <si>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</si>
  <si>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</si>
  <si>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</si>
  <si>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</si>
  <si>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</si>
  <si>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</si>
  <si>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</si>
  <si>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</si>
  <si>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</si>
  <si>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</si>
  <si>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</si>
  <si>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</si>
  <si>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</si>
  <si>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</si>
  <si>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</si>
  <si>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</si>
  <si>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</si>
  <si>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</si>
  <si>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</si>
  <si>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</si>
  <si>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</si>
  <si>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</si>
  <si>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</si>
  <si>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</si>
  <si>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</si>
  <si>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</si>
  <si>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</si>
  <si>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</si>
  <si>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</si>
  <si>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</si>
  <si>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</si>
  <si>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</si>
  <si>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</si>
  <si>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</si>
  <si>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</si>
  <si>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</si>
  <si>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</si>
  <si>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</si>
  <si>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</si>
  <si>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</si>
  <si>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</si>
  <si>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</si>
  <si>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</si>
  <si>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</si>
  <si>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</si>
  <si>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</si>
  <si>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</si>
  <si>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</si>
  <si>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</si>
  <si>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</si>
  <si>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</si>
  <si>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</si>
  <si>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</si>
  <si>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</si>
  <si>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</si>
  <si>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</si>
  <si>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</si>
  <si>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</si>
  <si>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</si>
  <si>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</si>
  <si>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</si>
  <si>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</si>
  <si>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</si>
  <si>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</si>
  <si>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</si>
  <si>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</si>
  <si>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</si>
  <si>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</si>
  <si>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</si>
  <si>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</si>
  <si>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</si>
  <si>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</si>
  <si>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</si>
  <si>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</si>
  <si>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</si>
  <si>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</si>
  <si>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</si>
  <si>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</si>
  <si>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</si>
  <si>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</si>
  <si>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</si>
  <si>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</si>
  <si>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</si>
  <si>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</si>
  <si>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</si>
  <si>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</si>
  <si>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</si>
  <si>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</si>
  <si>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</si>
  <si>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</si>
  <si>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</si>
  <si>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</si>
  <si>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</si>
  <si>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</si>
  <si>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</si>
  <si>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</si>
  <si>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</si>
  <si>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</si>
  <si>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</si>
  <si>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</si>
  <si>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</si>
  <si>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</si>
  <si>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</si>
  <si>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</si>
  <si>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</si>
  <si>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</si>
  <si>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</si>
  <si>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</si>
  <si>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</si>
  <si>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</si>
  <si>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</si>
  <si>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</si>
  <si>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</si>
  <si>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</si>
  <si>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</si>
  <si>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</si>
  <si>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</si>
  <si>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</si>
  <si>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</si>
  <si>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</si>
  <si>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</si>
  <si>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</si>
  <si>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</si>
  <si>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</si>
  <si>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</si>
  <si>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</si>
  <si>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</si>
  <si>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</si>
  <si>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</si>
  <si>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</si>
  <si>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</si>
  <si>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</si>
  <si>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</si>
  <si>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</si>
  <si>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</si>
  <si>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</si>
  <si>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</si>
  <si>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</si>
  <si>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</si>
  <si>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</si>
  <si>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</si>
  <si>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</si>
  <si>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</si>
  <si>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</si>
  <si>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</si>
  <si>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</si>
  <si>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</si>
  <si>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</si>
  <si>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</si>
  <si>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</si>
  <si>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</si>
  <si>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</si>
  <si>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</si>
  <si>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</si>
  <si>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</si>
  <si>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</si>
  <si>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</si>
  <si>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</si>
  <si>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</si>
  <si>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</si>
  <si>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</si>
  <si>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</si>
  <si>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</si>
  <si>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</si>
  <si>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</si>
  <si>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</si>
  <si>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</si>
  <si>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</si>
  <si>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</si>
  <si>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</si>
  <si>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</si>
  <si>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</si>
  <si>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</si>
  <si>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</si>
  <si>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</si>
  <si>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</si>
  <si>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</si>
  <si>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</si>
  <si>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</si>
  <si>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</si>
  <si>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</si>
  <si>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</si>
  <si>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</si>
  <si>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</si>
  <si>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</si>
  <si>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</si>
  <si>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</si>
  <si>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</si>
  <si>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</si>
  <si>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</si>
  <si>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</si>
  <si>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</si>
  <si>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</si>
  <si>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</si>
  <si>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</si>
  <si>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</si>
  <si>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</si>
  <si>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</si>
  <si>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</si>
  <si>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</si>
  <si>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</si>
  <si>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</si>
  <si>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</si>
  <si>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</si>
  <si>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</si>
  <si>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</si>
  <si>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</si>
  <si>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</si>
  <si>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</si>
  <si>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</si>
  <si>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</si>
  <si>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</si>
  <si>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</si>
  <si>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</si>
  <si>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</si>
  <si>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</si>
  <si>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</si>
  <si>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</si>
  <si>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</si>
  <si>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</si>
  <si>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</si>
  <si>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</si>
  <si>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</si>
  <si>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</si>
  <si>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</si>
  <si>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</si>
  <si>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</si>
  <si>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</si>
  <si>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</si>
  <si>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</si>
  <si>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</si>
  <si>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</si>
  <si>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</si>
  <si>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</si>
  <si>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</si>
  <si>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</si>
  <si>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</si>
  <si>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</si>
  <si>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</si>
  <si>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</si>
  <si>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</si>
  <si>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</si>
  <si>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</si>
  <si>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</si>
  <si>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</si>
  <si>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</si>
  <si>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</si>
  <si>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</si>
  <si>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</si>
  <si>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</si>
  <si>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</si>
  <si>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</si>
  <si>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</si>
  <si>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</si>
  <si>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</si>
  <si>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</si>
  <si>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</si>
  <si>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</si>
  <si>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</si>
  <si>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</si>
  <si>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</si>
  <si>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</si>
  <si>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</si>
  <si>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</si>
  <si>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</si>
  <si>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</si>
  <si>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</si>
  <si>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</si>
  <si>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</si>
  <si>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</si>
  <si>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</si>
  <si>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</si>
  <si>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</si>
  <si>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</si>
  <si>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</si>
  <si>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</si>
  <si>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</si>
  <si>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</si>
  <si>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</si>
  <si>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</si>
  <si>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</si>
  <si>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</si>
  <si>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</si>
  <si>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</si>
  <si>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</si>
  <si>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</si>
  <si>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</si>
  <si>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</si>
  <si>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</si>
  <si>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</si>
  <si>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</si>
  <si>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</si>
  <si>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</si>
  <si>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</si>
  <si>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</si>
  <si>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</si>
  <si>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</si>
  <si>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</si>
  <si>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</si>
  <si>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</si>
  <si>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</si>
  <si>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</si>
  <si>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</si>
  <si>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</si>
  <si>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</si>
  <si>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</si>
  <si>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</si>
  <si>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</si>
  <si>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</si>
  <si>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</si>
  <si>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</si>
  <si>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</si>
  <si>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</si>
  <si>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</si>
  <si>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</si>
  <si>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</si>
  <si>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</si>
  <si>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</si>
  <si>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</si>
  <si>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</si>
  <si>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</si>
  <si>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</si>
  <si>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</si>
  <si>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</si>
  <si>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</si>
  <si>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</si>
  <si>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</si>
  <si>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</si>
  <si>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</si>
  <si>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</si>
  <si>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</si>
  <si>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</si>
  <si>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</si>
  <si>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</si>
  <si>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</si>
  <si>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</si>
  <si>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</si>
  <si>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</si>
  <si>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</si>
  <si>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</si>
  <si>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</si>
  <si>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</si>
  <si>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</si>
  <si>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</si>
  <si>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</si>
  <si>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</si>
  <si>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</si>
  <si>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</si>
  <si>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</si>
  <si>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</si>
  <si>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</si>
  <si>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</si>
  <si>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</si>
  <si>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</si>
  <si>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</si>
  <si>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</si>
  <si>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</si>
  <si>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</si>
  <si>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</si>
  <si>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</si>
  <si>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</si>
  <si>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</si>
  <si>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</si>
  <si>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</si>
  <si>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</si>
  <si>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</si>
  <si>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</si>
  <si>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</si>
  <si>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</si>
  <si>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</si>
  <si>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</si>
  <si>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</si>
  <si>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</si>
  <si>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</si>
  <si>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</si>
  <si>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</si>
  <si>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</si>
  <si>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</si>
  <si>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</si>
  <si>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</si>
  <si>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</si>
  <si>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</si>
  <si>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</si>
  <si>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</si>
  <si>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</si>
  <si>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</si>
  <si>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</si>
  <si>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</si>
  <si>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</si>
  <si>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</si>
  <si>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</si>
  <si>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</si>
  <si>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</si>
  <si>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</si>
  <si>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</si>
  <si>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</si>
  <si>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</si>
  <si>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</si>
  <si>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</si>
  <si>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</si>
  <si>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</si>
  <si>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</si>
  <si>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</si>
  <si>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</si>
  <si>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</si>
  <si>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</si>
  <si>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</si>
  <si>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</si>
  <si>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</si>
  <si>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</si>
  <si>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</si>
  <si>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</si>
  <si>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</si>
  <si>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</si>
  <si>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</si>
  <si>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</si>
  <si>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</si>
  <si>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</si>
  <si>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</si>
  <si>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</si>
  <si>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</si>
  <si>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</si>
  <si>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</si>
  <si>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</si>
  <si>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</si>
  <si>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</si>
  <si>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</si>
  <si>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</si>
  <si>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</si>
  <si>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</si>
  <si>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</si>
  <si>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</si>
  <si>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</si>
  <si>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</si>
  <si>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</si>
  <si>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</si>
  <si>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</si>
  <si>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</si>
  <si>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</si>
  <si>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</si>
  <si>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</si>
  <si>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</si>
  <si>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</si>
  <si>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</si>
  <si>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</si>
  <si>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</si>
  <si>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</si>
  <si>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</si>
  <si>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</si>
  <si>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</si>
  <si>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</si>
  <si>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</si>
  <si>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</si>
  <si>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</si>
  <si>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</si>
  <si>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</si>
  <si>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</si>
  <si>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</si>
  <si>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</si>
  <si>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</si>
  <si>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</si>
  <si>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</si>
  <si>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</si>
  <si>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</si>
  <si>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</si>
  <si>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</si>
  <si>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</si>
  <si>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</si>
  <si>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</si>
  <si>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</si>
  <si>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</si>
  <si>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</si>
  <si>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</si>
  <si>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</si>
  <si>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</si>
  <si>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</si>
  <si>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</si>
  <si>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</si>
  <si>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</si>
  <si>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</si>
  <si>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</si>
  <si>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</si>
  <si>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</si>
  <si>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</si>
  <si>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</si>
  <si>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</si>
  <si>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</si>
  <si>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</si>
  <si>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</si>
  <si>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</si>
  <si>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</si>
  <si>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</si>
  <si>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</si>
  <si>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</si>
  <si>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</si>
  <si>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</si>
  <si>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</si>
  <si>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</si>
  <si>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</si>
  <si>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</si>
  <si>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</si>
  <si>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</si>
  <si>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</si>
  <si>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</si>
  <si>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</si>
  <si>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</si>
  <si>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</si>
  <si>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</si>
  <si>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</si>
  <si>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</si>
  <si>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</si>
  <si>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</si>
  <si>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</si>
  <si>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</si>
  <si>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</si>
  <si>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</si>
  <si>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</si>
  <si>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</si>
  <si>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</si>
  <si>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</si>
  <si>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</si>
  <si>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</si>
  <si>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</si>
  <si>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</si>
  <si>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</si>
  <si>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</si>
  <si>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</si>
  <si>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</si>
  <si>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</si>
  <si>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</si>
  <si>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</si>
  <si>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</si>
  <si>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</si>
  <si>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</si>
  <si>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</si>
  <si>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</si>
  <si>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</si>
  <si>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</si>
  <si>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</si>
  <si>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</si>
  <si>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</si>
  <si>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</si>
  <si>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</si>
  <si>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</si>
  <si>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</si>
  <si>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</si>
  <si>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</si>
  <si>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</si>
  <si>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</si>
  <si>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</si>
  <si>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</si>
  <si>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</si>
  <si>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</si>
  <si>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</si>
  <si>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</si>
  <si>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</si>
  <si>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</si>
  <si>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</si>
  <si>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</si>
  <si>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</si>
  <si>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</si>
  <si>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</si>
  <si>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</si>
  <si>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</si>
  <si>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</si>
  <si>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</si>
  <si>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</si>
  <si>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</si>
  <si>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</si>
  <si>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</si>
  <si>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</si>
  <si>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</si>
  <si>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</si>
  <si>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</si>
  <si>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</si>
  <si>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</si>
  <si>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</si>
  <si>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</si>
  <si>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</si>
  <si>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</si>
  <si>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</si>
  <si>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</si>
  <si>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</si>
  <si>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</si>
  <si>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</si>
  <si>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</si>
  <si>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</si>
  <si>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</si>
  <si>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</si>
  <si>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</si>
  <si>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</si>
  <si>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</si>
  <si>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</si>
  <si>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</si>
  <si>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</si>
  <si>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</si>
  <si>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</si>
  <si>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</si>
  <si>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</si>
  <si>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</si>
  <si>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</si>
  <si>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</si>
  <si>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</si>
  <si>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</si>
  <si>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</si>
  <si>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</si>
  <si>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</si>
  <si>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</si>
  <si>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</si>
  <si>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</si>
  <si>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</si>
  <si>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</si>
  <si>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</si>
  <si>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</si>
  <si>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</si>
  <si>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</si>
  <si>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</si>
  <si>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</si>
  <si>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</si>
  <si>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</si>
  <si>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</si>
  <si>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</si>
  <si>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</si>
  <si>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</si>
  <si>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</si>
  <si>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</si>
  <si>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</si>
  <si>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</si>
  <si>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</si>
  <si>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</si>
  <si>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</si>
  <si>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</si>
  <si>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</si>
  <si>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</si>
  <si>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</si>
  <si>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</si>
  <si>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</si>
  <si>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</si>
  <si>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</si>
  <si>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</si>
  <si>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</si>
  <si>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</si>
  <si>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</si>
  <si>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</si>
  <si>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</si>
  <si>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</si>
  <si>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</si>
  <si>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</si>
  <si>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</si>
  <si>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</si>
  <si>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</si>
  <si>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</si>
  <si>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</si>
  <si>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</si>
  <si>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</si>
  <si>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</si>
  <si>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</si>
  <si>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</si>
  <si>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</si>
  <si>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</si>
  <si>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</si>
  <si>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</si>
  <si>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</si>
  <si>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</si>
  <si>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</si>
  <si>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</si>
  <si>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</si>
  <si>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</si>
  <si>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</si>
  <si>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</si>
  <si>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</si>
  <si>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</si>
  <si>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</si>
  <si>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</si>
  <si>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</si>
  <si>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</si>
  <si>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</si>
  <si>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</si>
  <si>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</si>
  <si>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</si>
  <si>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</si>
  <si>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</si>
  <si>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</si>
  <si>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</si>
  <si>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</si>
  <si>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</si>
  <si>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</si>
  <si>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</si>
  <si>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</si>
  <si>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</si>
  <si>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</si>
  <si>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</si>
  <si>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</si>
  <si>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</si>
  <si>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</si>
  <si>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</si>
  <si>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</si>
  <si>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</si>
  <si>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</si>
  <si>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</si>
  <si>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</si>
  <si>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</si>
  <si>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</si>
  <si>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</si>
  <si>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</si>
  <si>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</si>
  <si>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</si>
  <si>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</si>
  <si>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</si>
  <si>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</si>
  <si>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</si>
  <si>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</si>
  <si>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</si>
  <si>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</si>
  <si>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</si>
  <si>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</si>
  <si>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</si>
  <si>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</si>
  <si>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</si>
  <si>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</si>
  <si>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</si>
  <si>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</si>
  <si>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</si>
  <si>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</si>
  <si>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</si>
  <si>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</si>
  <si>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</si>
  <si>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</si>
  <si>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</si>
  <si>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</si>
  <si>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</si>
  <si>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</si>
  <si>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</si>
  <si>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</si>
  <si>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</si>
  <si>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</si>
  <si>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</si>
  <si>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</si>
  <si>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</si>
  <si>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</si>
  <si>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</si>
  <si>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</si>
  <si>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</si>
  <si>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</si>
  <si>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</si>
  <si>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</si>
  <si>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</si>
  <si>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</si>
  <si>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</si>
  <si>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</si>
  <si>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</si>
  <si>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</si>
  <si>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</si>
  <si>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</si>
  <si>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</si>
  <si>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</si>
  <si>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</si>
  <si>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</si>
  <si>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</si>
  <si>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</si>
  <si>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</si>
  <si>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</si>
  <si>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</si>
  <si>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</si>
  <si>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</si>
  <si>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</si>
  <si>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</si>
  <si>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</si>
  <si>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</si>
  <si>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</si>
  <si>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</si>
  <si>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</si>
  <si>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</si>
  <si>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</si>
  <si>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</si>
  <si>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</si>
  <si>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</si>
  <si>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</si>
  <si>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</si>
  <si>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</si>
  <si>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</si>
  <si>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</si>
  <si>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</si>
  <si>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</si>
  <si>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</si>
  <si>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</si>
  <si>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</si>
  <si>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</si>
  <si>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</si>
  <si>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</si>
  <si>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</si>
  <si>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</si>
  <si>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</si>
  <si>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</si>
  <si>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</si>
  <si>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</si>
  <si>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</si>
  <si>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</si>
  <si>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</si>
  <si>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</si>
  <si>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</si>
  <si>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</si>
  <si>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</si>
  <si>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</si>
  <si>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</si>
  <si>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</si>
  <si>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</si>
  <si>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</si>
  <si>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</si>
  <si>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</si>
  <si>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</si>
  <si>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</si>
  <si>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</si>
  <si>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</si>
  <si>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</si>
  <si>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</si>
  <si>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</si>
  <si>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</si>
  <si>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</si>
  <si>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</si>
  <si>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</si>
  <si>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</si>
  <si>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</si>
  <si>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</si>
  <si>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</si>
  <si>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</si>
  <si>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</si>
  <si>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</si>
  <si>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</si>
  <si>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</si>
  <si>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</si>
  <si>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</si>
  <si>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</si>
  <si>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</si>
  <si>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</si>
  <si>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</si>
  <si>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</si>
  <si>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</si>
  <si>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</si>
  <si>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</si>
  <si>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</si>
  <si>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</si>
  <si>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</si>
  <si>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</si>
  <si>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</si>
  <si>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</si>
  <si>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</si>
  <si>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</si>
  <si>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</si>
  <si>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</si>
  <si>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</si>
  <si>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</si>
  <si>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</si>
  <si>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</si>
  <si>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</si>
  <si>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</si>
  <si>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</si>
  <si>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</si>
  <si>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</si>
  <si>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</si>
  <si>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</si>
  <si>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</si>
  <si>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</si>
  <si>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</si>
  <si>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</si>
  <si>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</si>
  <si>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</si>
  <si>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</si>
  <si>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</si>
  <si>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</si>
  <si>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</si>
  <si>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</si>
  <si>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</si>
  <si>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</si>
  <si>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</si>
  <si>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</si>
  <si>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</si>
  <si>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</si>
  <si>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</si>
  <si>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</si>
  <si>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</si>
  <si>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</si>
  <si>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</si>
  <si>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</si>
  <si>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</si>
  <si>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</si>
  <si>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</si>
  <si>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</si>
  <si>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</si>
  <si>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</si>
  <si>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</si>
  <si>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</si>
  <si>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</si>
  <si>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</si>
  <si>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</si>
  <si>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</si>
  <si>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</si>
  <si>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</si>
  <si>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</si>
  <si>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</si>
  <si>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</si>
  <si>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</si>
  <si>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</si>
  <si>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</si>
  <si>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</si>
  <si>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</si>
  <si>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</si>
  <si>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</si>
  <si>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</si>
  <si>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</si>
  <si>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</si>
  <si>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</si>
  <si>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</si>
  <si>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</si>
  <si>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</si>
  <si>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</si>
  <si>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</si>
  <si>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</si>
  <si>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</si>
  <si>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</si>
  <si>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</si>
  <si>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</si>
  <si>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</si>
  <si>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</si>
  <si>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</si>
  <si>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</si>
  <si>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</si>
  <si>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</si>
  <si>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</si>
  <si>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</si>
  <si>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</si>
  <si>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</si>
  <si>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</si>
  <si>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</si>
  <si>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</si>
  <si>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</si>
  <si>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</si>
  <si>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</si>
  <si>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</si>
  <si>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</si>
  <si>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</si>
  <si>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</si>
  <si>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</si>
  <si>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</si>
  <si>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</si>
  <si>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</si>
  <si>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</si>
  <si>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</si>
  <si>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</si>
  <si>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</si>
  <si>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</si>
  <si>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</si>
  <si>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</si>
  <si>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</si>
  <si>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</si>
  <si>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</si>
  <si>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</si>
  <si>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</si>
  <si>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</si>
  <si>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</si>
  <si>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</si>
  <si>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</si>
  <si>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</si>
  <si>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</si>
  <si>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</si>
  <si>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</si>
  <si>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</si>
  <si>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</si>
  <si>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</si>
  <si>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</si>
  <si>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</si>
  <si>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</si>
  <si>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</si>
  <si>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</si>
  <si>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</si>
  <si>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</si>
  <si>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</si>
  <si>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</si>
  <si>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</si>
  <si>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</si>
  <si>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</si>
  <si>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</si>
  <si>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</si>
  <si>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</si>
  <si>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</si>
  <si>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</si>
  <si>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</si>
  <si>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</si>
  <si>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</si>
  <si>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</si>
  <si>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</si>
  <si>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</si>
  <si>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</si>
  <si>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</si>
  <si>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</si>
  <si>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</si>
  <si>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</si>
  <si>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</si>
  <si>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</si>
  <si>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</si>
  <si>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</si>
  <si>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</si>
  <si>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</si>
  <si>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</si>
  <si>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</si>
  <si>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</si>
  <si>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</si>
  <si>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</si>
  <si>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</si>
  <si>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</si>
  <si>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</si>
  <si>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</si>
  <si>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</si>
  <si>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</si>
  <si>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</si>
  <si>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</si>
  <si>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</si>
  <si>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</si>
  <si>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</si>
  <si>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</si>
  <si>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</si>
  <si>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</si>
  <si>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</si>
  <si>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</si>
  <si>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</si>
  <si>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</si>
  <si>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</si>
  <si>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</si>
  <si>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</si>
  <si>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</si>
  <si>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</si>
  <si>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</si>
  <si>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</si>
  <si>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</si>
  <si>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</si>
  <si>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</si>
  <si>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</si>
  <si>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</si>
  <si>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</si>
  <si>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</si>
  <si>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</si>
  <si>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</si>
  <si>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</si>
  <si>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</si>
  <si>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</si>
  <si>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</si>
  <si>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</si>
  <si>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</si>
  <si>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</si>
  <si>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</si>
  <si>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</si>
  <si>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</si>
  <si>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</si>
  <si>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</si>
  <si>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</si>
  <si>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</si>
  <si>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</si>
  <si>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</si>
  <si>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</si>
  <si>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</si>
  <si>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</si>
  <si>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</si>
  <si>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</si>
  <si>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</si>
  <si>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</si>
  <si>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</si>
  <si>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</si>
  <si>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</si>
  <si>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</si>
  <si>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</si>
  <si>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</si>
  <si>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</si>
  <si>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</si>
  <si>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</si>
  <si>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</si>
  <si>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</si>
  <si>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</si>
  <si>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</si>
  <si>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</si>
  <si>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</si>
  <si>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</si>
  <si>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</si>
  <si>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</si>
  <si>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</si>
  <si>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</si>
  <si>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</si>
  <si>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</si>
  <si>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</si>
  <si>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</si>
  <si>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</si>
  <si>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</si>
  <si>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</si>
  <si>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</si>
  <si>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</si>
  <si>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</si>
  <si>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</si>
  <si>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</si>
  <si>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</si>
  <si>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</si>
  <si>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</si>
  <si>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</si>
  <si>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</si>
  <si>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</si>
  <si>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</si>
  <si>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</si>
  <si>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</si>
  <si>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</si>
  <si>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</si>
  <si>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</si>
  <si>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</si>
  <si>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</si>
  <si>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</si>
  <si>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</si>
  <si>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</si>
  <si>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</si>
  <si>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</si>
  <si>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</si>
  <si>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</si>
  <si>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</si>
  <si>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</si>
  <si>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</si>
  <si>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</si>
  <si>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</si>
  <si>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</si>
  <si>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</si>
  <si>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</si>
  <si>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</si>
  <si>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</si>
  <si>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</si>
  <si>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</si>
  <si>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</si>
  <si>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</si>
  <si>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</si>
  <si>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</si>
  <si>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</si>
  <si>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</si>
  <si>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</si>
  <si>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</si>
  <si>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</si>
  <si>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</si>
  <si>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</si>
  <si>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</si>
  <si>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</si>
  <si>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</si>
  <si>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</si>
  <si>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</si>
  <si>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</si>
  <si>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</si>
  <si>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</si>
  <si>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</si>
  <si>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</si>
  <si>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</si>
  <si>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</si>
  <si>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</si>
  <si>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</si>
  <si>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</si>
  <si>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</si>
  <si>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</si>
  <si>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</si>
  <si>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</si>
  <si>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</si>
  <si>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</si>
  <si>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</si>
  <si>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</si>
  <si>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</si>
  <si>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</si>
  <si>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</si>
  <si>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</si>
  <si>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</si>
  <si>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</si>
  <si>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</si>
  <si>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</si>
  <si>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</si>
  <si>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</si>
  <si>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</si>
  <si>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</si>
  <si>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</si>
  <si>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</si>
  <si>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</si>
  <si>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</si>
  <si>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</si>
  <si>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</si>
  <si>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</si>
  <si>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</si>
  <si>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</si>
  <si>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</si>
  <si>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</si>
  <si>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</si>
  <si>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</si>
  <si>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</si>
  <si>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</si>
  <si>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</si>
  <si>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</si>
  <si>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</si>
  <si>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</si>
  <si>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</si>
  <si>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</si>
  <si>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</si>
  <si>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</si>
  <si>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</si>
  <si>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</si>
  <si>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</si>
  <si>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</si>
  <si>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</si>
  <si>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</si>
  <si>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</si>
  <si>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</si>
  <si>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</si>
  <si>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</si>
  <si>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</si>
  <si>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</si>
  <si>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</si>
  <si>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</si>
  <si>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</si>
  <si>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</si>
  <si>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</si>
  <si>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</si>
  <si>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</si>
  <si>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</si>
  <si>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</si>
  <si>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</si>
  <si>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</si>
  <si>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</si>
  <si>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</si>
  <si>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</si>
  <si>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</si>
  <si>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</si>
  <si>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</si>
  <si>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</si>
  <si>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</si>
  <si>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</si>
  <si>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</si>
  <si>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</si>
  <si>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</si>
  <si>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</si>
  <si>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</si>
  <si>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</si>
  <si>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</si>
  <si>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</si>
  <si>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</si>
  <si>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</si>
  <si>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</si>
  <si>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</si>
  <si>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</si>
  <si>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</si>
  <si>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</si>
  <si>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</si>
  <si>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</si>
  <si>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</si>
  <si>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</si>
  <si>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</si>
  <si>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</si>
  <si>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</si>
  <si>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</si>
  <si>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</si>
  <si>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</si>
  <si>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</si>
  <si>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</si>
  <si>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</si>
  <si>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</si>
  <si>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</si>
  <si>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</si>
  <si>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</si>
  <si>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</si>
  <si>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</si>
  <si>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</si>
  <si>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</si>
  <si>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</si>
  <si>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</si>
  <si>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</si>
  <si>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</si>
  <si>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</si>
  <si>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</si>
  <si>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</si>
  <si>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</si>
  <si>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</si>
  <si>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</si>
  <si>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</si>
  <si>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</si>
  <si>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</si>
  <si>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</si>
  <si>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</si>
  <si>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</si>
  <si>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</si>
  <si>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</si>
  <si>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</si>
  <si>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</si>
  <si>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</si>
  <si>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</si>
  <si>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</si>
  <si>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</si>
  <si>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</si>
  <si>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</si>
  <si>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</si>
  <si>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</si>
  <si>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</si>
  <si>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</si>
  <si>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</si>
  <si>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</si>
  <si>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</si>
  <si>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</si>
  <si>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</si>
  <si>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</si>
  <si>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</si>
  <si>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</si>
  <si>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</si>
  <si>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</si>
  <si>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</si>
  <si>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</si>
  <si>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</si>
  <si>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</si>
  <si>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</si>
  <si>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</si>
  <si>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</si>
  <si>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</si>
  <si>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</si>
  <si>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</si>
  <si>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</si>
  <si>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</si>
  <si>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</si>
  <si>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</si>
  <si>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</si>
  <si>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</si>
  <si>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</si>
  <si>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</si>
  <si>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</si>
  <si>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</si>
  <si>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</si>
  <si>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</si>
  <si>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</si>
  <si>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</si>
  <si>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</si>
  <si>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</si>
  <si>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</si>
  <si>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</si>
  <si>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</si>
  <si>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</si>
  <si>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</si>
  <si>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</si>
  <si>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</si>
  <si>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</si>
  <si>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</si>
  <si>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</si>
  <si>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</si>
  <si>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</si>
  <si>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</si>
  <si>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</si>
  <si>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</si>
  <si>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</si>
  <si>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</si>
  <si>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</si>
  <si>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</si>
  <si>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</si>
  <si>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</si>
  <si>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</si>
  <si>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</si>
  <si>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</si>
  <si>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</si>
  <si>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</si>
  <si>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</si>
  <si>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</si>
  <si>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</si>
  <si>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</si>
  <si>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</si>
  <si>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</si>
  <si>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</si>
  <si>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</si>
  <si>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</si>
  <si>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</si>
  <si>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</si>
  <si>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</si>
  <si>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</si>
  <si>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</si>
  <si>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</si>
  <si>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</si>
  <si>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</si>
  <si>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</si>
  <si>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</si>
  <si>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</si>
  <si>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</si>
  <si>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</si>
  <si>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</si>
  <si>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</si>
  <si>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</si>
  <si>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</si>
  <si>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</si>
  <si>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</si>
  <si>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</si>
  <si>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</si>
  <si>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</si>
  <si>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</si>
  <si>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</si>
  <si>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</si>
  <si>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</si>
  <si>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</si>
  <si>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</si>
  <si>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</si>
  <si>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</si>
  <si>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</si>
  <si>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</si>
  <si>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</si>
  <si>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</si>
  <si>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</si>
  <si>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</si>
  <si>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</si>
  <si>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</si>
  <si>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</si>
  <si>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</si>
  <si>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</si>
  <si>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</si>
  <si>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</si>
  <si>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</si>
  <si>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</si>
  <si>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</si>
  <si>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</si>
  <si>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</si>
  <si>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</si>
  <si>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</si>
  <si>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</si>
  <si>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</si>
  <si>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</si>
  <si>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</si>
  <si>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</si>
  <si>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</si>
  <si>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</si>
  <si>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</si>
  <si>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</si>
  <si>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</si>
  <si>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</si>
  <si>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</si>
  <si>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</si>
  <si>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</si>
  <si>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</si>
  <si>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</si>
  <si>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</si>
  <si>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</si>
  <si>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</si>
  <si>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</si>
  <si>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</si>
  <si>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</si>
  <si>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</si>
  <si>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</si>
  <si>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</si>
  <si>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</si>
  <si>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</si>
  <si>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</si>
  <si>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</si>
  <si>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</si>
  <si>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</si>
  <si>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</si>
  <si>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</si>
  <si>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</si>
  <si>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</si>
  <si>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</si>
  <si>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</si>
  <si>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</si>
  <si>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</si>
  <si>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</si>
  <si>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</si>
  <si>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</si>
  <si>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</si>
  <si>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</si>
  <si>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</si>
  <si>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</si>
  <si>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</si>
  <si>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</si>
  <si>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</si>
  <si>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</si>
  <si>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</si>
  <si>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</si>
  <si>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</si>
  <si>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</si>
  <si>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</si>
  <si>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</si>
  <si>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</si>
  <si>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</si>
  <si>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</si>
  <si>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</si>
  <si>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</si>
  <si>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</si>
  <si>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</si>
  <si>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</si>
  <si>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</si>
  <si>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</si>
  <si>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</si>
  <si>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</si>
  <si>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</si>
  <si>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</si>
  <si>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</si>
  <si>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</si>
  <si>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</si>
  <si>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</si>
  <si>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</si>
  <si>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</si>
  <si>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</si>
  <si>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</si>
  <si>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</si>
  <si>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</si>
  <si>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</si>
  <si>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</si>
  <si>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</si>
  <si>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</si>
  <si>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</si>
  <si>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</si>
  <si>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</si>
  <si>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</si>
  <si>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</si>
  <si>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</si>
  <si>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</si>
  <si>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</si>
  <si>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</si>
  <si>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</si>
  <si>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</si>
  <si>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</si>
  <si>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</si>
  <si>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</si>
  <si>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</si>
  <si>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</si>
  <si>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</si>
  <si>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</si>
  <si>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</si>
  <si>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</si>
  <si>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</si>
  <si>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</si>
  <si>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</si>
  <si>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</si>
  <si>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</si>
  <si>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</si>
  <si>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</si>
  <si>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</si>
  <si>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</si>
  <si>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</si>
  <si>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</si>
  <si>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</si>
  <si>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</si>
  <si>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</si>
  <si>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</si>
  <si>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</si>
  <si>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</si>
  <si>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</si>
  <si>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</si>
  <si>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</si>
  <si>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</si>
  <si>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</si>
  <si>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</si>
  <si>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</si>
  <si>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</si>
  <si>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</si>
  <si>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</si>
  <si>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</si>
  <si>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</si>
  <si>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</si>
  <si>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</si>
  <si>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</si>
  <si>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</si>
  <si>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</si>
  <si>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</si>
  <si>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</si>
  <si>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</si>
  <si>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</si>
  <si>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</si>
  <si>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</si>
  <si>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</si>
  <si>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</si>
  <si>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</si>
  <si>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</si>
  <si>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</si>
  <si>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</si>
  <si>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</si>
  <si>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</si>
  <si>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</si>
  <si>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</si>
  <si>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</si>
  <si>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</si>
  <si>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</si>
  <si>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</si>
  <si>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</si>
  <si>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</si>
  <si>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</si>
  <si>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</si>
  <si>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</si>
  <si>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</si>
  <si>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</si>
  <si>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</si>
  <si>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</si>
  <si>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</si>
  <si>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</si>
  <si>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</si>
  <si>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</si>
  <si>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</si>
  <si>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</si>
  <si>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</si>
  <si>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</si>
  <si>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</si>
  <si>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</si>
  <si>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</si>
  <si>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</si>
  <si>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</si>
  <si>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</si>
  <si>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</si>
  <si>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</si>
  <si>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</si>
  <si>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</si>
  <si>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</si>
  <si>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</si>
  <si>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</si>
  <si>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</si>
  <si>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</si>
  <si>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</si>
  <si>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</si>
  <si>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</si>
  <si>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</si>
  <si>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</si>
  <si>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</si>
  <si>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</si>
  <si>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</si>
  <si>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</si>
  <si>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</si>
  <si>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</si>
  <si>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</si>
  <si>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</si>
  <si>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</si>
  <si>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</si>
  <si>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</si>
  <si>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</si>
  <si>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</si>
  <si>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</si>
  <si>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</si>
  <si>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</si>
  <si>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</si>
  <si>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</si>
  <si>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</si>
  <si>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</si>
  <si>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</si>
  <si>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</si>
  <si>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</si>
  <si>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</si>
  <si>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</si>
  <si>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</si>
  <si>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</si>
  <si>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</si>
  <si>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</si>
  <si>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</si>
  <si>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</si>
  <si>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</si>
  <si>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</si>
  <si>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</si>
  <si>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</si>
  <si>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</si>
  <si>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</si>
  <si>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</si>
  <si>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</si>
  <si>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</si>
  <si>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</si>
  <si>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</si>
  <si>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</si>
  <si>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</si>
  <si>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</si>
  <si>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</si>
  <si>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</si>
  <si>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</si>
  <si>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</si>
  <si>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</si>
  <si>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</si>
  <si>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</si>
  <si>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</si>
  <si>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</si>
  <si>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</si>
  <si>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</si>
  <si>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</si>
  <si>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</si>
  <si>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</si>
  <si>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</si>
  <si>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</si>
  <si>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</si>
  <si>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</si>
  <si>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</si>
  <si>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</si>
  <si>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</si>
  <si>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</si>
  <si>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</si>
  <si>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</si>
  <si>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</si>
  <si>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</si>
  <si>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</si>
  <si>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</si>
  <si>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</si>
  <si>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</si>
  <si>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</si>
  <si>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</si>
  <si>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</si>
  <si>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</si>
  <si>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</si>
  <si>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</si>
  <si>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</si>
  <si>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</si>
  <si>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</si>
  <si>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</si>
  <si>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</si>
  <si>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</si>
  <si>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</si>
  <si>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</si>
  <si>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</si>
  <si>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</si>
  <si>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</si>
  <si>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</si>
  <si>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</si>
  <si>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</si>
  <si>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</si>
  <si>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</si>
  <si>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</si>
  <si>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</si>
  <si>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</si>
  <si>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</si>
  <si>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</si>
  <si>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</si>
  <si>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</si>
  <si>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</si>
  <si>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</si>
  <si>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</si>
  <si>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</si>
  <si>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</si>
  <si>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</si>
  <si>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</si>
  <si>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</si>
  <si>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</si>
  <si>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</si>
  <si>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</si>
  <si>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</si>
  <si>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</si>
  <si>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</si>
  <si>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</si>
  <si>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</si>
  <si>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</si>
  <si>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</si>
  <si>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</si>
  <si>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</si>
  <si>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</si>
  <si>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</si>
  <si>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</si>
  <si>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</si>
  <si>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</si>
  <si>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</si>
  <si>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</si>
  <si>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</si>
  <si>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</si>
  <si>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</si>
  <si>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</si>
  <si>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</si>
  <si>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</si>
  <si>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</si>
  <si>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</si>
  <si>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</si>
  <si>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</si>
  <si>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</si>
  <si>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</si>
  <si>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</si>
  <si>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</si>
  <si>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</si>
  <si>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</si>
  <si>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</si>
  <si>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</si>
  <si>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</si>
  <si>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</si>
  <si>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</si>
  <si>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</si>
  <si>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</si>
  <si>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</si>
  <si>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</si>
  <si>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</si>
  <si>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</si>
  <si>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</si>
  <si>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</si>
  <si>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</si>
  <si>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</si>
  <si>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</si>
  <si>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</si>
  <si>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</si>
  <si>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</si>
  <si>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</si>
  <si>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</si>
  <si>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</si>
  <si>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</si>
  <si>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</si>
  <si>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</si>
  <si>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</si>
  <si>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</si>
  <si>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</si>
  <si>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</si>
  <si>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</si>
  <si>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</si>
  <si>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</si>
  <si>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</si>
  <si>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</si>
  <si>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</si>
  <si>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</si>
  <si>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</si>
  <si>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</si>
  <si>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</si>
  <si>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</si>
  <si>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</si>
  <si>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</si>
  <si>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</si>
  <si>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</si>
  <si>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</si>
  <si>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</si>
  <si>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</si>
  <si>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</si>
  <si>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</si>
  <si>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</si>
  <si>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</si>
  <si>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</si>
  <si>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</si>
  <si>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</si>
  <si>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</si>
  <si>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</si>
  <si>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</si>
  <si>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</si>
  <si>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</si>
  <si>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</si>
  <si>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</si>
  <si>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</si>
  <si>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</si>
  <si>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</si>
  <si>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</si>
  <si>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</si>
  <si>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</si>
  <si>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</si>
  <si>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</si>
  <si>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</si>
  <si>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</si>
  <si>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</si>
  <si>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</si>
  <si>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</si>
  <si>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</si>
  <si>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</si>
  <si>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</si>
  <si>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</si>
  <si>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</si>
  <si>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</si>
  <si>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</si>
  <si>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</si>
  <si>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</si>
  <si>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</si>
  <si>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</si>
  <si>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</si>
  <si>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</si>
  <si>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</si>
  <si>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</si>
  <si>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</si>
  <si>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</si>
  <si>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</si>
  <si>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</si>
  <si>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</si>
  <si>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</si>
  <si>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</si>
  <si>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</si>
  <si>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</si>
  <si>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</si>
  <si>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</si>
  <si>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</si>
  <si>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</si>
  <si>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</si>
  <si>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</si>
  <si>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</si>
  <si>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</si>
  <si>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</si>
  <si>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</si>
  <si>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</si>
  <si>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</si>
  <si>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</si>
  <si>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</si>
  <si>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</si>
  <si>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</si>
  <si>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</si>
  <si>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</si>
  <si>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</si>
  <si>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</si>
  <si>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</si>
  <si>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</si>
  <si>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</si>
  <si>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</si>
  <si>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</si>
  <si>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</si>
  <si>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</si>
  <si>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</si>
  <si>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</si>
  <si>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</si>
  <si>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</si>
  <si>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</si>
  <si>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</si>
  <si>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</si>
  <si>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</si>
  <si>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</si>
  <si>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</si>
  <si>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</si>
  <si>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</si>
  <si>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</si>
  <si>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</si>
  <si>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</si>
  <si>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</si>
  <si>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</si>
  <si>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</si>
  <si>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</si>
  <si>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</si>
  <si>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</si>
  <si>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</si>
  <si>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</si>
  <si>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</si>
  <si>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</si>
  <si>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</si>
  <si>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</si>
  <si>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</si>
  <si>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</si>
  <si>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</si>
  <si>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</si>
  <si>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</si>
  <si>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</si>
  <si>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</si>
  <si>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</si>
  <si>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</si>
  <si>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</si>
  <si>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</si>
  <si>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</si>
  <si>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</si>
  <si>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</si>
  <si>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</si>
  <si>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</si>
  <si>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</si>
  <si>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</si>
  <si>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</si>
  <si>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</si>
  <si>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</si>
  <si>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</si>
  <si>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</si>
  <si>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</si>
  <si>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</si>
  <si>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</si>
  <si>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</si>
  <si>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</si>
  <si>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</si>
  <si>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</si>
  <si>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</si>
  <si>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</si>
  <si>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</si>
  <si>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</si>
  <si>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</si>
  <si>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</si>
  <si>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</si>
  <si>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</si>
  <si>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</si>
  <si>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</si>
  <si>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</si>
  <si>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</si>
  <si>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</si>
  <si>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</si>
  <si>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</si>
  <si>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</si>
  <si>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</si>
  <si>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</si>
  <si>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</si>
  <si>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</si>
  <si>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</si>
  <si>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</si>
  <si>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</si>
  <si>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</si>
  <si>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</si>
  <si>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</si>
  <si>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</si>
  <si>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</si>
  <si>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</si>
  <si>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</si>
  <si>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</si>
  <si>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</si>
  <si>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</si>
  <si>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</si>
  <si>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</si>
  <si>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</si>
  <si>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</si>
  <si>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</si>
  <si>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</si>
  <si>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</si>
  <si>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</si>
  <si>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</si>
  <si>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</si>
  <si>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</si>
  <si>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</si>
  <si>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</si>
  <si>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</si>
  <si>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</si>
  <si>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</si>
  <si>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</si>
  <si>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</si>
  <si>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</si>
  <si>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</si>
  <si>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</si>
  <si>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</si>
  <si>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</si>
  <si>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</si>
  <si>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</si>
  <si>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</si>
  <si>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</si>
  <si>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</si>
  <si>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</si>
  <si>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</si>
  <si>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</si>
  <si>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</si>
  <si>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</si>
  <si>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</si>
  <si>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</si>
  <si>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</si>
  <si>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</si>
  <si>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</si>
  <si>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</si>
  <si>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</si>
  <si>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</si>
  <si>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</si>
  <si>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</si>
  <si>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</si>
  <si>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</si>
  <si>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</si>
  <si>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</si>
  <si>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</si>
  <si>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</si>
  <si>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</si>
  <si>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</si>
  <si>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</si>
  <si>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</si>
  <si>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</si>
  <si>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</si>
  <si>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</si>
  <si>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</si>
  <si>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</si>
  <si>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</si>
  <si>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</si>
  <si>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</si>
  <si>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</si>
  <si>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</si>
  <si>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</si>
  <si>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</si>
  <si>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</si>
  <si>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</si>
  <si>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</si>
  <si>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</si>
  <si>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</si>
  <si>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</si>
  <si>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</si>
  <si>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</si>
  <si>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</si>
  <si>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</si>
  <si>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</si>
  <si>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</si>
  <si>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</si>
  <si>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</si>
  <si>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</si>
  <si>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</si>
  <si>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</si>
  <si>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</si>
  <si>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</si>
  <si>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</si>
  <si>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</si>
  <si>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</si>
  <si>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</si>
  <si>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</si>
  <si>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</si>
  <si>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</si>
  <si>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</si>
  <si>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</si>
  <si>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</si>
  <si>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</si>
  <si>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</si>
  <si>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</si>
  <si>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</si>
  <si>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</si>
  <si>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</si>
  <si>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</si>
  <si>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</si>
  <si>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</si>
  <si>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</si>
  <si>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</si>
  <si>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</si>
  <si>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</si>
  <si>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</si>
  <si>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</si>
  <si>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</si>
  <si>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</si>
  <si>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</si>
  <si>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</si>
  <si>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</si>
  <si>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</si>
  <si>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</si>
  <si>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</si>
  <si>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</si>
  <si>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</si>
  <si>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</si>
  <si>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</si>
  <si>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</si>
  <si>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</si>
  <si>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</si>
  <si>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</si>
  <si>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</si>
  <si>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</si>
  <si>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</si>
  <si>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</si>
  <si>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</si>
  <si>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</si>
  <si>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</si>
  <si>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</si>
  <si>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</si>
  <si>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</si>
  <si>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</si>
  <si>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</si>
  <si>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</si>
  <si>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</si>
  <si>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</si>
  <si>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</si>
  <si>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</si>
  <si>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</si>
  <si>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</si>
  <si>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</si>
  <si>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</si>
  <si>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</si>
  <si>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</si>
  <si>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</si>
  <si>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</si>
  <si>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</si>
  <si>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</si>
  <si>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</si>
  <si>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</si>
  <si>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</si>
  <si>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</si>
  <si>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</si>
  <si>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</si>
  <si>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</si>
  <si>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</si>
  <si>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</si>
  <si>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</si>
  <si>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</si>
  <si>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</si>
  <si>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</si>
  <si>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</si>
  <si>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</si>
  <si>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</si>
  <si>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</si>
  <si>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</si>
  <si>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</si>
  <si>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</si>
  <si>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</si>
  <si>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</si>
  <si>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</si>
  <si>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</si>
  <si>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</si>
  <si>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</si>
  <si>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</si>
  <si>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</si>
  <si>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</si>
  <si>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</si>
  <si>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</si>
  <si>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</si>
  <si>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</si>
  <si>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</si>
  <si>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</si>
  <si>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</si>
  <si>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</si>
  <si>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</si>
  <si>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</si>
  <si>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</si>
  <si>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</si>
  <si>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</si>
  <si>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</si>
  <si>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</si>
  <si>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</si>
  <si>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</si>
  <si>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</si>
  <si>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</si>
  <si>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</si>
  <si>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</si>
  <si>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</si>
  <si>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</si>
  <si>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</si>
  <si>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</si>
  <si>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</si>
  <si>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</si>
  <si>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</si>
  <si>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</si>
  <si>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</si>
  <si>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</si>
  <si>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</si>
  <si>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</si>
  <si>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</si>
  <si>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</si>
  <si>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</si>
  <si>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</si>
  <si>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</si>
  <si>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</si>
  <si>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</si>
  <si>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</si>
  <si>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</si>
  <si>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</si>
  <si>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</si>
  <si>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</si>
  <si>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</si>
  <si>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</si>
  <si>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</si>
  <si>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</si>
  <si>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</si>
  <si>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</si>
  <si>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</si>
  <si>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</si>
  <si>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</si>
  <si>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</si>
  <si>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</si>
  <si>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</si>
  <si>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</si>
  <si>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</si>
  <si>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</si>
  <si>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</si>
  <si>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</si>
  <si>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</si>
  <si>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</si>
  <si>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</si>
  <si>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</si>
  <si>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</si>
  <si>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</si>
  <si>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</si>
  <si>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</si>
  <si>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</si>
  <si>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</si>
  <si>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</si>
  <si>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</si>
  <si>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</si>
  <si>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</si>
  <si>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</si>
  <si>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</si>
  <si>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</si>
  <si>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</si>
  <si>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</si>
  <si>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</si>
  <si>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</si>
  <si>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</si>
  <si>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</si>
  <si>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</si>
  <si>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</si>
  <si>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</si>
  <si>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</si>
  <si>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</si>
  <si>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</si>
  <si>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</si>
  <si>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</si>
  <si>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</si>
  <si>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</si>
  <si>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</si>
  <si>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</si>
  <si>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</si>
  <si>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</si>
  <si>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</si>
  <si>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</si>
  <si>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</si>
  <si>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</si>
  <si>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</si>
  <si>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</si>
  <si>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</si>
  <si>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</si>
  <si>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</si>
  <si>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</si>
  <si>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</si>
  <si>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</si>
  <si>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</si>
  <si>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</si>
  <si>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</si>
  <si>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</si>
  <si>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</si>
  <si>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</si>
  <si>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</si>
  <si>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</si>
  <si>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</si>
  <si>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</si>
  <si>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</si>
  <si>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</si>
  <si>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</si>
  <si>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</si>
  <si>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</si>
  <si>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</si>
  <si>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</si>
  <si>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</si>
  <si>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</si>
  <si>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</si>
  <si>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</si>
  <si>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</si>
  <si>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</si>
  <si>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</si>
  <si>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</si>
  <si>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</si>
  <si>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</si>
  <si>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</si>
  <si>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</si>
  <si>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</si>
  <si>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</si>
  <si>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</si>
  <si>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</si>
  <si>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</si>
  <si>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</si>
  <si>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</si>
  <si>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</si>
  <si>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</si>
  <si>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</si>
  <si>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</si>
  <si>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</si>
  <si>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</si>
  <si>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</si>
  <si>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</si>
  <si>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</si>
  <si>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</si>
  <si>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</si>
  <si>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</si>
  <si>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</si>
  <si>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</si>
  <si>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</si>
  <si>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</si>
  <si>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</si>
  <si>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</si>
  <si>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</si>
  <si>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</si>
  <si>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</si>
  <si>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</si>
  <si>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</si>
  <si>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</si>
  <si>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</si>
  <si>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</si>
  <si>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</si>
  <si>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</si>
  <si>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</si>
  <si>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</si>
  <si>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</si>
  <si>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</si>
  <si>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</si>
  <si>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</si>
  <si>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</si>
  <si>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</si>
  <si>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</si>
  <si>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</si>
  <si>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</si>
  <si>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</si>
  <si>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</si>
  <si>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</si>
  <si>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</si>
  <si>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</si>
  <si>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</si>
  <si>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</si>
  <si>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</si>
  <si>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</si>
  <si>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</si>
  <si>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</si>
  <si>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</si>
  <si>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</si>
  <si>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</si>
  <si>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</si>
  <si>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</si>
  <si>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</si>
  <si>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</si>
  <si>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</si>
  <si>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</si>
  <si>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</si>
  <si>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</si>
  <si>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</si>
  <si>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</si>
  <si>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</si>
  <si>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</si>
  <si>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</si>
  <si>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</si>
  <si>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</si>
  <si>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</si>
  <si>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</si>
  <si>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</si>
  <si>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</si>
  <si>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</si>
  <si>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</si>
  <si>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</si>
  <si>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</si>
  <si>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</si>
  <si>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</si>
  <si>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</si>
  <si>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</si>
  <si>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</si>
  <si>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</si>
  <si>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</si>
  <si>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</si>
  <si>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</si>
  <si>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</si>
  <si>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</si>
  <si>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</si>
  <si>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</si>
  <si>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</si>
  <si>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</si>
  <si>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</si>
  <si>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</si>
  <si>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</si>
  <si>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</si>
  <si>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</si>
  <si>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</si>
  <si>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</si>
  <si>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</si>
  <si>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</si>
  <si>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</si>
  <si>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</si>
  <si>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</si>
  <si>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</si>
  <si>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</si>
  <si>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</si>
  <si>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</si>
  <si>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</si>
  <si>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</si>
  <si>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</si>
  <si>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</si>
  <si>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</si>
  <si>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</si>
  <si>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</si>
  <si>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</si>
  <si>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</si>
  <si>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</si>
  <si>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</si>
  <si>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</si>
  <si>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</si>
  <si>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</si>
  <si>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</si>
  <si>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</si>
  <si>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</si>
  <si>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</si>
  <si>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</si>
  <si>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</si>
  <si>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</si>
  <si>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</si>
  <si>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</si>
  <si>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</si>
  <si>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</si>
  <si>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</si>
  <si>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</si>
  <si>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</si>
  <si>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</si>
  <si>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</si>
  <si>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</si>
  <si>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</si>
  <si>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</si>
  <si>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</si>
  <si>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</si>
  <si>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</si>
  <si>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</si>
  <si>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</si>
  <si>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</si>
  <si>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</si>
  <si>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</si>
  <si>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</si>
  <si>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</si>
  <si>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</si>
  <si>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</si>
  <si>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</si>
  <si>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</si>
  <si>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</si>
  <si>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</si>
  <si>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</si>
  <si>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</si>
  <si>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</si>
  <si>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</si>
  <si>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</si>
  <si>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</si>
  <si>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</si>
  <si>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</si>
  <si>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</si>
  <si>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</si>
  <si>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</si>
  <si>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</si>
  <si>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</si>
  <si>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</si>
  <si>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</si>
  <si>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</si>
  <si>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</si>
  <si>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</si>
  <si>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</si>
  <si>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</si>
  <si>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</si>
  <si>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</si>
  <si>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</si>
  <si>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</si>
  <si>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</si>
  <si>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</si>
  <si>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</si>
  <si>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</si>
  <si>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</si>
  <si>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</si>
  <si>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</si>
  <si>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</si>
  <si>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</si>
  <si>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</si>
  <si>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</si>
  <si>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</si>
  <si>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</si>
  <si>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</si>
  <si>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</si>
  <si>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</si>
  <si>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</si>
  <si>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</si>
  <si>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</si>
  <si>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</si>
  <si>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</si>
  <si>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</si>
  <si>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</si>
  <si>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</si>
  <si>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</si>
  <si>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</si>
  <si>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</si>
  <si>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</si>
  <si>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</si>
  <si>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</si>
  <si>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</si>
  <si>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</si>
  <si>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</si>
  <si>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</si>
  <si>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</si>
  <si>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</si>
  <si>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</si>
  <si>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</si>
  <si>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</si>
  <si>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</si>
  <si>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</si>
  <si>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</si>
  <si>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</si>
  <si>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</si>
  <si>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</si>
  <si>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</si>
  <si>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</si>
  <si>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</si>
  <si>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</si>
  <si>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</si>
  <si>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</si>
  <si>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</si>
  <si>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</si>
  <si>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</si>
  <si>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</si>
  <si>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</si>
  <si>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</si>
  <si>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</si>
  <si>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</si>
  <si>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</si>
  <si>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</si>
  <si>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</si>
  <si>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</si>
  <si>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</si>
  <si>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</si>
  <si>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</si>
  <si>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</si>
  <si>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</si>
  <si>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</si>
  <si>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</si>
  <si>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</si>
  <si>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</si>
  <si>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</si>
  <si>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</si>
  <si>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</si>
  <si>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</si>
  <si>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</si>
  <si>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</si>
  <si>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</si>
  <si>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</si>
  <si>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</si>
  <si>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</si>
  <si>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</si>
  <si>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</si>
  <si>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</si>
  <si>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</si>
  <si>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</si>
  <si>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</si>
  <si>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</si>
  <si>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</si>
  <si>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</si>
  <si>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</si>
  <si>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</si>
  <si>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</si>
  <si>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</si>
  <si>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</si>
  <si>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</si>
  <si>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</si>
  <si>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</si>
  <si>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</si>
  <si>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</si>
  <si>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</si>
  <si>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</si>
  <si>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</si>
  <si>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</si>
  <si>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</si>
  <si>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</si>
  <si>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</si>
  <si>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</si>
  <si>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</si>
  <si>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</si>
  <si>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</si>
  <si>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</si>
  <si>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</si>
  <si>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</si>
  <si>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</si>
  <si>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</si>
  <si>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</si>
  <si>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</si>
  <si>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</si>
  <si>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</si>
  <si>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</si>
  <si>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</si>
  <si>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</si>
  <si>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</si>
  <si>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</si>
  <si>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</si>
  <si>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</si>
  <si>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</si>
  <si>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</si>
  <si>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</si>
  <si>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</si>
  <si>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</si>
  <si>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</si>
  <si>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</si>
  <si>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</si>
  <si>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</si>
  <si>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</si>
  <si>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</si>
  <si>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</si>
  <si>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</si>
  <si>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</si>
  <si>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</si>
  <si>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</si>
  <si>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</si>
  <si>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</si>
  <si>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</si>
  <si>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</si>
  <si>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</si>
  <si>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</si>
  <si>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</si>
  <si>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</si>
  <si>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</si>
  <si>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</si>
  <si>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</si>
  <si>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</si>
  <si>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</si>
  <si>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</si>
  <si>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</si>
  <si>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</si>
  <si>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</si>
  <si>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</si>
  <si>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</si>
  <si>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</si>
  <si>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</si>
  <si>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</si>
  <si>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</si>
  <si>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</si>
  <si>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</si>
  <si>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</si>
  <si>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</si>
  <si>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</si>
  <si>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</si>
  <si>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</si>
  <si>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</si>
  <si>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</si>
  <si>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</si>
  <si>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</si>
  <si>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</si>
  <si>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</si>
  <si>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</si>
  <si>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</si>
  <si>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</si>
  <si>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</si>
  <si>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</si>
  <si>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</si>
  <si>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</si>
  <si>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</si>
  <si>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</si>
  <si>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</si>
  <si>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</si>
  <si>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</si>
  <si>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</si>
  <si>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</si>
  <si>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</si>
  <si>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</si>
  <si>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</si>
  <si>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</si>
  <si>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</si>
  <si>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</si>
  <si>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</si>
  <si>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</si>
  <si>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</si>
  <si>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</si>
  <si>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</si>
  <si>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</si>
  <si>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</si>
  <si>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</si>
  <si>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</si>
  <si>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</si>
  <si>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</si>
  <si>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</si>
  <si>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</si>
  <si>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</si>
  <si>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</si>
  <si>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</si>
  <si>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</si>
  <si>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</si>
  <si>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</si>
  <si>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</si>
  <si>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</si>
  <si>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</si>
  <si>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</si>
  <si>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</si>
  <si>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</si>
  <si>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</si>
  <si>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</si>
  <si>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</si>
  <si>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</si>
  <si>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</si>
  <si>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</si>
  <si>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</si>
  <si>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</si>
  <si>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</si>
  <si>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</si>
  <si>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</si>
  <si>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</si>
  <si>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</si>
  <si>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</si>
  <si>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</si>
  <si>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</si>
  <si>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</si>
  <si>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</si>
  <si>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</si>
  <si>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</si>
  <si>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</si>
  <si>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</si>
  <si>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</si>
  <si>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</si>
  <si>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</si>
  <si>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</si>
  <si>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</si>
  <si>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</si>
  <si>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</si>
  <si>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</si>
  <si>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</si>
  <si>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</si>
  <si>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</si>
  <si>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</si>
  <si>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</si>
  <si>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</si>
  <si>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</si>
  <si>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</si>
  <si>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</si>
  <si>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</si>
  <si>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</si>
  <si>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</si>
  <si>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</si>
  <si>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</si>
  <si>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</si>
  <si>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</si>
  <si>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</si>
  <si>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</si>
  <si>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</si>
  <si>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</si>
  <si>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</si>
  <si>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</si>
  <si>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</si>
  <si>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</si>
  <si>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</si>
  <si>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</si>
  <si>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</si>
  <si>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</si>
  <si>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</si>
  <si>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</si>
  <si>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</si>
  <si>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</si>
  <si>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</si>
  <si>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</si>
  <si>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</si>
  <si>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</si>
  <si>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</si>
  <si>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</si>
  <si>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</si>
  <si>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</si>
  <si>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</si>
  <si>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</si>
  <si>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</si>
  <si>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</si>
  <si>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</si>
  <si>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</si>
  <si>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</si>
  <si>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</si>
  <si>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</si>
  <si>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</si>
  <si>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</si>
  <si>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</si>
  <si>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</si>
  <si>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</si>
  <si>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</si>
  <si>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</si>
  <si>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</si>
  <si>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</si>
  <si>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</si>
  <si>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</si>
  <si>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</si>
  <si>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</si>
  <si>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</si>
  <si>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</si>
  <si>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</si>
  <si>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</si>
  <si>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</si>
  <si>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</si>
  <si>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</si>
  <si>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</si>
  <si>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</si>
  <si>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</si>
  <si>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</si>
  <si>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</si>
  <si>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</si>
  <si>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</si>
  <si>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</si>
  <si>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</si>
  <si>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</si>
  <si>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</si>
  <si>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</si>
  <si>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</si>
  <si>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</si>
  <si>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</si>
  <si>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</si>
  <si>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</si>
  <si>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</si>
  <si>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</si>
  <si>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</si>
  <si>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</si>
  <si>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</si>
  <si>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</si>
  <si>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</si>
  <si>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</si>
  <si>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</si>
  <si>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</si>
  <si>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</si>
  <si>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</si>
  <si>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</si>
  <si>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</si>
  <si>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</si>
  <si>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</si>
  <si>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</si>
  <si>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</si>
  <si>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</si>
  <si>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</si>
  <si>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</si>
  <si>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</si>
  <si>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</si>
  <si>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</si>
  <si>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</si>
  <si>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</si>
  <si>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</si>
  <si>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</si>
  <si>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</si>
  <si>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</si>
  <si>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</si>
  <si>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</si>
  <si>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</si>
  <si>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</si>
  <si>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</si>
  <si>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</si>
  <si>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</si>
  <si>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</si>
  <si>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</si>
  <si>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</si>
  <si>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</si>
  <si>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</si>
  <si>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</si>
  <si>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</si>
  <si>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</si>
  <si>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</si>
  <si>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</si>
  <si>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</si>
  <si>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</si>
  <si>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</si>
  <si>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</si>
  <si>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</si>
  <si>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</si>
  <si>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</si>
  <si>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</si>
  <si>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</si>
  <si>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</si>
  <si>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</si>
  <si>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</si>
  <si>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</si>
  <si>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</si>
  <si>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</si>
  <si>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</si>
  <si>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</si>
  <si>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</si>
  <si>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</si>
  <si>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</si>
  <si>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</si>
  <si>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</si>
  <si>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</si>
  <si>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</si>
  <si>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</si>
  <si>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</si>
  <si>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</si>
  <si>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</si>
  <si>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</si>
  <si>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</si>
  <si>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</si>
  <si>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</si>
  <si>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</si>
  <si>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</si>
  <si>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</si>
  <si>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</si>
  <si>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</si>
  <si>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</si>
  <si>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</si>
  <si>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</si>
  <si>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 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</si>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</sst>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1"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Practice Module 1.xlsx]Pivot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45-42DC-B614-240C5F4464E9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45-42DC-B614-240C5F4464E9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45-42DC-B614-240C5F4464E9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45-42DC-B614-240C5F446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7615120"/>
        <c:axId val="1014133888"/>
      </c:barChart>
      <c:catAx>
        <c:axId val="118761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133888"/>
        <c:crosses val="autoZero"/>
        <c:auto val="1"/>
        <c:lblAlgn val="ctr"/>
        <c:lblOffset val="100"/>
        <c:noMultiLvlLbl val="0"/>
      </c:catAx>
      <c:valAx>
        <c:axId val="101413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61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Practice Module 1.xlsx]Subcategory Statistic!PivotTable3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5-4B2C-A36B-A397D91A7C0D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E5-4B2C-A36B-A397D91A7C0D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E5-4B2C-A36B-A397D91A7C0D}"/>
            </c:ext>
          </c:extLst>
        </c:ser>
        <c:ser>
          <c:idx val="3"/>
          <c:order val="3"/>
          <c:tx>
            <c:strRef>
              <c:f>'Subcategory Statistic'!$E$4:$E$5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E5-4B2C-A36B-A397D91A7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2432896"/>
        <c:axId val="1082430400"/>
      </c:barChart>
      <c:catAx>
        <c:axId val="108243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430400"/>
        <c:crosses val="autoZero"/>
        <c:auto val="1"/>
        <c:lblAlgn val="ctr"/>
        <c:lblOffset val="100"/>
        <c:noMultiLvlLbl val="0"/>
      </c:catAx>
      <c:valAx>
        <c:axId val="10824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43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Practice Module 1.xlsx]Outcomes based on Lauch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D-4588-AB9C-67419A3D45AD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D-4588-AB9C-67419A3D45AD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D-4588-AB9C-67419A3D45AD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D-4588-AB9C-67419A3D4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459008"/>
        <c:axId val="1078456512"/>
      </c:lineChart>
      <c:catAx>
        <c:axId val="10784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456512"/>
        <c:crosses val="autoZero"/>
        <c:auto val="1"/>
        <c:lblAlgn val="ctr"/>
        <c:lblOffset val="100"/>
        <c:noMultiLvlLbl val="0"/>
      </c:catAx>
      <c:valAx>
        <c:axId val="107845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45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A2B0F1A-2958-43DB-BD3E-DD899972E60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6453085-8346-4949-BDE0-C84770F635E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F1DA25-7844-48C2-80F7-D1BF918CFC64}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128586</xdr:colOff>
      <xdr:row>16</xdr:row>
      <xdr:rowOff>166687</xdr:rowOff>
    </xdr:from>
    <xdr:to>
      <xdr:col>6</xdr:col>
      <xdr:colOff>685799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09987-5960-FC36-8E16-DA99E2567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223" cy="629759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6A017AC-E62B-4EF5-0A47-3F5E0CA49A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A9CC896-75BD-E299-7B4D-6B66FE29973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223" cy="629759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52386</xdr:rowOff>
    </xdr:from>
    <xdr:to>
      <xdr:col>8</xdr:col>
      <xdr:colOff>438150</xdr:colOff>
      <xdr:row>68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31BC6-F689-9146-F288-A9DC41BAE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23812</xdr:rowOff>
    </xdr:from>
    <xdr:to>
      <xdr:col>6</xdr:col>
      <xdr:colOff>171450</xdr:colOff>
      <xdr:row>33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6FEA3-A435-50D7-EBEE-EC11838F4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Tran" refreshedDate="44873.32210474537" createdVersion="8" refreshedVersion="8" minRefreshableVersion="3" recordCount="4114" xr:uid="{C4B6CB0A-7C98-41FA-B902-1360A84CC080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Tran" refreshedDate="44873.35042210648" createdVersion="8" refreshedVersion="8" minRefreshableVersion="3" recordCount="4114" xr:uid="{B8BC281F-2F60-448C-9C23-CE2C6C850747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769478-39A9-4AB7-BE24-69EED103D34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07CD7-ADF5-446F-A7C5-9D62C07D684D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921D7-8178-4F78-B8AF-4E9A51D005EB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3C4CC-EF46-4B19-BCE3-D62529F79E3B}">
  <dimension ref="A1:F14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2.85546875" customWidth="1"/>
    <col min="13" max="13" width="14.5703125" customWidth="1"/>
    <col min="14" max="14" width="32.42578125" customWidth="1"/>
    <col min="15" max="15" width="16.28515625" customWidth="1"/>
    <col min="16" max="16" width="17.7109375" customWidth="1"/>
    <col min="17" max="17" width="17.42578125" customWidth="1"/>
    <col min="18" max="18" width="19.42578125" customWidth="1"/>
    <col min="19" max="19" width="11" style="15" bestFit="1" customWidth="1"/>
    <col min="20" max="20" width="11" bestFit="1" customWidth="1"/>
  </cols>
  <sheetData>
    <row r="1" spans="1:20" ht="36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>
        <v>0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 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 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 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 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 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 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 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 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 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 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 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 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 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 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 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 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 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idden="1" x14ac:dyDescent="0.25">
      <c r="A2854">
        <v>2852</v>
      </c>
      <c r="B2854" s="3" t="s">
        <v>2852</v>
      </c>
      <c r="C2854" s="3">
        <v>0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 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 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 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 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 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 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 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 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 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 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 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 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 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 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 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 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 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 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 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 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0" priority="3" operator="equal">
      <formula>"failed"</formula>
    </cfRule>
    <cfRule type="cellIs" dxfId="19" priority="4" operator="equal">
      <formula>"canceled"</formula>
    </cfRule>
    <cfRule type="cellIs" dxfId="18" priority="5" operator="equal">
      <formula>"successful"</formula>
    </cfRule>
    <cfRule type="cellIs" dxfId="17" priority="6" operator="equal">
      <formula>"sucessful"</formula>
    </cfRule>
    <cfRule type="cellIs" dxfId="16" priority="7" operator="equal">
      <formula>"successful "</formula>
    </cfRule>
    <cfRule type="cellIs" dxfId="15" priority="8" operator="equal">
      <formula>"fail"</formula>
    </cfRule>
    <cfRule type="cellIs" dxfId="14" priority="9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FC4CE-2194-4D3D-A2D0-81A92276C271}">
  <dimension ref="A1:T252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9.42578125" bestFit="1" customWidth="1"/>
  </cols>
  <sheetData>
    <row r="1" spans="1:20" ht="36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25">
      <c r="B252" s="3"/>
      <c r="C252" s="3"/>
      <c r="D252" s="6"/>
      <c r="E252" s="8"/>
      <c r="S252" s="15"/>
    </row>
  </sheetData>
  <conditionalFormatting sqref="F1:F252">
    <cfRule type="cellIs" dxfId="13" priority="2" operator="equal">
      <formula>"failed"</formula>
    </cfRule>
    <cfRule type="cellIs" dxfId="12" priority="3" operator="equal">
      <formula>"canceled"</formula>
    </cfRule>
    <cfRule type="cellIs" dxfId="11" priority="4" operator="equal">
      <formula>"successful"</formula>
    </cfRule>
    <cfRule type="cellIs" dxfId="10" priority="5" operator="equal">
      <formula>"sucessful"</formula>
    </cfRule>
    <cfRule type="cellIs" dxfId="9" priority="6" operator="equal">
      <formula>"successful "</formula>
    </cfRule>
    <cfRule type="cellIs" dxfId="8" priority="7" operator="equal">
      <formula>"fail"</formula>
    </cfRule>
    <cfRule type="cellIs" dxfId="7" priority="8" operator="equal">
      <formula>"live"</formula>
    </cfRule>
  </conditionalFormatting>
  <conditionalFormatting sqref="O1:P1 O2:O252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275BC-E38E-4544-892C-EBAF0ADEBD0B}">
  <dimension ref="A1:C14"/>
  <sheetViews>
    <sheetView workbookViewId="0">
      <selection activeCell="C25" sqref="C25"/>
    </sheetView>
  </sheetViews>
  <sheetFormatPr defaultRowHeight="15" x14ac:dyDescent="0.25"/>
  <cols>
    <col min="1" max="1" width="29.42578125" customWidth="1"/>
    <col min="2" max="3" width="13.7109375" style="8" customWidth="1"/>
  </cols>
  <sheetData>
    <row r="1" spans="1:3" x14ac:dyDescent="0.25">
      <c r="B1" s="8" t="s">
        <v>8387</v>
      </c>
      <c r="C1" s="8" t="s">
        <v>8388</v>
      </c>
    </row>
    <row r="2" spans="1:3" x14ac:dyDescent="0.25">
      <c r="A2" t="s">
        <v>8389</v>
      </c>
      <c r="B2" s="8">
        <f>AVERAGE('Successful US Kickstarters'!D:D)</f>
        <v>5048.8786407766993</v>
      </c>
      <c r="C2" s="8">
        <f>AVERAGE('Failed US Kickstarters'!D:D)</f>
        <v>10554.212</v>
      </c>
    </row>
    <row r="3" spans="1:3" x14ac:dyDescent="0.25">
      <c r="A3" t="s">
        <v>8390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25">
      <c r="A4" t="s">
        <v>8400</v>
      </c>
      <c r="B4" s="8">
        <f xml:space="preserve"> 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25">
      <c r="A5" t="s">
        <v>8393</v>
      </c>
      <c r="B5" s="8">
        <f>_xlfn.QUARTILE.EXC('Successful US Kickstarters'!D:D, 3)</f>
        <v>5000</v>
      </c>
      <c r="C5" s="8">
        <f>_xlfn.QUARTILE.EXC('Failed US Kickstarters'!D:D, 3)</f>
        <v>10000</v>
      </c>
    </row>
    <row r="6" spans="1:3" x14ac:dyDescent="0.25">
      <c r="A6" t="s">
        <v>8394</v>
      </c>
      <c r="B6" s="8">
        <f>_xlfn.QUARTILE.EXC('Successful US Kickstarters'!D:D, 1)</f>
        <v>1500</v>
      </c>
      <c r="C6" s="8">
        <f>_xlfn.QUARTILE.EXC('Failed US Kickstarters'!D:D, 1)</f>
        <v>2000</v>
      </c>
    </row>
    <row r="7" spans="1:3" x14ac:dyDescent="0.25">
      <c r="A7" t="s">
        <v>8395</v>
      </c>
      <c r="B7" s="8">
        <f>B5-B6</f>
        <v>3500</v>
      </c>
      <c r="C7" s="8">
        <f>C5-C6</f>
        <v>8000</v>
      </c>
    </row>
    <row r="9" spans="1:3" x14ac:dyDescent="0.25">
      <c r="A9" t="s">
        <v>8391</v>
      </c>
      <c r="B9" s="8">
        <f>AVERAGE('Successful US Kickstarters'!E:E)</f>
        <v>5601.5458009708727</v>
      </c>
      <c r="C9" s="8">
        <f>AVERAGE('Failed US Kickstarters'!E:E)</f>
        <v>558.65484000000004</v>
      </c>
    </row>
    <row r="10" spans="1:3" x14ac:dyDescent="0.25">
      <c r="A10" t="s">
        <v>8392</v>
      </c>
      <c r="B10" s="8">
        <f>MEDIAN('Successful US Kickstarters'!E:E)</f>
        <v>3167.5</v>
      </c>
      <c r="C10" s="8">
        <f>MEDIAN('Failed US Kickstarters'!E:E)</f>
        <v>103</v>
      </c>
    </row>
    <row r="11" spans="1:3" x14ac:dyDescent="0.25">
      <c r="A11" t="s">
        <v>8396</v>
      </c>
      <c r="B11" s="8">
        <f>_xlfn.STDEV.P('Successful US Kickstarters'!E:E)</f>
        <v>8334.5731699164608</v>
      </c>
      <c r="C11" s="8">
        <f>_xlfn.STDEV.P('Failed US Kickstarters'!E:E)</f>
        <v>1330.5230280400915</v>
      </c>
    </row>
    <row r="12" spans="1:3" x14ac:dyDescent="0.25">
      <c r="A12" t="s">
        <v>8397</v>
      </c>
      <c r="B12" s="8">
        <f>_xlfn.QUARTILE.EXC('Successful US Kickstarters'!E:E, 3)</f>
        <v>5699</v>
      </c>
      <c r="C12" s="8">
        <f>_xlfn.QUARTILE.EXC('Failed US Kickstarters'!E:E, 3)</f>
        <v>501</v>
      </c>
    </row>
    <row r="13" spans="1:3" x14ac:dyDescent="0.25">
      <c r="A13" t="s">
        <v>8398</v>
      </c>
      <c r="B13" s="8">
        <f>_xlfn.QUARTILE.EXC('Successful US Kickstarters'!E:E, 1)</f>
        <v>1716.5074999999999</v>
      </c>
      <c r="C13" s="8">
        <f>_xlfn.QUARTILE.EXC('Failed US Kickstarters'!E:E, 1)</f>
        <v>9.25</v>
      </c>
    </row>
    <row r="14" spans="1:3" x14ac:dyDescent="0.25">
      <c r="A14" t="s">
        <v>8399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9AA8-035B-4899-A79D-0B23924EFF49}">
  <dimension ref="A1:T413"/>
  <sheetViews>
    <sheetView workbookViewId="0">
      <selection activeCell="E1" sqref="E1:E1048576"/>
    </sheetView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9.42578125" bestFit="1" customWidth="1"/>
  </cols>
  <sheetData>
    <row r="1" spans="1:20" ht="36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6" priority="2" operator="equal">
      <formula>"failed"</formula>
    </cfRule>
    <cfRule type="cellIs" dxfId="5" priority="3" operator="equal">
      <formula>"canceled"</formula>
    </cfRule>
    <cfRule type="cellIs" dxfId="4" priority="4" operator="equal">
      <formula>"successful"</formula>
    </cfRule>
    <cfRule type="cellIs" dxfId="3" priority="5" operator="equal">
      <formula>"sucessful"</formula>
    </cfRule>
    <cfRule type="cellIs" dxfId="2" priority="6" operator="equal">
      <formula>"successful "</formula>
    </cfRule>
    <cfRule type="cellIs" dxfId="1" priority="7" operator="equal">
      <formula>"fail"</formula>
    </cfRule>
    <cfRule type="cellIs" dxfId="0" priority="8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BFBA8-BF9A-43ED-9386-961EE3CAF408}">
  <dimension ref="A1:F47"/>
  <sheetViews>
    <sheetView topLeftCell="A7" workbookViewId="0">
      <selection activeCell="E32" sqref="E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E4B5-4213-482C-B5E2-C0C553ECF4DA}">
  <dimension ref="A1:F15"/>
  <sheetViews>
    <sheetView workbookViewId="0">
      <selection activeCell="F3" sqref="F3"/>
    </sheetView>
  </sheetViews>
  <sheetFormatPr defaultRowHeight="15" x14ac:dyDescent="0.25"/>
  <cols>
    <col min="1" max="1" width="33.5703125" customWidth="1"/>
    <col min="2" max="2" width="41.5703125" customWidth="1"/>
    <col min="5" max="5" width="17.85546875" customWidth="1"/>
    <col min="6" max="6" width="19.7109375" customWidth="1"/>
  </cols>
  <sheetData>
    <row r="1" spans="1:6" x14ac:dyDescent="0.25">
      <c r="A1" t="s">
        <v>8380</v>
      </c>
      <c r="B1" s="13" t="s">
        <v>8381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25">
      <c r="A2" t="s">
        <v>3473</v>
      </c>
      <c r="B2" t="str">
        <f>VLOOKUP(A2, Kickstarters!B:C, 2, 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>
        <f>VLOOKUP(A2, Kickstarters!B:E, 4, FALSE)</f>
        <v>2020</v>
      </c>
      <c r="E2">
        <f>VLOOKUP(A2, Kickstarters!B:P, 15, FALSE)</f>
        <v>51.79</v>
      </c>
      <c r="F2">
        <f>VLOOKUP(A2, Kickstarters!B:P, 11, FALSE)</f>
        <v>39</v>
      </c>
    </row>
    <row r="3" spans="1:6" x14ac:dyDescent="0.25">
      <c r="A3" t="s">
        <v>3616</v>
      </c>
      <c r="B3" t="str">
        <f>VLOOKUP(A3, Kickstarters!B:C, 2, 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  <c r="E3">
        <f>VLOOKUP(A3, Kickstarters!B:P, 15, FALSE)</f>
        <v>36.07</v>
      </c>
      <c r="F3">
        <f>VLOOKUP(A3, Kickstarters!B:P, 11, FALSE)</f>
        <v>56</v>
      </c>
    </row>
    <row r="4" spans="1:6" x14ac:dyDescent="0.25">
      <c r="A4" t="s">
        <v>3178</v>
      </c>
      <c r="B4" t="str">
        <f>VLOOKUP(A4, Kickstarters!B:C, 2, 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  <c r="E4">
        <f>VLOOKUP(A4, Kickstarters!B:P, 15, FALSE)</f>
        <v>33.03</v>
      </c>
      <c r="F4">
        <f>VLOOKUP(A4, Kickstarters!B:P, 11, FALSE)</f>
        <v>78</v>
      </c>
    </row>
    <row r="5" spans="1:6" x14ac:dyDescent="0.25">
      <c r="A5" t="s">
        <v>3329</v>
      </c>
      <c r="B5" t="str">
        <f>VLOOKUP(A5, Kickstarters!B:C, 2, 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  <c r="E5">
        <f>VLOOKUP(A5, Kickstarters!B:P, 15, FALSE)</f>
        <v>44.92</v>
      </c>
      <c r="F5">
        <f>VLOOKUP(A5, Kickstarters!B:P, 11, FALSE)</f>
        <v>26</v>
      </c>
    </row>
    <row r="6" spans="1:6" x14ac:dyDescent="0.25">
      <c r="A6" t="s">
        <v>3221</v>
      </c>
      <c r="B6" t="str">
        <f>VLOOKUP(A6, Kickstarters!B:C, 2, 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  <c r="E6">
        <f>VLOOKUP(A6, Kickstarters!B:P, 15, FALSE)</f>
        <v>36.61</v>
      </c>
      <c r="F6">
        <f>VLOOKUP(A6, Kickstarters!B:P, 11, FALSE)</f>
        <v>113</v>
      </c>
    </row>
    <row r="15" spans="1:6" x14ac:dyDescent="0.25">
      <c r="B15" t="s">
        <v>8382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E009-EA28-484F-91D8-35B6ED4DE9D9}">
  <dimension ref="A1:F18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Pivot table</vt:lpstr>
      <vt:lpstr>Kickstarters</vt:lpstr>
      <vt:lpstr>Failed US Kickstarters</vt:lpstr>
      <vt:lpstr>Descriptive Statistics</vt:lpstr>
      <vt:lpstr>Successful US Kickstarters</vt:lpstr>
      <vt:lpstr>Subcategory Statistic</vt:lpstr>
      <vt:lpstr>Edinburgh Research</vt:lpstr>
      <vt:lpstr>Outcomes based on Lauch Date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Anne Lonero</cp:lastModifiedBy>
  <dcterms:created xsi:type="dcterms:W3CDTF">2017-04-20T15:17:24Z</dcterms:created>
  <dcterms:modified xsi:type="dcterms:W3CDTF">2022-11-10T05:54:18Z</dcterms:modified>
</cp:coreProperties>
</file>