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is Course\Data Analysis Boot Camp\Week 2 project\"/>
    </mc:Choice>
  </mc:AlternateContent>
  <xr:revisionPtr revIDLastSave="0" documentId="13_ncr:1_{B2D92B37-6443-4EA6-AE39-262AD6666E0D}" xr6:coauthVersionLast="47" xr6:coauthVersionMax="47" xr10:uidLastSave="{00000000-0000-0000-0000-000000000000}"/>
  <bookViews>
    <workbookView xWindow="-120" yWindow="-120" windowWidth="19440" windowHeight="11640" tabRatio="790" firstSheet="3" activeTab="7" xr2:uid="{00000000-000D-0000-FFFF-FFFF00000000}"/>
  </bookViews>
  <sheets>
    <sheet name="Pakistan Ecommerce Dataset" sheetId="3" r:id="rId1"/>
    <sheet name="Summary statistics" sheetId="24" r:id="rId2"/>
    <sheet name="Descriptive Statistics" sheetId="23" r:id="rId3"/>
    <sheet name="Visualizations" sheetId="26" r:id="rId4"/>
    <sheet name="Product Categories" sheetId="7" r:id="rId5"/>
    <sheet name="Payment Methods" sheetId="28" r:id="rId6"/>
    <sheet name="ANOVA Statistical Test" sheetId="20" r:id="rId7"/>
    <sheet name="Chi-Squared Statistical Test" sheetId="22" r:id="rId8"/>
  </sheets>
  <definedNames>
    <definedName name="_xlnm._FilterDatabase" localSheetId="0" hidden="1">'Pakistan Ecommerce Dataset'!$A$1:$U$1001</definedName>
    <definedName name="_xlchart.v1.0" hidden="1">'Product Categories'!$A$2:$A$15</definedName>
    <definedName name="_xlchart.v1.1" hidden="1">'Product Categories'!$B$1</definedName>
    <definedName name="_xlchart.v1.2" hidden="1">'Product Categories'!$B$2:$B$15</definedName>
  </definedName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B10" i="28" l="1"/>
  <c r="B9" i="28"/>
  <c r="B8" i="28"/>
  <c r="B7" i="28"/>
  <c r="B6" i="28"/>
  <c r="B5" i="28"/>
  <c r="B4" i="28"/>
  <c r="B3" i="28"/>
  <c r="B2" i="28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F5" i="23"/>
  <c r="E5" i="23"/>
  <c r="D5" i="23"/>
  <c r="C5" i="23"/>
  <c r="B5" i="23"/>
  <c r="F9" i="23"/>
  <c r="F8" i="23"/>
  <c r="F7" i="23"/>
  <c r="E9" i="23"/>
  <c r="E8" i="23"/>
  <c r="E7" i="23"/>
  <c r="D9" i="23"/>
  <c r="D8" i="23"/>
  <c r="D7" i="23"/>
  <c r="C9" i="23"/>
  <c r="C8" i="23"/>
  <c r="C7" i="23"/>
  <c r="B9" i="23"/>
  <c r="B8" i="23"/>
  <c r="B7" i="23"/>
  <c r="F4" i="23"/>
  <c r="E4" i="23"/>
  <c r="D4" i="23"/>
  <c r="C4" i="23"/>
  <c r="B4" i="23"/>
  <c r="F3" i="23"/>
  <c r="E3" i="23"/>
  <c r="D3" i="23"/>
  <c r="C3" i="23"/>
  <c r="B3" i="23"/>
  <c r="P30" i="22" l="1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26" i="22"/>
  <c r="P27" i="22"/>
  <c r="P28" i="22"/>
  <c r="P29" i="22"/>
  <c r="P25" i="22"/>
  <c r="B30" i="22"/>
  <c r="B34" i="22"/>
  <c r="J17" i="22"/>
  <c r="J27" i="22" s="1"/>
  <c r="J26" i="22"/>
  <c r="G27" i="22"/>
  <c r="D26" i="22"/>
  <c r="N20" i="22"/>
  <c r="O19" i="22"/>
  <c r="O29" i="22" s="1"/>
  <c r="O17" i="22"/>
  <c r="O27" i="22" s="1"/>
  <c r="O16" i="22"/>
  <c r="O26" i="22" s="1"/>
  <c r="O15" i="22"/>
  <c r="N16" i="22"/>
  <c r="N26" i="22" s="1"/>
  <c r="M19" i="22"/>
  <c r="M29" i="22" s="1"/>
  <c r="M18" i="22"/>
  <c r="M28" i="22" s="1"/>
  <c r="M17" i="22"/>
  <c r="M27" i="22" s="1"/>
  <c r="M16" i="22"/>
  <c r="M15" i="22"/>
  <c r="M25" i="22" s="1"/>
  <c r="L17" i="22"/>
  <c r="L27" i="22" s="1"/>
  <c r="L16" i="22"/>
  <c r="L26" i="22" s="1"/>
  <c r="L15" i="22"/>
  <c r="L20" i="22" s="1"/>
  <c r="K19" i="22"/>
  <c r="K29" i="22" s="1"/>
  <c r="K17" i="22"/>
  <c r="K27" i="22" s="1"/>
  <c r="K16" i="22"/>
  <c r="K26" i="22" s="1"/>
  <c r="K15" i="22"/>
  <c r="J19" i="22"/>
  <c r="J29" i="22" s="1"/>
  <c r="J16" i="22"/>
  <c r="J15" i="22"/>
  <c r="J25" i="22" s="1"/>
  <c r="I17" i="22"/>
  <c r="I27" i="22" s="1"/>
  <c r="I16" i="22"/>
  <c r="I26" i="22" s="1"/>
  <c r="I15" i="22"/>
  <c r="I25" i="22" s="1"/>
  <c r="H17" i="22"/>
  <c r="H27" i="22" s="1"/>
  <c r="H16" i="22"/>
  <c r="H26" i="22" s="1"/>
  <c r="H15" i="22"/>
  <c r="H20" i="22" s="1"/>
  <c r="G17" i="22"/>
  <c r="G16" i="22"/>
  <c r="G26" i="22" s="1"/>
  <c r="G15" i="22"/>
  <c r="F17" i="22"/>
  <c r="F27" i="22" s="1"/>
  <c r="F15" i="22"/>
  <c r="F25" i="22" s="1"/>
  <c r="E17" i="22"/>
  <c r="E16" i="22"/>
  <c r="E26" i="22" s="1"/>
  <c r="E15" i="22"/>
  <c r="E25" i="22" s="1"/>
  <c r="D16" i="22"/>
  <c r="D20" i="22" s="1"/>
  <c r="C19" i="22"/>
  <c r="C29" i="22" s="1"/>
  <c r="C17" i="22"/>
  <c r="C27" i="22" s="1"/>
  <c r="C18" i="22"/>
  <c r="C28" i="22" s="1"/>
  <c r="C16" i="22"/>
  <c r="C26" i="22" s="1"/>
  <c r="C15" i="22"/>
  <c r="C25" i="22" s="1"/>
  <c r="B15" i="22"/>
  <c r="B17" i="22"/>
  <c r="B27" i="22" s="1"/>
  <c r="B16" i="22"/>
  <c r="B26" i="22" s="1"/>
  <c r="P15" i="22" l="1"/>
  <c r="G20" i="22"/>
  <c r="K20" i="22"/>
  <c r="M20" i="22"/>
  <c r="F20" i="22"/>
  <c r="H25" i="22"/>
  <c r="P17" i="22"/>
  <c r="O20" i="22"/>
  <c r="B20" i="22"/>
  <c r="B25" i="22"/>
  <c r="I20" i="22"/>
  <c r="P18" i="22"/>
  <c r="J20" i="22"/>
  <c r="K25" i="22"/>
  <c r="L25" i="22"/>
  <c r="M26" i="22"/>
  <c r="P16" i="22"/>
  <c r="E20" i="22"/>
  <c r="O25" i="22"/>
  <c r="P19" i="22"/>
  <c r="G25" i="22"/>
  <c r="C20" i="22"/>
  <c r="E27" i="22"/>
  <c r="P20" i="22" l="1"/>
</calcChain>
</file>

<file path=xl/sharedStrings.xml><?xml version="1.0" encoding="utf-8"?>
<sst xmlns="http://schemas.openxmlformats.org/spreadsheetml/2006/main" count="8181" uniqueCount="692">
  <si>
    <t>item_id</t>
  </si>
  <si>
    <t>status</t>
  </si>
  <si>
    <t>created_at</t>
  </si>
  <si>
    <t>sku</t>
  </si>
  <si>
    <t>price</t>
  </si>
  <si>
    <t>qty_ordered</t>
  </si>
  <si>
    <t>grand_total</t>
  </si>
  <si>
    <t>increment_id</t>
  </si>
  <si>
    <t>category_name_1</t>
  </si>
  <si>
    <t>sales_commission_code</t>
  </si>
  <si>
    <t>discount_amount</t>
  </si>
  <si>
    <t>payment_method</t>
  </si>
  <si>
    <t>Working Date</t>
  </si>
  <si>
    <t>BI Status</t>
  </si>
  <si>
    <t xml:space="preserve"> MV </t>
  </si>
  <si>
    <t>Year</t>
  </si>
  <si>
    <t>Month</t>
  </si>
  <si>
    <t>Customer Since</t>
  </si>
  <si>
    <t>M-Y</t>
  </si>
  <si>
    <t>FY</t>
  </si>
  <si>
    <t>Customer ID</t>
  </si>
  <si>
    <t>complete</t>
  </si>
  <si>
    <t>kreations_YI 06-L</t>
  </si>
  <si>
    <t>Women's Fashion</t>
  </si>
  <si>
    <t>\N</t>
  </si>
  <si>
    <t>cod</t>
  </si>
  <si>
    <t>2016-7</t>
  </si>
  <si>
    <t>FY17</t>
  </si>
  <si>
    <t>canceled</t>
  </si>
  <si>
    <t>kcc_Buy 2 Frey Air Freshener &amp; Get 1 Kasual Body Spray Free</t>
  </si>
  <si>
    <t>Beauty &amp; Grooming</t>
  </si>
  <si>
    <t>Gross</t>
  </si>
  <si>
    <t>Ego_UP0017-999-MR0</t>
  </si>
  <si>
    <t>kcc_krone deal</t>
  </si>
  <si>
    <t>R-FSD-52352</t>
  </si>
  <si>
    <t>Net</t>
  </si>
  <si>
    <t>order_refunded</t>
  </si>
  <si>
    <t>BK7010400AG</t>
  </si>
  <si>
    <t>Soghaat</t>
  </si>
  <si>
    <t>Valid</t>
  </si>
  <si>
    <t>UK_Namkino All In One 200 Gms</t>
  </si>
  <si>
    <t>UK_Namkino Mix Nimco 400 Gms</t>
  </si>
  <si>
    <t>Apple iPhone 6S 64GB</t>
  </si>
  <si>
    <t>Mobiles &amp; Tablets</t>
  </si>
  <si>
    <t>ublcreditcard</t>
  </si>
  <si>
    <t>mygateway</t>
  </si>
  <si>
    <t>GFC_Pedestal Myga Cross Base (Special Guard) 24"</t>
  </si>
  <si>
    <t>Appliances</t>
  </si>
  <si>
    <t>received</t>
  </si>
  <si>
    <t>BK1070200PL</t>
  </si>
  <si>
    <t>BK1130200CF</t>
  </si>
  <si>
    <t>kcc_Sultanat</t>
  </si>
  <si>
    <t>Home &amp; Living</t>
  </si>
  <si>
    <t>kcc_glamour deal</t>
  </si>
  <si>
    <t>customercredit</t>
  </si>
  <si>
    <t>Assetmen_MD-346-M</t>
  </si>
  <si>
    <t>Men's Fashion</t>
  </si>
  <si>
    <t>cr_DATES WITH CASHEW-400 GM</t>
  </si>
  <si>
    <t>R-KHW-104406</t>
  </si>
  <si>
    <t>UK_Gift Box Mix Dry Fruit Sweets 500 Gms</t>
  </si>
  <si>
    <t>itter_AB 1199</t>
  </si>
  <si>
    <t>RL_B005</t>
  </si>
  <si>
    <t>bed&amp;rest_S7</t>
  </si>
  <si>
    <t>L&amp;L_LLHLE8224S</t>
  </si>
  <si>
    <t>J&amp;J_JJR-4</t>
  </si>
  <si>
    <t>Kids &amp; Baby</t>
  </si>
  <si>
    <t>J&amp;J_JJR-20</t>
  </si>
  <si>
    <t>D Lend a Helping Hand</t>
  </si>
  <si>
    <t>Mochika_M0001112-12</t>
  </si>
  <si>
    <t>Mochika_M0001112-8</t>
  </si>
  <si>
    <t>SKMT_Blood Test</t>
  </si>
  <si>
    <t>Others</t>
  </si>
  <si>
    <t>SKMT_Medicine</t>
  </si>
  <si>
    <t>sputnik_701/5-11</t>
  </si>
  <si>
    <t>Ctees-Black Zip- Up Hoodie-XL</t>
  </si>
  <si>
    <t>Samsung Galaxy J5</t>
  </si>
  <si>
    <t>R-FSD-58130</t>
  </si>
  <si>
    <t>refund</t>
  </si>
  <si>
    <t>Veet_4</t>
  </si>
  <si>
    <t>RS_Gulab jaman Tin</t>
  </si>
  <si>
    <t>cr_PEANUT SALTY-200 GM</t>
  </si>
  <si>
    <t>Oriflame_21557</t>
  </si>
  <si>
    <t>JBS_TAT-128</t>
  </si>
  <si>
    <t>Ajmery_BRR-590-M</t>
  </si>
  <si>
    <t>HOS_GUCFW75</t>
  </si>
  <si>
    <t>Lexon_LL116B-Blue</t>
  </si>
  <si>
    <t>kcc_Fantasy Perfumed Talcum Powder-200gm</t>
  </si>
  <si>
    <t>2Zee_SC6</t>
  </si>
  <si>
    <t>Q MOBILE Noir X20</t>
  </si>
  <si>
    <t>rehaab_RJ160047</t>
  </si>
  <si>
    <t>Farah_3-B</t>
  </si>
  <si>
    <t>RS_Sohan Halwa Tin</t>
  </si>
  <si>
    <t>UK_Soan Papdi Original 250 Gms</t>
  </si>
  <si>
    <t>UK_Gift Box Soghaat 500 Gms</t>
  </si>
  <si>
    <t>RS_Double Delight</t>
  </si>
  <si>
    <t>Al Muhafiz Sohan Halwa Almond</t>
  </si>
  <si>
    <t>UK_Gift Box Baklawa 500 Gms</t>
  </si>
  <si>
    <t>sputnik_2146/6-8</t>
  </si>
  <si>
    <t>kkc_Kingtox 450ml Classic Green All Insect Killer Spray</t>
  </si>
  <si>
    <t>C-PEW-104656</t>
  </si>
  <si>
    <t>C-Rwp-101853</t>
  </si>
  <si>
    <t>Al Muhafiz Sohan Halwa Walnut</t>
  </si>
  <si>
    <t>RS_Honey Dry Fruit Halwa</t>
  </si>
  <si>
    <t>itter_AB 1214</t>
  </si>
  <si>
    <t>C-ISB-47491</t>
  </si>
  <si>
    <t>Eco Star_40U557</t>
  </si>
  <si>
    <t>Entertainment</t>
  </si>
  <si>
    <t>c-uet-44938</t>
  </si>
  <si>
    <t>C-RWP-103867</t>
  </si>
  <si>
    <t>Orient_OR-6057 GX LGFD LV</t>
  </si>
  <si>
    <t>R-KHS-104405</t>
  </si>
  <si>
    <t>HOS_JPGCW100</t>
  </si>
  <si>
    <t>kkc_Jasmine King Air Freshener</t>
  </si>
  <si>
    <t>asimjofaeanew_5A</t>
  </si>
  <si>
    <t>ajmery_F9-981</t>
  </si>
  <si>
    <t>C-ISB-105964</t>
  </si>
  <si>
    <t>hijabh_JILBAB-C (1)-52x</t>
  </si>
  <si>
    <t>noritake_NTM163M</t>
  </si>
  <si>
    <t>C-ISB-40310</t>
  </si>
  <si>
    <t>RS_Habshi Halwa Tin</t>
  </si>
  <si>
    <t>C-ISB-102148</t>
  </si>
  <si>
    <t>sentiments_WRK1612</t>
  </si>
  <si>
    <t>C-RWP-102627</t>
  </si>
  <si>
    <t>bata_comfit-8613714-43-9</t>
  </si>
  <si>
    <t>R-PEW-41424</t>
  </si>
  <si>
    <t>C-MUX-33202</t>
  </si>
  <si>
    <t>C-KHS-44926</t>
  </si>
  <si>
    <t>UK_Namkino Mix Nimco 8 Pcs Gift Pack</t>
  </si>
  <si>
    <t>C-RWP-66032</t>
  </si>
  <si>
    <t>C-RWP-31924</t>
  </si>
  <si>
    <t>C-MUX-106279</t>
  </si>
  <si>
    <t>Inoxy_Inoxy Hair Miracle Elixir</t>
  </si>
  <si>
    <t>RS_Chum Chum Tin</t>
  </si>
  <si>
    <t>C-MUX-43032</t>
  </si>
  <si>
    <t xml:space="preserve">Dany_AUK-650 </t>
  </si>
  <si>
    <t>R-LHW-105666</t>
  </si>
  <si>
    <t>urban_ PT004-L</t>
  </si>
  <si>
    <t>C-PEW-105784</t>
  </si>
  <si>
    <t>jackpot_JP-7999</t>
  </si>
  <si>
    <t>C-MUX-48271</t>
  </si>
  <si>
    <t>UK_Gift Box Pistachio Delight 500 Gms</t>
  </si>
  <si>
    <t>test_tcsconnect</t>
  </si>
  <si>
    <t>sst_Lyquin-Regular fit-Large</t>
  </si>
  <si>
    <t>Fcafe_11777-L</t>
  </si>
  <si>
    <t>LC_359547105042</t>
  </si>
  <si>
    <t>LC_3349668508587</t>
  </si>
  <si>
    <t xml:space="preserve">RS_pheni Desi Ghee 1 kg </t>
  </si>
  <si>
    <t>C-KHS-31122</t>
  </si>
  <si>
    <t>cashatdoorstep</t>
  </si>
  <si>
    <t>UK_Gulab Jamun Tin Pack 500 Gms</t>
  </si>
  <si>
    <t>R-KHS-103986</t>
  </si>
  <si>
    <t>UK_Chum Chum Tin Pack  500 Gms</t>
  </si>
  <si>
    <t>UK_Namkino Mix Nimco 200 Gms</t>
  </si>
  <si>
    <t>sentiments_Ferrero Rocher Gift Box</t>
  </si>
  <si>
    <t>C-MUX-100079</t>
  </si>
  <si>
    <t>EGO_E02377-SML-BG00-S</t>
  </si>
  <si>
    <t>darzee_DP-234-B-Pink-15-M</t>
  </si>
  <si>
    <t>Q MOBILE Noir W7</t>
  </si>
  <si>
    <t>C SKZ 41328</t>
  </si>
  <si>
    <t>C-RWP-41876</t>
  </si>
  <si>
    <t>RS_Kaju Barfi</t>
  </si>
  <si>
    <t>RS_cake rusk</t>
  </si>
  <si>
    <t>HR_Bhel Puri 200g</t>
  </si>
  <si>
    <t>C-RWP-47599</t>
  </si>
  <si>
    <t>UK_Gift Box Almond Delight 500 Gms</t>
  </si>
  <si>
    <t>C-FSD-41249</t>
  </si>
  <si>
    <t>C-RWP-102528</t>
  </si>
  <si>
    <t>UK_Soan Papdi 500 Gms</t>
  </si>
  <si>
    <t>C LHE 41938</t>
  </si>
  <si>
    <t>C-RWP-30884</t>
  </si>
  <si>
    <t>C-RWP-31520</t>
  </si>
  <si>
    <t>C-RWP-31691</t>
  </si>
  <si>
    <t>C SKZ 103997</t>
  </si>
  <si>
    <t>c-fsd-759</t>
  </si>
  <si>
    <t>Huawei Honor 4C</t>
  </si>
  <si>
    <t>C-MUX-R52221</t>
  </si>
  <si>
    <t>bata_comfit-8614096-43-9</t>
  </si>
  <si>
    <t>bata_comfit-8614096-41-7</t>
  </si>
  <si>
    <t>UK_Gift Box Baklawa 300 Gms</t>
  </si>
  <si>
    <t>UK_Namkino Daal Moth Classic 160 Gms</t>
  </si>
  <si>
    <t>kcc_Bold Pocket Perfume</t>
  </si>
  <si>
    <t>UK_Cake Rusk Original 150 Gms</t>
  </si>
  <si>
    <t>itter_AB 1207</t>
  </si>
  <si>
    <t>Samsung Galaxy J7</t>
  </si>
  <si>
    <t>C-HDD-44781</t>
  </si>
  <si>
    <t xml:space="preserve">Dany_AUK 55 </t>
  </si>
  <si>
    <t>R-RWP-103991</t>
  </si>
  <si>
    <t>anex_2028</t>
  </si>
  <si>
    <t>Atiqa_ACFP-01</t>
  </si>
  <si>
    <t>UK_Soan Papdi Orange 250 Gms</t>
  </si>
  <si>
    <t>kcc_Xtreme Classical Men Shower Gel</t>
  </si>
  <si>
    <t>UK_Tea Rusk Regular 220 Gms</t>
  </si>
  <si>
    <t>kcc_Glow</t>
  </si>
  <si>
    <t>emo_HST-17030-B-M</t>
  </si>
  <si>
    <t>Dany_Powerbank Pb- 41</t>
  </si>
  <si>
    <t>Getiit_Joy</t>
  </si>
  <si>
    <t>MYWALET_MW-012-BLACK</t>
  </si>
  <si>
    <t>sstop_Mini AIr Conditioner</t>
  </si>
  <si>
    <t>Huawei_Huawei B2 Talk Band</t>
  </si>
  <si>
    <t>cr_DATES WITH CASHEW-200 GM</t>
  </si>
  <si>
    <t>cr_DATES WITH WALNUT-200 GM</t>
  </si>
  <si>
    <t>Xenium_TG-201653</t>
  </si>
  <si>
    <t>Xenium_TG-2016132</t>
  </si>
  <si>
    <t>Xenium_MBC-2016130</t>
  </si>
  <si>
    <t>ESPICO_Sports Bra-Skin-Free size</t>
  </si>
  <si>
    <t>R-ISB-58059</t>
  </si>
  <si>
    <t>PucaM_FLASH-BLACK-45</t>
  </si>
  <si>
    <t>C-FSD-42225</t>
  </si>
  <si>
    <t>Huawei Y221</t>
  </si>
  <si>
    <t>Rabia_1-A</t>
  </si>
  <si>
    <t>c-mux-47236</t>
  </si>
  <si>
    <t>kkc_Rose Oasis Prickly Heat Powder</t>
  </si>
  <si>
    <t>cr_MUZAFTI IRANI (500GM)</t>
  </si>
  <si>
    <t>test_tcsconnect1</t>
  </si>
  <si>
    <t>Test Hazir Product 2-Karachi</t>
  </si>
  <si>
    <t>Audionic_B-710</t>
  </si>
  <si>
    <t>Computing</t>
  </si>
  <si>
    <t>Haier M106</t>
  </si>
  <si>
    <t>C-ISB-103273</t>
  </si>
  <si>
    <t>GBH-GL245-GOLD-7</t>
  </si>
  <si>
    <t>C-MUX-52058</t>
  </si>
  <si>
    <t>itter_AB1263</t>
  </si>
  <si>
    <t>R-PEW-50644</t>
  </si>
  <si>
    <t>mcblite</t>
  </si>
  <si>
    <t>GBH-GL226-PINK-8</t>
  </si>
  <si>
    <t>sstop_3dcreenwithspeakers</t>
  </si>
  <si>
    <t>UK_Namkino Khat Mitha Mix 400 Gms</t>
  </si>
  <si>
    <t>UK_Sohan Halwa Tin Pack 400 Gms</t>
  </si>
  <si>
    <t>C-MUX-31510</t>
  </si>
  <si>
    <t>bata_leena-5178202-38-5</t>
  </si>
  <si>
    <t>KC_209 White-M</t>
  </si>
  <si>
    <t>mm_AG-1038c</t>
  </si>
  <si>
    <t>3m_DC272923871</t>
  </si>
  <si>
    <t>Superstore</t>
  </si>
  <si>
    <t>MEGUIAR_G12711</t>
  </si>
  <si>
    <t>MEGUIAR_G3503</t>
  </si>
  <si>
    <t>MEGUIAR_X3070</t>
  </si>
  <si>
    <t>BFk_Denim Jeans with Gallace for Boys |OF67-3-4 yrs</t>
  </si>
  <si>
    <t>RS_Soan Papri-250gm</t>
  </si>
  <si>
    <t>kcc_lush</t>
  </si>
  <si>
    <t>C-MUX-7521</t>
  </si>
  <si>
    <t>HR_Pani Puri 360g</t>
  </si>
  <si>
    <t>kcc_active</t>
  </si>
  <si>
    <t>kcc_Xtreme Mantastic Men Shower Gels</t>
  </si>
  <si>
    <t>C-MUX-20260</t>
  </si>
  <si>
    <t>Rajesh_RAJ033</t>
  </si>
  <si>
    <t>Health &amp; Sports</t>
  </si>
  <si>
    <t>ajmery_AJ-123-L</t>
  </si>
  <si>
    <t>mitsubishi_1.5 ton SRC 18CLK</t>
  </si>
  <si>
    <t>R-isb-57478</t>
  </si>
  <si>
    <t xml:space="preserve">Dany_Genius Tab G7 Metallica </t>
  </si>
  <si>
    <t>R-LHC-104132</t>
  </si>
  <si>
    <t>bata_leena-6618940-39-6</t>
  </si>
  <si>
    <t>gree_12CZ8</t>
  </si>
  <si>
    <t>Teenz_B-0541</t>
  </si>
  <si>
    <t>internetbanking</t>
  </si>
  <si>
    <t>Emo_SS-22057-11</t>
  </si>
  <si>
    <t>sapil_Sapil Disclosure Men 100ML</t>
  </si>
  <si>
    <t>C LHE 40936</t>
  </si>
  <si>
    <t>R-KHS-103982</t>
  </si>
  <si>
    <t>C-ISB-42133</t>
  </si>
  <si>
    <t>MYWALET_MW-002-D-BROWN</t>
  </si>
  <si>
    <t>kcc_Bakheer Pocket Perfume</t>
  </si>
  <si>
    <t>kcc_Oudh Pocket Perfume</t>
  </si>
  <si>
    <t>kcc_Asool Pocket Perfume</t>
  </si>
  <si>
    <t>Veet_3</t>
  </si>
  <si>
    <t>itter_AB 1141</t>
  </si>
  <si>
    <t>Veet_5</t>
  </si>
  <si>
    <t>sst_Logic  3-Regular fit-Medium</t>
  </si>
  <si>
    <t>C-ISB-84674</t>
  </si>
  <si>
    <t>kkc_Hayam King Air Freshener</t>
  </si>
  <si>
    <t>sapil_Sapil Passion Women 200ML</t>
  </si>
  <si>
    <t>C-KHC-34670</t>
  </si>
  <si>
    <t>Dynasty_Classic Cotton-Skin</t>
  </si>
  <si>
    <t>WE_ni72_parrot-veet-gift</t>
  </si>
  <si>
    <t>marketingexpense</t>
  </si>
  <si>
    <t>cos_prfume_9</t>
  </si>
  <si>
    <t xml:space="preserve">Trans_LW 509B </t>
  </si>
  <si>
    <t>C-MUX-30078</t>
  </si>
  <si>
    <t>LC_3595471021182</t>
  </si>
  <si>
    <t>shoppingmania_18k Gold Filled Blue Ruby Necklace &amp; Earrings</t>
  </si>
  <si>
    <t>Teenz_R-0172-7</t>
  </si>
  <si>
    <t>HOS_RLRW100</t>
  </si>
  <si>
    <t>C-FSD-43702</t>
  </si>
  <si>
    <t>AKL_A131131293_FC-12</t>
  </si>
  <si>
    <t>MYWALET_MW-014-BLACK</t>
  </si>
  <si>
    <t>Xenium_WA-201611</t>
  </si>
  <si>
    <t>pak_B-32</t>
  </si>
  <si>
    <t>rub_Rubian_VR-Box With Remote</t>
  </si>
  <si>
    <t>kkc_ Icy Menthol Oasis Prickly Heat Powder</t>
  </si>
  <si>
    <t>R6596</t>
  </si>
  <si>
    <t>shoppingmania_Enamel Retro NecklaceTitanic Heart Crystal Pendant</t>
  </si>
  <si>
    <t>Teenz_E-1574 silver</t>
  </si>
  <si>
    <t>emo_HSP-17043-M</t>
  </si>
  <si>
    <t>Emo_HST-28676-L</t>
  </si>
  <si>
    <t>RS_Pheni Desi Ghee 500gm</t>
  </si>
  <si>
    <t>Huawei Honor 4X</t>
  </si>
  <si>
    <t>R-LHW-104137</t>
  </si>
  <si>
    <t>AUDIONIC6-954217-513546</t>
  </si>
  <si>
    <t>bata_leena-5176214-40-7</t>
  </si>
  <si>
    <t>C-MUX-104110</t>
  </si>
  <si>
    <t>Tiraaz_Tm-01-001-M</t>
  </si>
  <si>
    <t>Audionic_B-334</t>
  </si>
  <si>
    <t>R-LHE-90613</t>
  </si>
  <si>
    <t>kcc_effect</t>
  </si>
  <si>
    <t>bata_wein-8734881-44-10</t>
  </si>
  <si>
    <t>CU-0107-Slim Fit Small</t>
  </si>
  <si>
    <t>itter_AB 1122</t>
  </si>
  <si>
    <t>itter_AB 1126</t>
  </si>
  <si>
    <t>C-MUX-102023</t>
  </si>
  <si>
    <t>itter_AB 1125</t>
  </si>
  <si>
    <t>C-GUJ-52213</t>
  </si>
  <si>
    <t>HR_Soan Papdi 500g</t>
  </si>
  <si>
    <t>stitchers_TnT 012-L</t>
  </si>
  <si>
    <t>Ego_E02437-GN0-Green-XSM</t>
  </si>
  <si>
    <t>Ref-Queen 5041-Black-38</t>
  </si>
  <si>
    <t>B-power_8282391-44</t>
  </si>
  <si>
    <t>dawlance_Health Zone Plus 30 - 1.5 Ton Air Conditioner</t>
  </si>
  <si>
    <t>vitamin_Vita White</t>
  </si>
  <si>
    <t>C-MUX-105333</t>
  </si>
  <si>
    <t>Rajesh_RAJ61</t>
  </si>
  <si>
    <t>BO_topfastRc-yellow</t>
  </si>
  <si>
    <t>C-MUX-104331</t>
  </si>
  <si>
    <t>Rajesh_Ben 10 Rail</t>
  </si>
  <si>
    <t>kcc_jazzy</t>
  </si>
  <si>
    <t>Samsung Galaxy S7 Edge</t>
  </si>
  <si>
    <t>R-LHC-104138</t>
  </si>
  <si>
    <t>BO_racingjeeoRC-silver</t>
  </si>
  <si>
    <t>Rajesh_Green Ben 10 Educational Computer</t>
  </si>
  <si>
    <t>BO_nonRC-Jeep-Red</t>
  </si>
  <si>
    <t>BO_blocks-small-1</t>
  </si>
  <si>
    <t>osaka_3.5W LED BULB</t>
  </si>
  <si>
    <t>Mochika_M0001125-8</t>
  </si>
  <si>
    <t>Mochika_M0001125-12</t>
  </si>
  <si>
    <t>Dany256564981654986456</t>
  </si>
  <si>
    <t>Dany72474879523146357896</t>
  </si>
  <si>
    <t>cr_REWARI CHAKWAL</t>
  </si>
  <si>
    <t>AKL_A131128850_SS-19_Blue</t>
  </si>
  <si>
    <t>ihijab_PN025</t>
  </si>
  <si>
    <t>bed&amp;rest_Danika 3D</t>
  </si>
  <si>
    <t>VITAMIN_KOJIC ACID WHITENING CREAM</t>
  </si>
  <si>
    <t>PHILIPS_HP8600_32</t>
  </si>
  <si>
    <t xml:space="preserve">b&amp;d_Citrus Juicer CJ650   </t>
  </si>
  <si>
    <t>vitamin_Kojic Acid Whitening Face Wash</t>
  </si>
  <si>
    <t>E TCF_Educate a child for a month-PKR 1250</t>
  </si>
  <si>
    <t>bata_comfit-8614737-42-8</t>
  </si>
  <si>
    <t>C-MUX-48275</t>
  </si>
  <si>
    <t>kcc_Cool Pocket Perfume</t>
  </si>
  <si>
    <t>UK_Gift Box Mix Sweets 500 Gms</t>
  </si>
  <si>
    <t>Dynasty_Dynasty Spark-Off-White</t>
  </si>
  <si>
    <t>mitsubhisi_1.0 Ton - SRK-13CMK</t>
  </si>
  <si>
    <t>Dynasty_Dynasty Spark-Grey</t>
  </si>
  <si>
    <t>UK_Bangali Rasgulla Tin Pack  500 Gms</t>
  </si>
  <si>
    <t>UK_Namkino Masala Sev 200 Gms</t>
  </si>
  <si>
    <t>UK_ Namkino Daal Moong 200 Gms</t>
  </si>
  <si>
    <t>UK_Bhel Puri 200 Gms</t>
  </si>
  <si>
    <t>UK_Namkino Khat Mitha Mix 200 Gms</t>
  </si>
  <si>
    <t>Ctees_Paris Butterflies Pouch</t>
  </si>
  <si>
    <t>0KNFM</t>
  </si>
  <si>
    <t>bata_comfit-8644502-42-8</t>
  </si>
  <si>
    <t>Emo_SS-18755-41</t>
  </si>
  <si>
    <t>itter_AB 1211</t>
  </si>
  <si>
    <t>C_LHC_102999</t>
  </si>
  <si>
    <t>WE_TU2</t>
  </si>
  <si>
    <t>bata_bags_9064517-Brown</t>
  </si>
  <si>
    <t>sapil_Sapil Nancy Women 200ML</t>
  </si>
  <si>
    <t>ajmery_TA-3</t>
  </si>
  <si>
    <t>Emo-CT-24304 Green 8 Pocket Cargo Trouser-34</t>
  </si>
  <si>
    <t>UK_Kala Jamun Tin Pack 500 Gms</t>
  </si>
  <si>
    <t>tram_TT25125100</t>
  </si>
  <si>
    <t>US-MSK-6-pink-2T</t>
  </si>
  <si>
    <t>productcredit</t>
  </si>
  <si>
    <t>c-mux42203</t>
  </si>
  <si>
    <t>ihijab_PN041</t>
  </si>
  <si>
    <t>asimjofaeanew_4A</t>
  </si>
  <si>
    <t>tram_TT25128100</t>
  </si>
  <si>
    <t>jackpot_JP-902</t>
  </si>
  <si>
    <t>C-MUX-42203</t>
  </si>
  <si>
    <t>sanasafinaz_march16_10B-Nationwide Delivery</t>
  </si>
  <si>
    <t>HR_Punjabi Tadka 200g</t>
  </si>
  <si>
    <t>UK_Namkino Crunchy Nut Mix 200 Gms</t>
  </si>
  <si>
    <t>Royal_Energy saver Fan 56 New Model</t>
  </si>
  <si>
    <t>emo_Emo-MH-25104-M</t>
  </si>
  <si>
    <t>urban_URT0025 -L</t>
  </si>
  <si>
    <t>Emo-CT-24302 Brown Twill Cotton 8 Pocket Cargo Trouser-30</t>
  </si>
  <si>
    <t>emo_Emo-MH-19734-M</t>
  </si>
  <si>
    <t>UK_Namkino Mix Nimco 5 Pcs Gift Pack</t>
  </si>
  <si>
    <t>dawlance_Refrigerator 9170WB Energy Saver</t>
  </si>
  <si>
    <t>UK_Bangali Chum Chum Tin Pack  500 Gms</t>
  </si>
  <si>
    <t>bed&amp;rest_B3</t>
  </si>
  <si>
    <t>tram_TT23080083</t>
  </si>
  <si>
    <t>ajmery_BAT-3-S</t>
  </si>
  <si>
    <t>UC_Dark Navy Plain Polo-XL</t>
  </si>
  <si>
    <t>UC_Rust Plain Polo-XL</t>
  </si>
  <si>
    <t>UC_Purple Plain Polo-XL</t>
  </si>
  <si>
    <t>UC_Lagoon Plain Polo-XL</t>
  </si>
  <si>
    <t>audionic9-542175-49576</t>
  </si>
  <si>
    <t>shoppers stop_AndroidOTGAdaptor-7</t>
  </si>
  <si>
    <t>sputnik_806/14A-8</t>
  </si>
  <si>
    <t>Rajesh_White Wax Vac Ear Cleaner</t>
  </si>
  <si>
    <t>Samsung Galaxy A7 710F (2016)</t>
  </si>
  <si>
    <t>casio_MTP-1183A-2ADF</t>
  </si>
  <si>
    <t>stitchers_TnT 034-L</t>
  </si>
  <si>
    <t>qzs_Blue Cotton Broad Neck T-shirt</t>
  </si>
  <si>
    <t>Apple iPhone 6S 16GB</t>
  </si>
  <si>
    <t>vitamin_Milk Thistle Liver Formula</t>
  </si>
  <si>
    <t>Q&amp;Q_VW90-112Y</t>
  </si>
  <si>
    <t>emo_MK-19113-S</t>
  </si>
  <si>
    <t>Tiraaz_Tm-02-012-S</t>
  </si>
  <si>
    <t>Tiraaz_Tm-02-016-S</t>
  </si>
  <si>
    <t>Dynasty_Dynasty Spark-Royal Blue</t>
  </si>
  <si>
    <t>Dynasty_Dynasty Spark-French Blue</t>
  </si>
  <si>
    <t>Dynasty_Dynasty Spark-Brown</t>
  </si>
  <si>
    <t>Emo_SS-24020-42</t>
  </si>
  <si>
    <t>GBH_GS802-7</t>
  </si>
  <si>
    <t>Mochika_M0001129-10</t>
  </si>
  <si>
    <t>RS_Karachi Halwa Tin</t>
  </si>
  <si>
    <t>cr_AJWA DATES (400 GM)</t>
  </si>
  <si>
    <t>C-SKZ43603</t>
  </si>
  <si>
    <t>kcc_Sultanat Pocket Perfume</t>
  </si>
  <si>
    <t>Haier G20</t>
  </si>
  <si>
    <t>Eco Star_32U557</t>
  </si>
  <si>
    <t>v</t>
  </si>
  <si>
    <t>Dany6-954217-555652</t>
  </si>
  <si>
    <t>kcc_lavender</t>
  </si>
  <si>
    <t>C-PEW-33551</t>
  </si>
  <si>
    <t>kkc_Fayha King Air Freshener</t>
  </si>
  <si>
    <t>kkc_Lavender King Air Freshener</t>
  </si>
  <si>
    <t>kcc_rose</t>
  </si>
  <si>
    <t>kcc_fresh</t>
  </si>
  <si>
    <t>west point_WF-306</t>
  </si>
  <si>
    <t>RS_Sohan Halwa_Tin-1000 GM</t>
  </si>
  <si>
    <t>Huawei P8 lite</t>
  </si>
  <si>
    <t>Audionic_LT-486</t>
  </si>
  <si>
    <t>C-ISB-102725</t>
  </si>
  <si>
    <t>ajmery_1-AJ</t>
  </si>
  <si>
    <t>alpina_Popcorn Maker SF-2608</t>
  </si>
  <si>
    <t>Haier M108</t>
  </si>
  <si>
    <t>C-ISB-43887</t>
  </si>
  <si>
    <t>Gree_24CZ8</t>
  </si>
  <si>
    <t>R-LHW-103735</t>
  </si>
  <si>
    <t>hol_A-406M-42</t>
  </si>
  <si>
    <t>Samsung Galaxy A3</t>
  </si>
  <si>
    <t>PHILIPS_HP8105_29</t>
  </si>
  <si>
    <t>C-MUX-51991</t>
  </si>
  <si>
    <t>RS_Baklawa 500gm</t>
  </si>
  <si>
    <t>R-PEW-104414</t>
  </si>
  <si>
    <t>RS_Nan Khatai</t>
  </si>
  <si>
    <t>philips_HD8323/01</t>
  </si>
  <si>
    <t>C-FSD-104646</t>
  </si>
  <si>
    <t>cr_ALMOND PLAIN-500 GM</t>
  </si>
  <si>
    <t>dawlance_Health Zone Plus 15 - 1 Ton Air Conditioner</t>
  </si>
  <si>
    <t>C-KHS-43436</t>
  </si>
  <si>
    <t>Audionic_B-880</t>
  </si>
  <si>
    <t>mm_AG-3017</t>
  </si>
  <si>
    <t>VITAMIN_VITA HAIR TREATMENT</t>
  </si>
  <si>
    <t>C-PEW-103055</t>
  </si>
  <si>
    <t>vitamin_Aloe Vera Plus</t>
  </si>
  <si>
    <t>audionic6-954217-562582</t>
  </si>
  <si>
    <t xml:space="preserve"> R-LHC-104412</t>
  </si>
  <si>
    <t>MYWALET_MW-060-BROWN</t>
  </si>
  <si>
    <t>WE_MA14</t>
  </si>
  <si>
    <t>Teenz_E-1573</t>
  </si>
  <si>
    <t>AT-TT-2</t>
  </si>
  <si>
    <t>AT-MFNC-10</t>
  </si>
  <si>
    <t>BB_KIDSHD_PIR</t>
  </si>
  <si>
    <t>BB_KIDSHD_ BUL</t>
  </si>
  <si>
    <t>JBS_SL-STOR-031</t>
  </si>
  <si>
    <t>BO_nonRC-Jeep-Silver</t>
  </si>
  <si>
    <t>AUDIONIC BT110 SPEAKER</t>
  </si>
  <si>
    <t>sapil_Sapil Chichi Women 100ML</t>
  </si>
  <si>
    <t>AKL_A131128777_SS-33_Yellow</t>
  </si>
  <si>
    <t>C-PEW-33745</t>
  </si>
  <si>
    <t>Dany6-954217-691862</t>
  </si>
  <si>
    <t>kke_SCF690_17-A2P-global-001</t>
  </si>
  <si>
    <t>PucaM_SS-35-OLIVE BLACK-42</t>
  </si>
  <si>
    <t>ajmery_SYB-519-43</t>
  </si>
  <si>
    <t>Bold_Classic</t>
  </si>
  <si>
    <t>Bold_Active</t>
  </si>
  <si>
    <t>PucaM_atlas-grey-42</t>
  </si>
  <si>
    <t>Life source_GS300</t>
  </si>
  <si>
    <t>OPI_NLF16</t>
  </si>
  <si>
    <t>RWP-R-50687</t>
  </si>
  <si>
    <t>salience_SK101-L</t>
  </si>
  <si>
    <t>panasonic_3411</t>
  </si>
  <si>
    <t>UK_Cake Rusk Cardamom 150 Gms</t>
  </si>
  <si>
    <t>bb_WSTIV</t>
  </si>
  <si>
    <t>KI_bedsheet-2050mkmmbs</t>
  </si>
  <si>
    <t>Al Muhafiz Sohan Halwa Cashew</t>
  </si>
  <si>
    <t>C-KHC-44247</t>
  </si>
  <si>
    <t>C-MUX-43033</t>
  </si>
  <si>
    <t>audionic_AH-70</t>
  </si>
  <si>
    <t>Dawlance_MD 10 + DWB 600</t>
  </si>
  <si>
    <t>c-lhc-34292</t>
  </si>
  <si>
    <t>kcc_social</t>
  </si>
  <si>
    <t>kcc_smart</t>
  </si>
  <si>
    <t>Rajesh_RAJ001</t>
  </si>
  <si>
    <t>HR_Moong Dal 200g</t>
  </si>
  <si>
    <t>R-skz104411</t>
  </si>
  <si>
    <t>UK_Karachi Halwa Tin Pack 400 Gms</t>
  </si>
  <si>
    <t>emo_SS-17227-L</t>
  </si>
  <si>
    <t>sst_Jessy-Regular fit-Large</t>
  </si>
  <si>
    <t>BK5110500DG</t>
  </si>
  <si>
    <t>kcc_Charming Perfumed Talcum Powder-100gm</t>
  </si>
  <si>
    <t>c-lhc-57595</t>
  </si>
  <si>
    <t>sstop_etable</t>
  </si>
  <si>
    <t>sst_Logic 2-Slim Fit-Large</t>
  </si>
  <si>
    <t>samsung_ETA-U90JWSO_45</t>
  </si>
  <si>
    <t>AKL_GMTP002_Earth Red-L</t>
  </si>
  <si>
    <t>mm_AG-2049</t>
  </si>
  <si>
    <t>UC_PP-004-L</t>
  </si>
  <si>
    <t>liberty_9788174367181</t>
  </si>
  <si>
    <t>Books</t>
  </si>
  <si>
    <t>casio_MTP-1302D-1A1VDF</t>
  </si>
  <si>
    <t>Senorita_GAK-836-RED-34</t>
  </si>
  <si>
    <t>Dany_6954217552453</t>
  </si>
  <si>
    <t>C-MUX-60389</t>
  </si>
  <si>
    <t>C-MUX-60384</t>
  </si>
  <si>
    <t>dany_6954217942148</t>
  </si>
  <si>
    <t>C-MUX-100374</t>
  </si>
  <si>
    <t>kcc_funky</t>
  </si>
  <si>
    <t>C-MUX-60390</t>
  </si>
  <si>
    <t>Huawei_Y6 DS</t>
  </si>
  <si>
    <t>iPhone SE-16GB</t>
  </si>
  <si>
    <t>3m_NANOPAX</t>
  </si>
  <si>
    <t>Gasonline-MPT-524-BEIGE-36</t>
  </si>
  <si>
    <t>Ifsha_CU-0047</t>
  </si>
  <si>
    <t>UK_Namkino Badshahi Mix 200 Gms</t>
  </si>
  <si>
    <t>UK_Namkino Spicy Peanuts 200 Gms</t>
  </si>
  <si>
    <t>Tiraaz_Tm-02-019-L</t>
  </si>
  <si>
    <t>centrix_Scootify - Red Self Balancing Scooter</t>
  </si>
  <si>
    <t>Audionic  BT125 Speaker</t>
  </si>
  <si>
    <t>HOL_A-802T-39</t>
  </si>
  <si>
    <t>R-PEW-101268</t>
  </si>
  <si>
    <t>C-MUX-45345</t>
  </si>
  <si>
    <t>BB_RCKBS_GARD</t>
  </si>
  <si>
    <t>UK_Gift Box Habshi Halwa 500 Gms</t>
  </si>
  <si>
    <t>UK_Habshi Halwa Tin Pack 400 Gms</t>
  </si>
  <si>
    <t>UK_Pheni 400 Gms</t>
  </si>
  <si>
    <t>UC_SP-042-L</t>
  </si>
  <si>
    <t>emo_MJ-21916-36</t>
  </si>
  <si>
    <t>Gasonline-MPT-560-GREY-30</t>
  </si>
  <si>
    <t>AKL_A131128809_SS-87_Sea Green</t>
  </si>
  <si>
    <t>AKL_A131130523_SS-185_Blue</t>
  </si>
  <si>
    <t>AKL_A131128827_SS-118_Ivory</t>
  </si>
  <si>
    <t>nabila_Nchant FOR Olive</t>
  </si>
  <si>
    <t>AKL_DL-02-YELLOW</t>
  </si>
  <si>
    <t>UK_Namkino Chatkhara Papdi 150 Gms</t>
  </si>
  <si>
    <t>jackpot_JP-14</t>
  </si>
  <si>
    <t>RUB_Kingston_16 gb Sd Card</t>
  </si>
  <si>
    <t>B-power_8284384-42</t>
  </si>
  <si>
    <t>Emotions_Emo-BS-28436</t>
  </si>
  <si>
    <t>J&amp;J_JJNR16</t>
  </si>
  <si>
    <t>J&amp;J_JJPS-007XL</t>
  </si>
  <si>
    <t>J&amp;J_JJNR12</t>
  </si>
  <si>
    <t>nabila_Ngage FOR Honey</t>
  </si>
  <si>
    <t>Truck Art Round metal tray</t>
  </si>
  <si>
    <t>CK_530-Vest-XLarge</t>
  </si>
  <si>
    <t>CK_530-Underwear-XLarge</t>
  </si>
  <si>
    <t>closecomfort_PC8</t>
  </si>
  <si>
    <t>edifier_XM6-PF</t>
  </si>
  <si>
    <t>qzs_Black V-Neck T-Shirt</t>
  </si>
  <si>
    <t>sm-SamsungC3520</t>
  </si>
  <si>
    <t>qzs_V-neck by QZS Clothing</t>
  </si>
  <si>
    <t>BO_4 Ft Sunset Glow Baby Swimming Pool</t>
  </si>
  <si>
    <t>RT002-M</t>
  </si>
  <si>
    <t>shubinak_SN-ERT-13-S - 34</t>
  </si>
  <si>
    <t>shubinak_SN-ERT-13-grey-S - 34</t>
  </si>
  <si>
    <t>AKL_A131128767_SS-25_Light Blue</t>
  </si>
  <si>
    <t>AKL_A131130507_SS-161_Blue</t>
  </si>
  <si>
    <t>Silkasia_Cream Stylish Embroidered Dress</t>
  </si>
  <si>
    <t>UK_ Namkino Lajawab Mix 200 Gms</t>
  </si>
  <si>
    <t>QMobile Bolt T50</t>
  </si>
  <si>
    <t>shubinak_SN-ERT-13-grey-M - 36</t>
  </si>
  <si>
    <t>kcc_bakheer</t>
  </si>
  <si>
    <t>bata_comfit-8744557-41-7</t>
  </si>
  <si>
    <t>JBS_WEN-043</t>
  </si>
  <si>
    <t>JBS_TAT-173</t>
  </si>
  <si>
    <t>r-hdd-70202</t>
  </si>
  <si>
    <t>Hstyle_HW-2016165</t>
  </si>
  <si>
    <t>emo_Emo-VB-12 Black Blazer</t>
  </si>
  <si>
    <t>vitamin_Ultra Gainer</t>
  </si>
  <si>
    <t>BK1010200BR</t>
  </si>
  <si>
    <t>MBC</t>
  </si>
  <si>
    <t>UK_Gift Box Sohan Halwa 500 Gms</t>
  </si>
  <si>
    <t>UK_Gulab Jamun Tin Pack  1000 Gms</t>
  </si>
  <si>
    <t>AC_ac168-yellow</t>
  </si>
  <si>
    <t>Emo_SS-21775-41</t>
  </si>
  <si>
    <t>Hawks_A17</t>
  </si>
  <si>
    <t>urban_URT0023-L</t>
  </si>
  <si>
    <t>Bold_Fresh</t>
  </si>
  <si>
    <t>AÃŸ</t>
  </si>
  <si>
    <t>BK5110250OR</t>
  </si>
  <si>
    <t>BK5110500</t>
  </si>
  <si>
    <t>Infinix Hot Note X551-1GB-Gold-Nationwide Delivery</t>
  </si>
  <si>
    <t>Lenovo Zuk</t>
  </si>
  <si>
    <t>Nokia Asha 105</t>
  </si>
  <si>
    <t>bata_comfit-8613714-44-10</t>
  </si>
  <si>
    <t>bata_leena-5161226-37-4</t>
  </si>
  <si>
    <t>PucaM_SS-25-BLACK-41</t>
  </si>
  <si>
    <t>PucaM_SS-2715-CAMEL-43</t>
  </si>
  <si>
    <t>kkc_Rose King  Air Freshener</t>
  </si>
  <si>
    <t>AC_110-white with blacck</t>
  </si>
  <si>
    <t>hol_T-38-42</t>
  </si>
  <si>
    <t>Am-PTV_VC-1029-M</t>
  </si>
  <si>
    <t xml:space="preserve">Audionic_ LT-480 </t>
  </si>
  <si>
    <t>sputnik_701/5-9</t>
  </si>
  <si>
    <t>B-power_8282391-43</t>
  </si>
  <si>
    <t>sputnik_701/D14-10</t>
  </si>
  <si>
    <t>Hstyle_HW-2016156</t>
  </si>
  <si>
    <t>Veet_1</t>
  </si>
  <si>
    <t>kcc_Harmony Perfumed Talcum Powder-200gm</t>
  </si>
  <si>
    <t>rute2_Vit B 50 Complex 50 Tablets</t>
  </si>
  <si>
    <t>vitamin_Ultra Whey Protein</t>
  </si>
  <si>
    <t>MYWALET_MW-033-D1-BLACK</t>
  </si>
  <si>
    <t>vitamin_Royal Jelly 500</t>
  </si>
  <si>
    <t>VITAMIN_HAIR SKIN &amp; NAIL FORMULA</t>
  </si>
  <si>
    <t>VITAMIN_WHITENING BB CREAM</t>
  </si>
  <si>
    <t>alkhair_Black Seed Oil Softgel Capsules100  Cap bottle</t>
  </si>
  <si>
    <t>ESPICO_050-Fancy Nylon Bra-Black-34</t>
  </si>
  <si>
    <t>JBS_SL-STOR-017</t>
  </si>
  <si>
    <t>JBS_SL-STOR-051</t>
  </si>
  <si>
    <t>JBS_SL-STOR-024</t>
  </si>
  <si>
    <t>sputnik_177/9-10</t>
  </si>
  <si>
    <t>Audionic_DJ-106</t>
  </si>
  <si>
    <t>sputnik_3444/10-9</t>
  </si>
  <si>
    <t>ihijab_PN039</t>
  </si>
  <si>
    <t>ajwa_Ajwa Seeds Powder</t>
  </si>
  <si>
    <t>ajwa_Ajwa Dates Powder</t>
  </si>
  <si>
    <t>Discount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</si>
  <si>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</si>
  <si>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</si>
  <si>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</si>
  <si>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</si>
  <si>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</si>
  <si>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</si>
  <si>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</si>
  <si>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</si>
  <si>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</si>
  <si>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</si>
  <si>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</si>
  <si>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</si>
  <si>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</si>
  <si>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Standard deviation</t>
  </si>
  <si>
    <t>QUARTILES</t>
  </si>
  <si>
    <t>Q1</t>
  </si>
  <si>
    <t>Q2</t>
  </si>
  <si>
    <t>Q3</t>
  </si>
  <si>
    <t>Quantity</t>
  </si>
  <si>
    <t>Grand_total</t>
  </si>
  <si>
    <t>MV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</si>
  <si>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</si>
  <si>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</si>
  <si>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</si>
  <si>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</si>
  <si>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</si>
  <si>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</si>
  <si>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</si>
  <si>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</si>
  <si>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</si>
  <si>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</si>
  <si>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</si>
  <si>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</si>
  <si>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</si>
  <si>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</si>
  <si>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</si>
  <si>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Row Labels</t>
  </si>
  <si>
    <t>Grand Total</t>
  </si>
  <si>
    <t>Column Labels</t>
  </si>
  <si>
    <t>Count of product category</t>
  </si>
  <si>
    <t>Expected Frequency</t>
  </si>
  <si>
    <t>Canceled</t>
  </si>
  <si>
    <t>GrandTotal</t>
  </si>
  <si>
    <t xml:space="preserve">Grand Total </t>
  </si>
  <si>
    <t>Chi-Squared Statistics</t>
  </si>
  <si>
    <t>Degree of freedom</t>
  </si>
  <si>
    <t>df = (Number of rows - 1)*(Number of columns - 1)</t>
  </si>
  <si>
    <t>Df</t>
  </si>
  <si>
    <t>Critical Value</t>
  </si>
  <si>
    <t>significance level</t>
  </si>
  <si>
    <t>chi-squared statistic</t>
  </si>
  <si>
    <t>Chi-Squared Statistics is greater than the critical value which means that there is a higher chance of some product categories being canceled or refunded.</t>
  </si>
  <si>
    <t>Summary Statistics for key variables (Price, Quantity and Grandtotal)</t>
  </si>
  <si>
    <t>Frequency</t>
  </si>
  <si>
    <t>Descriptive Statistics</t>
  </si>
  <si>
    <t xml:space="preserve">Visualizations to explore distribution of prices, quantities and grandtotals. </t>
  </si>
  <si>
    <t>Product Category</t>
  </si>
  <si>
    <t>Payment methods</t>
  </si>
  <si>
    <t>The p-value is &lt; 0.05</t>
  </si>
  <si>
    <t>Inferential statistics using Anova: Single Factor</t>
  </si>
  <si>
    <t>Inferential hypothesis to check if there is a significant difference in the average order total between different payment</t>
  </si>
  <si>
    <t>Chi-Squared Statistical test for the hypothesis if products category are likely to be cancaled or refunded.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</si>
</sst>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2" fontId="16" fillId="0" borderId="0" xfId="0" applyNumberFormat="1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8" fillId="0" borderId="17" xfId="0" applyFont="1" applyBorder="1" applyAlignment="1">
      <alignment horizontal="center"/>
    </xf>
    <xf numFmtId="0" fontId="0" fillId="0" borderId="18" xfId="0" applyBorder="1"/>
    <xf numFmtId="0" fontId="18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1" fontId="0" fillId="0" borderId="21" xfId="0" applyNumberFormat="1" applyBorder="1"/>
    <xf numFmtId="3" fontId="0" fillId="0" borderId="21" xfId="0" applyNumberFormat="1" applyBorder="1"/>
    <xf numFmtId="0" fontId="0" fillId="0" borderId="21" xfId="0" pivotButton="1" applyBorder="1"/>
    <xf numFmtId="0" fontId="0" fillId="0" borderId="21" xfId="0" applyBorder="1" applyAlignment="1">
      <alignment horizontal="left"/>
    </xf>
    <xf numFmtId="0" fontId="21" fillId="0" borderId="21" xfId="0" applyFont="1" applyBorder="1"/>
    <xf numFmtId="0" fontId="16" fillId="0" borderId="21" xfId="0" applyFont="1" applyBorder="1"/>
    <xf numFmtId="2" fontId="0" fillId="0" borderId="21" xfId="0" applyNumberFormat="1" applyBorder="1"/>
    <xf numFmtId="0" fontId="20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6" fillId="0" borderId="2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</a:t>
            </a:r>
            <a:r>
              <a:rPr lang="en-US" b="1" baseline="0"/>
              <a:t> of p</a:t>
            </a:r>
            <a:r>
              <a:rPr lang="en-US" b="1"/>
              <a:t>rice</a:t>
            </a:r>
            <a:r>
              <a:rPr lang="en-US" b="1" baseline="0"/>
              <a:t>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'Pakistan Ecommerce Dataset'!$E$2:$E$1001</c:f>
              <c:numCache>
                <c:formatCode>General</c:formatCode>
                <c:ptCount val="1000"/>
                <c:pt idx="0">
                  <c:v>1950</c:v>
                </c:pt>
                <c:pt idx="1">
                  <c:v>240</c:v>
                </c:pt>
                <c:pt idx="2">
                  <c:v>2450</c:v>
                </c:pt>
                <c:pt idx="3">
                  <c:v>360</c:v>
                </c:pt>
                <c:pt idx="4">
                  <c:v>555</c:v>
                </c:pt>
                <c:pt idx="5">
                  <c:v>80</c:v>
                </c:pt>
                <c:pt idx="6">
                  <c:v>360</c:v>
                </c:pt>
                <c:pt idx="7">
                  <c:v>170</c:v>
                </c:pt>
                <c:pt idx="8">
                  <c:v>96499</c:v>
                </c:pt>
                <c:pt idx="9">
                  <c:v>96499</c:v>
                </c:pt>
                <c:pt idx="10">
                  <c:v>5500</c:v>
                </c:pt>
                <c:pt idx="11">
                  <c:v>210</c:v>
                </c:pt>
                <c:pt idx="12">
                  <c:v>156</c:v>
                </c:pt>
                <c:pt idx="13">
                  <c:v>120</c:v>
                </c:pt>
                <c:pt idx="14">
                  <c:v>320</c:v>
                </c:pt>
                <c:pt idx="15">
                  <c:v>1550</c:v>
                </c:pt>
                <c:pt idx="16">
                  <c:v>420</c:v>
                </c:pt>
                <c:pt idx="17">
                  <c:v>360</c:v>
                </c:pt>
                <c:pt idx="18">
                  <c:v>490</c:v>
                </c:pt>
                <c:pt idx="19" formatCode="0">
                  <c:v>899.25</c:v>
                </c:pt>
                <c:pt idx="20">
                  <c:v>899</c:v>
                </c:pt>
                <c:pt idx="21">
                  <c:v>320</c:v>
                </c:pt>
                <c:pt idx="22">
                  <c:v>149</c:v>
                </c:pt>
                <c:pt idx="23">
                  <c:v>149</c:v>
                </c:pt>
                <c:pt idx="24">
                  <c:v>1000</c:v>
                </c:pt>
                <c:pt idx="25">
                  <c:v>1913</c:v>
                </c:pt>
                <c:pt idx="26">
                  <c:v>1913</c:v>
                </c:pt>
                <c:pt idx="27">
                  <c:v>500</c:v>
                </c:pt>
                <c:pt idx="28">
                  <c:v>100</c:v>
                </c:pt>
                <c:pt idx="29">
                  <c:v>1500</c:v>
                </c:pt>
                <c:pt idx="30">
                  <c:v>450</c:v>
                </c:pt>
                <c:pt idx="31">
                  <c:v>20999</c:v>
                </c:pt>
                <c:pt idx="32">
                  <c:v>360</c:v>
                </c:pt>
                <c:pt idx="33">
                  <c:v>165</c:v>
                </c:pt>
                <c:pt idx="34">
                  <c:v>435</c:v>
                </c:pt>
                <c:pt idx="35">
                  <c:v>90</c:v>
                </c:pt>
                <c:pt idx="36">
                  <c:v>850</c:v>
                </c:pt>
                <c:pt idx="37">
                  <c:v>3672</c:v>
                </c:pt>
                <c:pt idx="38">
                  <c:v>90</c:v>
                </c:pt>
                <c:pt idx="39">
                  <c:v>850</c:v>
                </c:pt>
                <c:pt idx="40">
                  <c:v>899</c:v>
                </c:pt>
                <c:pt idx="41">
                  <c:v>7400</c:v>
                </c:pt>
                <c:pt idx="42">
                  <c:v>3600</c:v>
                </c:pt>
                <c:pt idx="43">
                  <c:v>143</c:v>
                </c:pt>
                <c:pt idx="44">
                  <c:v>225</c:v>
                </c:pt>
                <c:pt idx="45">
                  <c:v>4500</c:v>
                </c:pt>
                <c:pt idx="46">
                  <c:v>3156</c:v>
                </c:pt>
                <c:pt idx="47">
                  <c:v>2996</c:v>
                </c:pt>
                <c:pt idx="48">
                  <c:v>300</c:v>
                </c:pt>
                <c:pt idx="49">
                  <c:v>150</c:v>
                </c:pt>
                <c:pt idx="50">
                  <c:v>465</c:v>
                </c:pt>
                <c:pt idx="51">
                  <c:v>380</c:v>
                </c:pt>
                <c:pt idx="52">
                  <c:v>350</c:v>
                </c:pt>
                <c:pt idx="53">
                  <c:v>425</c:v>
                </c:pt>
                <c:pt idx="54">
                  <c:v>850</c:v>
                </c:pt>
                <c:pt idx="55">
                  <c:v>251</c:v>
                </c:pt>
                <c:pt idx="56">
                  <c:v>360</c:v>
                </c:pt>
                <c:pt idx="57">
                  <c:v>510</c:v>
                </c:pt>
                <c:pt idx="58">
                  <c:v>325</c:v>
                </c:pt>
                <c:pt idx="59">
                  <c:v>300</c:v>
                </c:pt>
                <c:pt idx="60">
                  <c:v>30417</c:v>
                </c:pt>
                <c:pt idx="61">
                  <c:v>360</c:v>
                </c:pt>
                <c:pt idx="62">
                  <c:v>350</c:v>
                </c:pt>
                <c:pt idx="63">
                  <c:v>45250</c:v>
                </c:pt>
                <c:pt idx="64">
                  <c:v>8100</c:v>
                </c:pt>
                <c:pt idx="65">
                  <c:v>144</c:v>
                </c:pt>
                <c:pt idx="66">
                  <c:v>5597</c:v>
                </c:pt>
                <c:pt idx="67">
                  <c:v>999</c:v>
                </c:pt>
                <c:pt idx="68">
                  <c:v>4950</c:v>
                </c:pt>
                <c:pt idx="69">
                  <c:v>805</c:v>
                </c:pt>
                <c:pt idx="70">
                  <c:v>360</c:v>
                </c:pt>
                <c:pt idx="71">
                  <c:v>280</c:v>
                </c:pt>
                <c:pt idx="72">
                  <c:v>1</c:v>
                </c:pt>
                <c:pt idx="73">
                  <c:v>999</c:v>
                </c:pt>
                <c:pt idx="74">
                  <c:v>360</c:v>
                </c:pt>
                <c:pt idx="75">
                  <c:v>350</c:v>
                </c:pt>
                <c:pt idx="76">
                  <c:v>350</c:v>
                </c:pt>
                <c:pt idx="77">
                  <c:v>760</c:v>
                </c:pt>
                <c:pt idx="78">
                  <c:v>435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360</c:v>
                </c:pt>
                <c:pt idx="83">
                  <c:v>320</c:v>
                </c:pt>
                <c:pt idx="84">
                  <c:v>435</c:v>
                </c:pt>
                <c:pt idx="85">
                  <c:v>760</c:v>
                </c:pt>
                <c:pt idx="86">
                  <c:v>240</c:v>
                </c:pt>
                <c:pt idx="87">
                  <c:v>360</c:v>
                </c:pt>
                <c:pt idx="88">
                  <c:v>1875</c:v>
                </c:pt>
                <c:pt idx="89">
                  <c:v>760</c:v>
                </c:pt>
                <c:pt idx="90">
                  <c:v>435</c:v>
                </c:pt>
                <c:pt idx="91">
                  <c:v>360</c:v>
                </c:pt>
                <c:pt idx="92">
                  <c:v>360</c:v>
                </c:pt>
                <c:pt idx="93">
                  <c:v>435</c:v>
                </c:pt>
                <c:pt idx="94">
                  <c:v>760</c:v>
                </c:pt>
                <c:pt idx="95">
                  <c:v>320</c:v>
                </c:pt>
                <c:pt idx="96">
                  <c:v>4200</c:v>
                </c:pt>
                <c:pt idx="97">
                  <c:v>760</c:v>
                </c:pt>
                <c:pt idx="98">
                  <c:v>435</c:v>
                </c:pt>
                <c:pt idx="99">
                  <c:v>550</c:v>
                </c:pt>
                <c:pt idx="100">
                  <c:v>1230</c:v>
                </c:pt>
                <c:pt idx="101">
                  <c:v>435</c:v>
                </c:pt>
                <c:pt idx="102">
                  <c:v>760</c:v>
                </c:pt>
                <c:pt idx="103">
                  <c:v>760</c:v>
                </c:pt>
                <c:pt idx="104">
                  <c:v>435</c:v>
                </c:pt>
                <c:pt idx="105">
                  <c:v>320</c:v>
                </c:pt>
                <c:pt idx="106">
                  <c:v>320</c:v>
                </c:pt>
                <c:pt idx="107">
                  <c:v>510</c:v>
                </c:pt>
                <c:pt idx="108">
                  <c:v>370</c:v>
                </c:pt>
                <c:pt idx="109">
                  <c:v>2</c:v>
                </c:pt>
                <c:pt idx="110">
                  <c:v>320</c:v>
                </c:pt>
                <c:pt idx="111">
                  <c:v>360</c:v>
                </c:pt>
                <c:pt idx="112">
                  <c:v>360</c:v>
                </c:pt>
                <c:pt idx="113">
                  <c:v>320</c:v>
                </c:pt>
                <c:pt idx="114">
                  <c:v>240</c:v>
                </c:pt>
                <c:pt idx="115">
                  <c:v>350</c:v>
                </c:pt>
                <c:pt idx="116">
                  <c:v>1950</c:v>
                </c:pt>
                <c:pt idx="117">
                  <c:v>795</c:v>
                </c:pt>
                <c:pt idx="118">
                  <c:v>4750</c:v>
                </c:pt>
                <c:pt idx="119">
                  <c:v>7400</c:v>
                </c:pt>
                <c:pt idx="120">
                  <c:v>320</c:v>
                </c:pt>
                <c:pt idx="121">
                  <c:v>240</c:v>
                </c:pt>
                <c:pt idx="122">
                  <c:v>520</c:v>
                </c:pt>
                <c:pt idx="123">
                  <c:v>520</c:v>
                </c:pt>
                <c:pt idx="124">
                  <c:v>320</c:v>
                </c:pt>
                <c:pt idx="125">
                  <c:v>360</c:v>
                </c:pt>
                <c:pt idx="126">
                  <c:v>360</c:v>
                </c:pt>
                <c:pt idx="127">
                  <c:v>320</c:v>
                </c:pt>
                <c:pt idx="128">
                  <c:v>240</c:v>
                </c:pt>
                <c:pt idx="129">
                  <c:v>320</c:v>
                </c:pt>
                <c:pt idx="130">
                  <c:v>510</c:v>
                </c:pt>
                <c:pt idx="131">
                  <c:v>370</c:v>
                </c:pt>
                <c:pt idx="132">
                  <c:v>360</c:v>
                </c:pt>
                <c:pt idx="133">
                  <c:v>260</c:v>
                </c:pt>
                <c:pt idx="134">
                  <c:v>260</c:v>
                </c:pt>
                <c:pt idx="135">
                  <c:v>80</c:v>
                </c:pt>
                <c:pt idx="136">
                  <c:v>320</c:v>
                </c:pt>
                <c:pt idx="137">
                  <c:v>1</c:v>
                </c:pt>
                <c:pt idx="138">
                  <c:v>260</c:v>
                </c:pt>
                <c:pt idx="139">
                  <c:v>260</c:v>
                </c:pt>
                <c:pt idx="140">
                  <c:v>80</c:v>
                </c:pt>
                <c:pt idx="141">
                  <c:v>360</c:v>
                </c:pt>
                <c:pt idx="142">
                  <c:v>360</c:v>
                </c:pt>
                <c:pt idx="143">
                  <c:v>1950</c:v>
                </c:pt>
                <c:pt idx="144">
                  <c:v>1</c:v>
                </c:pt>
                <c:pt idx="145">
                  <c:v>360</c:v>
                </c:pt>
                <c:pt idx="146">
                  <c:v>360</c:v>
                </c:pt>
                <c:pt idx="147">
                  <c:v>1450</c:v>
                </c:pt>
                <c:pt idx="148">
                  <c:v>1</c:v>
                </c:pt>
                <c:pt idx="149">
                  <c:v>360</c:v>
                </c:pt>
                <c:pt idx="150">
                  <c:v>360</c:v>
                </c:pt>
                <c:pt idx="151">
                  <c:v>3950</c:v>
                </c:pt>
                <c:pt idx="152">
                  <c:v>360</c:v>
                </c:pt>
                <c:pt idx="153">
                  <c:v>260</c:v>
                </c:pt>
                <c:pt idx="154">
                  <c:v>260</c:v>
                </c:pt>
                <c:pt idx="155">
                  <c:v>80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760</c:v>
                </c:pt>
                <c:pt idx="161">
                  <c:v>360</c:v>
                </c:pt>
                <c:pt idx="162">
                  <c:v>260</c:v>
                </c:pt>
                <c:pt idx="163">
                  <c:v>260</c:v>
                </c:pt>
                <c:pt idx="164">
                  <c:v>80</c:v>
                </c:pt>
                <c:pt idx="165">
                  <c:v>425</c:v>
                </c:pt>
                <c:pt idx="166">
                  <c:v>300</c:v>
                </c:pt>
                <c:pt idx="167">
                  <c:v>190</c:v>
                </c:pt>
                <c:pt idx="168">
                  <c:v>210</c:v>
                </c:pt>
                <c:pt idx="169">
                  <c:v>360</c:v>
                </c:pt>
                <c:pt idx="170">
                  <c:v>260</c:v>
                </c:pt>
                <c:pt idx="171">
                  <c:v>260</c:v>
                </c:pt>
                <c:pt idx="172">
                  <c:v>80</c:v>
                </c:pt>
                <c:pt idx="173">
                  <c:v>350</c:v>
                </c:pt>
                <c:pt idx="174">
                  <c:v>350</c:v>
                </c:pt>
                <c:pt idx="175">
                  <c:v>260</c:v>
                </c:pt>
                <c:pt idx="176">
                  <c:v>260</c:v>
                </c:pt>
                <c:pt idx="177">
                  <c:v>80</c:v>
                </c:pt>
                <c:pt idx="178">
                  <c:v>760</c:v>
                </c:pt>
                <c:pt idx="179">
                  <c:v>360</c:v>
                </c:pt>
                <c:pt idx="180">
                  <c:v>360</c:v>
                </c:pt>
                <c:pt idx="181">
                  <c:v>280</c:v>
                </c:pt>
                <c:pt idx="182">
                  <c:v>760</c:v>
                </c:pt>
                <c:pt idx="183">
                  <c:v>260</c:v>
                </c:pt>
                <c:pt idx="184">
                  <c:v>260</c:v>
                </c:pt>
                <c:pt idx="185">
                  <c:v>80</c:v>
                </c:pt>
                <c:pt idx="186">
                  <c:v>360</c:v>
                </c:pt>
                <c:pt idx="187">
                  <c:v>760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320</c:v>
                </c:pt>
                <c:pt idx="193">
                  <c:v>360</c:v>
                </c:pt>
                <c:pt idx="194">
                  <c:v>240</c:v>
                </c:pt>
                <c:pt idx="195">
                  <c:v>350</c:v>
                </c:pt>
                <c:pt idx="196">
                  <c:v>16460</c:v>
                </c:pt>
                <c:pt idx="197">
                  <c:v>599</c:v>
                </c:pt>
                <c:pt idx="198">
                  <c:v>599</c:v>
                </c:pt>
                <c:pt idx="199">
                  <c:v>360</c:v>
                </c:pt>
                <c:pt idx="200">
                  <c:v>360</c:v>
                </c:pt>
                <c:pt idx="201">
                  <c:v>265</c:v>
                </c:pt>
                <c:pt idx="202">
                  <c:v>90</c:v>
                </c:pt>
                <c:pt idx="203">
                  <c:v>360</c:v>
                </c:pt>
                <c:pt idx="204">
                  <c:v>360</c:v>
                </c:pt>
                <c:pt idx="205">
                  <c:v>120</c:v>
                </c:pt>
                <c:pt idx="206">
                  <c:v>360</c:v>
                </c:pt>
                <c:pt idx="207">
                  <c:v>360</c:v>
                </c:pt>
                <c:pt idx="208">
                  <c:v>260</c:v>
                </c:pt>
                <c:pt idx="209">
                  <c:v>90</c:v>
                </c:pt>
                <c:pt idx="210">
                  <c:v>360</c:v>
                </c:pt>
                <c:pt idx="211">
                  <c:v>250</c:v>
                </c:pt>
                <c:pt idx="212">
                  <c:v>360</c:v>
                </c:pt>
                <c:pt idx="213">
                  <c:v>25999</c:v>
                </c:pt>
                <c:pt idx="214">
                  <c:v>320</c:v>
                </c:pt>
                <c:pt idx="215">
                  <c:v>240</c:v>
                </c:pt>
                <c:pt idx="216">
                  <c:v>360</c:v>
                </c:pt>
                <c:pt idx="217">
                  <c:v>360</c:v>
                </c:pt>
                <c:pt idx="218">
                  <c:v>3900</c:v>
                </c:pt>
                <c:pt idx="219">
                  <c:v>360</c:v>
                </c:pt>
                <c:pt idx="220">
                  <c:v>3600</c:v>
                </c:pt>
                <c:pt idx="221">
                  <c:v>360</c:v>
                </c:pt>
                <c:pt idx="222">
                  <c:v>360</c:v>
                </c:pt>
                <c:pt idx="223">
                  <c:v>450</c:v>
                </c:pt>
                <c:pt idx="224">
                  <c:v>360</c:v>
                </c:pt>
                <c:pt idx="225">
                  <c:v>350</c:v>
                </c:pt>
                <c:pt idx="226">
                  <c:v>150</c:v>
                </c:pt>
                <c:pt idx="227">
                  <c:v>143</c:v>
                </c:pt>
                <c:pt idx="228">
                  <c:v>75</c:v>
                </c:pt>
                <c:pt idx="229">
                  <c:v>360</c:v>
                </c:pt>
                <c:pt idx="230">
                  <c:v>450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140</c:v>
                </c:pt>
                <c:pt idx="235">
                  <c:v>350</c:v>
                </c:pt>
                <c:pt idx="236">
                  <c:v>450</c:v>
                </c:pt>
                <c:pt idx="237">
                  <c:v>550</c:v>
                </c:pt>
                <c:pt idx="238">
                  <c:v>350</c:v>
                </c:pt>
                <c:pt idx="239">
                  <c:v>1050</c:v>
                </c:pt>
                <c:pt idx="240">
                  <c:v>3750</c:v>
                </c:pt>
                <c:pt idx="241">
                  <c:v>2</c:v>
                </c:pt>
                <c:pt idx="242">
                  <c:v>455</c:v>
                </c:pt>
                <c:pt idx="243">
                  <c:v>425</c:v>
                </c:pt>
                <c:pt idx="244">
                  <c:v>1335</c:v>
                </c:pt>
                <c:pt idx="245">
                  <c:v>10740</c:v>
                </c:pt>
                <c:pt idx="246">
                  <c:v>230</c:v>
                </c:pt>
                <c:pt idx="247">
                  <c:v>230</c:v>
                </c:pt>
                <c:pt idx="248">
                  <c:v>280</c:v>
                </c:pt>
                <c:pt idx="249">
                  <c:v>300</c:v>
                </c:pt>
                <c:pt idx="250">
                  <c:v>300</c:v>
                </c:pt>
                <c:pt idx="251">
                  <c:v>799</c:v>
                </c:pt>
                <c:pt idx="252">
                  <c:v>480</c:v>
                </c:pt>
                <c:pt idx="253">
                  <c:v>1200</c:v>
                </c:pt>
                <c:pt idx="254">
                  <c:v>4530</c:v>
                </c:pt>
                <c:pt idx="255">
                  <c:v>1890</c:v>
                </c:pt>
                <c:pt idx="256">
                  <c:v>80</c:v>
                </c:pt>
                <c:pt idx="257">
                  <c:v>185</c:v>
                </c:pt>
                <c:pt idx="258">
                  <c:v>2</c:v>
                </c:pt>
                <c:pt idx="259">
                  <c:v>1</c:v>
                </c:pt>
                <c:pt idx="260">
                  <c:v>5</c:v>
                </c:pt>
                <c:pt idx="261">
                  <c:v>1350</c:v>
                </c:pt>
                <c:pt idx="262">
                  <c:v>2490</c:v>
                </c:pt>
                <c:pt idx="263">
                  <c:v>1650</c:v>
                </c:pt>
                <c:pt idx="264">
                  <c:v>1870</c:v>
                </c:pt>
                <c:pt idx="265">
                  <c:v>2050</c:v>
                </c:pt>
                <c:pt idx="266">
                  <c:v>995</c:v>
                </c:pt>
                <c:pt idx="267">
                  <c:v>360</c:v>
                </c:pt>
                <c:pt idx="268">
                  <c:v>360</c:v>
                </c:pt>
                <c:pt idx="269">
                  <c:v>350</c:v>
                </c:pt>
                <c:pt idx="270">
                  <c:v>170</c:v>
                </c:pt>
                <c:pt idx="271">
                  <c:v>170</c:v>
                </c:pt>
                <c:pt idx="272">
                  <c:v>285</c:v>
                </c:pt>
                <c:pt idx="273">
                  <c:v>320</c:v>
                </c:pt>
                <c:pt idx="274">
                  <c:v>1099</c:v>
                </c:pt>
                <c:pt idx="275">
                  <c:v>240</c:v>
                </c:pt>
                <c:pt idx="276">
                  <c:v>360</c:v>
                </c:pt>
                <c:pt idx="277">
                  <c:v>320</c:v>
                </c:pt>
                <c:pt idx="278">
                  <c:v>3290</c:v>
                </c:pt>
                <c:pt idx="279">
                  <c:v>240</c:v>
                </c:pt>
                <c:pt idx="280">
                  <c:v>360</c:v>
                </c:pt>
                <c:pt idx="281">
                  <c:v>320</c:v>
                </c:pt>
                <c:pt idx="282">
                  <c:v>360</c:v>
                </c:pt>
                <c:pt idx="283">
                  <c:v>320</c:v>
                </c:pt>
                <c:pt idx="284">
                  <c:v>1690</c:v>
                </c:pt>
                <c:pt idx="285">
                  <c:v>500</c:v>
                </c:pt>
                <c:pt idx="286">
                  <c:v>2800</c:v>
                </c:pt>
                <c:pt idx="287">
                  <c:v>2550</c:v>
                </c:pt>
                <c:pt idx="288">
                  <c:v>570</c:v>
                </c:pt>
                <c:pt idx="289">
                  <c:v>903</c:v>
                </c:pt>
                <c:pt idx="290">
                  <c:v>150</c:v>
                </c:pt>
                <c:pt idx="291">
                  <c:v>360</c:v>
                </c:pt>
                <c:pt idx="292">
                  <c:v>320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350</c:v>
                </c:pt>
                <c:pt idx="300">
                  <c:v>360</c:v>
                </c:pt>
                <c:pt idx="301">
                  <c:v>140</c:v>
                </c:pt>
                <c:pt idx="302">
                  <c:v>320</c:v>
                </c:pt>
                <c:pt idx="303">
                  <c:v>350</c:v>
                </c:pt>
                <c:pt idx="304">
                  <c:v>320</c:v>
                </c:pt>
                <c:pt idx="305">
                  <c:v>360</c:v>
                </c:pt>
                <c:pt idx="306">
                  <c:v>320</c:v>
                </c:pt>
                <c:pt idx="307">
                  <c:v>360</c:v>
                </c:pt>
                <c:pt idx="308">
                  <c:v>360</c:v>
                </c:pt>
                <c:pt idx="309">
                  <c:v>240</c:v>
                </c:pt>
                <c:pt idx="310">
                  <c:v>180</c:v>
                </c:pt>
                <c:pt idx="311">
                  <c:v>143</c:v>
                </c:pt>
                <c:pt idx="312">
                  <c:v>360</c:v>
                </c:pt>
                <c:pt idx="313">
                  <c:v>320</c:v>
                </c:pt>
                <c:pt idx="314">
                  <c:v>1065</c:v>
                </c:pt>
                <c:pt idx="315">
                  <c:v>240</c:v>
                </c:pt>
                <c:pt idx="316">
                  <c:v>240</c:v>
                </c:pt>
                <c:pt idx="317">
                  <c:v>999</c:v>
                </c:pt>
                <c:pt idx="318">
                  <c:v>55850</c:v>
                </c:pt>
                <c:pt idx="319">
                  <c:v>6500</c:v>
                </c:pt>
                <c:pt idx="320">
                  <c:v>399</c:v>
                </c:pt>
                <c:pt idx="321">
                  <c:v>42860</c:v>
                </c:pt>
                <c:pt idx="322">
                  <c:v>360</c:v>
                </c:pt>
                <c:pt idx="323">
                  <c:v>320</c:v>
                </c:pt>
                <c:pt idx="324">
                  <c:v>240</c:v>
                </c:pt>
                <c:pt idx="325">
                  <c:v>3250</c:v>
                </c:pt>
                <c:pt idx="326">
                  <c:v>775</c:v>
                </c:pt>
                <c:pt idx="327">
                  <c:v>320</c:v>
                </c:pt>
                <c:pt idx="328">
                  <c:v>360</c:v>
                </c:pt>
                <c:pt idx="329">
                  <c:v>320</c:v>
                </c:pt>
                <c:pt idx="330">
                  <c:v>240</c:v>
                </c:pt>
                <c:pt idx="331">
                  <c:v>360</c:v>
                </c:pt>
                <c:pt idx="332">
                  <c:v>320</c:v>
                </c:pt>
                <c:pt idx="333">
                  <c:v>280</c:v>
                </c:pt>
                <c:pt idx="334">
                  <c:v>1647</c:v>
                </c:pt>
                <c:pt idx="335">
                  <c:v>240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320</c:v>
                </c:pt>
                <c:pt idx="340">
                  <c:v>320</c:v>
                </c:pt>
                <c:pt idx="341">
                  <c:v>350</c:v>
                </c:pt>
                <c:pt idx="342">
                  <c:v>360</c:v>
                </c:pt>
                <c:pt idx="343">
                  <c:v>350</c:v>
                </c:pt>
                <c:pt idx="344">
                  <c:v>320</c:v>
                </c:pt>
                <c:pt idx="345">
                  <c:v>512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165</c:v>
                </c:pt>
                <c:pt idx="350">
                  <c:v>640</c:v>
                </c:pt>
                <c:pt idx="351">
                  <c:v>165</c:v>
                </c:pt>
                <c:pt idx="352">
                  <c:v>1950</c:v>
                </c:pt>
                <c:pt idx="353">
                  <c:v>360</c:v>
                </c:pt>
                <c:pt idx="354">
                  <c:v>144</c:v>
                </c:pt>
                <c:pt idx="355">
                  <c:v>285</c:v>
                </c:pt>
                <c:pt idx="356">
                  <c:v>350</c:v>
                </c:pt>
                <c:pt idx="357">
                  <c:v>3250</c:v>
                </c:pt>
                <c:pt idx="358">
                  <c:v>375</c:v>
                </c:pt>
                <c:pt idx="359">
                  <c:v>180</c:v>
                </c:pt>
                <c:pt idx="360">
                  <c:v>1725</c:v>
                </c:pt>
                <c:pt idx="361">
                  <c:v>1330</c:v>
                </c:pt>
                <c:pt idx="362">
                  <c:v>5200</c:v>
                </c:pt>
                <c:pt idx="363">
                  <c:v>1350</c:v>
                </c:pt>
                <c:pt idx="364">
                  <c:v>1350</c:v>
                </c:pt>
                <c:pt idx="365">
                  <c:v>360</c:v>
                </c:pt>
                <c:pt idx="366">
                  <c:v>1350</c:v>
                </c:pt>
                <c:pt idx="367">
                  <c:v>360</c:v>
                </c:pt>
                <c:pt idx="368">
                  <c:v>360</c:v>
                </c:pt>
                <c:pt idx="369">
                  <c:v>8150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1499</c:v>
                </c:pt>
                <c:pt idx="374">
                  <c:v>2250</c:v>
                </c:pt>
                <c:pt idx="375">
                  <c:v>360</c:v>
                </c:pt>
                <c:pt idx="376">
                  <c:v>8150</c:v>
                </c:pt>
                <c:pt idx="377">
                  <c:v>8300</c:v>
                </c:pt>
                <c:pt idx="378">
                  <c:v>9490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320</c:v>
                </c:pt>
                <c:pt idx="385">
                  <c:v>428</c:v>
                </c:pt>
                <c:pt idx="386">
                  <c:v>360</c:v>
                </c:pt>
                <c:pt idx="387">
                  <c:v>860</c:v>
                </c:pt>
                <c:pt idx="388">
                  <c:v>300</c:v>
                </c:pt>
                <c:pt idx="389">
                  <c:v>360</c:v>
                </c:pt>
                <c:pt idx="390">
                  <c:v>360</c:v>
                </c:pt>
                <c:pt idx="391">
                  <c:v>360</c:v>
                </c:pt>
                <c:pt idx="392">
                  <c:v>1765</c:v>
                </c:pt>
                <c:pt idx="393">
                  <c:v>320</c:v>
                </c:pt>
                <c:pt idx="394">
                  <c:v>320</c:v>
                </c:pt>
                <c:pt idx="395">
                  <c:v>320</c:v>
                </c:pt>
                <c:pt idx="396">
                  <c:v>320</c:v>
                </c:pt>
                <c:pt idx="397">
                  <c:v>320</c:v>
                </c:pt>
                <c:pt idx="398">
                  <c:v>320</c:v>
                </c:pt>
                <c:pt idx="399">
                  <c:v>240</c:v>
                </c:pt>
                <c:pt idx="400">
                  <c:v>320</c:v>
                </c:pt>
                <c:pt idx="401">
                  <c:v>320</c:v>
                </c:pt>
                <c:pt idx="402">
                  <c:v>240</c:v>
                </c:pt>
                <c:pt idx="403">
                  <c:v>80</c:v>
                </c:pt>
                <c:pt idx="404">
                  <c:v>999</c:v>
                </c:pt>
                <c:pt idx="405">
                  <c:v>1560</c:v>
                </c:pt>
                <c:pt idx="406">
                  <c:v>500</c:v>
                </c:pt>
                <c:pt idx="407">
                  <c:v>199</c:v>
                </c:pt>
                <c:pt idx="408">
                  <c:v>350</c:v>
                </c:pt>
                <c:pt idx="409">
                  <c:v>260</c:v>
                </c:pt>
                <c:pt idx="410">
                  <c:v>24499</c:v>
                </c:pt>
                <c:pt idx="411">
                  <c:v>350</c:v>
                </c:pt>
                <c:pt idx="412">
                  <c:v>540</c:v>
                </c:pt>
                <c:pt idx="413">
                  <c:v>510</c:v>
                </c:pt>
                <c:pt idx="414">
                  <c:v>350</c:v>
                </c:pt>
                <c:pt idx="415">
                  <c:v>999</c:v>
                </c:pt>
                <c:pt idx="416">
                  <c:v>2508</c:v>
                </c:pt>
                <c:pt idx="417">
                  <c:v>2508</c:v>
                </c:pt>
                <c:pt idx="418">
                  <c:v>1900</c:v>
                </c:pt>
                <c:pt idx="419">
                  <c:v>140</c:v>
                </c:pt>
                <c:pt idx="420">
                  <c:v>144</c:v>
                </c:pt>
                <c:pt idx="421">
                  <c:v>1199</c:v>
                </c:pt>
                <c:pt idx="422">
                  <c:v>1295</c:v>
                </c:pt>
                <c:pt idx="423">
                  <c:v>800</c:v>
                </c:pt>
                <c:pt idx="424">
                  <c:v>800</c:v>
                </c:pt>
                <c:pt idx="425">
                  <c:v>320</c:v>
                </c:pt>
                <c:pt idx="426">
                  <c:v>640</c:v>
                </c:pt>
                <c:pt idx="427">
                  <c:v>360</c:v>
                </c:pt>
                <c:pt idx="428">
                  <c:v>240</c:v>
                </c:pt>
                <c:pt idx="429">
                  <c:v>320</c:v>
                </c:pt>
                <c:pt idx="430">
                  <c:v>240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240</c:v>
                </c:pt>
                <c:pt idx="435">
                  <c:v>240</c:v>
                </c:pt>
                <c:pt idx="436">
                  <c:v>240</c:v>
                </c:pt>
                <c:pt idx="437">
                  <c:v>655</c:v>
                </c:pt>
                <c:pt idx="438">
                  <c:v>1999</c:v>
                </c:pt>
                <c:pt idx="439">
                  <c:v>240</c:v>
                </c:pt>
                <c:pt idx="440">
                  <c:v>2750</c:v>
                </c:pt>
                <c:pt idx="441">
                  <c:v>2695</c:v>
                </c:pt>
                <c:pt idx="442">
                  <c:v>2499</c:v>
                </c:pt>
                <c:pt idx="443">
                  <c:v>37550</c:v>
                </c:pt>
                <c:pt idx="444">
                  <c:v>960</c:v>
                </c:pt>
                <c:pt idx="445">
                  <c:v>1335</c:v>
                </c:pt>
                <c:pt idx="446">
                  <c:v>680</c:v>
                </c:pt>
                <c:pt idx="447">
                  <c:v>360</c:v>
                </c:pt>
                <c:pt idx="448">
                  <c:v>360</c:v>
                </c:pt>
                <c:pt idx="449">
                  <c:v>490</c:v>
                </c:pt>
                <c:pt idx="450">
                  <c:v>360</c:v>
                </c:pt>
                <c:pt idx="451">
                  <c:v>360</c:v>
                </c:pt>
                <c:pt idx="452">
                  <c:v>510</c:v>
                </c:pt>
                <c:pt idx="453">
                  <c:v>360</c:v>
                </c:pt>
                <c:pt idx="454">
                  <c:v>350</c:v>
                </c:pt>
                <c:pt idx="455">
                  <c:v>400</c:v>
                </c:pt>
                <c:pt idx="456">
                  <c:v>320</c:v>
                </c:pt>
                <c:pt idx="457">
                  <c:v>140</c:v>
                </c:pt>
                <c:pt idx="458">
                  <c:v>88999</c:v>
                </c:pt>
                <c:pt idx="459">
                  <c:v>790</c:v>
                </c:pt>
                <c:pt idx="460">
                  <c:v>670</c:v>
                </c:pt>
                <c:pt idx="461">
                  <c:v>320</c:v>
                </c:pt>
                <c:pt idx="462">
                  <c:v>290</c:v>
                </c:pt>
                <c:pt idx="463">
                  <c:v>188</c:v>
                </c:pt>
                <c:pt idx="464">
                  <c:v>6500</c:v>
                </c:pt>
                <c:pt idx="465">
                  <c:v>1913</c:v>
                </c:pt>
                <c:pt idx="466">
                  <c:v>1913</c:v>
                </c:pt>
                <c:pt idx="467">
                  <c:v>100</c:v>
                </c:pt>
                <c:pt idx="468">
                  <c:v>65</c:v>
                </c:pt>
                <c:pt idx="469">
                  <c:v>90</c:v>
                </c:pt>
                <c:pt idx="470">
                  <c:v>110</c:v>
                </c:pt>
                <c:pt idx="471">
                  <c:v>180</c:v>
                </c:pt>
                <c:pt idx="472">
                  <c:v>350</c:v>
                </c:pt>
                <c:pt idx="473">
                  <c:v>285</c:v>
                </c:pt>
                <c:pt idx="474">
                  <c:v>3975</c:v>
                </c:pt>
                <c:pt idx="475">
                  <c:v>639</c:v>
                </c:pt>
                <c:pt idx="476">
                  <c:v>630</c:v>
                </c:pt>
                <c:pt idx="477">
                  <c:v>360</c:v>
                </c:pt>
                <c:pt idx="478">
                  <c:v>320</c:v>
                </c:pt>
                <c:pt idx="479">
                  <c:v>280</c:v>
                </c:pt>
                <c:pt idx="480">
                  <c:v>2950</c:v>
                </c:pt>
                <c:pt idx="481">
                  <c:v>3000</c:v>
                </c:pt>
                <c:pt idx="482">
                  <c:v>280</c:v>
                </c:pt>
                <c:pt idx="483">
                  <c:v>1250</c:v>
                </c:pt>
                <c:pt idx="484">
                  <c:v>899</c:v>
                </c:pt>
                <c:pt idx="485">
                  <c:v>360</c:v>
                </c:pt>
                <c:pt idx="486">
                  <c:v>360</c:v>
                </c:pt>
                <c:pt idx="487">
                  <c:v>120</c:v>
                </c:pt>
                <c:pt idx="488">
                  <c:v>120</c:v>
                </c:pt>
                <c:pt idx="489">
                  <c:v>330</c:v>
                </c:pt>
                <c:pt idx="490">
                  <c:v>435</c:v>
                </c:pt>
                <c:pt idx="491">
                  <c:v>3295</c:v>
                </c:pt>
                <c:pt idx="492">
                  <c:v>45215</c:v>
                </c:pt>
                <c:pt idx="493">
                  <c:v>3295</c:v>
                </c:pt>
                <c:pt idx="494">
                  <c:v>435</c:v>
                </c:pt>
                <c:pt idx="495">
                  <c:v>260</c:v>
                </c:pt>
                <c:pt idx="496">
                  <c:v>330</c:v>
                </c:pt>
                <c:pt idx="497">
                  <c:v>80</c:v>
                </c:pt>
                <c:pt idx="498">
                  <c:v>90</c:v>
                </c:pt>
                <c:pt idx="499">
                  <c:v>90</c:v>
                </c:pt>
                <c:pt idx="500">
                  <c:v>150</c:v>
                </c:pt>
                <c:pt idx="501">
                  <c:v>80</c:v>
                </c:pt>
                <c:pt idx="502">
                  <c:v>990</c:v>
                </c:pt>
                <c:pt idx="503">
                  <c:v>699</c:v>
                </c:pt>
                <c:pt idx="504">
                  <c:v>699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240</c:v>
                </c:pt>
                <c:pt idx="509">
                  <c:v>240</c:v>
                </c:pt>
                <c:pt idx="510">
                  <c:v>1530</c:v>
                </c:pt>
                <c:pt idx="511">
                  <c:v>1999</c:v>
                </c:pt>
                <c:pt idx="512">
                  <c:v>240</c:v>
                </c:pt>
                <c:pt idx="513">
                  <c:v>240</c:v>
                </c:pt>
                <c:pt idx="514">
                  <c:v>375</c:v>
                </c:pt>
                <c:pt idx="515">
                  <c:v>375</c:v>
                </c:pt>
                <c:pt idx="516">
                  <c:v>999</c:v>
                </c:pt>
                <c:pt idx="517">
                  <c:v>1765</c:v>
                </c:pt>
                <c:pt idx="518">
                  <c:v>435</c:v>
                </c:pt>
                <c:pt idx="519">
                  <c:v>999</c:v>
                </c:pt>
                <c:pt idx="520">
                  <c:v>350</c:v>
                </c:pt>
                <c:pt idx="521">
                  <c:v>260</c:v>
                </c:pt>
                <c:pt idx="522">
                  <c:v>120</c:v>
                </c:pt>
                <c:pt idx="523">
                  <c:v>799</c:v>
                </c:pt>
                <c:pt idx="524">
                  <c:v>639</c:v>
                </c:pt>
                <c:pt idx="525">
                  <c:v>360</c:v>
                </c:pt>
                <c:pt idx="526">
                  <c:v>799</c:v>
                </c:pt>
                <c:pt idx="527">
                  <c:v>5597</c:v>
                </c:pt>
                <c:pt idx="528">
                  <c:v>215</c:v>
                </c:pt>
                <c:pt idx="529">
                  <c:v>350</c:v>
                </c:pt>
                <c:pt idx="530">
                  <c:v>1315</c:v>
                </c:pt>
                <c:pt idx="531">
                  <c:v>320</c:v>
                </c:pt>
                <c:pt idx="532">
                  <c:v>360</c:v>
                </c:pt>
                <c:pt idx="533">
                  <c:v>320</c:v>
                </c:pt>
                <c:pt idx="534">
                  <c:v>240</c:v>
                </c:pt>
                <c:pt idx="535">
                  <c:v>5950</c:v>
                </c:pt>
                <c:pt idx="536">
                  <c:v>320</c:v>
                </c:pt>
                <c:pt idx="537">
                  <c:v>630</c:v>
                </c:pt>
                <c:pt idx="538">
                  <c:v>210</c:v>
                </c:pt>
                <c:pt idx="539">
                  <c:v>100</c:v>
                </c:pt>
                <c:pt idx="540">
                  <c:v>3900</c:v>
                </c:pt>
                <c:pt idx="541">
                  <c:v>899</c:v>
                </c:pt>
                <c:pt idx="542">
                  <c:v>1100</c:v>
                </c:pt>
                <c:pt idx="543">
                  <c:v>999</c:v>
                </c:pt>
                <c:pt idx="544">
                  <c:v>149</c:v>
                </c:pt>
                <c:pt idx="545">
                  <c:v>799</c:v>
                </c:pt>
                <c:pt idx="546">
                  <c:v>150</c:v>
                </c:pt>
                <c:pt idx="547">
                  <c:v>495</c:v>
                </c:pt>
                <c:pt idx="548">
                  <c:v>33685</c:v>
                </c:pt>
                <c:pt idx="549">
                  <c:v>260</c:v>
                </c:pt>
                <c:pt idx="550">
                  <c:v>260</c:v>
                </c:pt>
                <c:pt idx="551">
                  <c:v>630</c:v>
                </c:pt>
                <c:pt idx="552">
                  <c:v>350</c:v>
                </c:pt>
                <c:pt idx="553">
                  <c:v>55</c:v>
                </c:pt>
                <c:pt idx="554">
                  <c:v>25999</c:v>
                </c:pt>
                <c:pt idx="555">
                  <c:v>510</c:v>
                </c:pt>
                <c:pt idx="556">
                  <c:v>999</c:v>
                </c:pt>
                <c:pt idx="557">
                  <c:v>650</c:v>
                </c:pt>
                <c:pt idx="558">
                  <c:v>650</c:v>
                </c:pt>
                <c:pt idx="559">
                  <c:v>650</c:v>
                </c:pt>
                <c:pt idx="560">
                  <c:v>650</c:v>
                </c:pt>
                <c:pt idx="561">
                  <c:v>2950</c:v>
                </c:pt>
                <c:pt idx="562">
                  <c:v>220</c:v>
                </c:pt>
                <c:pt idx="563">
                  <c:v>425</c:v>
                </c:pt>
                <c:pt idx="564">
                  <c:v>2800</c:v>
                </c:pt>
                <c:pt idx="565">
                  <c:v>1200</c:v>
                </c:pt>
                <c:pt idx="566">
                  <c:v>96499</c:v>
                </c:pt>
                <c:pt idx="567">
                  <c:v>48000</c:v>
                </c:pt>
                <c:pt idx="568">
                  <c:v>2600</c:v>
                </c:pt>
                <c:pt idx="569">
                  <c:v>1499</c:v>
                </c:pt>
                <c:pt idx="570">
                  <c:v>55850</c:v>
                </c:pt>
                <c:pt idx="571">
                  <c:v>48000</c:v>
                </c:pt>
                <c:pt idx="572">
                  <c:v>795</c:v>
                </c:pt>
                <c:pt idx="573">
                  <c:v>55850</c:v>
                </c:pt>
                <c:pt idx="574">
                  <c:v>48000</c:v>
                </c:pt>
                <c:pt idx="575">
                  <c:v>80000</c:v>
                </c:pt>
                <c:pt idx="576">
                  <c:v>480</c:v>
                </c:pt>
                <c:pt idx="577">
                  <c:v>480</c:v>
                </c:pt>
                <c:pt idx="578">
                  <c:v>1700</c:v>
                </c:pt>
                <c:pt idx="579">
                  <c:v>1299</c:v>
                </c:pt>
                <c:pt idx="580">
                  <c:v>2678</c:v>
                </c:pt>
                <c:pt idx="581">
                  <c:v>3103</c:v>
                </c:pt>
                <c:pt idx="582">
                  <c:v>3295</c:v>
                </c:pt>
                <c:pt idx="583">
                  <c:v>3295</c:v>
                </c:pt>
                <c:pt idx="584">
                  <c:v>3295</c:v>
                </c:pt>
                <c:pt idx="585">
                  <c:v>1050</c:v>
                </c:pt>
                <c:pt idx="586">
                  <c:v>2995</c:v>
                </c:pt>
                <c:pt idx="587">
                  <c:v>1148</c:v>
                </c:pt>
                <c:pt idx="588">
                  <c:v>999</c:v>
                </c:pt>
                <c:pt idx="589">
                  <c:v>190</c:v>
                </c:pt>
                <c:pt idx="590">
                  <c:v>350</c:v>
                </c:pt>
                <c:pt idx="591">
                  <c:v>280</c:v>
                </c:pt>
                <c:pt idx="592">
                  <c:v>925</c:v>
                </c:pt>
                <c:pt idx="593">
                  <c:v>120</c:v>
                </c:pt>
                <c:pt idx="594">
                  <c:v>370</c:v>
                </c:pt>
                <c:pt idx="595">
                  <c:v>120</c:v>
                </c:pt>
                <c:pt idx="596">
                  <c:v>120</c:v>
                </c:pt>
                <c:pt idx="597">
                  <c:v>370</c:v>
                </c:pt>
                <c:pt idx="598">
                  <c:v>350</c:v>
                </c:pt>
                <c:pt idx="599">
                  <c:v>4380</c:v>
                </c:pt>
                <c:pt idx="600">
                  <c:v>20104</c:v>
                </c:pt>
                <c:pt idx="601">
                  <c:v>2050</c:v>
                </c:pt>
                <c:pt idx="602">
                  <c:v>120</c:v>
                </c:pt>
                <c:pt idx="603">
                  <c:v>144</c:v>
                </c:pt>
                <c:pt idx="604">
                  <c:v>144</c:v>
                </c:pt>
                <c:pt idx="605">
                  <c:v>120</c:v>
                </c:pt>
                <c:pt idx="606">
                  <c:v>180</c:v>
                </c:pt>
                <c:pt idx="607">
                  <c:v>3070</c:v>
                </c:pt>
                <c:pt idx="608">
                  <c:v>600</c:v>
                </c:pt>
                <c:pt idx="609">
                  <c:v>320</c:v>
                </c:pt>
                <c:pt idx="610">
                  <c:v>19370</c:v>
                </c:pt>
                <c:pt idx="611">
                  <c:v>48000</c:v>
                </c:pt>
                <c:pt idx="612">
                  <c:v>350</c:v>
                </c:pt>
                <c:pt idx="613">
                  <c:v>250</c:v>
                </c:pt>
                <c:pt idx="614">
                  <c:v>180</c:v>
                </c:pt>
                <c:pt idx="615">
                  <c:v>4530</c:v>
                </c:pt>
                <c:pt idx="616">
                  <c:v>999</c:v>
                </c:pt>
                <c:pt idx="617">
                  <c:v>1099</c:v>
                </c:pt>
                <c:pt idx="618">
                  <c:v>3150</c:v>
                </c:pt>
                <c:pt idx="619">
                  <c:v>3100</c:v>
                </c:pt>
                <c:pt idx="620">
                  <c:v>72350</c:v>
                </c:pt>
                <c:pt idx="621">
                  <c:v>320</c:v>
                </c:pt>
                <c:pt idx="622">
                  <c:v>1</c:v>
                </c:pt>
                <c:pt idx="623">
                  <c:v>1690</c:v>
                </c:pt>
                <c:pt idx="624">
                  <c:v>25999</c:v>
                </c:pt>
                <c:pt idx="625">
                  <c:v>510</c:v>
                </c:pt>
                <c:pt idx="626">
                  <c:v>2340</c:v>
                </c:pt>
                <c:pt idx="627">
                  <c:v>320</c:v>
                </c:pt>
                <c:pt idx="628">
                  <c:v>165</c:v>
                </c:pt>
                <c:pt idx="629">
                  <c:v>760</c:v>
                </c:pt>
                <c:pt idx="630">
                  <c:v>600</c:v>
                </c:pt>
                <c:pt idx="631">
                  <c:v>760</c:v>
                </c:pt>
                <c:pt idx="632">
                  <c:v>760</c:v>
                </c:pt>
                <c:pt idx="633">
                  <c:v>320</c:v>
                </c:pt>
                <c:pt idx="634">
                  <c:v>435</c:v>
                </c:pt>
                <c:pt idx="635">
                  <c:v>330</c:v>
                </c:pt>
                <c:pt idx="636">
                  <c:v>210</c:v>
                </c:pt>
                <c:pt idx="637">
                  <c:v>20890</c:v>
                </c:pt>
                <c:pt idx="638">
                  <c:v>330</c:v>
                </c:pt>
                <c:pt idx="639">
                  <c:v>190</c:v>
                </c:pt>
                <c:pt idx="640">
                  <c:v>940</c:v>
                </c:pt>
                <c:pt idx="641">
                  <c:v>30205</c:v>
                </c:pt>
                <c:pt idx="642">
                  <c:v>320</c:v>
                </c:pt>
                <c:pt idx="643">
                  <c:v>320</c:v>
                </c:pt>
                <c:pt idx="644">
                  <c:v>1375</c:v>
                </c:pt>
                <c:pt idx="645">
                  <c:v>30205</c:v>
                </c:pt>
                <c:pt idx="646">
                  <c:v>510</c:v>
                </c:pt>
                <c:pt idx="647">
                  <c:v>240</c:v>
                </c:pt>
                <c:pt idx="648">
                  <c:v>2070</c:v>
                </c:pt>
                <c:pt idx="649">
                  <c:v>2000</c:v>
                </c:pt>
                <c:pt idx="650">
                  <c:v>400</c:v>
                </c:pt>
                <c:pt idx="651">
                  <c:v>585</c:v>
                </c:pt>
                <c:pt idx="652">
                  <c:v>626</c:v>
                </c:pt>
                <c:pt idx="653">
                  <c:v>1658</c:v>
                </c:pt>
                <c:pt idx="654">
                  <c:v>1233</c:v>
                </c:pt>
                <c:pt idx="655">
                  <c:v>1127.25</c:v>
                </c:pt>
                <c:pt idx="656">
                  <c:v>1160.6500000000001</c:v>
                </c:pt>
                <c:pt idx="657">
                  <c:v>799</c:v>
                </c:pt>
                <c:pt idx="658">
                  <c:v>799</c:v>
                </c:pt>
                <c:pt idx="659">
                  <c:v>280</c:v>
                </c:pt>
                <c:pt idx="660">
                  <c:v>320</c:v>
                </c:pt>
                <c:pt idx="661">
                  <c:v>775</c:v>
                </c:pt>
                <c:pt idx="662">
                  <c:v>1375</c:v>
                </c:pt>
                <c:pt idx="663">
                  <c:v>4530</c:v>
                </c:pt>
                <c:pt idx="664">
                  <c:v>1647</c:v>
                </c:pt>
                <c:pt idx="665">
                  <c:v>3975</c:v>
                </c:pt>
                <c:pt idx="666">
                  <c:v>350</c:v>
                </c:pt>
                <c:pt idx="667">
                  <c:v>240</c:v>
                </c:pt>
                <c:pt idx="668">
                  <c:v>925</c:v>
                </c:pt>
                <c:pt idx="669">
                  <c:v>1375</c:v>
                </c:pt>
                <c:pt idx="670">
                  <c:v>4530</c:v>
                </c:pt>
                <c:pt idx="671">
                  <c:v>1647</c:v>
                </c:pt>
                <c:pt idx="672">
                  <c:v>3975</c:v>
                </c:pt>
                <c:pt idx="673">
                  <c:v>90</c:v>
                </c:pt>
                <c:pt idx="674">
                  <c:v>80</c:v>
                </c:pt>
                <c:pt idx="675">
                  <c:v>4380</c:v>
                </c:pt>
                <c:pt idx="676">
                  <c:v>170</c:v>
                </c:pt>
                <c:pt idx="677">
                  <c:v>90</c:v>
                </c:pt>
                <c:pt idx="678">
                  <c:v>170</c:v>
                </c:pt>
                <c:pt idx="679">
                  <c:v>90</c:v>
                </c:pt>
                <c:pt idx="680">
                  <c:v>925</c:v>
                </c:pt>
                <c:pt idx="681">
                  <c:v>150</c:v>
                </c:pt>
                <c:pt idx="682">
                  <c:v>150</c:v>
                </c:pt>
                <c:pt idx="683">
                  <c:v>1</c:v>
                </c:pt>
                <c:pt idx="684">
                  <c:v>1160</c:v>
                </c:pt>
                <c:pt idx="685">
                  <c:v>150</c:v>
                </c:pt>
                <c:pt idx="686">
                  <c:v>1650</c:v>
                </c:pt>
                <c:pt idx="687">
                  <c:v>959</c:v>
                </c:pt>
                <c:pt idx="688">
                  <c:v>299</c:v>
                </c:pt>
                <c:pt idx="689">
                  <c:v>299</c:v>
                </c:pt>
                <c:pt idx="690">
                  <c:v>1200</c:v>
                </c:pt>
                <c:pt idx="691">
                  <c:v>150</c:v>
                </c:pt>
                <c:pt idx="692">
                  <c:v>1090</c:v>
                </c:pt>
                <c:pt idx="693">
                  <c:v>210</c:v>
                </c:pt>
                <c:pt idx="694">
                  <c:v>990</c:v>
                </c:pt>
                <c:pt idx="695">
                  <c:v>350</c:v>
                </c:pt>
                <c:pt idx="696">
                  <c:v>260</c:v>
                </c:pt>
                <c:pt idx="697">
                  <c:v>180</c:v>
                </c:pt>
                <c:pt idx="698">
                  <c:v>1999</c:v>
                </c:pt>
                <c:pt idx="699">
                  <c:v>260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3200</c:v>
                </c:pt>
                <c:pt idx="704">
                  <c:v>90</c:v>
                </c:pt>
                <c:pt idx="705">
                  <c:v>80</c:v>
                </c:pt>
                <c:pt idx="706">
                  <c:v>1100</c:v>
                </c:pt>
                <c:pt idx="707">
                  <c:v>1699</c:v>
                </c:pt>
                <c:pt idx="708">
                  <c:v>570</c:v>
                </c:pt>
                <c:pt idx="709">
                  <c:v>120</c:v>
                </c:pt>
                <c:pt idx="710">
                  <c:v>2950</c:v>
                </c:pt>
                <c:pt idx="711">
                  <c:v>320</c:v>
                </c:pt>
                <c:pt idx="712">
                  <c:v>190</c:v>
                </c:pt>
                <c:pt idx="713">
                  <c:v>90</c:v>
                </c:pt>
                <c:pt idx="714">
                  <c:v>75</c:v>
                </c:pt>
                <c:pt idx="715">
                  <c:v>999</c:v>
                </c:pt>
                <c:pt idx="716">
                  <c:v>8420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320</c:v>
                </c:pt>
                <c:pt idx="721">
                  <c:v>180</c:v>
                </c:pt>
                <c:pt idx="722">
                  <c:v>180</c:v>
                </c:pt>
                <c:pt idx="723">
                  <c:v>1300</c:v>
                </c:pt>
                <c:pt idx="724">
                  <c:v>200</c:v>
                </c:pt>
                <c:pt idx="725">
                  <c:v>235</c:v>
                </c:pt>
                <c:pt idx="726">
                  <c:v>350</c:v>
                </c:pt>
                <c:pt idx="727">
                  <c:v>630</c:v>
                </c:pt>
                <c:pt idx="728">
                  <c:v>1300</c:v>
                </c:pt>
                <c:pt idx="729">
                  <c:v>150</c:v>
                </c:pt>
                <c:pt idx="730">
                  <c:v>475</c:v>
                </c:pt>
                <c:pt idx="731">
                  <c:v>1950</c:v>
                </c:pt>
                <c:pt idx="732">
                  <c:v>350</c:v>
                </c:pt>
                <c:pt idx="733">
                  <c:v>280</c:v>
                </c:pt>
                <c:pt idx="734">
                  <c:v>499</c:v>
                </c:pt>
                <c:pt idx="735">
                  <c:v>74</c:v>
                </c:pt>
                <c:pt idx="736">
                  <c:v>626</c:v>
                </c:pt>
                <c:pt idx="737">
                  <c:v>2465</c:v>
                </c:pt>
                <c:pt idx="738">
                  <c:v>1950</c:v>
                </c:pt>
                <c:pt idx="739">
                  <c:v>570</c:v>
                </c:pt>
                <c:pt idx="740">
                  <c:v>890</c:v>
                </c:pt>
                <c:pt idx="741">
                  <c:v>570</c:v>
                </c:pt>
                <c:pt idx="742">
                  <c:v>510</c:v>
                </c:pt>
                <c:pt idx="743">
                  <c:v>1250</c:v>
                </c:pt>
                <c:pt idx="744">
                  <c:v>6240</c:v>
                </c:pt>
                <c:pt idx="745">
                  <c:v>650</c:v>
                </c:pt>
                <c:pt idx="746">
                  <c:v>495</c:v>
                </c:pt>
                <c:pt idx="747">
                  <c:v>25999</c:v>
                </c:pt>
                <c:pt idx="748">
                  <c:v>200</c:v>
                </c:pt>
                <c:pt idx="749">
                  <c:v>3050</c:v>
                </c:pt>
                <c:pt idx="750">
                  <c:v>1870</c:v>
                </c:pt>
                <c:pt idx="751">
                  <c:v>6900</c:v>
                </c:pt>
                <c:pt idx="752">
                  <c:v>150</c:v>
                </c:pt>
                <c:pt idx="753">
                  <c:v>80</c:v>
                </c:pt>
                <c:pt idx="754">
                  <c:v>140</c:v>
                </c:pt>
                <c:pt idx="755">
                  <c:v>9500</c:v>
                </c:pt>
                <c:pt idx="756">
                  <c:v>80</c:v>
                </c:pt>
                <c:pt idx="757">
                  <c:v>160</c:v>
                </c:pt>
                <c:pt idx="758">
                  <c:v>320</c:v>
                </c:pt>
                <c:pt idx="759">
                  <c:v>180</c:v>
                </c:pt>
                <c:pt idx="760">
                  <c:v>300</c:v>
                </c:pt>
                <c:pt idx="761">
                  <c:v>13999</c:v>
                </c:pt>
                <c:pt idx="762">
                  <c:v>90</c:v>
                </c:pt>
                <c:pt idx="763">
                  <c:v>4380</c:v>
                </c:pt>
                <c:pt idx="764">
                  <c:v>51999</c:v>
                </c:pt>
                <c:pt idx="765">
                  <c:v>1020</c:v>
                </c:pt>
                <c:pt idx="766">
                  <c:v>325</c:v>
                </c:pt>
                <c:pt idx="767">
                  <c:v>510</c:v>
                </c:pt>
                <c:pt idx="768">
                  <c:v>1099</c:v>
                </c:pt>
                <c:pt idx="769">
                  <c:v>399</c:v>
                </c:pt>
                <c:pt idx="770">
                  <c:v>100</c:v>
                </c:pt>
                <c:pt idx="771">
                  <c:v>100</c:v>
                </c:pt>
                <c:pt idx="772">
                  <c:v>170</c:v>
                </c:pt>
                <c:pt idx="773">
                  <c:v>899</c:v>
                </c:pt>
                <c:pt idx="774">
                  <c:v>2253</c:v>
                </c:pt>
                <c:pt idx="775">
                  <c:v>16999</c:v>
                </c:pt>
                <c:pt idx="776">
                  <c:v>1375</c:v>
                </c:pt>
                <c:pt idx="777">
                  <c:v>350</c:v>
                </c:pt>
                <c:pt idx="778">
                  <c:v>510</c:v>
                </c:pt>
                <c:pt idx="779">
                  <c:v>775</c:v>
                </c:pt>
                <c:pt idx="780">
                  <c:v>1799</c:v>
                </c:pt>
                <c:pt idx="781">
                  <c:v>240</c:v>
                </c:pt>
                <c:pt idx="782">
                  <c:v>350</c:v>
                </c:pt>
                <c:pt idx="783">
                  <c:v>1695</c:v>
                </c:pt>
                <c:pt idx="784">
                  <c:v>350</c:v>
                </c:pt>
                <c:pt idx="785">
                  <c:v>340</c:v>
                </c:pt>
                <c:pt idx="786">
                  <c:v>330</c:v>
                </c:pt>
                <c:pt idx="787">
                  <c:v>100</c:v>
                </c:pt>
                <c:pt idx="788">
                  <c:v>285</c:v>
                </c:pt>
                <c:pt idx="789">
                  <c:v>150</c:v>
                </c:pt>
                <c:pt idx="790">
                  <c:v>6240</c:v>
                </c:pt>
                <c:pt idx="791">
                  <c:v>700</c:v>
                </c:pt>
                <c:pt idx="792">
                  <c:v>899</c:v>
                </c:pt>
                <c:pt idx="793">
                  <c:v>1099</c:v>
                </c:pt>
                <c:pt idx="794">
                  <c:v>700</c:v>
                </c:pt>
                <c:pt idx="795">
                  <c:v>1675</c:v>
                </c:pt>
                <c:pt idx="796">
                  <c:v>990</c:v>
                </c:pt>
                <c:pt idx="797">
                  <c:v>1675</c:v>
                </c:pt>
                <c:pt idx="798">
                  <c:v>6900</c:v>
                </c:pt>
                <c:pt idx="799">
                  <c:v>1499</c:v>
                </c:pt>
                <c:pt idx="800">
                  <c:v>80</c:v>
                </c:pt>
                <c:pt idx="801">
                  <c:v>510</c:v>
                </c:pt>
                <c:pt idx="802">
                  <c:v>1050</c:v>
                </c:pt>
                <c:pt idx="803">
                  <c:v>140</c:v>
                </c:pt>
                <c:pt idx="804">
                  <c:v>800</c:v>
                </c:pt>
                <c:pt idx="805">
                  <c:v>165</c:v>
                </c:pt>
                <c:pt idx="806">
                  <c:v>165</c:v>
                </c:pt>
                <c:pt idx="807">
                  <c:v>120</c:v>
                </c:pt>
                <c:pt idx="808">
                  <c:v>2299</c:v>
                </c:pt>
                <c:pt idx="809">
                  <c:v>2400</c:v>
                </c:pt>
                <c:pt idx="810">
                  <c:v>399</c:v>
                </c:pt>
                <c:pt idx="811">
                  <c:v>495</c:v>
                </c:pt>
                <c:pt idx="812">
                  <c:v>1765</c:v>
                </c:pt>
                <c:pt idx="813">
                  <c:v>399</c:v>
                </c:pt>
                <c:pt idx="814">
                  <c:v>495</c:v>
                </c:pt>
                <c:pt idx="815">
                  <c:v>399</c:v>
                </c:pt>
                <c:pt idx="816">
                  <c:v>6900</c:v>
                </c:pt>
                <c:pt idx="817">
                  <c:v>350</c:v>
                </c:pt>
                <c:pt idx="818">
                  <c:v>370</c:v>
                </c:pt>
                <c:pt idx="819">
                  <c:v>340</c:v>
                </c:pt>
                <c:pt idx="820">
                  <c:v>80</c:v>
                </c:pt>
                <c:pt idx="821">
                  <c:v>3500</c:v>
                </c:pt>
                <c:pt idx="822">
                  <c:v>150</c:v>
                </c:pt>
                <c:pt idx="823">
                  <c:v>80</c:v>
                </c:pt>
                <c:pt idx="824">
                  <c:v>150</c:v>
                </c:pt>
                <c:pt idx="825">
                  <c:v>280</c:v>
                </c:pt>
                <c:pt idx="826">
                  <c:v>380</c:v>
                </c:pt>
                <c:pt idx="827">
                  <c:v>350</c:v>
                </c:pt>
                <c:pt idx="828">
                  <c:v>203</c:v>
                </c:pt>
                <c:pt idx="829">
                  <c:v>203</c:v>
                </c:pt>
                <c:pt idx="830">
                  <c:v>29000</c:v>
                </c:pt>
                <c:pt idx="831">
                  <c:v>7930</c:v>
                </c:pt>
                <c:pt idx="832">
                  <c:v>925</c:v>
                </c:pt>
                <c:pt idx="833">
                  <c:v>3070</c:v>
                </c:pt>
                <c:pt idx="834">
                  <c:v>165</c:v>
                </c:pt>
                <c:pt idx="835">
                  <c:v>320</c:v>
                </c:pt>
                <c:pt idx="836">
                  <c:v>800</c:v>
                </c:pt>
                <c:pt idx="837">
                  <c:v>6700</c:v>
                </c:pt>
                <c:pt idx="838">
                  <c:v>550</c:v>
                </c:pt>
                <c:pt idx="839">
                  <c:v>280</c:v>
                </c:pt>
                <c:pt idx="840">
                  <c:v>6900</c:v>
                </c:pt>
                <c:pt idx="841">
                  <c:v>1190</c:v>
                </c:pt>
                <c:pt idx="842">
                  <c:v>2339</c:v>
                </c:pt>
                <c:pt idx="843">
                  <c:v>1200</c:v>
                </c:pt>
                <c:pt idx="844">
                  <c:v>1200</c:v>
                </c:pt>
                <c:pt idx="845">
                  <c:v>3775</c:v>
                </c:pt>
                <c:pt idx="846">
                  <c:v>3975</c:v>
                </c:pt>
                <c:pt idx="847">
                  <c:v>4500</c:v>
                </c:pt>
                <c:pt idx="848">
                  <c:v>150</c:v>
                </c:pt>
                <c:pt idx="849">
                  <c:v>100</c:v>
                </c:pt>
                <c:pt idx="850">
                  <c:v>80</c:v>
                </c:pt>
                <c:pt idx="851">
                  <c:v>80</c:v>
                </c:pt>
                <c:pt idx="852">
                  <c:v>260</c:v>
                </c:pt>
                <c:pt idx="853">
                  <c:v>6900</c:v>
                </c:pt>
                <c:pt idx="854">
                  <c:v>3750</c:v>
                </c:pt>
                <c:pt idx="855">
                  <c:v>1190</c:v>
                </c:pt>
                <c:pt idx="856">
                  <c:v>3775</c:v>
                </c:pt>
                <c:pt idx="857">
                  <c:v>4500</c:v>
                </c:pt>
                <c:pt idx="858">
                  <c:v>260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150</c:v>
                </c:pt>
                <c:pt idx="863">
                  <c:v>80</c:v>
                </c:pt>
                <c:pt idx="864">
                  <c:v>2996</c:v>
                </c:pt>
                <c:pt idx="865">
                  <c:v>1200</c:v>
                </c:pt>
                <c:pt idx="866">
                  <c:v>1200</c:v>
                </c:pt>
                <c:pt idx="867">
                  <c:v>1190</c:v>
                </c:pt>
                <c:pt idx="868">
                  <c:v>3775</c:v>
                </c:pt>
                <c:pt idx="869">
                  <c:v>4500</c:v>
                </c:pt>
                <c:pt idx="870">
                  <c:v>260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150</c:v>
                </c:pt>
                <c:pt idx="875">
                  <c:v>80</c:v>
                </c:pt>
                <c:pt idx="876">
                  <c:v>1200</c:v>
                </c:pt>
                <c:pt idx="877">
                  <c:v>1200</c:v>
                </c:pt>
                <c:pt idx="878">
                  <c:v>360</c:v>
                </c:pt>
                <c:pt idx="879">
                  <c:v>120</c:v>
                </c:pt>
                <c:pt idx="880">
                  <c:v>799</c:v>
                </c:pt>
                <c:pt idx="881">
                  <c:v>1880</c:v>
                </c:pt>
                <c:pt idx="882">
                  <c:v>820</c:v>
                </c:pt>
                <c:pt idx="883">
                  <c:v>350</c:v>
                </c:pt>
                <c:pt idx="884">
                  <c:v>425</c:v>
                </c:pt>
                <c:pt idx="885">
                  <c:v>144</c:v>
                </c:pt>
                <c:pt idx="886">
                  <c:v>360</c:v>
                </c:pt>
                <c:pt idx="887">
                  <c:v>120</c:v>
                </c:pt>
                <c:pt idx="888">
                  <c:v>120</c:v>
                </c:pt>
                <c:pt idx="889">
                  <c:v>350</c:v>
                </c:pt>
                <c:pt idx="890">
                  <c:v>320</c:v>
                </c:pt>
                <c:pt idx="891">
                  <c:v>350</c:v>
                </c:pt>
                <c:pt idx="892">
                  <c:v>350</c:v>
                </c:pt>
                <c:pt idx="893">
                  <c:v>800</c:v>
                </c:pt>
                <c:pt idx="894">
                  <c:v>3299</c:v>
                </c:pt>
                <c:pt idx="895">
                  <c:v>3299</c:v>
                </c:pt>
                <c:pt idx="896">
                  <c:v>320</c:v>
                </c:pt>
                <c:pt idx="897">
                  <c:v>1200</c:v>
                </c:pt>
                <c:pt idx="898">
                  <c:v>1175</c:v>
                </c:pt>
                <c:pt idx="899">
                  <c:v>99</c:v>
                </c:pt>
                <c:pt idx="900">
                  <c:v>4200</c:v>
                </c:pt>
                <c:pt idx="901">
                  <c:v>380</c:v>
                </c:pt>
                <c:pt idx="902">
                  <c:v>150</c:v>
                </c:pt>
                <c:pt idx="903">
                  <c:v>75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90</c:v>
                </c:pt>
                <c:pt idx="909">
                  <c:v>340</c:v>
                </c:pt>
                <c:pt idx="910">
                  <c:v>90</c:v>
                </c:pt>
                <c:pt idx="911">
                  <c:v>520</c:v>
                </c:pt>
                <c:pt idx="912">
                  <c:v>285</c:v>
                </c:pt>
                <c:pt idx="913">
                  <c:v>80</c:v>
                </c:pt>
                <c:pt idx="914">
                  <c:v>100</c:v>
                </c:pt>
                <c:pt idx="915">
                  <c:v>80</c:v>
                </c:pt>
                <c:pt idx="916">
                  <c:v>80</c:v>
                </c:pt>
                <c:pt idx="917">
                  <c:v>1019</c:v>
                </c:pt>
                <c:pt idx="918">
                  <c:v>99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585</c:v>
                </c:pt>
                <c:pt idx="923">
                  <c:v>1199</c:v>
                </c:pt>
                <c:pt idx="924">
                  <c:v>330</c:v>
                </c:pt>
                <c:pt idx="925">
                  <c:v>425</c:v>
                </c:pt>
                <c:pt idx="926">
                  <c:v>1200</c:v>
                </c:pt>
                <c:pt idx="927">
                  <c:v>299</c:v>
                </c:pt>
                <c:pt idx="928">
                  <c:v>570</c:v>
                </c:pt>
                <c:pt idx="929">
                  <c:v>510</c:v>
                </c:pt>
                <c:pt idx="930">
                  <c:v>600</c:v>
                </c:pt>
                <c:pt idx="931">
                  <c:v>280</c:v>
                </c:pt>
                <c:pt idx="932">
                  <c:v>435</c:v>
                </c:pt>
                <c:pt idx="933">
                  <c:v>435</c:v>
                </c:pt>
                <c:pt idx="934">
                  <c:v>280</c:v>
                </c:pt>
                <c:pt idx="935">
                  <c:v>325</c:v>
                </c:pt>
                <c:pt idx="936">
                  <c:v>234</c:v>
                </c:pt>
                <c:pt idx="937">
                  <c:v>500</c:v>
                </c:pt>
                <c:pt idx="938">
                  <c:v>370</c:v>
                </c:pt>
                <c:pt idx="939">
                  <c:v>170</c:v>
                </c:pt>
                <c:pt idx="940">
                  <c:v>90</c:v>
                </c:pt>
                <c:pt idx="941">
                  <c:v>100</c:v>
                </c:pt>
                <c:pt idx="942">
                  <c:v>12600</c:v>
                </c:pt>
                <c:pt idx="943">
                  <c:v>350</c:v>
                </c:pt>
                <c:pt idx="944">
                  <c:v>80</c:v>
                </c:pt>
                <c:pt idx="945">
                  <c:v>280</c:v>
                </c:pt>
                <c:pt idx="946">
                  <c:v>80</c:v>
                </c:pt>
                <c:pt idx="947">
                  <c:v>100</c:v>
                </c:pt>
                <c:pt idx="948">
                  <c:v>330</c:v>
                </c:pt>
                <c:pt idx="949">
                  <c:v>33999</c:v>
                </c:pt>
                <c:pt idx="950">
                  <c:v>2620</c:v>
                </c:pt>
                <c:pt idx="951">
                  <c:v>775</c:v>
                </c:pt>
                <c:pt idx="952">
                  <c:v>999</c:v>
                </c:pt>
                <c:pt idx="953">
                  <c:v>999</c:v>
                </c:pt>
                <c:pt idx="954">
                  <c:v>350</c:v>
                </c:pt>
                <c:pt idx="955">
                  <c:v>280</c:v>
                </c:pt>
                <c:pt idx="956">
                  <c:v>280</c:v>
                </c:pt>
                <c:pt idx="957">
                  <c:v>1125</c:v>
                </c:pt>
                <c:pt idx="958">
                  <c:v>144</c:v>
                </c:pt>
                <c:pt idx="959">
                  <c:v>1500</c:v>
                </c:pt>
                <c:pt idx="960">
                  <c:v>144</c:v>
                </c:pt>
                <c:pt idx="961">
                  <c:v>999</c:v>
                </c:pt>
                <c:pt idx="962">
                  <c:v>350</c:v>
                </c:pt>
                <c:pt idx="963">
                  <c:v>1450</c:v>
                </c:pt>
                <c:pt idx="964">
                  <c:v>510</c:v>
                </c:pt>
                <c:pt idx="965">
                  <c:v>6000</c:v>
                </c:pt>
                <c:pt idx="966">
                  <c:v>250</c:v>
                </c:pt>
                <c:pt idx="967">
                  <c:v>275</c:v>
                </c:pt>
                <c:pt idx="968">
                  <c:v>1500</c:v>
                </c:pt>
                <c:pt idx="969">
                  <c:v>2499</c:v>
                </c:pt>
                <c:pt idx="970">
                  <c:v>320</c:v>
                </c:pt>
                <c:pt idx="971">
                  <c:v>1500</c:v>
                </c:pt>
                <c:pt idx="972">
                  <c:v>180</c:v>
                </c:pt>
                <c:pt idx="973">
                  <c:v>405</c:v>
                </c:pt>
                <c:pt idx="974">
                  <c:v>165</c:v>
                </c:pt>
                <c:pt idx="975">
                  <c:v>143</c:v>
                </c:pt>
                <c:pt idx="976">
                  <c:v>890</c:v>
                </c:pt>
                <c:pt idx="977">
                  <c:v>1200</c:v>
                </c:pt>
                <c:pt idx="978">
                  <c:v>1082</c:v>
                </c:pt>
                <c:pt idx="979">
                  <c:v>960</c:v>
                </c:pt>
                <c:pt idx="980">
                  <c:v>150</c:v>
                </c:pt>
                <c:pt idx="981">
                  <c:v>640</c:v>
                </c:pt>
                <c:pt idx="982">
                  <c:v>480</c:v>
                </c:pt>
                <c:pt idx="983">
                  <c:v>280</c:v>
                </c:pt>
                <c:pt idx="984">
                  <c:v>500</c:v>
                </c:pt>
                <c:pt idx="985">
                  <c:v>960</c:v>
                </c:pt>
                <c:pt idx="986">
                  <c:v>1</c:v>
                </c:pt>
                <c:pt idx="987">
                  <c:v>430</c:v>
                </c:pt>
                <c:pt idx="988">
                  <c:v>100</c:v>
                </c:pt>
                <c:pt idx="989">
                  <c:v>100</c:v>
                </c:pt>
                <c:pt idx="990">
                  <c:v>180</c:v>
                </c:pt>
                <c:pt idx="991">
                  <c:v>1500</c:v>
                </c:pt>
                <c:pt idx="992">
                  <c:v>625</c:v>
                </c:pt>
                <c:pt idx="993">
                  <c:v>2000</c:v>
                </c:pt>
                <c:pt idx="994">
                  <c:v>639</c:v>
                </c:pt>
                <c:pt idx="995">
                  <c:v>350</c:v>
                </c:pt>
                <c:pt idx="996">
                  <c:v>900</c:v>
                </c:pt>
                <c:pt idx="997">
                  <c:v>900</c:v>
                </c:pt>
                <c:pt idx="998">
                  <c:v>430</c:v>
                </c:pt>
                <c:pt idx="99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8-4A32-8490-723F0A2F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143152"/>
        <c:axId val="1727139792"/>
      </c:scatterChart>
      <c:valAx>
        <c:axId val="17271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39792"/>
        <c:crosses val="autoZero"/>
        <c:crossBetween val="midCat"/>
      </c:valAx>
      <c:valAx>
        <c:axId val="17271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Quantity</a:t>
            </a:r>
            <a:r>
              <a:rPr lang="en-US" b="1" baseline="0"/>
              <a:t> ordered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'Pakistan Ecommerce Dataset'!$F$2:$F$1001</c:f>
              <c:numCache>
                <c:formatCode>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6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5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5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3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3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34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2-4B10-802D-E4479A8C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20320"/>
        <c:axId val="1858920800"/>
      </c:scatterChart>
      <c:valAx>
        <c:axId val="18589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20800"/>
        <c:crosses val="autoZero"/>
        <c:crossBetween val="midCat"/>
      </c:valAx>
      <c:valAx>
        <c:axId val="18589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</a:t>
            </a:r>
            <a:r>
              <a:rPr lang="en-US" b="1" baseline="0"/>
              <a:t> line chart showing the grandtotal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'Pakistan Ecommerce Dataset'!$G$2:$G$1001</c:f>
              <c:numCache>
                <c:formatCode>General</c:formatCode>
                <c:ptCount val="1000"/>
                <c:pt idx="0">
                  <c:v>1950</c:v>
                </c:pt>
                <c:pt idx="1">
                  <c:v>240</c:v>
                </c:pt>
                <c:pt idx="2">
                  <c:v>2450</c:v>
                </c:pt>
                <c:pt idx="3">
                  <c:v>60</c:v>
                </c:pt>
                <c:pt idx="4">
                  <c:v>1110</c:v>
                </c:pt>
                <c:pt idx="5">
                  <c:v>80</c:v>
                </c:pt>
                <c:pt idx="6">
                  <c:v>60</c:v>
                </c:pt>
                <c:pt idx="7">
                  <c:v>170</c:v>
                </c:pt>
                <c:pt idx="8">
                  <c:v>96499</c:v>
                </c:pt>
                <c:pt idx="9">
                  <c:v>96499</c:v>
                </c:pt>
                <c:pt idx="10">
                  <c:v>5500</c:v>
                </c:pt>
                <c:pt idx="11">
                  <c:v>366</c:v>
                </c:pt>
                <c:pt idx="12">
                  <c:v>366</c:v>
                </c:pt>
                <c:pt idx="13">
                  <c:v>120</c:v>
                </c:pt>
                <c:pt idx="14">
                  <c:v>0</c:v>
                </c:pt>
                <c:pt idx="15">
                  <c:v>1550</c:v>
                </c:pt>
                <c:pt idx="16">
                  <c:v>1270</c:v>
                </c:pt>
                <c:pt idx="17">
                  <c:v>1270</c:v>
                </c:pt>
                <c:pt idx="18">
                  <c:v>1270</c:v>
                </c:pt>
                <c:pt idx="19">
                  <c:v>2118.25</c:v>
                </c:pt>
                <c:pt idx="20">
                  <c:v>2118.25</c:v>
                </c:pt>
                <c:pt idx="21">
                  <c:v>2118.25</c:v>
                </c:pt>
                <c:pt idx="22">
                  <c:v>298</c:v>
                </c:pt>
                <c:pt idx="23">
                  <c:v>298</c:v>
                </c:pt>
                <c:pt idx="24">
                  <c:v>0</c:v>
                </c:pt>
                <c:pt idx="25">
                  <c:v>3826</c:v>
                </c:pt>
                <c:pt idx="26">
                  <c:v>3826</c:v>
                </c:pt>
                <c:pt idx="27">
                  <c:v>0</c:v>
                </c:pt>
                <c:pt idx="28">
                  <c:v>0</c:v>
                </c:pt>
                <c:pt idx="29">
                  <c:v>3000</c:v>
                </c:pt>
                <c:pt idx="30">
                  <c:v>450</c:v>
                </c:pt>
                <c:pt idx="31">
                  <c:v>20999</c:v>
                </c:pt>
                <c:pt idx="32">
                  <c:v>360</c:v>
                </c:pt>
                <c:pt idx="33">
                  <c:v>300</c:v>
                </c:pt>
                <c:pt idx="34">
                  <c:v>300</c:v>
                </c:pt>
                <c:pt idx="35">
                  <c:v>940</c:v>
                </c:pt>
                <c:pt idx="36">
                  <c:v>940</c:v>
                </c:pt>
                <c:pt idx="37">
                  <c:v>3672</c:v>
                </c:pt>
                <c:pt idx="38">
                  <c:v>740</c:v>
                </c:pt>
                <c:pt idx="39">
                  <c:v>740</c:v>
                </c:pt>
                <c:pt idx="40">
                  <c:v>899</c:v>
                </c:pt>
                <c:pt idx="41">
                  <c:v>11000</c:v>
                </c:pt>
                <c:pt idx="42">
                  <c:v>11000</c:v>
                </c:pt>
                <c:pt idx="43">
                  <c:v>168</c:v>
                </c:pt>
                <c:pt idx="44">
                  <c:v>168</c:v>
                </c:pt>
                <c:pt idx="45">
                  <c:v>4500</c:v>
                </c:pt>
                <c:pt idx="46">
                  <c:v>6152</c:v>
                </c:pt>
                <c:pt idx="47">
                  <c:v>6152</c:v>
                </c:pt>
                <c:pt idx="48">
                  <c:v>2210</c:v>
                </c:pt>
                <c:pt idx="49">
                  <c:v>2210</c:v>
                </c:pt>
                <c:pt idx="50">
                  <c:v>2210</c:v>
                </c:pt>
                <c:pt idx="51">
                  <c:v>2210</c:v>
                </c:pt>
                <c:pt idx="52">
                  <c:v>350</c:v>
                </c:pt>
                <c:pt idx="53">
                  <c:v>425</c:v>
                </c:pt>
                <c:pt idx="54">
                  <c:v>850</c:v>
                </c:pt>
                <c:pt idx="55">
                  <c:v>251</c:v>
                </c:pt>
                <c:pt idx="56">
                  <c:v>360</c:v>
                </c:pt>
                <c:pt idx="57">
                  <c:v>835</c:v>
                </c:pt>
                <c:pt idx="58">
                  <c:v>835</c:v>
                </c:pt>
                <c:pt idx="59">
                  <c:v>300</c:v>
                </c:pt>
                <c:pt idx="60">
                  <c:v>30417</c:v>
                </c:pt>
                <c:pt idx="61">
                  <c:v>360</c:v>
                </c:pt>
                <c:pt idx="62">
                  <c:v>700</c:v>
                </c:pt>
                <c:pt idx="63">
                  <c:v>45250</c:v>
                </c:pt>
                <c:pt idx="64">
                  <c:v>24588</c:v>
                </c:pt>
                <c:pt idx="65">
                  <c:v>24588</c:v>
                </c:pt>
                <c:pt idx="66">
                  <c:v>5597</c:v>
                </c:pt>
                <c:pt idx="67">
                  <c:v>999</c:v>
                </c:pt>
                <c:pt idx="68">
                  <c:v>4950</c:v>
                </c:pt>
                <c:pt idx="69">
                  <c:v>805</c:v>
                </c:pt>
                <c:pt idx="70">
                  <c:v>360</c:v>
                </c:pt>
                <c:pt idx="71">
                  <c:v>280</c:v>
                </c:pt>
                <c:pt idx="72">
                  <c:v>1</c:v>
                </c:pt>
                <c:pt idx="73">
                  <c:v>999</c:v>
                </c:pt>
                <c:pt idx="74">
                  <c:v>360</c:v>
                </c:pt>
                <c:pt idx="75">
                  <c:v>350</c:v>
                </c:pt>
                <c:pt idx="76">
                  <c:v>350</c:v>
                </c:pt>
                <c:pt idx="77">
                  <c:v>1195</c:v>
                </c:pt>
                <c:pt idx="78">
                  <c:v>1195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360</c:v>
                </c:pt>
                <c:pt idx="83">
                  <c:v>320</c:v>
                </c:pt>
                <c:pt idx="84">
                  <c:v>1195</c:v>
                </c:pt>
                <c:pt idx="85">
                  <c:v>1195</c:v>
                </c:pt>
                <c:pt idx="86">
                  <c:v>240</c:v>
                </c:pt>
                <c:pt idx="87">
                  <c:v>360</c:v>
                </c:pt>
                <c:pt idx="88">
                  <c:v>1875</c:v>
                </c:pt>
                <c:pt idx="89">
                  <c:v>1195</c:v>
                </c:pt>
                <c:pt idx="90">
                  <c:v>1195</c:v>
                </c:pt>
                <c:pt idx="91">
                  <c:v>360</c:v>
                </c:pt>
                <c:pt idx="92">
                  <c:v>360</c:v>
                </c:pt>
                <c:pt idx="93">
                  <c:v>1195</c:v>
                </c:pt>
                <c:pt idx="94">
                  <c:v>1195</c:v>
                </c:pt>
                <c:pt idx="95">
                  <c:v>320</c:v>
                </c:pt>
                <c:pt idx="96">
                  <c:v>4200</c:v>
                </c:pt>
                <c:pt idx="97">
                  <c:v>1195</c:v>
                </c:pt>
                <c:pt idx="98">
                  <c:v>1195</c:v>
                </c:pt>
                <c:pt idx="99">
                  <c:v>550</c:v>
                </c:pt>
                <c:pt idx="100">
                  <c:v>1230</c:v>
                </c:pt>
                <c:pt idx="101">
                  <c:v>1195</c:v>
                </c:pt>
                <c:pt idx="102">
                  <c:v>1195</c:v>
                </c:pt>
                <c:pt idx="103">
                  <c:v>1195</c:v>
                </c:pt>
                <c:pt idx="104">
                  <c:v>1195</c:v>
                </c:pt>
                <c:pt idx="105">
                  <c:v>320</c:v>
                </c:pt>
                <c:pt idx="106">
                  <c:v>320</c:v>
                </c:pt>
                <c:pt idx="107">
                  <c:v>880</c:v>
                </c:pt>
                <c:pt idx="108">
                  <c:v>880</c:v>
                </c:pt>
                <c:pt idx="109">
                  <c:v>2</c:v>
                </c:pt>
                <c:pt idx="110">
                  <c:v>320</c:v>
                </c:pt>
                <c:pt idx="111">
                  <c:v>1440</c:v>
                </c:pt>
                <c:pt idx="112">
                  <c:v>360</c:v>
                </c:pt>
                <c:pt idx="113">
                  <c:v>320</c:v>
                </c:pt>
                <c:pt idx="114">
                  <c:v>240</c:v>
                </c:pt>
                <c:pt idx="115">
                  <c:v>350</c:v>
                </c:pt>
                <c:pt idx="116">
                  <c:v>2745</c:v>
                </c:pt>
                <c:pt idx="117">
                  <c:v>2745</c:v>
                </c:pt>
                <c:pt idx="118">
                  <c:v>12150</c:v>
                </c:pt>
                <c:pt idx="119">
                  <c:v>12150</c:v>
                </c:pt>
                <c:pt idx="120">
                  <c:v>320</c:v>
                </c:pt>
                <c:pt idx="121">
                  <c:v>240</c:v>
                </c:pt>
                <c:pt idx="122">
                  <c:v>520</c:v>
                </c:pt>
                <c:pt idx="123">
                  <c:v>520</c:v>
                </c:pt>
                <c:pt idx="124">
                  <c:v>320</c:v>
                </c:pt>
                <c:pt idx="125">
                  <c:v>360</c:v>
                </c:pt>
                <c:pt idx="126">
                  <c:v>360</c:v>
                </c:pt>
                <c:pt idx="127">
                  <c:v>320</c:v>
                </c:pt>
                <c:pt idx="128">
                  <c:v>240</c:v>
                </c:pt>
                <c:pt idx="129">
                  <c:v>320</c:v>
                </c:pt>
                <c:pt idx="130">
                  <c:v>880</c:v>
                </c:pt>
                <c:pt idx="131">
                  <c:v>880</c:v>
                </c:pt>
                <c:pt idx="132">
                  <c:v>360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320</c:v>
                </c:pt>
                <c:pt idx="137">
                  <c:v>1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360</c:v>
                </c:pt>
                <c:pt idx="142">
                  <c:v>360</c:v>
                </c:pt>
                <c:pt idx="143">
                  <c:v>3901</c:v>
                </c:pt>
                <c:pt idx="144">
                  <c:v>3901</c:v>
                </c:pt>
                <c:pt idx="145">
                  <c:v>360</c:v>
                </c:pt>
                <c:pt idx="146">
                  <c:v>360</c:v>
                </c:pt>
                <c:pt idx="147">
                  <c:v>1450</c:v>
                </c:pt>
                <c:pt idx="148">
                  <c:v>1</c:v>
                </c:pt>
                <c:pt idx="149">
                  <c:v>360</c:v>
                </c:pt>
                <c:pt idx="150">
                  <c:v>360</c:v>
                </c:pt>
                <c:pt idx="151">
                  <c:v>3950</c:v>
                </c:pt>
                <c:pt idx="152">
                  <c:v>360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760</c:v>
                </c:pt>
                <c:pt idx="161">
                  <c:v>360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1125</c:v>
                </c:pt>
                <c:pt idx="166">
                  <c:v>1125</c:v>
                </c:pt>
                <c:pt idx="167">
                  <c:v>1125</c:v>
                </c:pt>
                <c:pt idx="168">
                  <c:v>1125</c:v>
                </c:pt>
                <c:pt idx="169">
                  <c:v>360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350</c:v>
                </c:pt>
                <c:pt idx="174">
                  <c:v>350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760</c:v>
                </c:pt>
                <c:pt idx="179">
                  <c:v>360</c:v>
                </c:pt>
                <c:pt idx="180">
                  <c:v>360</c:v>
                </c:pt>
                <c:pt idx="181">
                  <c:v>280</c:v>
                </c:pt>
                <c:pt idx="182">
                  <c:v>760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360</c:v>
                </c:pt>
                <c:pt idx="187">
                  <c:v>760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320</c:v>
                </c:pt>
                <c:pt idx="193">
                  <c:v>360</c:v>
                </c:pt>
                <c:pt idx="194">
                  <c:v>240</c:v>
                </c:pt>
                <c:pt idx="195">
                  <c:v>150</c:v>
                </c:pt>
                <c:pt idx="196">
                  <c:v>16460</c:v>
                </c:pt>
                <c:pt idx="197">
                  <c:v>599</c:v>
                </c:pt>
                <c:pt idx="198">
                  <c:v>599</c:v>
                </c:pt>
                <c:pt idx="199">
                  <c:v>360</c:v>
                </c:pt>
                <c:pt idx="200">
                  <c:v>360</c:v>
                </c:pt>
                <c:pt idx="201">
                  <c:v>155</c:v>
                </c:pt>
                <c:pt idx="202">
                  <c:v>155</c:v>
                </c:pt>
                <c:pt idx="203">
                  <c:v>360</c:v>
                </c:pt>
                <c:pt idx="204">
                  <c:v>360</c:v>
                </c:pt>
                <c:pt idx="205">
                  <c:v>120</c:v>
                </c:pt>
                <c:pt idx="206">
                  <c:v>360</c:v>
                </c:pt>
                <c:pt idx="207">
                  <c:v>360</c:v>
                </c:pt>
                <c:pt idx="208">
                  <c:v>150</c:v>
                </c:pt>
                <c:pt idx="209">
                  <c:v>150</c:v>
                </c:pt>
                <c:pt idx="210">
                  <c:v>360</c:v>
                </c:pt>
                <c:pt idx="211">
                  <c:v>250</c:v>
                </c:pt>
                <c:pt idx="212">
                  <c:v>360</c:v>
                </c:pt>
                <c:pt idx="213">
                  <c:v>25999</c:v>
                </c:pt>
                <c:pt idx="214">
                  <c:v>920</c:v>
                </c:pt>
                <c:pt idx="215">
                  <c:v>920</c:v>
                </c:pt>
                <c:pt idx="216">
                  <c:v>920</c:v>
                </c:pt>
                <c:pt idx="217">
                  <c:v>360</c:v>
                </c:pt>
                <c:pt idx="218">
                  <c:v>3900</c:v>
                </c:pt>
                <c:pt idx="219">
                  <c:v>360</c:v>
                </c:pt>
                <c:pt idx="220">
                  <c:v>3600</c:v>
                </c:pt>
                <c:pt idx="221">
                  <c:v>360</c:v>
                </c:pt>
                <c:pt idx="222">
                  <c:v>360</c:v>
                </c:pt>
                <c:pt idx="223">
                  <c:v>450</c:v>
                </c:pt>
                <c:pt idx="224">
                  <c:v>360</c:v>
                </c:pt>
                <c:pt idx="225">
                  <c:v>700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360</c:v>
                </c:pt>
                <c:pt idx="230">
                  <c:v>450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140</c:v>
                </c:pt>
                <c:pt idx="235">
                  <c:v>350</c:v>
                </c:pt>
                <c:pt idx="236">
                  <c:v>450</c:v>
                </c:pt>
                <c:pt idx="237">
                  <c:v>900</c:v>
                </c:pt>
                <c:pt idx="238">
                  <c:v>900</c:v>
                </c:pt>
                <c:pt idx="239">
                  <c:v>1050</c:v>
                </c:pt>
                <c:pt idx="240">
                  <c:v>3750</c:v>
                </c:pt>
                <c:pt idx="241">
                  <c:v>2</c:v>
                </c:pt>
                <c:pt idx="242">
                  <c:v>455</c:v>
                </c:pt>
                <c:pt idx="243">
                  <c:v>425</c:v>
                </c:pt>
                <c:pt idx="244">
                  <c:v>2670</c:v>
                </c:pt>
                <c:pt idx="245">
                  <c:v>10740</c:v>
                </c:pt>
                <c:pt idx="246">
                  <c:v>740</c:v>
                </c:pt>
                <c:pt idx="247">
                  <c:v>740</c:v>
                </c:pt>
                <c:pt idx="248">
                  <c:v>740</c:v>
                </c:pt>
                <c:pt idx="249">
                  <c:v>1399</c:v>
                </c:pt>
                <c:pt idx="250">
                  <c:v>1399</c:v>
                </c:pt>
                <c:pt idx="251">
                  <c:v>1399</c:v>
                </c:pt>
                <c:pt idx="252">
                  <c:v>480</c:v>
                </c:pt>
                <c:pt idx="253">
                  <c:v>1000</c:v>
                </c:pt>
                <c:pt idx="254">
                  <c:v>4530</c:v>
                </c:pt>
                <c:pt idx="255">
                  <c:v>1890</c:v>
                </c:pt>
                <c:pt idx="256">
                  <c:v>80</c:v>
                </c:pt>
                <c:pt idx="257">
                  <c:v>170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1350</c:v>
                </c:pt>
                <c:pt idx="262">
                  <c:v>2490</c:v>
                </c:pt>
                <c:pt idx="263">
                  <c:v>1650</c:v>
                </c:pt>
                <c:pt idx="264">
                  <c:v>1870</c:v>
                </c:pt>
                <c:pt idx="265">
                  <c:v>2050</c:v>
                </c:pt>
                <c:pt idx="266">
                  <c:v>0</c:v>
                </c:pt>
                <c:pt idx="267">
                  <c:v>360</c:v>
                </c:pt>
                <c:pt idx="268">
                  <c:v>2160</c:v>
                </c:pt>
                <c:pt idx="269">
                  <c:v>975</c:v>
                </c:pt>
                <c:pt idx="270">
                  <c:v>975</c:v>
                </c:pt>
                <c:pt idx="271">
                  <c:v>975</c:v>
                </c:pt>
                <c:pt idx="272">
                  <c:v>975</c:v>
                </c:pt>
                <c:pt idx="273">
                  <c:v>320</c:v>
                </c:pt>
                <c:pt idx="274">
                  <c:v>1099</c:v>
                </c:pt>
                <c:pt idx="275">
                  <c:v>240</c:v>
                </c:pt>
                <c:pt idx="276">
                  <c:v>720</c:v>
                </c:pt>
                <c:pt idx="277">
                  <c:v>640</c:v>
                </c:pt>
                <c:pt idx="278">
                  <c:v>3290</c:v>
                </c:pt>
                <c:pt idx="279">
                  <c:v>480</c:v>
                </c:pt>
                <c:pt idx="280">
                  <c:v>360</c:v>
                </c:pt>
                <c:pt idx="281">
                  <c:v>320</c:v>
                </c:pt>
                <c:pt idx="282">
                  <c:v>360</c:v>
                </c:pt>
                <c:pt idx="283">
                  <c:v>320</c:v>
                </c:pt>
                <c:pt idx="284">
                  <c:v>1013</c:v>
                </c:pt>
                <c:pt idx="285">
                  <c:v>1013</c:v>
                </c:pt>
                <c:pt idx="286">
                  <c:v>1013</c:v>
                </c:pt>
                <c:pt idx="287">
                  <c:v>1013</c:v>
                </c:pt>
                <c:pt idx="288">
                  <c:v>1013</c:v>
                </c:pt>
                <c:pt idx="289">
                  <c:v>1013</c:v>
                </c:pt>
                <c:pt idx="290">
                  <c:v>150</c:v>
                </c:pt>
                <c:pt idx="291">
                  <c:v>360</c:v>
                </c:pt>
                <c:pt idx="292">
                  <c:v>320</c:v>
                </c:pt>
                <c:pt idx="293">
                  <c:v>360</c:v>
                </c:pt>
                <c:pt idx="294">
                  <c:v>360</c:v>
                </c:pt>
                <c:pt idx="295">
                  <c:v>360</c:v>
                </c:pt>
                <c:pt idx="296">
                  <c:v>360</c:v>
                </c:pt>
                <c:pt idx="297">
                  <c:v>360</c:v>
                </c:pt>
                <c:pt idx="298">
                  <c:v>360</c:v>
                </c:pt>
                <c:pt idx="299">
                  <c:v>700</c:v>
                </c:pt>
                <c:pt idx="300">
                  <c:v>360</c:v>
                </c:pt>
                <c:pt idx="301">
                  <c:v>700</c:v>
                </c:pt>
                <c:pt idx="302">
                  <c:v>320</c:v>
                </c:pt>
                <c:pt idx="303">
                  <c:v>350</c:v>
                </c:pt>
                <c:pt idx="304">
                  <c:v>320</c:v>
                </c:pt>
                <c:pt idx="305">
                  <c:v>360</c:v>
                </c:pt>
                <c:pt idx="306">
                  <c:v>320</c:v>
                </c:pt>
                <c:pt idx="307">
                  <c:v>360</c:v>
                </c:pt>
                <c:pt idx="308">
                  <c:v>360</c:v>
                </c:pt>
                <c:pt idx="309">
                  <c:v>480</c:v>
                </c:pt>
                <c:pt idx="310">
                  <c:v>323</c:v>
                </c:pt>
                <c:pt idx="311">
                  <c:v>323</c:v>
                </c:pt>
                <c:pt idx="312">
                  <c:v>360</c:v>
                </c:pt>
                <c:pt idx="313">
                  <c:v>0</c:v>
                </c:pt>
                <c:pt idx="314">
                  <c:v>1065</c:v>
                </c:pt>
                <c:pt idx="315">
                  <c:v>240</c:v>
                </c:pt>
                <c:pt idx="316">
                  <c:v>240</c:v>
                </c:pt>
                <c:pt idx="317">
                  <c:v>999</c:v>
                </c:pt>
                <c:pt idx="318">
                  <c:v>55850</c:v>
                </c:pt>
                <c:pt idx="319">
                  <c:v>6500</c:v>
                </c:pt>
                <c:pt idx="320">
                  <c:v>399</c:v>
                </c:pt>
                <c:pt idx="321">
                  <c:v>42860</c:v>
                </c:pt>
                <c:pt idx="322">
                  <c:v>360</c:v>
                </c:pt>
                <c:pt idx="323">
                  <c:v>320</c:v>
                </c:pt>
                <c:pt idx="324">
                  <c:v>240</c:v>
                </c:pt>
                <c:pt idx="325">
                  <c:v>3250</c:v>
                </c:pt>
                <c:pt idx="326">
                  <c:v>775</c:v>
                </c:pt>
                <c:pt idx="327">
                  <c:v>320</c:v>
                </c:pt>
                <c:pt idx="328">
                  <c:v>360</c:v>
                </c:pt>
                <c:pt idx="329">
                  <c:v>320</c:v>
                </c:pt>
                <c:pt idx="330">
                  <c:v>240</c:v>
                </c:pt>
                <c:pt idx="331">
                  <c:v>360</c:v>
                </c:pt>
                <c:pt idx="332">
                  <c:v>320</c:v>
                </c:pt>
                <c:pt idx="333">
                  <c:v>280</c:v>
                </c:pt>
                <c:pt idx="334">
                  <c:v>1647</c:v>
                </c:pt>
                <c:pt idx="335">
                  <c:v>240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320</c:v>
                </c:pt>
                <c:pt idx="340">
                  <c:v>320</c:v>
                </c:pt>
                <c:pt idx="341">
                  <c:v>165</c:v>
                </c:pt>
                <c:pt idx="342">
                  <c:v>360</c:v>
                </c:pt>
                <c:pt idx="343">
                  <c:v>350</c:v>
                </c:pt>
                <c:pt idx="344">
                  <c:v>320</c:v>
                </c:pt>
                <c:pt idx="345">
                  <c:v>512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330</c:v>
                </c:pt>
                <c:pt idx="350">
                  <c:v>640</c:v>
                </c:pt>
                <c:pt idx="351">
                  <c:v>330</c:v>
                </c:pt>
                <c:pt idx="352">
                  <c:v>1950</c:v>
                </c:pt>
                <c:pt idx="353">
                  <c:v>360</c:v>
                </c:pt>
                <c:pt idx="354">
                  <c:v>144</c:v>
                </c:pt>
                <c:pt idx="355">
                  <c:v>285</c:v>
                </c:pt>
                <c:pt idx="356">
                  <c:v>350</c:v>
                </c:pt>
                <c:pt idx="357">
                  <c:v>3250</c:v>
                </c:pt>
                <c:pt idx="358">
                  <c:v>375</c:v>
                </c:pt>
                <c:pt idx="359">
                  <c:v>180</c:v>
                </c:pt>
                <c:pt idx="360">
                  <c:v>1725</c:v>
                </c:pt>
                <c:pt idx="361">
                  <c:v>1330</c:v>
                </c:pt>
                <c:pt idx="362">
                  <c:v>5200</c:v>
                </c:pt>
                <c:pt idx="363">
                  <c:v>1350</c:v>
                </c:pt>
                <c:pt idx="364">
                  <c:v>1350</c:v>
                </c:pt>
                <c:pt idx="365">
                  <c:v>360</c:v>
                </c:pt>
                <c:pt idx="366">
                  <c:v>1350</c:v>
                </c:pt>
                <c:pt idx="367">
                  <c:v>360</c:v>
                </c:pt>
                <c:pt idx="368">
                  <c:v>360</c:v>
                </c:pt>
                <c:pt idx="369">
                  <c:v>8150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3749</c:v>
                </c:pt>
                <c:pt idx="374">
                  <c:v>3749</c:v>
                </c:pt>
                <c:pt idx="375">
                  <c:v>360</c:v>
                </c:pt>
                <c:pt idx="376">
                  <c:v>8150</c:v>
                </c:pt>
                <c:pt idx="377">
                  <c:v>17790</c:v>
                </c:pt>
                <c:pt idx="378">
                  <c:v>17790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320</c:v>
                </c:pt>
                <c:pt idx="385">
                  <c:v>428</c:v>
                </c:pt>
                <c:pt idx="386">
                  <c:v>360</c:v>
                </c:pt>
                <c:pt idx="387">
                  <c:v>1160</c:v>
                </c:pt>
                <c:pt idx="388">
                  <c:v>1160</c:v>
                </c:pt>
                <c:pt idx="389">
                  <c:v>360</c:v>
                </c:pt>
                <c:pt idx="390">
                  <c:v>360</c:v>
                </c:pt>
                <c:pt idx="391">
                  <c:v>360</c:v>
                </c:pt>
                <c:pt idx="392">
                  <c:v>1765</c:v>
                </c:pt>
                <c:pt idx="393">
                  <c:v>320</c:v>
                </c:pt>
                <c:pt idx="394">
                  <c:v>320</c:v>
                </c:pt>
                <c:pt idx="395">
                  <c:v>320</c:v>
                </c:pt>
                <c:pt idx="396">
                  <c:v>320</c:v>
                </c:pt>
                <c:pt idx="397">
                  <c:v>320</c:v>
                </c:pt>
                <c:pt idx="398">
                  <c:v>320</c:v>
                </c:pt>
                <c:pt idx="399">
                  <c:v>240</c:v>
                </c:pt>
                <c:pt idx="400">
                  <c:v>320</c:v>
                </c:pt>
                <c:pt idx="401">
                  <c:v>320</c:v>
                </c:pt>
                <c:pt idx="402">
                  <c:v>240</c:v>
                </c:pt>
                <c:pt idx="403">
                  <c:v>80</c:v>
                </c:pt>
                <c:pt idx="404">
                  <c:v>2559</c:v>
                </c:pt>
                <c:pt idx="405">
                  <c:v>2559</c:v>
                </c:pt>
                <c:pt idx="406">
                  <c:v>1049</c:v>
                </c:pt>
                <c:pt idx="407">
                  <c:v>1049</c:v>
                </c:pt>
                <c:pt idx="408">
                  <c:v>1049</c:v>
                </c:pt>
                <c:pt idx="409">
                  <c:v>520</c:v>
                </c:pt>
                <c:pt idx="410">
                  <c:v>24499</c:v>
                </c:pt>
                <c:pt idx="411">
                  <c:v>700</c:v>
                </c:pt>
                <c:pt idx="412">
                  <c:v>540</c:v>
                </c:pt>
                <c:pt idx="413">
                  <c:v>1370</c:v>
                </c:pt>
                <c:pt idx="414">
                  <c:v>1370</c:v>
                </c:pt>
                <c:pt idx="415">
                  <c:v>999</c:v>
                </c:pt>
                <c:pt idx="416">
                  <c:v>2508</c:v>
                </c:pt>
                <c:pt idx="417">
                  <c:v>2508</c:v>
                </c:pt>
                <c:pt idx="418">
                  <c:v>1100</c:v>
                </c:pt>
                <c:pt idx="419">
                  <c:v>140</c:v>
                </c:pt>
                <c:pt idx="420">
                  <c:v>144</c:v>
                </c:pt>
                <c:pt idx="421">
                  <c:v>1199</c:v>
                </c:pt>
                <c:pt idx="422">
                  <c:v>1295</c:v>
                </c:pt>
                <c:pt idx="423">
                  <c:v>800</c:v>
                </c:pt>
                <c:pt idx="424">
                  <c:v>800</c:v>
                </c:pt>
                <c:pt idx="425">
                  <c:v>320</c:v>
                </c:pt>
                <c:pt idx="426">
                  <c:v>640</c:v>
                </c:pt>
                <c:pt idx="427">
                  <c:v>360</c:v>
                </c:pt>
                <c:pt idx="428">
                  <c:v>240</c:v>
                </c:pt>
                <c:pt idx="429">
                  <c:v>320</c:v>
                </c:pt>
                <c:pt idx="430">
                  <c:v>240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240</c:v>
                </c:pt>
                <c:pt idx="435">
                  <c:v>240</c:v>
                </c:pt>
                <c:pt idx="436">
                  <c:v>240</c:v>
                </c:pt>
                <c:pt idx="437">
                  <c:v>655</c:v>
                </c:pt>
                <c:pt idx="438">
                  <c:v>5997</c:v>
                </c:pt>
                <c:pt idx="439">
                  <c:v>240</c:v>
                </c:pt>
                <c:pt idx="440">
                  <c:v>5445</c:v>
                </c:pt>
                <c:pt idx="441">
                  <c:v>5445</c:v>
                </c:pt>
                <c:pt idx="442">
                  <c:v>2499</c:v>
                </c:pt>
                <c:pt idx="443">
                  <c:v>37550</c:v>
                </c:pt>
                <c:pt idx="444">
                  <c:v>2880</c:v>
                </c:pt>
                <c:pt idx="445">
                  <c:v>1335</c:v>
                </c:pt>
                <c:pt idx="446">
                  <c:v>680</c:v>
                </c:pt>
                <c:pt idx="447">
                  <c:v>360</c:v>
                </c:pt>
                <c:pt idx="448">
                  <c:v>360</c:v>
                </c:pt>
                <c:pt idx="449">
                  <c:v>190</c:v>
                </c:pt>
                <c:pt idx="450">
                  <c:v>360</c:v>
                </c:pt>
                <c:pt idx="451">
                  <c:v>360</c:v>
                </c:pt>
                <c:pt idx="452">
                  <c:v>510</c:v>
                </c:pt>
                <c:pt idx="453">
                  <c:v>360</c:v>
                </c:pt>
                <c:pt idx="454">
                  <c:v>350</c:v>
                </c:pt>
                <c:pt idx="455">
                  <c:v>100</c:v>
                </c:pt>
                <c:pt idx="456">
                  <c:v>320</c:v>
                </c:pt>
                <c:pt idx="457">
                  <c:v>140</c:v>
                </c:pt>
                <c:pt idx="458">
                  <c:v>88999</c:v>
                </c:pt>
                <c:pt idx="459">
                  <c:v>490</c:v>
                </c:pt>
                <c:pt idx="460">
                  <c:v>370</c:v>
                </c:pt>
                <c:pt idx="461">
                  <c:v>310</c:v>
                </c:pt>
                <c:pt idx="462">
                  <c:v>310</c:v>
                </c:pt>
                <c:pt idx="463">
                  <c:v>564</c:v>
                </c:pt>
                <c:pt idx="464">
                  <c:v>6500</c:v>
                </c:pt>
                <c:pt idx="465">
                  <c:v>1913</c:v>
                </c:pt>
                <c:pt idx="466">
                  <c:v>1913</c:v>
                </c:pt>
                <c:pt idx="467">
                  <c:v>165</c:v>
                </c:pt>
                <c:pt idx="468">
                  <c:v>165</c:v>
                </c:pt>
                <c:pt idx="469">
                  <c:v>165</c:v>
                </c:pt>
                <c:pt idx="470">
                  <c:v>165</c:v>
                </c:pt>
                <c:pt idx="471">
                  <c:v>180</c:v>
                </c:pt>
                <c:pt idx="472">
                  <c:v>635</c:v>
                </c:pt>
                <c:pt idx="473">
                  <c:v>635</c:v>
                </c:pt>
                <c:pt idx="474">
                  <c:v>3975</c:v>
                </c:pt>
                <c:pt idx="475">
                  <c:v>1269</c:v>
                </c:pt>
                <c:pt idx="476">
                  <c:v>1269</c:v>
                </c:pt>
                <c:pt idx="477">
                  <c:v>360</c:v>
                </c:pt>
                <c:pt idx="478">
                  <c:v>320</c:v>
                </c:pt>
                <c:pt idx="479">
                  <c:v>280</c:v>
                </c:pt>
                <c:pt idx="480">
                  <c:v>2950</c:v>
                </c:pt>
                <c:pt idx="481">
                  <c:v>3000</c:v>
                </c:pt>
                <c:pt idx="482">
                  <c:v>280</c:v>
                </c:pt>
                <c:pt idx="483">
                  <c:v>994</c:v>
                </c:pt>
                <c:pt idx="484">
                  <c:v>899</c:v>
                </c:pt>
                <c:pt idx="485">
                  <c:v>360</c:v>
                </c:pt>
                <c:pt idx="486">
                  <c:v>360</c:v>
                </c:pt>
                <c:pt idx="487">
                  <c:v>240</c:v>
                </c:pt>
                <c:pt idx="488">
                  <c:v>240</c:v>
                </c:pt>
                <c:pt idx="489">
                  <c:v>4060</c:v>
                </c:pt>
                <c:pt idx="490">
                  <c:v>4060</c:v>
                </c:pt>
                <c:pt idx="491">
                  <c:v>4060</c:v>
                </c:pt>
                <c:pt idx="492">
                  <c:v>45215</c:v>
                </c:pt>
                <c:pt idx="493">
                  <c:v>4810</c:v>
                </c:pt>
                <c:pt idx="494">
                  <c:v>4810</c:v>
                </c:pt>
                <c:pt idx="495">
                  <c:v>4810</c:v>
                </c:pt>
                <c:pt idx="496">
                  <c:v>4810</c:v>
                </c:pt>
                <c:pt idx="497">
                  <c:v>4810</c:v>
                </c:pt>
                <c:pt idx="498">
                  <c:v>4810</c:v>
                </c:pt>
                <c:pt idx="499">
                  <c:v>4810</c:v>
                </c:pt>
                <c:pt idx="500">
                  <c:v>4810</c:v>
                </c:pt>
                <c:pt idx="501">
                  <c:v>4810</c:v>
                </c:pt>
                <c:pt idx="502">
                  <c:v>1980</c:v>
                </c:pt>
                <c:pt idx="503">
                  <c:v>699</c:v>
                </c:pt>
                <c:pt idx="504">
                  <c:v>699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1200</c:v>
                </c:pt>
                <c:pt idx="509">
                  <c:v>240</c:v>
                </c:pt>
                <c:pt idx="510">
                  <c:v>529</c:v>
                </c:pt>
                <c:pt idx="511">
                  <c:v>529</c:v>
                </c:pt>
                <c:pt idx="512">
                  <c:v>2400</c:v>
                </c:pt>
                <c:pt idx="513">
                  <c:v>240</c:v>
                </c:pt>
                <c:pt idx="514">
                  <c:v>375</c:v>
                </c:pt>
                <c:pt idx="515">
                  <c:v>375</c:v>
                </c:pt>
                <c:pt idx="516">
                  <c:v>999</c:v>
                </c:pt>
                <c:pt idx="517">
                  <c:v>1765</c:v>
                </c:pt>
                <c:pt idx="518">
                  <c:v>235</c:v>
                </c:pt>
                <c:pt idx="519">
                  <c:v>100</c:v>
                </c:pt>
                <c:pt idx="520">
                  <c:v>1050</c:v>
                </c:pt>
                <c:pt idx="521">
                  <c:v>180</c:v>
                </c:pt>
                <c:pt idx="522">
                  <c:v>180</c:v>
                </c:pt>
                <c:pt idx="523">
                  <c:v>0</c:v>
                </c:pt>
                <c:pt idx="524">
                  <c:v>639</c:v>
                </c:pt>
                <c:pt idx="525">
                  <c:v>1080</c:v>
                </c:pt>
                <c:pt idx="526">
                  <c:v>799</c:v>
                </c:pt>
                <c:pt idx="527">
                  <c:v>5597</c:v>
                </c:pt>
                <c:pt idx="528">
                  <c:v>15</c:v>
                </c:pt>
                <c:pt idx="529">
                  <c:v>1050</c:v>
                </c:pt>
                <c:pt idx="530">
                  <c:v>1315</c:v>
                </c:pt>
                <c:pt idx="531">
                  <c:v>320</c:v>
                </c:pt>
                <c:pt idx="532">
                  <c:v>360</c:v>
                </c:pt>
                <c:pt idx="533">
                  <c:v>320</c:v>
                </c:pt>
                <c:pt idx="534">
                  <c:v>240</c:v>
                </c:pt>
                <c:pt idx="535">
                  <c:v>5950</c:v>
                </c:pt>
                <c:pt idx="536">
                  <c:v>320</c:v>
                </c:pt>
                <c:pt idx="537">
                  <c:v>540</c:v>
                </c:pt>
                <c:pt idx="538">
                  <c:v>540</c:v>
                </c:pt>
                <c:pt idx="539">
                  <c:v>100</c:v>
                </c:pt>
                <c:pt idx="540">
                  <c:v>3900</c:v>
                </c:pt>
                <c:pt idx="541">
                  <c:v>1798</c:v>
                </c:pt>
                <c:pt idx="542">
                  <c:v>2200</c:v>
                </c:pt>
                <c:pt idx="543">
                  <c:v>1998</c:v>
                </c:pt>
                <c:pt idx="544">
                  <c:v>149</c:v>
                </c:pt>
                <c:pt idx="545">
                  <c:v>1598</c:v>
                </c:pt>
                <c:pt idx="546">
                  <c:v>150</c:v>
                </c:pt>
                <c:pt idx="547">
                  <c:v>495</c:v>
                </c:pt>
                <c:pt idx="548">
                  <c:v>33685</c:v>
                </c:pt>
                <c:pt idx="549">
                  <c:v>320</c:v>
                </c:pt>
                <c:pt idx="550">
                  <c:v>320</c:v>
                </c:pt>
                <c:pt idx="551">
                  <c:v>1035</c:v>
                </c:pt>
                <c:pt idx="552">
                  <c:v>1035</c:v>
                </c:pt>
                <c:pt idx="553">
                  <c:v>1035</c:v>
                </c:pt>
                <c:pt idx="554">
                  <c:v>25999</c:v>
                </c:pt>
                <c:pt idx="555">
                  <c:v>210</c:v>
                </c:pt>
                <c:pt idx="556">
                  <c:v>0</c:v>
                </c:pt>
                <c:pt idx="557">
                  <c:v>2600</c:v>
                </c:pt>
                <c:pt idx="558">
                  <c:v>2600</c:v>
                </c:pt>
                <c:pt idx="559">
                  <c:v>2600</c:v>
                </c:pt>
                <c:pt idx="560">
                  <c:v>2600</c:v>
                </c:pt>
                <c:pt idx="561">
                  <c:v>2950</c:v>
                </c:pt>
                <c:pt idx="562">
                  <c:v>220</c:v>
                </c:pt>
                <c:pt idx="563">
                  <c:v>4250</c:v>
                </c:pt>
                <c:pt idx="564">
                  <c:v>4000</c:v>
                </c:pt>
                <c:pt idx="565">
                  <c:v>4000</c:v>
                </c:pt>
                <c:pt idx="566">
                  <c:v>96499</c:v>
                </c:pt>
                <c:pt idx="567">
                  <c:v>48000</c:v>
                </c:pt>
                <c:pt idx="568">
                  <c:v>2600</c:v>
                </c:pt>
                <c:pt idx="569">
                  <c:v>1499</c:v>
                </c:pt>
                <c:pt idx="570">
                  <c:v>55850</c:v>
                </c:pt>
                <c:pt idx="571">
                  <c:v>48000</c:v>
                </c:pt>
                <c:pt idx="572">
                  <c:v>795</c:v>
                </c:pt>
                <c:pt idx="573">
                  <c:v>55850</c:v>
                </c:pt>
                <c:pt idx="574">
                  <c:v>48000</c:v>
                </c:pt>
                <c:pt idx="575">
                  <c:v>80000</c:v>
                </c:pt>
                <c:pt idx="576">
                  <c:v>480</c:v>
                </c:pt>
                <c:pt idx="577">
                  <c:v>480</c:v>
                </c:pt>
                <c:pt idx="578">
                  <c:v>1700</c:v>
                </c:pt>
                <c:pt idx="579">
                  <c:v>12525.1</c:v>
                </c:pt>
                <c:pt idx="580">
                  <c:v>12525.1</c:v>
                </c:pt>
                <c:pt idx="581">
                  <c:v>12525.1</c:v>
                </c:pt>
                <c:pt idx="582">
                  <c:v>9885</c:v>
                </c:pt>
                <c:pt idx="583">
                  <c:v>9885</c:v>
                </c:pt>
                <c:pt idx="584">
                  <c:v>9885</c:v>
                </c:pt>
                <c:pt idx="585">
                  <c:v>5342.98</c:v>
                </c:pt>
                <c:pt idx="586">
                  <c:v>2995</c:v>
                </c:pt>
                <c:pt idx="587">
                  <c:v>1148</c:v>
                </c:pt>
                <c:pt idx="588">
                  <c:v>999</c:v>
                </c:pt>
                <c:pt idx="589">
                  <c:v>190</c:v>
                </c:pt>
                <c:pt idx="590">
                  <c:v>630</c:v>
                </c:pt>
                <c:pt idx="591">
                  <c:v>630</c:v>
                </c:pt>
                <c:pt idx="592">
                  <c:v>725</c:v>
                </c:pt>
                <c:pt idx="593">
                  <c:v>240</c:v>
                </c:pt>
                <c:pt idx="594">
                  <c:v>170</c:v>
                </c:pt>
                <c:pt idx="595">
                  <c:v>120</c:v>
                </c:pt>
                <c:pt idx="596">
                  <c:v>120</c:v>
                </c:pt>
                <c:pt idx="597">
                  <c:v>170</c:v>
                </c:pt>
                <c:pt idx="598">
                  <c:v>350</c:v>
                </c:pt>
                <c:pt idx="599">
                  <c:v>8760</c:v>
                </c:pt>
                <c:pt idx="600">
                  <c:v>20104</c:v>
                </c:pt>
                <c:pt idx="601">
                  <c:v>20500</c:v>
                </c:pt>
                <c:pt idx="602">
                  <c:v>264</c:v>
                </c:pt>
                <c:pt idx="603">
                  <c:v>264</c:v>
                </c:pt>
                <c:pt idx="604">
                  <c:v>144</c:v>
                </c:pt>
                <c:pt idx="605">
                  <c:v>120</c:v>
                </c:pt>
                <c:pt idx="606">
                  <c:v>180</c:v>
                </c:pt>
                <c:pt idx="607">
                  <c:v>3070</c:v>
                </c:pt>
                <c:pt idx="608">
                  <c:v>1200</c:v>
                </c:pt>
                <c:pt idx="609">
                  <c:v>320</c:v>
                </c:pt>
                <c:pt idx="610">
                  <c:v>19370</c:v>
                </c:pt>
                <c:pt idx="611">
                  <c:v>48000</c:v>
                </c:pt>
                <c:pt idx="612">
                  <c:v>350</c:v>
                </c:pt>
                <c:pt idx="613">
                  <c:v>250</c:v>
                </c:pt>
                <c:pt idx="614">
                  <c:v>180</c:v>
                </c:pt>
                <c:pt idx="615">
                  <c:v>4530</c:v>
                </c:pt>
                <c:pt idx="616">
                  <c:v>999</c:v>
                </c:pt>
                <c:pt idx="617">
                  <c:v>1099</c:v>
                </c:pt>
                <c:pt idx="618">
                  <c:v>3150</c:v>
                </c:pt>
                <c:pt idx="619">
                  <c:v>3100</c:v>
                </c:pt>
                <c:pt idx="620">
                  <c:v>72350</c:v>
                </c:pt>
                <c:pt idx="621">
                  <c:v>1600</c:v>
                </c:pt>
                <c:pt idx="622">
                  <c:v>0</c:v>
                </c:pt>
                <c:pt idx="623">
                  <c:v>1690</c:v>
                </c:pt>
                <c:pt idx="624">
                  <c:v>25999</c:v>
                </c:pt>
                <c:pt idx="625">
                  <c:v>510</c:v>
                </c:pt>
                <c:pt idx="626">
                  <c:v>2340</c:v>
                </c:pt>
                <c:pt idx="627">
                  <c:v>320</c:v>
                </c:pt>
                <c:pt idx="628">
                  <c:v>495</c:v>
                </c:pt>
                <c:pt idx="629">
                  <c:v>760</c:v>
                </c:pt>
                <c:pt idx="630">
                  <c:v>600</c:v>
                </c:pt>
                <c:pt idx="631">
                  <c:v>760</c:v>
                </c:pt>
                <c:pt idx="632">
                  <c:v>760</c:v>
                </c:pt>
                <c:pt idx="633">
                  <c:v>640</c:v>
                </c:pt>
                <c:pt idx="634">
                  <c:v>435</c:v>
                </c:pt>
                <c:pt idx="635">
                  <c:v>540</c:v>
                </c:pt>
                <c:pt idx="636">
                  <c:v>540</c:v>
                </c:pt>
                <c:pt idx="637">
                  <c:v>20890</c:v>
                </c:pt>
                <c:pt idx="638">
                  <c:v>1790</c:v>
                </c:pt>
                <c:pt idx="639">
                  <c:v>1790</c:v>
                </c:pt>
                <c:pt idx="640">
                  <c:v>1790</c:v>
                </c:pt>
                <c:pt idx="641">
                  <c:v>30205</c:v>
                </c:pt>
                <c:pt idx="642">
                  <c:v>320</c:v>
                </c:pt>
                <c:pt idx="643">
                  <c:v>320</c:v>
                </c:pt>
                <c:pt idx="644">
                  <c:v>1375</c:v>
                </c:pt>
                <c:pt idx="645">
                  <c:v>30205</c:v>
                </c:pt>
                <c:pt idx="646">
                  <c:v>510</c:v>
                </c:pt>
                <c:pt idx="647">
                  <c:v>1</c:v>
                </c:pt>
                <c:pt idx="648">
                  <c:v>2070</c:v>
                </c:pt>
                <c:pt idx="649">
                  <c:v>3200</c:v>
                </c:pt>
                <c:pt idx="650">
                  <c:v>3200</c:v>
                </c:pt>
                <c:pt idx="651">
                  <c:v>0</c:v>
                </c:pt>
                <c:pt idx="652">
                  <c:v>7977.8</c:v>
                </c:pt>
                <c:pt idx="653">
                  <c:v>7977.8</c:v>
                </c:pt>
                <c:pt idx="654">
                  <c:v>7977.8</c:v>
                </c:pt>
                <c:pt idx="655">
                  <c:v>7977.8</c:v>
                </c:pt>
                <c:pt idx="656">
                  <c:v>7977.8</c:v>
                </c:pt>
                <c:pt idx="657">
                  <c:v>7977.8</c:v>
                </c:pt>
                <c:pt idx="658">
                  <c:v>7977.8</c:v>
                </c:pt>
                <c:pt idx="659">
                  <c:v>7977.8</c:v>
                </c:pt>
                <c:pt idx="660">
                  <c:v>7977.8</c:v>
                </c:pt>
                <c:pt idx="661">
                  <c:v>775</c:v>
                </c:pt>
                <c:pt idx="662">
                  <c:v>11527</c:v>
                </c:pt>
                <c:pt idx="663">
                  <c:v>11527</c:v>
                </c:pt>
                <c:pt idx="664">
                  <c:v>11527</c:v>
                </c:pt>
                <c:pt idx="665">
                  <c:v>11527</c:v>
                </c:pt>
                <c:pt idx="666">
                  <c:v>350</c:v>
                </c:pt>
                <c:pt idx="667">
                  <c:v>240</c:v>
                </c:pt>
                <c:pt idx="668">
                  <c:v>1850</c:v>
                </c:pt>
                <c:pt idx="669">
                  <c:v>11527</c:v>
                </c:pt>
                <c:pt idx="670">
                  <c:v>11527</c:v>
                </c:pt>
                <c:pt idx="671">
                  <c:v>11527</c:v>
                </c:pt>
                <c:pt idx="672">
                  <c:v>11527</c:v>
                </c:pt>
                <c:pt idx="673">
                  <c:v>90</c:v>
                </c:pt>
                <c:pt idx="674">
                  <c:v>80</c:v>
                </c:pt>
                <c:pt idx="675">
                  <c:v>4380</c:v>
                </c:pt>
                <c:pt idx="676">
                  <c:v>170</c:v>
                </c:pt>
                <c:pt idx="677">
                  <c:v>180</c:v>
                </c:pt>
                <c:pt idx="678">
                  <c:v>170</c:v>
                </c:pt>
                <c:pt idx="679">
                  <c:v>90</c:v>
                </c:pt>
                <c:pt idx="680">
                  <c:v>925</c:v>
                </c:pt>
                <c:pt idx="681">
                  <c:v>150</c:v>
                </c:pt>
                <c:pt idx="682">
                  <c:v>150</c:v>
                </c:pt>
                <c:pt idx="683">
                  <c:v>0</c:v>
                </c:pt>
                <c:pt idx="684">
                  <c:v>1160</c:v>
                </c:pt>
                <c:pt idx="685">
                  <c:v>150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150</c:v>
                </c:pt>
                <c:pt idx="692">
                  <c:v>890</c:v>
                </c:pt>
                <c:pt idx="693">
                  <c:v>210</c:v>
                </c:pt>
                <c:pt idx="694">
                  <c:v>990</c:v>
                </c:pt>
                <c:pt idx="695">
                  <c:v>700</c:v>
                </c:pt>
                <c:pt idx="696">
                  <c:v>260</c:v>
                </c:pt>
                <c:pt idx="697">
                  <c:v>180</c:v>
                </c:pt>
                <c:pt idx="698">
                  <c:v>1999</c:v>
                </c:pt>
                <c:pt idx="699">
                  <c:v>260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6400</c:v>
                </c:pt>
                <c:pt idx="704">
                  <c:v>90</c:v>
                </c:pt>
                <c:pt idx="705">
                  <c:v>80</c:v>
                </c:pt>
                <c:pt idx="706">
                  <c:v>2799</c:v>
                </c:pt>
                <c:pt idx="707">
                  <c:v>2799</c:v>
                </c:pt>
                <c:pt idx="708">
                  <c:v>370</c:v>
                </c:pt>
                <c:pt idx="709">
                  <c:v>240</c:v>
                </c:pt>
                <c:pt idx="710">
                  <c:v>2950</c:v>
                </c:pt>
                <c:pt idx="711">
                  <c:v>320</c:v>
                </c:pt>
                <c:pt idx="712">
                  <c:v>180</c:v>
                </c:pt>
                <c:pt idx="713">
                  <c:v>90</c:v>
                </c:pt>
                <c:pt idx="714">
                  <c:v>75</c:v>
                </c:pt>
                <c:pt idx="715">
                  <c:v>999</c:v>
                </c:pt>
                <c:pt idx="716">
                  <c:v>8420</c:v>
                </c:pt>
                <c:pt idx="717">
                  <c:v>1160</c:v>
                </c:pt>
                <c:pt idx="718">
                  <c:v>1160</c:v>
                </c:pt>
                <c:pt idx="719">
                  <c:v>1160</c:v>
                </c:pt>
                <c:pt idx="720">
                  <c:v>1160</c:v>
                </c:pt>
                <c:pt idx="721">
                  <c:v>1160</c:v>
                </c:pt>
                <c:pt idx="722">
                  <c:v>1160</c:v>
                </c:pt>
                <c:pt idx="723">
                  <c:v>1300</c:v>
                </c:pt>
                <c:pt idx="724">
                  <c:v>785</c:v>
                </c:pt>
                <c:pt idx="725">
                  <c:v>785</c:v>
                </c:pt>
                <c:pt idx="726">
                  <c:v>785</c:v>
                </c:pt>
                <c:pt idx="727">
                  <c:v>630</c:v>
                </c:pt>
                <c:pt idx="728">
                  <c:v>1300</c:v>
                </c:pt>
                <c:pt idx="729">
                  <c:v>150</c:v>
                </c:pt>
                <c:pt idx="730">
                  <c:v>2425</c:v>
                </c:pt>
                <c:pt idx="731">
                  <c:v>2425</c:v>
                </c:pt>
                <c:pt idx="732">
                  <c:v>1628</c:v>
                </c:pt>
                <c:pt idx="733">
                  <c:v>1628</c:v>
                </c:pt>
                <c:pt idx="734">
                  <c:v>1628</c:v>
                </c:pt>
                <c:pt idx="735">
                  <c:v>74</c:v>
                </c:pt>
                <c:pt idx="736">
                  <c:v>626</c:v>
                </c:pt>
                <c:pt idx="737">
                  <c:v>2465</c:v>
                </c:pt>
                <c:pt idx="738">
                  <c:v>1950</c:v>
                </c:pt>
                <c:pt idx="739">
                  <c:v>570</c:v>
                </c:pt>
                <c:pt idx="740">
                  <c:v>890</c:v>
                </c:pt>
                <c:pt idx="741">
                  <c:v>570</c:v>
                </c:pt>
                <c:pt idx="742">
                  <c:v>510</c:v>
                </c:pt>
                <c:pt idx="743">
                  <c:v>8140</c:v>
                </c:pt>
                <c:pt idx="744">
                  <c:v>8140</c:v>
                </c:pt>
                <c:pt idx="745">
                  <c:v>8140</c:v>
                </c:pt>
                <c:pt idx="746">
                  <c:v>495</c:v>
                </c:pt>
                <c:pt idx="747">
                  <c:v>25999</c:v>
                </c:pt>
                <c:pt idx="748">
                  <c:v>200</c:v>
                </c:pt>
                <c:pt idx="749">
                  <c:v>3050</c:v>
                </c:pt>
                <c:pt idx="750">
                  <c:v>1870</c:v>
                </c:pt>
                <c:pt idx="751">
                  <c:v>6900</c:v>
                </c:pt>
                <c:pt idx="752">
                  <c:v>150</c:v>
                </c:pt>
                <c:pt idx="753">
                  <c:v>80</c:v>
                </c:pt>
                <c:pt idx="754">
                  <c:v>140</c:v>
                </c:pt>
                <c:pt idx="755">
                  <c:v>9500</c:v>
                </c:pt>
                <c:pt idx="756">
                  <c:v>80</c:v>
                </c:pt>
                <c:pt idx="757">
                  <c:v>160</c:v>
                </c:pt>
                <c:pt idx="758">
                  <c:v>320</c:v>
                </c:pt>
                <c:pt idx="759">
                  <c:v>480</c:v>
                </c:pt>
                <c:pt idx="760">
                  <c:v>480</c:v>
                </c:pt>
                <c:pt idx="761">
                  <c:v>13999</c:v>
                </c:pt>
                <c:pt idx="762">
                  <c:v>90</c:v>
                </c:pt>
                <c:pt idx="763">
                  <c:v>4180</c:v>
                </c:pt>
                <c:pt idx="764">
                  <c:v>51999</c:v>
                </c:pt>
                <c:pt idx="765">
                  <c:v>1020</c:v>
                </c:pt>
                <c:pt idx="766">
                  <c:v>325</c:v>
                </c:pt>
                <c:pt idx="767">
                  <c:v>510</c:v>
                </c:pt>
                <c:pt idx="768">
                  <c:v>1099</c:v>
                </c:pt>
                <c:pt idx="769">
                  <c:v>99</c:v>
                </c:pt>
                <c:pt idx="770">
                  <c:v>470</c:v>
                </c:pt>
                <c:pt idx="771">
                  <c:v>470</c:v>
                </c:pt>
                <c:pt idx="772">
                  <c:v>470</c:v>
                </c:pt>
                <c:pt idx="773">
                  <c:v>899</c:v>
                </c:pt>
                <c:pt idx="774">
                  <c:v>2253</c:v>
                </c:pt>
                <c:pt idx="775">
                  <c:v>16999</c:v>
                </c:pt>
                <c:pt idx="776">
                  <c:v>1375</c:v>
                </c:pt>
                <c:pt idx="777">
                  <c:v>860</c:v>
                </c:pt>
                <c:pt idx="778">
                  <c:v>860</c:v>
                </c:pt>
                <c:pt idx="779">
                  <c:v>775</c:v>
                </c:pt>
                <c:pt idx="780">
                  <c:v>1799</c:v>
                </c:pt>
                <c:pt idx="781">
                  <c:v>240</c:v>
                </c:pt>
                <c:pt idx="782">
                  <c:v>350</c:v>
                </c:pt>
                <c:pt idx="783">
                  <c:v>1395</c:v>
                </c:pt>
                <c:pt idx="784">
                  <c:v>350</c:v>
                </c:pt>
                <c:pt idx="785">
                  <c:v>1205</c:v>
                </c:pt>
                <c:pt idx="786">
                  <c:v>1205</c:v>
                </c:pt>
                <c:pt idx="787">
                  <c:v>1205</c:v>
                </c:pt>
                <c:pt idx="788">
                  <c:v>1205</c:v>
                </c:pt>
                <c:pt idx="789">
                  <c:v>1205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1099</c:v>
                </c:pt>
                <c:pt idx="794">
                  <c:v>5040</c:v>
                </c:pt>
                <c:pt idx="795">
                  <c:v>5040</c:v>
                </c:pt>
                <c:pt idx="796">
                  <c:v>5040</c:v>
                </c:pt>
                <c:pt idx="797">
                  <c:v>5040</c:v>
                </c:pt>
                <c:pt idx="798">
                  <c:v>6900</c:v>
                </c:pt>
                <c:pt idx="799">
                  <c:v>1499</c:v>
                </c:pt>
                <c:pt idx="800">
                  <c:v>160</c:v>
                </c:pt>
                <c:pt idx="801">
                  <c:v>510</c:v>
                </c:pt>
                <c:pt idx="802">
                  <c:v>1050</c:v>
                </c:pt>
                <c:pt idx="803">
                  <c:v>140</c:v>
                </c:pt>
                <c:pt idx="804">
                  <c:v>800</c:v>
                </c:pt>
                <c:pt idx="805">
                  <c:v>330</c:v>
                </c:pt>
                <c:pt idx="806">
                  <c:v>330</c:v>
                </c:pt>
                <c:pt idx="807">
                  <c:v>120</c:v>
                </c:pt>
                <c:pt idx="808">
                  <c:v>2299</c:v>
                </c:pt>
                <c:pt idx="809">
                  <c:v>2400</c:v>
                </c:pt>
                <c:pt idx="810">
                  <c:v>894</c:v>
                </c:pt>
                <c:pt idx="811">
                  <c:v>894</c:v>
                </c:pt>
                <c:pt idx="812">
                  <c:v>1765</c:v>
                </c:pt>
                <c:pt idx="813">
                  <c:v>1293</c:v>
                </c:pt>
                <c:pt idx="814">
                  <c:v>1293</c:v>
                </c:pt>
                <c:pt idx="815">
                  <c:v>1293</c:v>
                </c:pt>
                <c:pt idx="816">
                  <c:v>6900</c:v>
                </c:pt>
                <c:pt idx="817">
                  <c:v>350</c:v>
                </c:pt>
                <c:pt idx="818">
                  <c:v>870</c:v>
                </c:pt>
                <c:pt idx="819">
                  <c:v>870</c:v>
                </c:pt>
                <c:pt idx="820">
                  <c:v>870</c:v>
                </c:pt>
                <c:pt idx="821">
                  <c:v>9353.02</c:v>
                </c:pt>
                <c:pt idx="822">
                  <c:v>1040</c:v>
                </c:pt>
                <c:pt idx="823">
                  <c:v>1040</c:v>
                </c:pt>
                <c:pt idx="824">
                  <c:v>1040</c:v>
                </c:pt>
                <c:pt idx="825">
                  <c:v>1040</c:v>
                </c:pt>
                <c:pt idx="826">
                  <c:v>1040</c:v>
                </c:pt>
                <c:pt idx="827">
                  <c:v>350</c:v>
                </c:pt>
                <c:pt idx="828">
                  <c:v>203</c:v>
                </c:pt>
                <c:pt idx="829">
                  <c:v>203</c:v>
                </c:pt>
                <c:pt idx="830">
                  <c:v>29000</c:v>
                </c:pt>
                <c:pt idx="831">
                  <c:v>7930</c:v>
                </c:pt>
                <c:pt idx="832">
                  <c:v>925</c:v>
                </c:pt>
                <c:pt idx="833">
                  <c:v>3070</c:v>
                </c:pt>
                <c:pt idx="834">
                  <c:v>165</c:v>
                </c:pt>
                <c:pt idx="835">
                  <c:v>320</c:v>
                </c:pt>
                <c:pt idx="836">
                  <c:v>800</c:v>
                </c:pt>
                <c:pt idx="837">
                  <c:v>6700</c:v>
                </c:pt>
                <c:pt idx="838">
                  <c:v>550</c:v>
                </c:pt>
                <c:pt idx="839">
                  <c:v>280</c:v>
                </c:pt>
                <c:pt idx="840">
                  <c:v>6900</c:v>
                </c:pt>
                <c:pt idx="841">
                  <c:v>22824</c:v>
                </c:pt>
                <c:pt idx="842">
                  <c:v>22824</c:v>
                </c:pt>
                <c:pt idx="843">
                  <c:v>22824</c:v>
                </c:pt>
                <c:pt idx="844">
                  <c:v>22824</c:v>
                </c:pt>
                <c:pt idx="845">
                  <c:v>22824</c:v>
                </c:pt>
                <c:pt idx="846">
                  <c:v>22824</c:v>
                </c:pt>
                <c:pt idx="847">
                  <c:v>22824</c:v>
                </c:pt>
                <c:pt idx="848">
                  <c:v>22824</c:v>
                </c:pt>
                <c:pt idx="849">
                  <c:v>22824</c:v>
                </c:pt>
                <c:pt idx="850">
                  <c:v>22824</c:v>
                </c:pt>
                <c:pt idx="851">
                  <c:v>22824</c:v>
                </c:pt>
                <c:pt idx="852">
                  <c:v>22824</c:v>
                </c:pt>
                <c:pt idx="853">
                  <c:v>6900</c:v>
                </c:pt>
                <c:pt idx="854">
                  <c:v>3750</c:v>
                </c:pt>
                <c:pt idx="855">
                  <c:v>20987</c:v>
                </c:pt>
                <c:pt idx="856">
                  <c:v>20987</c:v>
                </c:pt>
                <c:pt idx="857">
                  <c:v>20987</c:v>
                </c:pt>
                <c:pt idx="858">
                  <c:v>20987</c:v>
                </c:pt>
                <c:pt idx="859">
                  <c:v>20987</c:v>
                </c:pt>
                <c:pt idx="860">
                  <c:v>20987</c:v>
                </c:pt>
                <c:pt idx="861">
                  <c:v>20987</c:v>
                </c:pt>
                <c:pt idx="862">
                  <c:v>20987</c:v>
                </c:pt>
                <c:pt idx="863">
                  <c:v>20987</c:v>
                </c:pt>
                <c:pt idx="864">
                  <c:v>20987</c:v>
                </c:pt>
                <c:pt idx="865">
                  <c:v>20987</c:v>
                </c:pt>
                <c:pt idx="866">
                  <c:v>20987</c:v>
                </c:pt>
                <c:pt idx="867">
                  <c:v>14995</c:v>
                </c:pt>
                <c:pt idx="868">
                  <c:v>14995</c:v>
                </c:pt>
                <c:pt idx="869">
                  <c:v>14995</c:v>
                </c:pt>
                <c:pt idx="870">
                  <c:v>14995</c:v>
                </c:pt>
                <c:pt idx="871">
                  <c:v>14995</c:v>
                </c:pt>
                <c:pt idx="872">
                  <c:v>14995</c:v>
                </c:pt>
                <c:pt idx="873">
                  <c:v>14995</c:v>
                </c:pt>
                <c:pt idx="874">
                  <c:v>14995</c:v>
                </c:pt>
                <c:pt idx="875">
                  <c:v>14995</c:v>
                </c:pt>
                <c:pt idx="876">
                  <c:v>14995</c:v>
                </c:pt>
                <c:pt idx="877">
                  <c:v>14995</c:v>
                </c:pt>
                <c:pt idx="878">
                  <c:v>360</c:v>
                </c:pt>
                <c:pt idx="879">
                  <c:v>120</c:v>
                </c:pt>
                <c:pt idx="880">
                  <c:v>799</c:v>
                </c:pt>
                <c:pt idx="881">
                  <c:v>2700</c:v>
                </c:pt>
                <c:pt idx="882">
                  <c:v>2700</c:v>
                </c:pt>
                <c:pt idx="883">
                  <c:v>350</c:v>
                </c:pt>
                <c:pt idx="884">
                  <c:v>425</c:v>
                </c:pt>
                <c:pt idx="885">
                  <c:v>144</c:v>
                </c:pt>
                <c:pt idx="886">
                  <c:v>360</c:v>
                </c:pt>
                <c:pt idx="887">
                  <c:v>0</c:v>
                </c:pt>
                <c:pt idx="888">
                  <c:v>120</c:v>
                </c:pt>
                <c:pt idx="889">
                  <c:v>350</c:v>
                </c:pt>
                <c:pt idx="890">
                  <c:v>320</c:v>
                </c:pt>
                <c:pt idx="891">
                  <c:v>350</c:v>
                </c:pt>
                <c:pt idx="892">
                  <c:v>1150</c:v>
                </c:pt>
                <c:pt idx="893">
                  <c:v>1150</c:v>
                </c:pt>
                <c:pt idx="894">
                  <c:v>3299</c:v>
                </c:pt>
                <c:pt idx="895">
                  <c:v>3299</c:v>
                </c:pt>
                <c:pt idx="896">
                  <c:v>320</c:v>
                </c:pt>
                <c:pt idx="897">
                  <c:v>1200</c:v>
                </c:pt>
                <c:pt idx="898">
                  <c:v>1175</c:v>
                </c:pt>
                <c:pt idx="899">
                  <c:v>99</c:v>
                </c:pt>
                <c:pt idx="900">
                  <c:v>4200</c:v>
                </c:pt>
                <c:pt idx="901">
                  <c:v>605</c:v>
                </c:pt>
                <c:pt idx="902">
                  <c:v>605</c:v>
                </c:pt>
                <c:pt idx="903">
                  <c:v>605</c:v>
                </c:pt>
                <c:pt idx="904">
                  <c:v>240</c:v>
                </c:pt>
                <c:pt idx="905">
                  <c:v>240</c:v>
                </c:pt>
                <c:pt idx="906">
                  <c:v>240</c:v>
                </c:pt>
                <c:pt idx="907">
                  <c:v>80</c:v>
                </c:pt>
                <c:pt idx="908">
                  <c:v>90</c:v>
                </c:pt>
                <c:pt idx="909">
                  <c:v>680</c:v>
                </c:pt>
                <c:pt idx="910">
                  <c:v>1435</c:v>
                </c:pt>
                <c:pt idx="911">
                  <c:v>1435</c:v>
                </c:pt>
                <c:pt idx="912">
                  <c:v>1435</c:v>
                </c:pt>
                <c:pt idx="913">
                  <c:v>1435</c:v>
                </c:pt>
                <c:pt idx="914">
                  <c:v>1435</c:v>
                </c:pt>
                <c:pt idx="915">
                  <c:v>160</c:v>
                </c:pt>
                <c:pt idx="916">
                  <c:v>160</c:v>
                </c:pt>
                <c:pt idx="917">
                  <c:v>1019</c:v>
                </c:pt>
                <c:pt idx="918">
                  <c:v>99</c:v>
                </c:pt>
                <c:pt idx="919">
                  <c:v>240</c:v>
                </c:pt>
                <c:pt idx="920">
                  <c:v>240</c:v>
                </c:pt>
                <c:pt idx="921">
                  <c:v>240</c:v>
                </c:pt>
                <c:pt idx="922">
                  <c:v>585</c:v>
                </c:pt>
                <c:pt idx="923">
                  <c:v>1199</c:v>
                </c:pt>
                <c:pt idx="924">
                  <c:v>330</c:v>
                </c:pt>
                <c:pt idx="925">
                  <c:v>425</c:v>
                </c:pt>
                <c:pt idx="926">
                  <c:v>1200</c:v>
                </c:pt>
                <c:pt idx="927">
                  <c:v>299</c:v>
                </c:pt>
                <c:pt idx="928">
                  <c:v>5288</c:v>
                </c:pt>
                <c:pt idx="929">
                  <c:v>5288</c:v>
                </c:pt>
                <c:pt idx="930">
                  <c:v>5288</c:v>
                </c:pt>
                <c:pt idx="931">
                  <c:v>5288</c:v>
                </c:pt>
                <c:pt idx="932">
                  <c:v>5288</c:v>
                </c:pt>
                <c:pt idx="933">
                  <c:v>5288</c:v>
                </c:pt>
                <c:pt idx="934">
                  <c:v>5288</c:v>
                </c:pt>
                <c:pt idx="935">
                  <c:v>5288</c:v>
                </c:pt>
                <c:pt idx="936">
                  <c:v>5288</c:v>
                </c:pt>
                <c:pt idx="937">
                  <c:v>5288</c:v>
                </c:pt>
                <c:pt idx="938">
                  <c:v>370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12600</c:v>
                </c:pt>
                <c:pt idx="943">
                  <c:v>150</c:v>
                </c:pt>
                <c:pt idx="944">
                  <c:v>870</c:v>
                </c:pt>
                <c:pt idx="945">
                  <c:v>870</c:v>
                </c:pt>
                <c:pt idx="946">
                  <c:v>870</c:v>
                </c:pt>
                <c:pt idx="947">
                  <c:v>870</c:v>
                </c:pt>
                <c:pt idx="948">
                  <c:v>870</c:v>
                </c:pt>
                <c:pt idx="949">
                  <c:v>1155966</c:v>
                </c:pt>
                <c:pt idx="950">
                  <c:v>3395</c:v>
                </c:pt>
                <c:pt idx="951">
                  <c:v>3395</c:v>
                </c:pt>
                <c:pt idx="952">
                  <c:v>999</c:v>
                </c:pt>
                <c:pt idx="953">
                  <c:v>999</c:v>
                </c:pt>
                <c:pt idx="954">
                  <c:v>150</c:v>
                </c:pt>
                <c:pt idx="955">
                  <c:v>840</c:v>
                </c:pt>
                <c:pt idx="956">
                  <c:v>840</c:v>
                </c:pt>
                <c:pt idx="957">
                  <c:v>126</c:v>
                </c:pt>
                <c:pt idx="958">
                  <c:v>144</c:v>
                </c:pt>
                <c:pt idx="959">
                  <c:v>1500</c:v>
                </c:pt>
                <c:pt idx="960">
                  <c:v>144</c:v>
                </c:pt>
                <c:pt idx="961">
                  <c:v>999</c:v>
                </c:pt>
                <c:pt idx="962">
                  <c:v>350</c:v>
                </c:pt>
                <c:pt idx="963">
                  <c:v>1450</c:v>
                </c:pt>
                <c:pt idx="964">
                  <c:v>510</c:v>
                </c:pt>
                <c:pt idx="965">
                  <c:v>7933.86</c:v>
                </c:pt>
                <c:pt idx="966">
                  <c:v>525</c:v>
                </c:pt>
                <c:pt idx="967">
                  <c:v>525</c:v>
                </c:pt>
                <c:pt idx="968">
                  <c:v>1500</c:v>
                </c:pt>
                <c:pt idx="969">
                  <c:v>2499</c:v>
                </c:pt>
                <c:pt idx="970">
                  <c:v>320</c:v>
                </c:pt>
                <c:pt idx="971">
                  <c:v>1500</c:v>
                </c:pt>
                <c:pt idx="972">
                  <c:v>180</c:v>
                </c:pt>
                <c:pt idx="973">
                  <c:v>405</c:v>
                </c:pt>
                <c:pt idx="974">
                  <c:v>165</c:v>
                </c:pt>
                <c:pt idx="975">
                  <c:v>143</c:v>
                </c:pt>
                <c:pt idx="976">
                  <c:v>2090</c:v>
                </c:pt>
                <c:pt idx="977">
                  <c:v>2090</c:v>
                </c:pt>
                <c:pt idx="978">
                  <c:v>1082</c:v>
                </c:pt>
                <c:pt idx="979">
                  <c:v>1920</c:v>
                </c:pt>
                <c:pt idx="980">
                  <c:v>150</c:v>
                </c:pt>
                <c:pt idx="981">
                  <c:v>640</c:v>
                </c:pt>
                <c:pt idx="982">
                  <c:v>960</c:v>
                </c:pt>
                <c:pt idx="983">
                  <c:v>70</c:v>
                </c:pt>
                <c:pt idx="984">
                  <c:v>70</c:v>
                </c:pt>
                <c:pt idx="985">
                  <c:v>1920</c:v>
                </c:pt>
                <c:pt idx="986">
                  <c:v>0</c:v>
                </c:pt>
                <c:pt idx="987">
                  <c:v>430</c:v>
                </c:pt>
                <c:pt idx="988">
                  <c:v>180</c:v>
                </c:pt>
                <c:pt idx="989">
                  <c:v>180</c:v>
                </c:pt>
                <c:pt idx="990">
                  <c:v>180</c:v>
                </c:pt>
                <c:pt idx="991">
                  <c:v>1500</c:v>
                </c:pt>
                <c:pt idx="992">
                  <c:v>625</c:v>
                </c:pt>
                <c:pt idx="993">
                  <c:v>2639</c:v>
                </c:pt>
                <c:pt idx="994">
                  <c:v>2639</c:v>
                </c:pt>
                <c:pt idx="995">
                  <c:v>150</c:v>
                </c:pt>
                <c:pt idx="996">
                  <c:v>1800</c:v>
                </c:pt>
                <c:pt idx="997">
                  <c:v>1800</c:v>
                </c:pt>
                <c:pt idx="998">
                  <c:v>130</c:v>
                </c:pt>
                <c:pt idx="99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0-4C26-BC20-1E3722DB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918400"/>
        <c:axId val="1858921760"/>
      </c:lineChart>
      <c:catAx>
        <c:axId val="18589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21760"/>
        <c:crosses val="autoZero"/>
        <c:auto val="1"/>
        <c:lblAlgn val="ctr"/>
        <c:lblOffset val="100"/>
        <c:noMultiLvlLbl val="0"/>
      </c:catAx>
      <c:valAx>
        <c:axId val="18589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</a:t>
            </a:r>
            <a:r>
              <a:rPr lang="en-US" baseline="0"/>
              <a:t> with payment method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Methods'!$A$2</c:f>
              <c:strCache>
                <c:ptCount val="1"/>
                <c:pt idx="0">
                  <c:v>cashatdoorstep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'Payment Methods'!$B$1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'Payment Methods'!$B$2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8-42EE-BB4F-E5A522282D39}"/>
            </c:ext>
          </c:extLst>
        </c:ser>
        <c:ser>
          <c:idx val="1"/>
          <c:order val="1"/>
          <c:tx>
            <c:strRef>
              <c:f>'Payment Methods'!$A$3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'Payment Methods'!$B$1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'Payment Methods'!$B$3</c:f>
              <c:numCache>
                <c:formatCode>General</c:formatCode>
                <c:ptCount val="1"/>
                <c:pt idx="0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8-42EE-BB4F-E5A522282D39}"/>
            </c:ext>
          </c:extLst>
        </c:ser>
        <c:ser>
          <c:idx val="2"/>
          <c:order val="2"/>
          <c:tx>
            <c:strRef>
              <c:f>'Payment Methods'!$A$4</c:f>
              <c:strCache>
                <c:ptCount val="1"/>
                <c:pt idx="0">
                  <c:v>customercredit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'Payment Methods'!$B$1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'Payment Methods'!$B$4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8-42EE-BB4F-E5A522282D39}"/>
            </c:ext>
          </c:extLst>
        </c:ser>
        <c:ser>
          <c:idx val="3"/>
          <c:order val="3"/>
          <c:tx>
            <c:strRef>
              <c:f>'Payment Methods'!$A$5</c:f>
              <c:strCache>
                <c:ptCount val="1"/>
                <c:pt idx="0">
                  <c:v>internetbanking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'Payment Methods'!$B$1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'Payment Methods'!$B$5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8-42EE-BB4F-E5A522282D39}"/>
            </c:ext>
          </c:extLst>
        </c:ser>
        <c:ser>
          <c:idx val="4"/>
          <c:order val="4"/>
          <c:tx>
            <c:strRef>
              <c:f>'Payment Methods'!$A$6</c:f>
              <c:strCache>
                <c:ptCount val="1"/>
                <c:pt idx="0">
                  <c:v>marketingexpense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'Payment Methods'!$B$1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'Payment Methods'!$B$6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8-42EE-BB4F-E5A522282D39}"/>
            </c:ext>
          </c:extLst>
        </c:ser>
        <c:ser>
          <c:idx val="5"/>
          <c:order val="5"/>
          <c:tx>
            <c:strRef>
              <c:f>'Payment Methods'!$A$7</c:f>
              <c:strCache>
                <c:ptCount val="1"/>
                <c:pt idx="0">
                  <c:v>mcblite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'Payment Methods'!$B$1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'Payment Methods'!$B$7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8-42EE-BB4F-E5A522282D39}"/>
            </c:ext>
          </c:extLst>
        </c:ser>
        <c:ser>
          <c:idx val="6"/>
          <c:order val="6"/>
          <c:tx>
            <c:strRef>
              <c:f>'Payment Methods'!$A$8</c:f>
              <c:strCache>
                <c:ptCount val="1"/>
                <c:pt idx="0">
                  <c:v>mygateway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'Payment Methods'!$B$1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'Payment Methods'!$B$8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38-42EE-BB4F-E5A522282D39}"/>
            </c:ext>
          </c:extLst>
        </c:ser>
        <c:ser>
          <c:idx val="7"/>
          <c:order val="7"/>
          <c:tx>
            <c:strRef>
              <c:f>'Payment Methods'!$A$9</c:f>
              <c:strCache>
                <c:ptCount val="1"/>
                <c:pt idx="0">
                  <c:v>productcredit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'Payment Methods'!$B$1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'Payment Methods'!$B$9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38-42EE-BB4F-E5A522282D39}"/>
            </c:ext>
          </c:extLst>
        </c:ser>
        <c:ser>
          <c:idx val="8"/>
          <c:order val="8"/>
          <c:tx>
            <c:strRef>
              <c:f>'Payment Methods'!$A$10</c:f>
              <c:strCache>
                <c:ptCount val="1"/>
                <c:pt idx="0">
                  <c:v>ublcreditcard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'Payment Methods'!$B$1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'Payment Methods'!$B$10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38-42EE-BB4F-E5A52228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23424"/>
        <c:axId val="1528522464"/>
      </c:barChart>
      <c:catAx>
        <c:axId val="15285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22464"/>
        <c:crosses val="autoZero"/>
        <c:auto val="1"/>
        <c:lblAlgn val="ctr"/>
        <c:lblOffset val="100"/>
        <c:noMultiLvlLbl val="0"/>
      </c:catAx>
      <c:valAx>
        <c:axId val="15285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Trends with product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Trends with product category</a:t>
          </a:r>
        </a:p>
      </cx:txPr>
    </cx:title>
    <cx:plotArea>
      <cx:plotAreaRegion>
        <cx:series layoutId="clusteredColumn" uniqueId="{A235D849-01C3-40FC-8967-ACAC0FFD5D98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A81A34C-A264-4B1D-B2CC-6763971AB4D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114300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4EE23-6C96-4BE8-9CF8-E97E3AB4B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276225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3FC81-A1FF-4AD7-AF8B-57CD07B59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28575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209343-7FD2-404C-BF91-3E05BD81B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14287</xdr:rowOff>
    </xdr:from>
    <xdr:to>
      <xdr:col>4</xdr:col>
      <xdr:colOff>419100</xdr:colOff>
      <xdr:row>31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E0EAF0-4818-87B3-8B6B-8468ADFAD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252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4762</xdr:rowOff>
    </xdr:from>
    <xdr:to>
      <xdr:col>6</xdr:col>
      <xdr:colOff>381000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E92BD-4E60-F2B1-D34E-8062248B5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1.611107407407" createdVersion="8" refreshedVersion="8" minRefreshableVersion="3" recordCount="1000" xr:uid="{62666F9A-F49C-4B52-BF58-A5863B0976A3}">
  <cacheSource type="worksheet">
    <worksheetSource ref="A1:U1001" sheet="Pakistan Ecommerce Dataset"/>
  </cacheSource>
  <cacheFields count="21">
    <cacheField name="item_id" numFmtId="0">
      <sharedItems containsSemiMixedTypes="0" containsString="0" containsNumber="1" containsInteger="1" minValue="211131" maxValue="212292"/>
    </cacheField>
    <cacheField name="status" numFmtId="0">
      <sharedItems count="5">
        <s v="complete"/>
        <s v="canceled"/>
        <s v="order_refunded"/>
        <s v="received"/>
        <s v="refund"/>
      </sharedItems>
    </cacheField>
    <cacheField name="created_at" numFmtId="14">
      <sharedItems containsSemiMixedTypes="0" containsNonDate="0" containsDate="1" containsString="0" minDate="2016-07-01T00:00:00" maxDate="2016-07-04T00:00:00"/>
    </cacheField>
    <cacheField name="sku" numFmtId="0">
      <sharedItems/>
    </cacheField>
    <cacheField name="price" numFmtId="0">
      <sharedItems containsSemiMixedTypes="0" containsString="0" containsNumber="1" minValue="1" maxValue="96499"/>
    </cacheField>
    <cacheField name="qty_ordered" numFmtId="0">
      <sharedItems containsSemiMixedTypes="0" containsString="0" containsNumber="1" containsInteger="1" minValue="1" maxValue="34"/>
    </cacheField>
    <cacheField name="grand_total" numFmtId="0">
      <sharedItems containsSemiMixedTypes="0" containsString="0" containsNumber="1" minValue="0" maxValue="1155966"/>
    </cacheField>
    <cacheField name="increment_id" numFmtId="0">
      <sharedItems containsSemiMixedTypes="0" containsString="0" containsNumber="1" containsInteger="1" minValue="100147443" maxValue="100148202"/>
    </cacheField>
    <cacheField name="category_name_1" numFmtId="0">
      <sharedItems count="14">
        <s v="Women's Fashion"/>
        <s v="Beauty &amp; Grooming"/>
        <s v="Soghaat"/>
        <s v="Mobiles &amp; Tablets"/>
        <s v="Appliances"/>
        <s v="Home &amp; Living"/>
        <s v="Men's Fashion"/>
        <s v="Kids &amp; Baby"/>
        <s v="Others"/>
        <s v="Entertainment"/>
        <s v="Computing"/>
        <s v="Superstore"/>
        <s v="Health &amp; Sports"/>
        <s v="Books"/>
      </sharedItems>
    </cacheField>
    <cacheField name="sales_commission_code" numFmtId="0">
      <sharedItems containsMixedTypes="1" containsNumber="1" containsInteger="1" minValue="1072" maxValue="3118078"/>
    </cacheField>
    <cacheField name="discount_amount" numFmtId="0">
      <sharedItems containsSemiMixedTypes="0" containsString="0" containsNumber="1" minValue="0" maxValue="1699.35"/>
    </cacheField>
    <cacheField name="payment_method" numFmtId="0">
      <sharedItems count="9">
        <s v="cod"/>
        <s v="ublcreditcard"/>
        <s v="mygateway"/>
        <s v="customercredit"/>
        <s v="cashatdoorstep"/>
        <s v="mcblite"/>
        <s v="internetbanking"/>
        <s v="marketingexpense"/>
        <s v="productcredit"/>
      </sharedItems>
    </cacheField>
    <cacheField name="Working Date" numFmtId="14">
      <sharedItems containsSemiMixedTypes="0" containsNonDate="0" containsDate="1" containsString="0" minDate="2016-07-01T00:00:00" maxDate="2016-07-04T00:00:00"/>
    </cacheField>
    <cacheField name="BI Status" numFmtId="0">
      <sharedItems/>
    </cacheField>
    <cacheField name=" MV " numFmtId="0">
      <sharedItems containsSemiMixedTypes="0" containsString="0" containsNumber="1" containsInteger="1" minValue="1" maxValue="1155966"/>
    </cacheField>
    <cacheField name="Year" numFmtId="0">
      <sharedItems containsSemiMixedTypes="0" containsString="0" containsNumber="1" containsInteger="1" minValue="2016" maxValue="2016"/>
    </cacheField>
    <cacheField name="Month" numFmtId="0">
      <sharedItems containsSemiMixedTypes="0" containsString="0" containsNumber="1" containsInteger="1" minValue="7" maxValue="7"/>
    </cacheField>
    <cacheField name="Customer Since" numFmtId="0">
      <sharedItems/>
    </cacheField>
    <cacheField name="M-Y" numFmtId="17">
      <sharedItems containsSemiMixedTypes="0" containsNonDate="0" containsDate="1" containsString="0" minDate="2016-07-01T00:00:00" maxDate="2016-07-02T00:00:00"/>
    </cacheField>
    <cacheField name="FY" numFmtId="0">
      <sharedItems/>
    </cacheField>
    <cacheField name="Customer ID" numFmtId="0">
      <sharedItems containsSemiMixedTypes="0" containsString="0" containsNumber="1" containsInteger="1" minValue="1" maxValue="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11131"/>
    <x v="0"/>
    <d v="2016-07-01T00:00:00"/>
    <s v="kreations_YI 06-L"/>
    <n v="1950"/>
    <n v="1"/>
    <n v="1950"/>
    <n v="100147443"/>
    <x v="0"/>
    <s v="\N"/>
    <n v="0"/>
    <x v="0"/>
    <d v="2016-07-01T00:00:00"/>
    <s v="Net"/>
    <n v="1950"/>
    <n v="2016"/>
    <n v="7"/>
    <s v="2016-7"/>
    <d v="2016-07-01T00:00:00"/>
    <s v="FY17"/>
    <n v="1"/>
  </r>
  <r>
    <n v="211133"/>
    <x v="1"/>
    <d v="2016-07-01T00:00:00"/>
    <s v="kcc_Buy 2 Frey Air Freshener &amp; Get 1 Kasual Body Spray Free"/>
    <n v="240"/>
    <n v="1"/>
    <n v="240"/>
    <n v="100147444"/>
    <x v="1"/>
    <s v="\N"/>
    <n v="0"/>
    <x v="0"/>
    <d v="2016-07-01T00:00:00"/>
    <s v="Gross"/>
    <n v="240"/>
    <n v="2016"/>
    <n v="7"/>
    <s v="2016-7"/>
    <d v="2016-07-01T00:00:00"/>
    <s v="FY17"/>
    <n v="2"/>
  </r>
  <r>
    <n v="211134"/>
    <x v="1"/>
    <d v="2016-07-01T00:00:00"/>
    <s v="Ego_UP0017-999-MR0"/>
    <n v="2450"/>
    <n v="1"/>
    <n v="2450"/>
    <n v="100147445"/>
    <x v="0"/>
    <s v="\N"/>
    <n v="0"/>
    <x v="0"/>
    <d v="2016-07-01T00:00:00"/>
    <s v="Gross"/>
    <n v="2450"/>
    <n v="2016"/>
    <n v="7"/>
    <s v="2016-7"/>
    <d v="2016-07-01T00:00:00"/>
    <s v="FY17"/>
    <n v="3"/>
  </r>
  <r>
    <n v="211135"/>
    <x v="0"/>
    <d v="2016-07-01T00:00:00"/>
    <s v="kcc_krone deal"/>
    <n v="360"/>
    <n v="1"/>
    <n v="60"/>
    <n v="100147446"/>
    <x v="1"/>
    <s v="R-FSD-52352"/>
    <n v="300"/>
    <x v="0"/>
    <d v="2016-07-01T00:00:00"/>
    <s v="Net"/>
    <n v="360"/>
    <n v="2016"/>
    <n v="7"/>
    <s v="2016-7"/>
    <d v="2016-07-01T00:00:00"/>
    <s v="FY17"/>
    <n v="4"/>
  </r>
  <r>
    <n v="211136"/>
    <x v="2"/>
    <d v="2016-07-01T00:00:00"/>
    <s v="BK7010400AG"/>
    <n v="555"/>
    <n v="2"/>
    <n v="1110"/>
    <n v="100147447"/>
    <x v="2"/>
    <s v="\N"/>
    <n v="0"/>
    <x v="0"/>
    <d v="2016-07-01T00:00:00"/>
    <s v="Valid"/>
    <n v="1110"/>
    <n v="2016"/>
    <n v="7"/>
    <s v="2016-7"/>
    <d v="2016-07-01T00:00:00"/>
    <s v="FY17"/>
    <n v="5"/>
  </r>
  <r>
    <n v="211137"/>
    <x v="1"/>
    <d v="2016-07-01T00:00:00"/>
    <s v="UK_Namkino All In One 200 Gms"/>
    <n v="80"/>
    <n v="1"/>
    <n v="80"/>
    <n v="100147448"/>
    <x v="2"/>
    <s v="\N"/>
    <n v="0"/>
    <x v="0"/>
    <d v="2016-07-01T00:00:00"/>
    <s v="Gross"/>
    <n v="80"/>
    <n v="2016"/>
    <n v="7"/>
    <s v="2016-7"/>
    <d v="2016-07-01T00:00:00"/>
    <s v="FY17"/>
    <n v="6"/>
  </r>
  <r>
    <n v="211138"/>
    <x v="0"/>
    <d v="2016-07-01T00:00:00"/>
    <s v="kcc_krone deal"/>
    <n v="360"/>
    <n v="1"/>
    <n v="60"/>
    <n v="100147449"/>
    <x v="1"/>
    <s v="\N"/>
    <n v="300"/>
    <x v="0"/>
    <d v="2016-07-01T00:00:00"/>
    <s v="Net"/>
    <n v="360"/>
    <n v="2016"/>
    <n v="7"/>
    <s v="2016-7"/>
    <d v="2016-07-01T00:00:00"/>
    <s v="FY17"/>
    <n v="7"/>
  </r>
  <r>
    <n v="211139"/>
    <x v="0"/>
    <d v="2016-07-01T00:00:00"/>
    <s v="UK_Namkino Mix Nimco 400 Gms"/>
    <n v="170"/>
    <n v="1"/>
    <n v="170"/>
    <n v="100147450"/>
    <x v="2"/>
    <s v="\N"/>
    <n v="0"/>
    <x v="0"/>
    <d v="2016-07-01T00:00:00"/>
    <s v="Net"/>
    <n v="170"/>
    <n v="2016"/>
    <n v="7"/>
    <s v="2016-7"/>
    <d v="2016-07-01T00:00:00"/>
    <s v="FY17"/>
    <n v="6"/>
  </r>
  <r>
    <n v="211140"/>
    <x v="1"/>
    <d v="2016-07-01T00:00:00"/>
    <s v="Apple iPhone 6S 64GB"/>
    <n v="96499"/>
    <n v="1"/>
    <n v="96499"/>
    <n v="100147451"/>
    <x v="3"/>
    <s v="\N"/>
    <n v="0"/>
    <x v="1"/>
    <d v="2016-07-01T00:00:00"/>
    <s v="Gross"/>
    <n v="96499"/>
    <n v="2016"/>
    <n v="7"/>
    <s v="2016-7"/>
    <d v="2016-07-01T00:00:00"/>
    <s v="FY17"/>
    <n v="8"/>
  </r>
  <r>
    <n v="211141"/>
    <x v="1"/>
    <d v="2016-07-01T00:00:00"/>
    <s v="Apple iPhone 6S 64GB"/>
    <n v="96499"/>
    <n v="1"/>
    <n v="96499"/>
    <n v="100147452"/>
    <x v="3"/>
    <s v="\N"/>
    <n v="0"/>
    <x v="2"/>
    <d v="2016-07-01T00:00:00"/>
    <s v="Gross"/>
    <n v="96499"/>
    <n v="2016"/>
    <n v="7"/>
    <s v="2016-7"/>
    <d v="2016-07-01T00:00:00"/>
    <s v="FY17"/>
    <n v="8"/>
  </r>
  <r>
    <n v="211142"/>
    <x v="0"/>
    <d v="2016-07-01T00:00:00"/>
    <s v="GFC_Pedestal Myga Cross Base (Special Guard) 24&quot;"/>
    <n v="5500"/>
    <n v="1"/>
    <n v="5500"/>
    <n v="100147453"/>
    <x v="4"/>
    <s v="\N"/>
    <n v="0"/>
    <x v="0"/>
    <d v="2016-07-01T00:00:00"/>
    <s v="Net"/>
    <n v="5500"/>
    <n v="2016"/>
    <n v="7"/>
    <s v="2016-7"/>
    <d v="2016-07-01T00:00:00"/>
    <s v="FY17"/>
    <n v="9"/>
  </r>
  <r>
    <n v="211143"/>
    <x v="3"/>
    <d v="2016-07-01T00:00:00"/>
    <s v="BK1070200PL"/>
    <n v="210"/>
    <n v="1"/>
    <n v="366"/>
    <n v="100147454"/>
    <x v="2"/>
    <s v="\N"/>
    <n v="0"/>
    <x v="0"/>
    <d v="2016-07-01T00:00:00"/>
    <s v="Valid"/>
    <n v="210"/>
    <n v="2016"/>
    <n v="7"/>
    <s v="2016-7"/>
    <d v="2016-07-01T00:00:00"/>
    <s v="FY17"/>
    <n v="10"/>
  </r>
  <r>
    <n v="211144"/>
    <x v="3"/>
    <d v="2016-07-01T00:00:00"/>
    <s v="BK1130200CF"/>
    <n v="156"/>
    <n v="1"/>
    <n v="366"/>
    <n v="100147454"/>
    <x v="2"/>
    <s v="\N"/>
    <n v="0"/>
    <x v="0"/>
    <d v="2016-07-01T00:00:00"/>
    <s v="Valid"/>
    <n v="156"/>
    <n v="2016"/>
    <n v="7"/>
    <s v="2016-7"/>
    <d v="2016-07-01T00:00:00"/>
    <s v="FY17"/>
    <n v="10"/>
  </r>
  <r>
    <n v="211145"/>
    <x v="0"/>
    <d v="2016-07-01T00:00:00"/>
    <s v="kcc_Sultanat"/>
    <n v="120"/>
    <n v="1"/>
    <n v="120"/>
    <n v="100147455"/>
    <x v="5"/>
    <n v="105259"/>
    <n v="0"/>
    <x v="1"/>
    <d v="2016-07-01T00:00:00"/>
    <s v="Net"/>
    <n v="120"/>
    <n v="2016"/>
    <n v="7"/>
    <s v="2016-7"/>
    <d v="2016-07-01T00:00:00"/>
    <s v="FY17"/>
    <n v="11"/>
  </r>
  <r>
    <n v="211146"/>
    <x v="0"/>
    <d v="2016-07-01T00:00:00"/>
    <s v="kcc_glamour deal"/>
    <n v="320"/>
    <n v="1"/>
    <n v="0"/>
    <n v="100147456"/>
    <x v="1"/>
    <s v="\N"/>
    <n v="0"/>
    <x v="3"/>
    <d v="2016-07-01T00:00:00"/>
    <s v="Net"/>
    <n v="320"/>
    <n v="2016"/>
    <n v="7"/>
    <s v="2016-7"/>
    <d v="2016-07-01T00:00:00"/>
    <s v="FY17"/>
    <n v="12"/>
  </r>
  <r>
    <n v="211147"/>
    <x v="1"/>
    <d v="2016-07-01T00:00:00"/>
    <s v="Assetmen_MD-346-M"/>
    <n v="1550"/>
    <n v="1"/>
    <n v="1550"/>
    <n v="100147457"/>
    <x v="6"/>
    <n v="105259"/>
    <n v="0"/>
    <x v="1"/>
    <d v="2016-07-01T00:00:00"/>
    <s v="Gross"/>
    <n v="1550"/>
    <n v="2016"/>
    <n v="7"/>
    <s v="2016-7"/>
    <d v="2016-07-01T00:00:00"/>
    <s v="FY17"/>
    <n v="11"/>
  </r>
  <r>
    <n v="211149"/>
    <x v="0"/>
    <d v="2016-07-01T00:00:00"/>
    <s v="cr_DATES WITH CASHEW-400 GM"/>
    <n v="420"/>
    <n v="1"/>
    <n v="1270"/>
    <n v="100147458"/>
    <x v="2"/>
    <s v="R-KHW-104406"/>
    <n v="0"/>
    <x v="0"/>
    <d v="2016-07-01T00:00:00"/>
    <s v="Net"/>
    <n v="420"/>
    <n v="2016"/>
    <n v="7"/>
    <s v="2016-7"/>
    <d v="2016-07-01T00:00:00"/>
    <s v="FY17"/>
    <n v="13"/>
  </r>
  <r>
    <n v="211150"/>
    <x v="0"/>
    <d v="2016-07-01T00:00:00"/>
    <s v="UK_Gift Box Mix Dry Fruit Sweets 500 Gms"/>
    <n v="360"/>
    <n v="1"/>
    <n v="1270"/>
    <n v="100147458"/>
    <x v="2"/>
    <s v="R-KHW-104406"/>
    <n v="0"/>
    <x v="0"/>
    <d v="2016-07-01T00:00:00"/>
    <s v="Net"/>
    <n v="360"/>
    <n v="2016"/>
    <n v="7"/>
    <s v="2016-7"/>
    <d v="2016-07-01T00:00:00"/>
    <s v="FY17"/>
    <n v="13"/>
  </r>
  <r>
    <n v="211151"/>
    <x v="0"/>
    <d v="2016-07-01T00:00:00"/>
    <s v="itter_AB 1199"/>
    <n v="490"/>
    <n v="1"/>
    <n v="1270"/>
    <n v="100147458"/>
    <x v="1"/>
    <s v="R-KHW-104406"/>
    <n v="0"/>
    <x v="0"/>
    <d v="2016-07-01T00:00:00"/>
    <s v="Net"/>
    <n v="490"/>
    <n v="2016"/>
    <n v="7"/>
    <s v="2016-7"/>
    <d v="2016-07-01T00:00:00"/>
    <s v="FY17"/>
    <n v="13"/>
  </r>
  <r>
    <n v="211152"/>
    <x v="1"/>
    <d v="2016-07-01T00:00:00"/>
    <s v="RL_B005"/>
    <n v="899.25"/>
    <n v="1"/>
    <n v="2118.25"/>
    <n v="100147459"/>
    <x v="5"/>
    <s v="\N"/>
    <n v="0"/>
    <x v="0"/>
    <d v="2016-07-01T00:00:00"/>
    <s v="Gross"/>
    <n v="899"/>
    <n v="2016"/>
    <n v="7"/>
    <s v="2016-7"/>
    <d v="2016-07-01T00:00:00"/>
    <s v="FY17"/>
    <n v="14"/>
  </r>
  <r>
    <n v="211153"/>
    <x v="1"/>
    <d v="2016-07-01T00:00:00"/>
    <s v="bed&amp;rest_S7"/>
    <n v="899"/>
    <n v="1"/>
    <n v="2118.25"/>
    <n v="100147459"/>
    <x v="5"/>
    <s v="\N"/>
    <n v="0"/>
    <x v="0"/>
    <d v="2016-07-01T00:00:00"/>
    <s v="Gross"/>
    <n v="899"/>
    <n v="2016"/>
    <n v="7"/>
    <s v="2016-7"/>
    <d v="2016-07-01T00:00:00"/>
    <s v="FY17"/>
    <n v="14"/>
  </r>
  <r>
    <n v="211154"/>
    <x v="1"/>
    <d v="2016-07-01T00:00:00"/>
    <s v="L&amp;L_LLHLE8224S"/>
    <n v="320"/>
    <n v="1"/>
    <n v="2118.25"/>
    <n v="100147459"/>
    <x v="5"/>
    <s v="\N"/>
    <n v="0"/>
    <x v="0"/>
    <d v="2016-07-01T00:00:00"/>
    <s v="Gross"/>
    <n v="320"/>
    <n v="2016"/>
    <n v="7"/>
    <s v="2016-7"/>
    <d v="2016-07-01T00:00:00"/>
    <s v="FY17"/>
    <n v="14"/>
  </r>
  <r>
    <n v="211155"/>
    <x v="0"/>
    <d v="2016-07-01T00:00:00"/>
    <s v="J&amp;J_JJR-4"/>
    <n v="149"/>
    <n v="1"/>
    <n v="298"/>
    <n v="100147460"/>
    <x v="7"/>
    <s v="\N"/>
    <n v="0"/>
    <x v="0"/>
    <d v="2016-07-01T00:00:00"/>
    <s v="Net"/>
    <n v="149"/>
    <n v="2016"/>
    <n v="7"/>
    <s v="2016-7"/>
    <d v="2016-07-01T00:00:00"/>
    <s v="FY17"/>
    <n v="15"/>
  </r>
  <r>
    <n v="211156"/>
    <x v="0"/>
    <d v="2016-07-01T00:00:00"/>
    <s v="J&amp;J_JJR-20"/>
    <n v="149"/>
    <n v="1"/>
    <n v="298"/>
    <n v="100147460"/>
    <x v="7"/>
    <s v="\N"/>
    <n v="0"/>
    <x v="0"/>
    <d v="2016-07-01T00:00:00"/>
    <s v="Net"/>
    <n v="149"/>
    <n v="2016"/>
    <n v="7"/>
    <s v="2016-7"/>
    <d v="2016-07-01T00:00:00"/>
    <s v="FY17"/>
    <n v="15"/>
  </r>
  <r>
    <n v="211157"/>
    <x v="2"/>
    <d v="2016-07-01T00:00:00"/>
    <s v="D Lend a Helping Hand"/>
    <n v="1000"/>
    <n v="1"/>
    <n v="0"/>
    <n v="100147461"/>
    <x v="8"/>
    <s v="\N"/>
    <n v="0"/>
    <x v="3"/>
    <d v="2016-07-01T00:00:00"/>
    <s v="Valid"/>
    <n v="1000"/>
    <n v="2016"/>
    <n v="7"/>
    <s v="2016-7"/>
    <d v="2016-07-01T00:00:00"/>
    <s v="FY17"/>
    <n v="16"/>
  </r>
  <r>
    <n v="211158"/>
    <x v="2"/>
    <d v="2016-07-01T00:00:00"/>
    <s v="Mochika_M0001112-12"/>
    <n v="1913"/>
    <n v="1"/>
    <n v="3826"/>
    <n v="100147462"/>
    <x v="6"/>
    <s v="\N"/>
    <n v="0"/>
    <x v="0"/>
    <d v="2016-07-01T00:00:00"/>
    <s v="Valid"/>
    <n v="1913"/>
    <n v="2016"/>
    <n v="7"/>
    <s v="2016-7"/>
    <d v="2016-07-01T00:00:00"/>
    <s v="FY17"/>
    <n v="17"/>
  </r>
  <r>
    <n v="211160"/>
    <x v="2"/>
    <d v="2016-07-01T00:00:00"/>
    <s v="Mochika_M0001112-8"/>
    <n v="1913"/>
    <n v="1"/>
    <n v="3826"/>
    <n v="100147462"/>
    <x v="6"/>
    <s v="\N"/>
    <n v="0"/>
    <x v="0"/>
    <d v="2016-07-01T00:00:00"/>
    <s v="Valid"/>
    <n v="1913"/>
    <n v="2016"/>
    <n v="7"/>
    <s v="2016-7"/>
    <d v="2016-07-01T00:00:00"/>
    <s v="FY17"/>
    <n v="17"/>
  </r>
  <r>
    <n v="211162"/>
    <x v="0"/>
    <d v="2016-07-01T00:00:00"/>
    <s v="SKMT_Blood Test"/>
    <n v="500"/>
    <n v="1"/>
    <n v="0"/>
    <n v="100147463"/>
    <x v="8"/>
    <s v="\N"/>
    <n v="0"/>
    <x v="3"/>
    <d v="2016-07-01T00:00:00"/>
    <s v="Net"/>
    <n v="500"/>
    <n v="2016"/>
    <n v="7"/>
    <s v="2016-7"/>
    <d v="2016-07-01T00:00:00"/>
    <s v="FY17"/>
    <n v="16"/>
  </r>
  <r>
    <n v="211163"/>
    <x v="0"/>
    <d v="2016-07-01T00:00:00"/>
    <s v="SKMT_Medicine"/>
    <n v="100"/>
    <n v="5"/>
    <n v="0"/>
    <n v="100147463"/>
    <x v="8"/>
    <s v="\N"/>
    <n v="0"/>
    <x v="3"/>
    <d v="2016-07-01T00:00:00"/>
    <s v="Net"/>
    <n v="500"/>
    <n v="2016"/>
    <n v="7"/>
    <s v="2016-7"/>
    <d v="2016-07-01T00:00:00"/>
    <s v="FY17"/>
    <n v="16"/>
  </r>
  <r>
    <n v="211164"/>
    <x v="1"/>
    <d v="2016-07-01T00:00:00"/>
    <s v="sputnik_701/5-11"/>
    <n v="1500"/>
    <n v="2"/>
    <n v="3000"/>
    <n v="100147464"/>
    <x v="6"/>
    <s v="\N"/>
    <n v="0"/>
    <x v="0"/>
    <d v="2016-07-01T00:00:00"/>
    <s v="Gross"/>
    <n v="3000"/>
    <n v="2016"/>
    <n v="7"/>
    <s v="2016-7"/>
    <d v="2016-07-01T00:00:00"/>
    <s v="FY17"/>
    <n v="18"/>
  </r>
  <r>
    <n v="211166"/>
    <x v="0"/>
    <d v="2016-07-01T00:00:00"/>
    <s v="Ctees-Black Zip- Up Hoodie-XL"/>
    <n v="450"/>
    <n v="1"/>
    <n v="450"/>
    <n v="100147465"/>
    <x v="7"/>
    <s v="\N"/>
    <n v="0"/>
    <x v="0"/>
    <d v="2016-07-01T00:00:00"/>
    <s v="Net"/>
    <n v="450"/>
    <n v="2016"/>
    <n v="7"/>
    <s v="2016-7"/>
    <d v="2016-07-01T00:00:00"/>
    <s v="FY17"/>
    <n v="19"/>
  </r>
  <r>
    <n v="211168"/>
    <x v="0"/>
    <d v="2016-07-01T00:00:00"/>
    <s v="Samsung Galaxy J5"/>
    <n v="20999"/>
    <n v="1"/>
    <n v="20999"/>
    <n v="100147466"/>
    <x v="3"/>
    <s v="R-FSD-58130"/>
    <n v="0"/>
    <x v="0"/>
    <d v="2016-07-01T00:00:00"/>
    <s v="Net"/>
    <n v="20999"/>
    <n v="2016"/>
    <n v="7"/>
    <s v="2016-7"/>
    <d v="2016-07-01T00:00:00"/>
    <s v="FY17"/>
    <n v="20"/>
  </r>
  <r>
    <n v="211169"/>
    <x v="0"/>
    <d v="2016-07-01T00:00:00"/>
    <s v="kcc_krone deal"/>
    <n v="360"/>
    <n v="1"/>
    <n v="360"/>
    <n v="100147467"/>
    <x v="1"/>
    <s v="R-FSD-58130"/>
    <n v="0"/>
    <x v="0"/>
    <d v="2016-07-01T00:00:00"/>
    <s v="Net"/>
    <n v="360"/>
    <n v="2016"/>
    <n v="7"/>
    <s v="2016-7"/>
    <d v="2016-07-01T00:00:00"/>
    <s v="FY17"/>
    <n v="20"/>
  </r>
  <r>
    <n v="211170"/>
    <x v="4"/>
    <d v="2016-07-01T00:00:00"/>
    <s v="Veet_4"/>
    <n v="165"/>
    <n v="1"/>
    <n v="300"/>
    <n v="100147468"/>
    <x v="1"/>
    <s v="\N"/>
    <n v="82.5"/>
    <x v="0"/>
    <d v="2016-07-01T00:00:00"/>
    <s v="Valid"/>
    <n v="165"/>
    <n v="2016"/>
    <n v="7"/>
    <s v="2016-7"/>
    <d v="2016-07-01T00:00:00"/>
    <s v="FY17"/>
    <n v="21"/>
  </r>
  <r>
    <n v="211171"/>
    <x v="4"/>
    <d v="2016-07-01T00:00:00"/>
    <s v="RS_Gulab jaman Tin"/>
    <n v="435"/>
    <n v="1"/>
    <n v="300"/>
    <n v="100147468"/>
    <x v="2"/>
    <s v="\N"/>
    <n v="217.5"/>
    <x v="0"/>
    <d v="2016-07-01T00:00:00"/>
    <s v="Valid"/>
    <n v="435"/>
    <n v="2016"/>
    <n v="7"/>
    <s v="2016-7"/>
    <d v="2016-07-01T00:00:00"/>
    <s v="FY17"/>
    <n v="21"/>
  </r>
  <r>
    <n v="211172"/>
    <x v="1"/>
    <d v="2016-07-01T00:00:00"/>
    <s v="cr_PEANUT SALTY-200 GM"/>
    <n v="90"/>
    <n v="1"/>
    <n v="940"/>
    <n v="100147469"/>
    <x v="2"/>
    <s v="\N"/>
    <n v="0"/>
    <x v="0"/>
    <d v="2016-07-01T00:00:00"/>
    <s v="Gross"/>
    <n v="90"/>
    <n v="2016"/>
    <n v="7"/>
    <s v="2016-7"/>
    <d v="2016-07-01T00:00:00"/>
    <s v="FY17"/>
    <n v="22"/>
  </r>
  <r>
    <n v="211173"/>
    <x v="1"/>
    <d v="2016-07-01T00:00:00"/>
    <s v="Oriflame_21557"/>
    <n v="850"/>
    <n v="1"/>
    <n v="940"/>
    <n v="100147469"/>
    <x v="1"/>
    <s v="\N"/>
    <n v="0"/>
    <x v="0"/>
    <d v="2016-07-01T00:00:00"/>
    <s v="Gross"/>
    <n v="850"/>
    <n v="2016"/>
    <n v="7"/>
    <s v="2016-7"/>
    <d v="2016-07-01T00:00:00"/>
    <s v="FY17"/>
    <n v="22"/>
  </r>
  <r>
    <n v="211174"/>
    <x v="0"/>
    <d v="2016-07-01T00:00:00"/>
    <s v="JBS_TAT-128"/>
    <n v="3672"/>
    <n v="1"/>
    <n v="3672"/>
    <n v="100147470"/>
    <x v="5"/>
    <s v="\N"/>
    <n v="0"/>
    <x v="0"/>
    <d v="2016-07-01T00:00:00"/>
    <s v="Net"/>
    <n v="3672"/>
    <n v="2016"/>
    <n v="7"/>
    <s v="2016-7"/>
    <d v="2016-07-01T00:00:00"/>
    <s v="FY17"/>
    <n v="23"/>
  </r>
  <r>
    <n v="211175"/>
    <x v="0"/>
    <d v="2016-07-01T00:00:00"/>
    <s v="cr_PEANUT SALTY-200 GM"/>
    <n v="90"/>
    <n v="1"/>
    <n v="740"/>
    <n v="100147471"/>
    <x v="2"/>
    <s v="\N"/>
    <n v="19.149999999999999"/>
    <x v="0"/>
    <d v="2016-07-01T00:00:00"/>
    <s v="Net"/>
    <n v="90"/>
    <n v="2016"/>
    <n v="7"/>
    <s v="2016-7"/>
    <d v="2016-07-01T00:00:00"/>
    <s v="FY17"/>
    <n v="22"/>
  </r>
  <r>
    <n v="211176"/>
    <x v="0"/>
    <d v="2016-07-01T00:00:00"/>
    <s v="Oriflame_21557"/>
    <n v="850"/>
    <n v="1"/>
    <n v="740"/>
    <n v="100147471"/>
    <x v="1"/>
    <s v="\N"/>
    <n v="180.85"/>
    <x v="0"/>
    <d v="2016-07-01T00:00:00"/>
    <s v="Net"/>
    <n v="850"/>
    <n v="2016"/>
    <n v="7"/>
    <s v="2016-7"/>
    <d v="2016-07-01T00:00:00"/>
    <s v="FY17"/>
    <n v="22"/>
  </r>
  <r>
    <n v="211177"/>
    <x v="2"/>
    <d v="2016-07-01T00:00:00"/>
    <s v="Ajmery_BRR-590-M"/>
    <n v="899"/>
    <n v="1"/>
    <n v="899"/>
    <n v="100147472"/>
    <x v="6"/>
    <s v="\N"/>
    <n v="0"/>
    <x v="0"/>
    <d v="2016-07-01T00:00:00"/>
    <s v="Valid"/>
    <n v="899"/>
    <n v="2016"/>
    <n v="7"/>
    <s v="2016-7"/>
    <d v="2016-07-01T00:00:00"/>
    <s v="FY17"/>
    <n v="24"/>
  </r>
  <r>
    <n v="211179"/>
    <x v="1"/>
    <d v="2016-07-01T00:00:00"/>
    <s v="HOS_GUCFW75"/>
    <n v="7400"/>
    <n v="1"/>
    <n v="11000"/>
    <n v="100147473"/>
    <x v="1"/>
    <s v="\N"/>
    <n v="0"/>
    <x v="2"/>
    <d v="2016-07-01T00:00:00"/>
    <s v="Gross"/>
    <n v="7400"/>
    <n v="2016"/>
    <n v="7"/>
    <s v="2016-7"/>
    <d v="2016-07-01T00:00:00"/>
    <s v="FY17"/>
    <n v="25"/>
  </r>
  <r>
    <n v="211180"/>
    <x v="1"/>
    <d v="2016-07-01T00:00:00"/>
    <s v="Lexon_LL116B-Blue"/>
    <n v="3600"/>
    <n v="1"/>
    <n v="11000"/>
    <n v="100147473"/>
    <x v="3"/>
    <s v="\N"/>
    <n v="0"/>
    <x v="2"/>
    <d v="2016-07-01T00:00:00"/>
    <s v="Gross"/>
    <n v="3600"/>
    <n v="2016"/>
    <n v="7"/>
    <s v="2016-7"/>
    <d v="2016-07-01T00:00:00"/>
    <s v="FY17"/>
    <n v="25"/>
  </r>
  <r>
    <n v="211182"/>
    <x v="0"/>
    <d v="2016-07-01T00:00:00"/>
    <s v="kcc_Fantasy Perfumed Talcum Powder-200gm"/>
    <n v="143"/>
    <n v="1"/>
    <n v="168"/>
    <n v="100147474"/>
    <x v="1"/>
    <s v="\N"/>
    <n v="77.72"/>
    <x v="0"/>
    <d v="2016-07-01T00:00:00"/>
    <s v="Net"/>
    <n v="143"/>
    <n v="2016"/>
    <n v="7"/>
    <s v="2016-7"/>
    <d v="2016-07-01T00:00:00"/>
    <s v="FY17"/>
    <n v="22"/>
  </r>
  <r>
    <n v="211184"/>
    <x v="0"/>
    <d v="2016-07-01T00:00:00"/>
    <s v="2Zee_SC6"/>
    <n v="225"/>
    <n v="1"/>
    <n v="168"/>
    <n v="100147474"/>
    <x v="1"/>
    <s v="\N"/>
    <n v="122.28"/>
    <x v="0"/>
    <d v="2016-07-01T00:00:00"/>
    <s v="Net"/>
    <n v="225"/>
    <n v="2016"/>
    <n v="7"/>
    <s v="2016-7"/>
    <d v="2016-07-01T00:00:00"/>
    <s v="FY17"/>
    <n v="22"/>
  </r>
  <r>
    <n v="211185"/>
    <x v="0"/>
    <d v="2016-07-01T00:00:00"/>
    <s v="Q MOBILE Noir X20"/>
    <n v="4500"/>
    <n v="1"/>
    <n v="4500"/>
    <n v="100147475"/>
    <x v="3"/>
    <s v="\N"/>
    <n v="0"/>
    <x v="0"/>
    <d v="2016-07-01T00:00:00"/>
    <s v="Net"/>
    <n v="4500"/>
    <n v="2016"/>
    <n v="7"/>
    <s v="2016-7"/>
    <d v="2016-07-01T00:00:00"/>
    <s v="FY17"/>
    <n v="26"/>
  </r>
  <r>
    <n v="211186"/>
    <x v="1"/>
    <d v="2016-07-01T00:00:00"/>
    <s v="rehaab_RJ160047"/>
    <n v="3156"/>
    <n v="1"/>
    <n v="6152"/>
    <n v="100147476"/>
    <x v="0"/>
    <s v="\N"/>
    <n v="0"/>
    <x v="0"/>
    <d v="2016-07-01T00:00:00"/>
    <s v="Gross"/>
    <n v="3156"/>
    <n v="2016"/>
    <n v="7"/>
    <s v="2016-7"/>
    <d v="2016-07-01T00:00:00"/>
    <s v="FY17"/>
    <n v="27"/>
  </r>
  <r>
    <n v="211187"/>
    <x v="1"/>
    <d v="2016-07-01T00:00:00"/>
    <s v="Farah_3-B"/>
    <n v="2996"/>
    <n v="1"/>
    <n v="6152"/>
    <n v="100147476"/>
    <x v="0"/>
    <s v="\N"/>
    <n v="0"/>
    <x v="0"/>
    <d v="2016-07-01T00:00:00"/>
    <s v="Gross"/>
    <n v="2996"/>
    <n v="2016"/>
    <n v="7"/>
    <s v="2016-7"/>
    <d v="2016-07-01T00:00:00"/>
    <s v="FY17"/>
    <n v="27"/>
  </r>
  <r>
    <n v="211188"/>
    <x v="1"/>
    <d v="2016-07-01T00:00:00"/>
    <s v="RS_Sohan Halwa Tin"/>
    <n v="300"/>
    <n v="2"/>
    <n v="2210"/>
    <n v="100147477"/>
    <x v="2"/>
    <s v="\N"/>
    <n v="0"/>
    <x v="0"/>
    <d v="2016-07-01T00:00:00"/>
    <s v="Gross"/>
    <n v="600"/>
    <n v="2016"/>
    <n v="7"/>
    <s v="2016-7"/>
    <d v="2016-07-01T00:00:00"/>
    <s v="FY17"/>
    <n v="28"/>
  </r>
  <r>
    <n v="211189"/>
    <x v="1"/>
    <d v="2016-07-01T00:00:00"/>
    <s v="UK_Soan Papdi Original 250 Gms"/>
    <n v="150"/>
    <n v="2"/>
    <n v="2210"/>
    <n v="100147477"/>
    <x v="2"/>
    <s v="\N"/>
    <n v="0"/>
    <x v="0"/>
    <d v="2016-07-01T00:00:00"/>
    <s v="Gross"/>
    <n v="300"/>
    <n v="2016"/>
    <n v="7"/>
    <s v="2016-7"/>
    <d v="2016-07-01T00:00:00"/>
    <s v="FY17"/>
    <n v="28"/>
  </r>
  <r>
    <n v="211190"/>
    <x v="1"/>
    <d v="2016-07-01T00:00:00"/>
    <s v="UK_Gift Box Soghaat 500 Gms"/>
    <n v="465"/>
    <n v="2"/>
    <n v="2210"/>
    <n v="100147477"/>
    <x v="2"/>
    <s v="\N"/>
    <n v="0"/>
    <x v="0"/>
    <d v="2016-07-01T00:00:00"/>
    <s v="Gross"/>
    <n v="930"/>
    <n v="2016"/>
    <n v="7"/>
    <s v="2016-7"/>
    <d v="2016-07-01T00:00:00"/>
    <s v="FY17"/>
    <n v="28"/>
  </r>
  <r>
    <n v="211191"/>
    <x v="1"/>
    <d v="2016-07-01T00:00:00"/>
    <s v="RS_Double Delight"/>
    <n v="380"/>
    <n v="1"/>
    <n v="2210"/>
    <n v="100147477"/>
    <x v="2"/>
    <s v="\N"/>
    <n v="0"/>
    <x v="0"/>
    <d v="2016-07-01T00:00:00"/>
    <s v="Gross"/>
    <n v="380"/>
    <n v="2016"/>
    <n v="7"/>
    <s v="2016-7"/>
    <d v="2016-07-01T00:00:00"/>
    <s v="FY17"/>
    <n v="28"/>
  </r>
  <r>
    <n v="211192"/>
    <x v="1"/>
    <d v="2016-07-01T00:00:00"/>
    <s v="Al Muhafiz Sohan Halwa Almond"/>
    <n v="350"/>
    <n v="1"/>
    <n v="350"/>
    <n v="100147478"/>
    <x v="2"/>
    <s v="\N"/>
    <n v="0"/>
    <x v="0"/>
    <d v="2016-07-01T00:00:00"/>
    <s v="Gross"/>
    <n v="350"/>
    <n v="2016"/>
    <n v="7"/>
    <s v="2016-7"/>
    <d v="2016-07-01T00:00:00"/>
    <s v="FY17"/>
    <n v="29"/>
  </r>
  <r>
    <n v="211193"/>
    <x v="0"/>
    <d v="2016-07-01T00:00:00"/>
    <s v="UK_Gift Box Baklawa 500 Gms"/>
    <n v="425"/>
    <n v="1"/>
    <n v="425"/>
    <n v="100147479"/>
    <x v="2"/>
    <s v="\N"/>
    <n v="0"/>
    <x v="0"/>
    <d v="2016-07-01T00:00:00"/>
    <s v="Net"/>
    <n v="425"/>
    <n v="2016"/>
    <n v="7"/>
    <s v="2016-7"/>
    <d v="2016-07-01T00:00:00"/>
    <s v="FY17"/>
    <n v="30"/>
  </r>
  <r>
    <n v="211194"/>
    <x v="0"/>
    <d v="2016-07-01T00:00:00"/>
    <s v="sputnik_2146/6-8"/>
    <n v="850"/>
    <n v="1"/>
    <n v="850"/>
    <n v="100147480"/>
    <x v="0"/>
    <s v="\N"/>
    <n v="0"/>
    <x v="0"/>
    <d v="2016-07-01T00:00:00"/>
    <s v="Net"/>
    <n v="850"/>
    <n v="2016"/>
    <n v="7"/>
    <s v="2016-7"/>
    <d v="2016-07-01T00:00:00"/>
    <s v="FY17"/>
    <n v="31"/>
  </r>
  <r>
    <n v="211196"/>
    <x v="0"/>
    <d v="2016-07-01T00:00:00"/>
    <s v="kkc_Kingtox 450ml Classic Green All Insect Killer Spray"/>
    <n v="251"/>
    <n v="1"/>
    <n v="251"/>
    <n v="100147481"/>
    <x v="5"/>
    <s v="C-PEW-104656"/>
    <n v="0"/>
    <x v="0"/>
    <d v="2016-07-01T00:00:00"/>
    <s v="Net"/>
    <n v="251"/>
    <n v="2016"/>
    <n v="7"/>
    <s v="2016-7"/>
    <d v="2016-07-01T00:00:00"/>
    <s v="FY17"/>
    <n v="32"/>
  </r>
  <r>
    <n v="211197"/>
    <x v="2"/>
    <d v="2016-07-01T00:00:00"/>
    <s v="kcc_krone deal"/>
    <n v="360"/>
    <n v="1"/>
    <n v="360"/>
    <n v="100147482"/>
    <x v="1"/>
    <s v="C-Rwp-101853"/>
    <n v="0"/>
    <x v="0"/>
    <d v="2016-07-01T00:00:00"/>
    <s v="Valid"/>
    <n v="360"/>
    <n v="2016"/>
    <n v="7"/>
    <s v="2016-7"/>
    <d v="2016-07-01T00:00:00"/>
    <s v="FY17"/>
    <n v="33"/>
  </r>
  <r>
    <n v="211198"/>
    <x v="0"/>
    <d v="2016-07-01T00:00:00"/>
    <s v="Al Muhafiz Sohan Halwa Walnut"/>
    <n v="510"/>
    <n v="1"/>
    <n v="835"/>
    <n v="100147483"/>
    <x v="2"/>
    <s v="\N"/>
    <n v="0"/>
    <x v="0"/>
    <d v="2016-07-01T00:00:00"/>
    <s v="Net"/>
    <n v="510"/>
    <n v="2016"/>
    <n v="7"/>
    <s v="2016-7"/>
    <d v="2016-07-01T00:00:00"/>
    <s v="FY17"/>
    <n v="34"/>
  </r>
  <r>
    <n v="211199"/>
    <x v="0"/>
    <d v="2016-07-01T00:00:00"/>
    <s v="RS_Honey Dry Fruit Halwa"/>
    <n v="325"/>
    <n v="1"/>
    <n v="835"/>
    <n v="100147483"/>
    <x v="2"/>
    <s v="\N"/>
    <n v="0"/>
    <x v="0"/>
    <d v="2016-07-01T00:00:00"/>
    <s v="Net"/>
    <n v="325"/>
    <n v="2016"/>
    <n v="7"/>
    <s v="2016-7"/>
    <d v="2016-07-01T00:00:00"/>
    <s v="FY17"/>
    <n v="34"/>
  </r>
  <r>
    <n v="211200"/>
    <x v="0"/>
    <d v="2016-07-01T00:00:00"/>
    <s v="itter_AB 1214"/>
    <n v="300"/>
    <n v="1"/>
    <n v="300"/>
    <n v="100147484"/>
    <x v="1"/>
    <s v="C-ISB-47491"/>
    <n v="0"/>
    <x v="0"/>
    <d v="2016-07-01T00:00:00"/>
    <s v="Net"/>
    <n v="300"/>
    <n v="2016"/>
    <n v="7"/>
    <s v="2016-7"/>
    <d v="2016-07-01T00:00:00"/>
    <s v="FY17"/>
    <n v="35"/>
  </r>
  <r>
    <n v="211202"/>
    <x v="2"/>
    <d v="2016-07-01T00:00:00"/>
    <s v="Eco Star_40U557"/>
    <n v="30417"/>
    <n v="1"/>
    <n v="30417"/>
    <n v="100147486"/>
    <x v="9"/>
    <s v="c-uet-44938"/>
    <n v="0"/>
    <x v="0"/>
    <d v="2016-07-01T00:00:00"/>
    <s v="Valid"/>
    <n v="30417"/>
    <n v="2016"/>
    <n v="7"/>
    <s v="2016-7"/>
    <d v="2016-07-01T00:00:00"/>
    <s v="FY17"/>
    <n v="36"/>
  </r>
  <r>
    <n v="211201"/>
    <x v="2"/>
    <d v="2016-07-01T00:00:00"/>
    <s v="kcc_krone deal"/>
    <n v="360"/>
    <n v="1"/>
    <n v="360"/>
    <n v="100147485"/>
    <x v="1"/>
    <s v="C-RWP-103867"/>
    <n v="0"/>
    <x v="0"/>
    <d v="2016-07-01T00:00:00"/>
    <s v="Valid"/>
    <n v="360"/>
    <n v="2016"/>
    <n v="7"/>
    <s v="2016-7"/>
    <d v="2016-07-01T00:00:00"/>
    <s v="FY17"/>
    <n v="33"/>
  </r>
  <r>
    <n v="211203"/>
    <x v="0"/>
    <d v="2016-07-01T00:00:00"/>
    <s v="Al Muhafiz Sohan Halwa Almond"/>
    <n v="350"/>
    <n v="2"/>
    <n v="700"/>
    <n v="100147487"/>
    <x v="2"/>
    <s v="\N"/>
    <n v="0"/>
    <x v="0"/>
    <d v="2016-07-01T00:00:00"/>
    <s v="Net"/>
    <n v="700"/>
    <n v="2016"/>
    <n v="7"/>
    <s v="2016-7"/>
    <d v="2016-07-01T00:00:00"/>
    <s v="FY17"/>
    <n v="37"/>
  </r>
  <r>
    <n v="211204"/>
    <x v="0"/>
    <d v="2016-07-01T00:00:00"/>
    <s v="Orient_OR-6057 GX LGFD LV"/>
    <n v="45250"/>
    <n v="1"/>
    <n v="45250"/>
    <n v="100147488"/>
    <x v="4"/>
    <s v="R-KHS-104405"/>
    <n v="0"/>
    <x v="0"/>
    <d v="2016-07-01T00:00:00"/>
    <s v="Net"/>
    <n v="45250"/>
    <n v="2016"/>
    <n v="7"/>
    <s v="2016-7"/>
    <d v="2016-07-01T00:00:00"/>
    <s v="FY17"/>
    <n v="38"/>
  </r>
  <r>
    <n v="211205"/>
    <x v="1"/>
    <d v="2016-07-01T00:00:00"/>
    <s v="HOS_JPGCW100"/>
    <n v="8100"/>
    <n v="3"/>
    <n v="24588"/>
    <n v="100147489"/>
    <x v="1"/>
    <n v="104835"/>
    <n v="0"/>
    <x v="0"/>
    <d v="2016-07-01T00:00:00"/>
    <s v="Gross"/>
    <n v="24300"/>
    <n v="2016"/>
    <n v="7"/>
    <s v="2016-7"/>
    <d v="2016-07-01T00:00:00"/>
    <s v="FY17"/>
    <n v="39"/>
  </r>
  <r>
    <n v="211206"/>
    <x v="1"/>
    <d v="2016-07-01T00:00:00"/>
    <s v="kkc_Jasmine King Air Freshener"/>
    <n v="144"/>
    <n v="2"/>
    <n v="24588"/>
    <n v="100147489"/>
    <x v="5"/>
    <n v="104835"/>
    <n v="0"/>
    <x v="0"/>
    <d v="2016-07-01T00:00:00"/>
    <s v="Gross"/>
    <n v="288"/>
    <n v="2016"/>
    <n v="7"/>
    <s v="2016-7"/>
    <d v="2016-07-01T00:00:00"/>
    <s v="FY17"/>
    <n v="39"/>
  </r>
  <r>
    <n v="211207"/>
    <x v="0"/>
    <d v="2016-07-01T00:00:00"/>
    <s v="asimjofaeanew_5A"/>
    <n v="5597"/>
    <n v="1"/>
    <n v="5597"/>
    <n v="100147490"/>
    <x v="0"/>
    <s v="R-KHS-104405"/>
    <n v="0"/>
    <x v="0"/>
    <d v="2016-07-01T00:00:00"/>
    <s v="Net"/>
    <n v="5597"/>
    <n v="2016"/>
    <n v="7"/>
    <s v="2016-7"/>
    <d v="2016-07-01T00:00:00"/>
    <s v="FY17"/>
    <n v="40"/>
  </r>
  <r>
    <n v="211208"/>
    <x v="2"/>
    <d v="2016-07-01T00:00:00"/>
    <s v="ajmery_F9-981"/>
    <n v="999"/>
    <n v="1"/>
    <n v="999"/>
    <n v="100147491"/>
    <x v="6"/>
    <s v="C-ISB-105964"/>
    <n v="0"/>
    <x v="0"/>
    <d v="2016-07-01T00:00:00"/>
    <s v="Valid"/>
    <n v="999"/>
    <n v="2016"/>
    <n v="7"/>
    <s v="2016-7"/>
    <d v="2016-07-01T00:00:00"/>
    <s v="FY17"/>
    <n v="35"/>
  </r>
  <r>
    <n v="211209"/>
    <x v="4"/>
    <d v="2016-07-01T00:00:00"/>
    <s v="hijabh_JILBAB-C (1)-52x"/>
    <n v="4950"/>
    <n v="1"/>
    <n v="4950"/>
    <n v="100147492"/>
    <x v="0"/>
    <s v="R-KHS-104405"/>
    <n v="0"/>
    <x v="0"/>
    <d v="2016-07-01T00:00:00"/>
    <s v="Valid"/>
    <n v="4950"/>
    <n v="2016"/>
    <n v="7"/>
    <s v="2016-7"/>
    <d v="2016-07-01T00:00:00"/>
    <s v="FY17"/>
    <n v="40"/>
  </r>
  <r>
    <n v="211211"/>
    <x v="2"/>
    <d v="2016-07-01T00:00:00"/>
    <s v="noritake_NTM163M"/>
    <n v="805"/>
    <n v="1"/>
    <n v="805"/>
    <n v="100147493"/>
    <x v="5"/>
    <n v="865116"/>
    <n v="0"/>
    <x v="0"/>
    <d v="2016-07-01T00:00:00"/>
    <s v="Valid"/>
    <n v="805"/>
    <n v="2016"/>
    <n v="7"/>
    <s v="2016-7"/>
    <d v="2016-07-01T00:00:00"/>
    <s v="FY17"/>
    <n v="41"/>
  </r>
  <r>
    <n v="211212"/>
    <x v="0"/>
    <d v="2016-07-01T00:00:00"/>
    <s v="kcc_krone deal"/>
    <n v="360"/>
    <n v="1"/>
    <n v="360"/>
    <n v="100147494"/>
    <x v="1"/>
    <s v="C-ISB-40310"/>
    <n v="0"/>
    <x v="0"/>
    <d v="2016-07-01T00:00:00"/>
    <s v="Net"/>
    <n v="360"/>
    <n v="2016"/>
    <n v="7"/>
    <s v="2016-7"/>
    <d v="2016-07-01T00:00:00"/>
    <s v="FY17"/>
    <n v="35"/>
  </r>
  <r>
    <n v="211213"/>
    <x v="2"/>
    <d v="2016-07-01T00:00:00"/>
    <s v="RS_Habshi Halwa Tin"/>
    <n v="280"/>
    <n v="1"/>
    <n v="280"/>
    <n v="100147495"/>
    <x v="2"/>
    <s v="C-ISB-102148"/>
    <n v="0"/>
    <x v="0"/>
    <d v="2016-07-01T00:00:00"/>
    <s v="Valid"/>
    <n v="280"/>
    <n v="2016"/>
    <n v="7"/>
    <s v="2016-7"/>
    <d v="2016-07-01T00:00:00"/>
    <s v="FY17"/>
    <n v="35"/>
  </r>
  <r>
    <n v="211214"/>
    <x v="1"/>
    <d v="2016-07-01T00:00:00"/>
    <s v="sentiments_WRK1612"/>
    <n v="1"/>
    <n v="1"/>
    <n v="1"/>
    <n v="100147496"/>
    <x v="8"/>
    <s v="C-RWP-102627"/>
    <n v="0"/>
    <x v="0"/>
    <d v="2016-07-01T00:00:00"/>
    <s v="Gross"/>
    <n v="1"/>
    <n v="2016"/>
    <n v="7"/>
    <s v="2016-7"/>
    <d v="2016-07-01T00:00:00"/>
    <s v="FY17"/>
    <n v="33"/>
  </r>
  <r>
    <n v="211215"/>
    <x v="2"/>
    <d v="2016-07-01T00:00:00"/>
    <s v="bata_comfit-8613714-43-9"/>
    <n v="999"/>
    <n v="1"/>
    <n v="999"/>
    <n v="100147497"/>
    <x v="6"/>
    <s v="R-PEW-41424"/>
    <n v="0"/>
    <x v="0"/>
    <d v="2016-07-01T00:00:00"/>
    <s v="Valid"/>
    <n v="999"/>
    <n v="2016"/>
    <n v="7"/>
    <s v="2016-7"/>
    <d v="2016-07-01T00:00:00"/>
    <s v="FY17"/>
    <n v="42"/>
  </r>
  <r>
    <n v="211217"/>
    <x v="0"/>
    <d v="2016-07-01T00:00:00"/>
    <s v="kcc_krone deal"/>
    <n v="360"/>
    <n v="1"/>
    <n v="360"/>
    <n v="100147498"/>
    <x v="1"/>
    <s v="C-MUX-33202"/>
    <n v="0"/>
    <x v="0"/>
    <d v="2016-07-01T00:00:00"/>
    <s v="Net"/>
    <n v="360"/>
    <n v="2016"/>
    <n v="7"/>
    <s v="2016-7"/>
    <d v="2016-07-01T00:00:00"/>
    <s v="FY17"/>
    <n v="43"/>
  </r>
  <r>
    <n v="211218"/>
    <x v="2"/>
    <d v="2016-07-01T00:00:00"/>
    <s v="Al Muhafiz Sohan Halwa Almond"/>
    <n v="350"/>
    <n v="1"/>
    <n v="350"/>
    <n v="100147499"/>
    <x v="2"/>
    <s v="C-KHS-44926"/>
    <n v="0"/>
    <x v="0"/>
    <d v="2016-07-01T00:00:00"/>
    <s v="Valid"/>
    <n v="350"/>
    <n v="2016"/>
    <n v="7"/>
    <s v="2016-7"/>
    <d v="2016-07-01T00:00:00"/>
    <s v="FY17"/>
    <n v="44"/>
  </r>
  <r>
    <n v="211219"/>
    <x v="2"/>
    <d v="2016-07-01T00:00:00"/>
    <s v="Al Muhafiz Sohan Halwa Almond"/>
    <n v="350"/>
    <n v="1"/>
    <n v="350"/>
    <n v="100147500"/>
    <x v="2"/>
    <s v="C-KHS-44926"/>
    <n v="0"/>
    <x v="0"/>
    <d v="2016-07-01T00:00:00"/>
    <s v="Valid"/>
    <n v="350"/>
    <n v="2016"/>
    <n v="7"/>
    <s v="2016-7"/>
    <d v="2016-07-01T00:00:00"/>
    <s v="FY17"/>
    <n v="44"/>
  </r>
  <r>
    <n v="211220"/>
    <x v="0"/>
    <d v="2016-07-01T00:00:00"/>
    <s v="UK_Namkino Mix Nimco 8 Pcs Gift Pack"/>
    <n v="760"/>
    <n v="1"/>
    <n v="1195"/>
    <n v="100147501"/>
    <x v="2"/>
    <s v="R-KHW-104406"/>
    <n v="0"/>
    <x v="0"/>
    <d v="2016-07-01T00:00:00"/>
    <s v="Net"/>
    <n v="760"/>
    <n v="2016"/>
    <n v="7"/>
    <s v="2016-7"/>
    <d v="2016-07-01T00:00:00"/>
    <s v="FY17"/>
    <n v="13"/>
  </r>
  <r>
    <n v="211221"/>
    <x v="0"/>
    <d v="2016-07-01T00:00:00"/>
    <s v="RS_Gulab jaman Tin"/>
    <n v="435"/>
    <n v="1"/>
    <n v="1195"/>
    <n v="100147501"/>
    <x v="2"/>
    <s v="R-KHW-104406"/>
    <n v="0"/>
    <x v="0"/>
    <d v="2016-07-01T00:00:00"/>
    <s v="Net"/>
    <n v="435"/>
    <n v="2016"/>
    <n v="7"/>
    <s v="2016-7"/>
    <d v="2016-07-01T00:00:00"/>
    <s v="FY17"/>
    <n v="13"/>
  </r>
  <r>
    <n v="211222"/>
    <x v="1"/>
    <d v="2016-07-01T00:00:00"/>
    <s v="sentiments_WRK1612"/>
    <n v="1"/>
    <n v="5"/>
    <n v="5"/>
    <n v="100147502"/>
    <x v="8"/>
    <s v="C-RWP-66032"/>
    <n v="0"/>
    <x v="0"/>
    <d v="2016-07-01T00:00:00"/>
    <s v="Gross"/>
    <n v="5"/>
    <n v="2016"/>
    <n v="7"/>
    <s v="2016-7"/>
    <d v="2016-07-01T00:00:00"/>
    <s v="FY17"/>
    <n v="33"/>
  </r>
  <r>
    <n v="211223"/>
    <x v="1"/>
    <d v="2016-07-01T00:00:00"/>
    <s v="sentiments_WRK1612"/>
    <n v="1"/>
    <n v="2"/>
    <n v="2"/>
    <n v="100147503"/>
    <x v="8"/>
    <s v="C-RWP-31924"/>
    <n v="0"/>
    <x v="0"/>
    <d v="2016-07-01T00:00:00"/>
    <s v="Gross"/>
    <n v="2"/>
    <n v="2016"/>
    <n v="7"/>
    <s v="2016-7"/>
    <d v="2016-07-01T00:00:00"/>
    <s v="FY17"/>
    <n v="33"/>
  </r>
  <r>
    <n v="211225"/>
    <x v="1"/>
    <d v="2016-07-01T00:00:00"/>
    <s v="sentiments_WRK1612"/>
    <n v="1"/>
    <n v="1"/>
    <n v="1"/>
    <n v="100147505"/>
    <x v="8"/>
    <s v="C-RWP-102627"/>
    <n v="0"/>
    <x v="0"/>
    <d v="2016-07-01T00:00:00"/>
    <s v="Gross"/>
    <n v="1"/>
    <n v="2016"/>
    <n v="7"/>
    <s v="2016-7"/>
    <d v="2016-07-01T00:00:00"/>
    <s v="FY17"/>
    <n v="33"/>
  </r>
  <r>
    <n v="211224"/>
    <x v="3"/>
    <d v="2016-07-01T00:00:00"/>
    <s v="kcc_krone deal"/>
    <n v="360"/>
    <n v="1"/>
    <n v="360"/>
    <n v="100147504"/>
    <x v="1"/>
    <s v="C-MUX-106279"/>
    <n v="0"/>
    <x v="0"/>
    <d v="2016-07-01T00:00:00"/>
    <s v="Valid"/>
    <n v="360"/>
    <n v="2016"/>
    <n v="7"/>
    <s v="2016-7"/>
    <d v="2016-07-01T00:00:00"/>
    <s v="FY17"/>
    <n v="43"/>
  </r>
  <r>
    <n v="211226"/>
    <x v="3"/>
    <d v="2016-07-01T00:00:00"/>
    <s v="kcc_glamour deal"/>
    <n v="320"/>
    <n v="1"/>
    <n v="320"/>
    <n v="100147506"/>
    <x v="1"/>
    <s v="C-MUX-106279"/>
    <n v="0"/>
    <x v="0"/>
    <d v="2016-07-01T00:00:00"/>
    <s v="Valid"/>
    <n v="320"/>
    <n v="2016"/>
    <n v="7"/>
    <s v="2016-7"/>
    <d v="2016-07-01T00:00:00"/>
    <s v="FY17"/>
    <n v="43"/>
  </r>
  <r>
    <n v="211227"/>
    <x v="0"/>
    <d v="2016-07-01T00:00:00"/>
    <s v="RS_Gulab jaman Tin"/>
    <n v="435"/>
    <n v="1"/>
    <n v="1195"/>
    <n v="100147507"/>
    <x v="2"/>
    <s v="R-KHW-104406"/>
    <n v="0"/>
    <x v="0"/>
    <d v="2016-07-01T00:00:00"/>
    <s v="Net"/>
    <n v="435"/>
    <n v="2016"/>
    <n v="7"/>
    <s v="2016-7"/>
    <d v="2016-07-01T00:00:00"/>
    <s v="FY17"/>
    <n v="13"/>
  </r>
  <r>
    <n v="211228"/>
    <x v="0"/>
    <d v="2016-07-01T00:00:00"/>
    <s v="UK_Namkino Mix Nimco 8 Pcs Gift Pack"/>
    <n v="760"/>
    <n v="1"/>
    <n v="1195"/>
    <n v="100147507"/>
    <x v="2"/>
    <s v="R-KHW-104406"/>
    <n v="0"/>
    <x v="0"/>
    <d v="2016-07-01T00:00:00"/>
    <s v="Net"/>
    <n v="760"/>
    <n v="2016"/>
    <n v="7"/>
    <s v="2016-7"/>
    <d v="2016-07-01T00:00:00"/>
    <s v="FY17"/>
    <n v="13"/>
  </r>
  <r>
    <n v="211229"/>
    <x v="3"/>
    <d v="2016-07-01T00:00:00"/>
    <s v="kcc_Buy 2 Frey Air Freshener &amp; Get 1 Kasual Body Spray Free"/>
    <n v="240"/>
    <n v="1"/>
    <n v="240"/>
    <n v="100147508"/>
    <x v="1"/>
    <s v="C-MUX-106279"/>
    <n v="0"/>
    <x v="0"/>
    <d v="2016-07-01T00:00:00"/>
    <s v="Valid"/>
    <n v="240"/>
    <n v="2016"/>
    <n v="7"/>
    <s v="2016-7"/>
    <d v="2016-07-01T00:00:00"/>
    <s v="FY17"/>
    <n v="43"/>
  </r>
  <r>
    <n v="211230"/>
    <x v="3"/>
    <d v="2016-07-01T00:00:00"/>
    <s v="kcc_krone deal"/>
    <n v="360"/>
    <n v="1"/>
    <n v="360"/>
    <n v="100147509"/>
    <x v="1"/>
    <s v="C-MUX-106279"/>
    <n v="0"/>
    <x v="0"/>
    <d v="2016-07-01T00:00:00"/>
    <s v="Valid"/>
    <n v="360"/>
    <n v="2016"/>
    <n v="7"/>
    <s v="2016-7"/>
    <d v="2016-07-01T00:00:00"/>
    <s v="FY17"/>
    <n v="43"/>
  </r>
  <r>
    <n v="211231"/>
    <x v="2"/>
    <d v="2016-07-01T00:00:00"/>
    <s v="Inoxy_Inoxy Hair Miracle Elixir"/>
    <n v="1875"/>
    <n v="1"/>
    <n v="1875"/>
    <n v="100147510"/>
    <x v="1"/>
    <s v="\N"/>
    <n v="0"/>
    <x v="0"/>
    <d v="2016-07-01T00:00:00"/>
    <s v="Valid"/>
    <n v="1875"/>
    <n v="2016"/>
    <n v="7"/>
    <s v="2016-7"/>
    <d v="2016-07-01T00:00:00"/>
    <s v="FY17"/>
    <n v="45"/>
  </r>
  <r>
    <n v="211232"/>
    <x v="0"/>
    <d v="2016-07-01T00:00:00"/>
    <s v="UK_Namkino Mix Nimco 8 Pcs Gift Pack"/>
    <n v="760"/>
    <n v="1"/>
    <n v="1195"/>
    <n v="100147511"/>
    <x v="2"/>
    <s v="R-KHW-104406"/>
    <n v="0"/>
    <x v="0"/>
    <d v="2016-07-01T00:00:00"/>
    <s v="Net"/>
    <n v="760"/>
    <n v="2016"/>
    <n v="7"/>
    <s v="2016-7"/>
    <d v="2016-07-01T00:00:00"/>
    <s v="FY17"/>
    <n v="13"/>
  </r>
  <r>
    <n v="211233"/>
    <x v="0"/>
    <d v="2016-07-01T00:00:00"/>
    <s v="RS_Chum Chum Tin"/>
    <n v="435"/>
    <n v="1"/>
    <n v="1195"/>
    <n v="100147511"/>
    <x v="2"/>
    <s v="R-KHW-104406"/>
    <n v="0"/>
    <x v="0"/>
    <d v="2016-07-01T00:00:00"/>
    <s v="Net"/>
    <n v="435"/>
    <n v="2016"/>
    <n v="7"/>
    <s v="2016-7"/>
    <d v="2016-07-01T00:00:00"/>
    <s v="FY17"/>
    <n v="13"/>
  </r>
  <r>
    <n v="211234"/>
    <x v="3"/>
    <d v="2016-07-01T00:00:00"/>
    <s v="kcc_krone deal"/>
    <n v="360"/>
    <n v="1"/>
    <n v="360"/>
    <n v="100147512"/>
    <x v="1"/>
    <s v="C-MUX-43032"/>
    <n v="0"/>
    <x v="0"/>
    <d v="2016-07-01T00:00:00"/>
    <s v="Valid"/>
    <n v="360"/>
    <n v="2016"/>
    <n v="7"/>
    <s v="2016-7"/>
    <d v="2016-07-01T00:00:00"/>
    <s v="FY17"/>
    <n v="43"/>
  </r>
  <r>
    <n v="211235"/>
    <x v="3"/>
    <d v="2016-07-01T00:00:00"/>
    <s v="kcc_krone deal"/>
    <n v="360"/>
    <n v="1"/>
    <n v="360"/>
    <n v="100147513"/>
    <x v="1"/>
    <s v="C-MUX-43032"/>
    <n v="0"/>
    <x v="0"/>
    <d v="2016-07-01T00:00:00"/>
    <s v="Valid"/>
    <n v="360"/>
    <n v="2016"/>
    <n v="7"/>
    <s v="2016-7"/>
    <d v="2016-07-01T00:00:00"/>
    <s v="FY17"/>
    <n v="43"/>
  </r>
  <r>
    <n v="211236"/>
    <x v="0"/>
    <d v="2016-07-01T00:00:00"/>
    <s v="RS_Chum Chum Tin"/>
    <n v="435"/>
    <n v="1"/>
    <n v="1195"/>
    <n v="100147514"/>
    <x v="2"/>
    <s v="R-KHW-104406"/>
    <n v="0"/>
    <x v="0"/>
    <d v="2016-07-01T00:00:00"/>
    <s v="Net"/>
    <n v="435"/>
    <n v="2016"/>
    <n v="7"/>
    <s v="2016-7"/>
    <d v="2016-07-01T00:00:00"/>
    <s v="FY17"/>
    <n v="13"/>
  </r>
  <r>
    <n v="211237"/>
    <x v="0"/>
    <d v="2016-07-01T00:00:00"/>
    <s v="UK_Namkino Mix Nimco 8 Pcs Gift Pack"/>
    <n v="760"/>
    <n v="1"/>
    <n v="1195"/>
    <n v="100147514"/>
    <x v="2"/>
    <s v="R-KHW-104406"/>
    <n v="0"/>
    <x v="0"/>
    <d v="2016-07-01T00:00:00"/>
    <s v="Net"/>
    <n v="760"/>
    <n v="2016"/>
    <n v="7"/>
    <s v="2016-7"/>
    <d v="2016-07-01T00:00:00"/>
    <s v="FY17"/>
    <n v="13"/>
  </r>
  <r>
    <n v="211238"/>
    <x v="3"/>
    <d v="2016-07-01T00:00:00"/>
    <s v="kcc_glamour deal"/>
    <n v="320"/>
    <n v="1"/>
    <n v="320"/>
    <n v="100147515"/>
    <x v="1"/>
    <s v="C-MUX-106279"/>
    <n v="0"/>
    <x v="0"/>
    <d v="2016-07-01T00:00:00"/>
    <s v="Valid"/>
    <n v="320"/>
    <n v="2016"/>
    <n v="7"/>
    <s v="2016-7"/>
    <d v="2016-07-01T00:00:00"/>
    <s v="FY17"/>
    <n v="43"/>
  </r>
  <r>
    <n v="211239"/>
    <x v="0"/>
    <d v="2016-07-01T00:00:00"/>
    <s v="Dany_AUK-650 "/>
    <n v="4200"/>
    <n v="1"/>
    <n v="4200"/>
    <n v="100147516"/>
    <x v="3"/>
    <s v="R-LHW-105666"/>
    <n v="0"/>
    <x v="0"/>
    <d v="2016-07-01T00:00:00"/>
    <s v="Net"/>
    <n v="4200"/>
    <n v="2016"/>
    <n v="7"/>
    <s v="2016-7"/>
    <d v="2016-07-01T00:00:00"/>
    <s v="FY17"/>
    <n v="46"/>
  </r>
  <r>
    <n v="211240"/>
    <x v="0"/>
    <d v="2016-07-01T00:00:00"/>
    <s v="UK_Namkino Mix Nimco 8 Pcs Gift Pack"/>
    <n v="760"/>
    <n v="1"/>
    <n v="1195"/>
    <n v="100147517"/>
    <x v="2"/>
    <s v="R-KHW-104406"/>
    <n v="0"/>
    <x v="0"/>
    <d v="2016-07-01T00:00:00"/>
    <s v="Net"/>
    <n v="760"/>
    <n v="2016"/>
    <n v="7"/>
    <s v="2016-7"/>
    <d v="2016-07-01T00:00:00"/>
    <s v="FY17"/>
    <n v="13"/>
  </r>
  <r>
    <n v="211241"/>
    <x v="0"/>
    <d v="2016-07-01T00:00:00"/>
    <s v="RS_Chum Chum Tin"/>
    <n v="435"/>
    <n v="1"/>
    <n v="1195"/>
    <n v="100147517"/>
    <x v="2"/>
    <s v="R-KHW-104406"/>
    <n v="0"/>
    <x v="0"/>
    <d v="2016-07-01T00:00:00"/>
    <s v="Net"/>
    <n v="435"/>
    <n v="2016"/>
    <n v="7"/>
    <s v="2016-7"/>
    <d v="2016-07-01T00:00:00"/>
    <s v="FY17"/>
    <n v="13"/>
  </r>
  <r>
    <n v="211242"/>
    <x v="0"/>
    <d v="2016-07-01T00:00:00"/>
    <s v="urban_ PT004-L"/>
    <n v="550"/>
    <n v="1"/>
    <n v="550"/>
    <n v="100147518"/>
    <x v="8"/>
    <s v="C-PEW-105784"/>
    <n v="0"/>
    <x v="0"/>
    <d v="2016-07-01T00:00:00"/>
    <s v="Net"/>
    <n v="550"/>
    <n v="2016"/>
    <n v="7"/>
    <s v="2016-7"/>
    <d v="2016-07-01T00:00:00"/>
    <s v="FY17"/>
    <n v="47"/>
  </r>
  <r>
    <n v="211244"/>
    <x v="0"/>
    <d v="2016-07-01T00:00:00"/>
    <s v="jackpot_JP-7999"/>
    <n v="1230"/>
    <n v="1"/>
    <n v="1230"/>
    <n v="100147519"/>
    <x v="4"/>
    <s v="\N"/>
    <n v="0"/>
    <x v="0"/>
    <d v="2016-07-01T00:00:00"/>
    <s v="Net"/>
    <n v="1230"/>
    <n v="2016"/>
    <n v="7"/>
    <s v="2016-7"/>
    <d v="2016-07-01T00:00:00"/>
    <s v="FY17"/>
    <n v="48"/>
  </r>
  <r>
    <n v="211245"/>
    <x v="0"/>
    <d v="2016-07-01T00:00:00"/>
    <s v="RS_Chum Chum Tin"/>
    <n v="435"/>
    <n v="1"/>
    <n v="1195"/>
    <n v="100147520"/>
    <x v="2"/>
    <s v="R-KHW-104406"/>
    <n v="0"/>
    <x v="0"/>
    <d v="2016-07-01T00:00:00"/>
    <s v="Net"/>
    <n v="435"/>
    <n v="2016"/>
    <n v="7"/>
    <s v="2016-7"/>
    <d v="2016-07-01T00:00:00"/>
    <s v="FY17"/>
    <n v="13"/>
  </r>
  <r>
    <n v="211246"/>
    <x v="0"/>
    <d v="2016-07-01T00:00:00"/>
    <s v="UK_Namkino Mix Nimco 8 Pcs Gift Pack"/>
    <n v="760"/>
    <n v="1"/>
    <n v="1195"/>
    <n v="100147520"/>
    <x v="2"/>
    <s v="R-KHW-104406"/>
    <n v="0"/>
    <x v="0"/>
    <d v="2016-07-01T00:00:00"/>
    <s v="Net"/>
    <n v="760"/>
    <n v="2016"/>
    <n v="7"/>
    <s v="2016-7"/>
    <d v="2016-07-01T00:00:00"/>
    <s v="FY17"/>
    <n v="13"/>
  </r>
  <r>
    <n v="211247"/>
    <x v="0"/>
    <d v="2016-07-01T00:00:00"/>
    <s v="UK_Namkino Mix Nimco 8 Pcs Gift Pack"/>
    <n v="760"/>
    <n v="1"/>
    <n v="1195"/>
    <n v="100147521"/>
    <x v="2"/>
    <s v="R-KHW-104406"/>
    <n v="0"/>
    <x v="0"/>
    <d v="2016-07-01T00:00:00"/>
    <s v="Net"/>
    <n v="760"/>
    <n v="2016"/>
    <n v="7"/>
    <s v="2016-7"/>
    <d v="2016-07-01T00:00:00"/>
    <s v="FY17"/>
    <n v="13"/>
  </r>
  <r>
    <n v="211248"/>
    <x v="0"/>
    <d v="2016-07-01T00:00:00"/>
    <s v="RS_Chum Chum Tin"/>
    <n v="435"/>
    <n v="1"/>
    <n v="1195"/>
    <n v="100147521"/>
    <x v="2"/>
    <s v="R-KHW-104406"/>
    <n v="0"/>
    <x v="0"/>
    <d v="2016-07-01T00:00:00"/>
    <s v="Net"/>
    <n v="435"/>
    <n v="2016"/>
    <n v="7"/>
    <s v="2016-7"/>
    <d v="2016-07-01T00:00:00"/>
    <s v="FY17"/>
    <n v="13"/>
  </r>
  <r>
    <n v="211249"/>
    <x v="3"/>
    <d v="2016-07-01T00:00:00"/>
    <s v="kcc_glamour deal"/>
    <n v="320"/>
    <n v="1"/>
    <n v="320"/>
    <n v="100147522"/>
    <x v="1"/>
    <s v="C-MUX-48271"/>
    <n v="0"/>
    <x v="0"/>
    <d v="2016-07-01T00:00:00"/>
    <s v="Valid"/>
    <n v="320"/>
    <n v="2016"/>
    <n v="7"/>
    <s v="2016-7"/>
    <d v="2016-07-01T00:00:00"/>
    <s v="FY17"/>
    <n v="43"/>
  </r>
  <r>
    <n v="211250"/>
    <x v="3"/>
    <d v="2016-07-01T00:00:00"/>
    <s v="kcc_glamour deal"/>
    <n v="320"/>
    <n v="1"/>
    <n v="320"/>
    <n v="100147523"/>
    <x v="1"/>
    <s v="C-MUX-48271"/>
    <n v="0"/>
    <x v="0"/>
    <d v="2016-07-01T00:00:00"/>
    <s v="Valid"/>
    <n v="320"/>
    <n v="2016"/>
    <n v="7"/>
    <s v="2016-7"/>
    <d v="2016-07-01T00:00:00"/>
    <s v="FY17"/>
    <n v="43"/>
  </r>
  <r>
    <n v="211251"/>
    <x v="1"/>
    <d v="2016-07-01T00:00:00"/>
    <s v="Al Muhafiz Sohan Halwa Walnut"/>
    <n v="510"/>
    <n v="1"/>
    <n v="880"/>
    <n v="100147524"/>
    <x v="2"/>
    <s v="\N"/>
    <n v="0"/>
    <x v="1"/>
    <d v="2016-07-01T00:00:00"/>
    <s v="Gross"/>
    <n v="510"/>
    <n v="2016"/>
    <n v="7"/>
    <s v="2016-7"/>
    <d v="2016-07-01T00:00:00"/>
    <s v="FY17"/>
    <n v="49"/>
  </r>
  <r>
    <n v="211252"/>
    <x v="1"/>
    <d v="2016-07-01T00:00:00"/>
    <s v="UK_Gift Box Pistachio Delight 500 Gms"/>
    <n v="370"/>
    <n v="1"/>
    <n v="880"/>
    <n v="100147524"/>
    <x v="2"/>
    <s v="\N"/>
    <n v="0"/>
    <x v="1"/>
    <d v="2016-07-01T00:00:00"/>
    <s v="Gross"/>
    <n v="370"/>
    <n v="2016"/>
    <n v="7"/>
    <s v="2016-7"/>
    <d v="2016-07-01T00:00:00"/>
    <s v="FY17"/>
    <n v="49"/>
  </r>
  <r>
    <n v="211253"/>
    <x v="1"/>
    <d v="2016-07-01T00:00:00"/>
    <s v="test_tcsconnect"/>
    <n v="2"/>
    <n v="1"/>
    <n v="2"/>
    <n v="100147525"/>
    <x v="8"/>
    <s v="\N"/>
    <n v="0"/>
    <x v="0"/>
    <d v="2016-07-01T00:00:00"/>
    <s v="Gross"/>
    <n v="2"/>
    <n v="2016"/>
    <n v="7"/>
    <s v="2016-7"/>
    <d v="2016-07-01T00:00:00"/>
    <s v="FY17"/>
    <n v="50"/>
  </r>
  <r>
    <n v="211254"/>
    <x v="3"/>
    <d v="2016-07-01T00:00:00"/>
    <s v="kcc_glamour deal"/>
    <n v="320"/>
    <n v="1"/>
    <n v="320"/>
    <n v="100147526"/>
    <x v="1"/>
    <s v="C-MUX-48271"/>
    <n v="0"/>
    <x v="0"/>
    <d v="2016-07-01T00:00:00"/>
    <s v="Valid"/>
    <n v="320"/>
    <n v="2016"/>
    <n v="7"/>
    <s v="2016-7"/>
    <d v="2016-07-01T00:00:00"/>
    <s v="FY17"/>
    <n v="43"/>
  </r>
  <r>
    <n v="211255"/>
    <x v="3"/>
    <d v="2016-07-01T00:00:00"/>
    <s v="kcc_krone deal"/>
    <n v="360"/>
    <n v="4"/>
    <n v="1440"/>
    <n v="100147527"/>
    <x v="1"/>
    <s v="C-MUX-48271"/>
    <n v="0"/>
    <x v="0"/>
    <d v="2016-07-01T00:00:00"/>
    <s v="Valid"/>
    <n v="1440"/>
    <n v="2016"/>
    <n v="7"/>
    <s v="2016-7"/>
    <d v="2016-07-01T00:00:00"/>
    <s v="FY17"/>
    <n v="43"/>
  </r>
  <r>
    <n v="211256"/>
    <x v="0"/>
    <d v="2016-07-01T00:00:00"/>
    <s v="kcc_krone deal"/>
    <n v="360"/>
    <n v="1"/>
    <n v="360"/>
    <n v="100147528"/>
    <x v="1"/>
    <s v="C-MUX-48271"/>
    <n v="0"/>
    <x v="0"/>
    <d v="2016-07-01T00:00:00"/>
    <s v="Net"/>
    <n v="360"/>
    <n v="2016"/>
    <n v="7"/>
    <s v="2016-7"/>
    <d v="2016-07-01T00:00:00"/>
    <s v="FY17"/>
    <n v="43"/>
  </r>
  <r>
    <n v="211257"/>
    <x v="0"/>
    <d v="2016-07-01T00:00:00"/>
    <s v="kcc_glamour deal"/>
    <n v="320"/>
    <n v="1"/>
    <n v="320"/>
    <n v="100147529"/>
    <x v="1"/>
    <s v="C-MUX-48271"/>
    <n v="0"/>
    <x v="0"/>
    <d v="2016-07-01T00:00:00"/>
    <s v="Net"/>
    <n v="320"/>
    <n v="2016"/>
    <n v="7"/>
    <s v="2016-7"/>
    <d v="2016-07-01T00:00:00"/>
    <s v="FY17"/>
    <n v="43"/>
  </r>
  <r>
    <n v="211258"/>
    <x v="2"/>
    <d v="2016-07-01T00:00:00"/>
    <s v="kcc_Buy 2 Frey Air Freshener &amp; Get 1 Kasual Body Spray Free"/>
    <n v="240"/>
    <n v="1"/>
    <n v="240"/>
    <n v="100147530"/>
    <x v="1"/>
    <s v="C-MUX-48271"/>
    <n v="0"/>
    <x v="0"/>
    <d v="2016-07-01T00:00:00"/>
    <s v="Valid"/>
    <n v="240"/>
    <n v="2016"/>
    <n v="7"/>
    <s v="2016-7"/>
    <d v="2016-07-01T00:00:00"/>
    <s v="FY17"/>
    <n v="43"/>
  </r>
  <r>
    <n v="211259"/>
    <x v="1"/>
    <d v="2016-07-01T00:00:00"/>
    <s v="Al Muhafiz Sohan Halwa Almond"/>
    <n v="350"/>
    <n v="1"/>
    <n v="350"/>
    <n v="100147531"/>
    <x v="2"/>
    <s v="\N"/>
    <n v="0"/>
    <x v="0"/>
    <d v="2016-07-01T00:00:00"/>
    <s v="Gross"/>
    <n v="350"/>
    <n v="2016"/>
    <n v="7"/>
    <s v="2016-7"/>
    <d v="2016-07-01T00:00:00"/>
    <s v="FY17"/>
    <n v="51"/>
  </r>
  <r>
    <n v="211260"/>
    <x v="1"/>
    <d v="2016-07-01T00:00:00"/>
    <s v="sst_Lyquin-Regular fit-Large"/>
    <n v="1950"/>
    <n v="1"/>
    <n v="2745"/>
    <n v="100147532"/>
    <x v="6"/>
    <s v="\N"/>
    <n v="0"/>
    <x v="1"/>
    <d v="2016-07-01T00:00:00"/>
    <s v="Gross"/>
    <n v="1950"/>
    <n v="2016"/>
    <n v="7"/>
    <s v="2016-7"/>
    <d v="2016-07-01T00:00:00"/>
    <s v="FY17"/>
    <n v="52"/>
  </r>
  <r>
    <n v="211262"/>
    <x v="1"/>
    <d v="2016-07-01T00:00:00"/>
    <s v="Fcafe_11777-L"/>
    <n v="795"/>
    <n v="1"/>
    <n v="2745"/>
    <n v="100147532"/>
    <x v="6"/>
    <s v="\N"/>
    <n v="0"/>
    <x v="1"/>
    <d v="2016-07-01T00:00:00"/>
    <s v="Gross"/>
    <n v="795"/>
    <n v="2016"/>
    <n v="7"/>
    <s v="2016-7"/>
    <d v="2016-07-01T00:00:00"/>
    <s v="FY17"/>
    <n v="52"/>
  </r>
  <r>
    <n v="211264"/>
    <x v="0"/>
    <d v="2016-07-01T00:00:00"/>
    <s v="LC_359547105042"/>
    <n v="4750"/>
    <n v="1"/>
    <n v="12150"/>
    <n v="100147533"/>
    <x v="1"/>
    <s v="R-KHW-104406"/>
    <n v="0"/>
    <x v="0"/>
    <d v="2016-07-01T00:00:00"/>
    <s v="Net"/>
    <n v="4750"/>
    <n v="2016"/>
    <n v="7"/>
    <s v="2016-7"/>
    <d v="2016-07-01T00:00:00"/>
    <s v="FY17"/>
    <n v="13"/>
  </r>
  <r>
    <n v="211265"/>
    <x v="0"/>
    <d v="2016-07-01T00:00:00"/>
    <s v="LC_3349668508587"/>
    <n v="7400"/>
    <n v="1"/>
    <n v="12150"/>
    <n v="100147533"/>
    <x v="1"/>
    <s v="R-KHW-104406"/>
    <n v="0"/>
    <x v="0"/>
    <d v="2016-07-01T00:00:00"/>
    <s v="Net"/>
    <n v="7400"/>
    <n v="2016"/>
    <n v="7"/>
    <s v="2016-7"/>
    <d v="2016-07-01T00:00:00"/>
    <s v="FY17"/>
    <n v="13"/>
  </r>
  <r>
    <n v="211266"/>
    <x v="0"/>
    <d v="2016-07-01T00:00:00"/>
    <s v="kcc_glamour deal"/>
    <n v="320"/>
    <n v="1"/>
    <n v="320"/>
    <n v="100147534"/>
    <x v="1"/>
    <s v="C-MUX-48271"/>
    <n v="0"/>
    <x v="0"/>
    <d v="2016-07-01T00:00:00"/>
    <s v="Net"/>
    <n v="320"/>
    <n v="2016"/>
    <n v="7"/>
    <s v="2016-7"/>
    <d v="2016-07-01T00:00:00"/>
    <s v="FY17"/>
    <n v="43"/>
  </r>
  <r>
    <n v="211267"/>
    <x v="0"/>
    <d v="2016-07-01T00:00:00"/>
    <s v="kcc_Buy 2 Frey Air Freshener &amp; Get 1 Kasual Body Spray Free"/>
    <n v="240"/>
    <n v="1"/>
    <n v="240"/>
    <n v="100147535"/>
    <x v="1"/>
    <s v="C-MUX-48271"/>
    <n v="0"/>
    <x v="0"/>
    <d v="2016-07-01T00:00:00"/>
    <s v="Net"/>
    <n v="240"/>
    <n v="2016"/>
    <n v="7"/>
    <s v="2016-7"/>
    <d v="2016-07-01T00:00:00"/>
    <s v="FY17"/>
    <n v="43"/>
  </r>
  <r>
    <n v="211268"/>
    <x v="2"/>
    <d v="2016-07-01T00:00:00"/>
    <s v="RS_pheni Desi Ghee 1 kg "/>
    <n v="520"/>
    <n v="1"/>
    <n v="520"/>
    <n v="100147536"/>
    <x v="2"/>
    <s v="C-KHS-31122"/>
    <n v="0"/>
    <x v="4"/>
    <d v="2016-07-01T00:00:00"/>
    <s v="Valid"/>
    <n v="520"/>
    <n v="2016"/>
    <n v="7"/>
    <s v="2016-7"/>
    <d v="2016-07-01T00:00:00"/>
    <s v="FY17"/>
    <n v="44"/>
  </r>
  <r>
    <n v="211269"/>
    <x v="2"/>
    <d v="2016-07-01T00:00:00"/>
    <s v="RS_pheni Desi Ghee 1 kg "/>
    <n v="520"/>
    <n v="1"/>
    <n v="520"/>
    <n v="100147537"/>
    <x v="2"/>
    <s v="C-KHS-31122"/>
    <n v="0"/>
    <x v="4"/>
    <d v="2016-07-01T00:00:00"/>
    <s v="Valid"/>
    <n v="520"/>
    <n v="2016"/>
    <n v="7"/>
    <s v="2016-7"/>
    <d v="2016-07-01T00:00:00"/>
    <s v="FY17"/>
    <n v="44"/>
  </r>
  <r>
    <n v="211270"/>
    <x v="0"/>
    <d v="2016-07-01T00:00:00"/>
    <s v="kcc_glamour deal"/>
    <n v="320"/>
    <n v="1"/>
    <n v="320"/>
    <n v="100147538"/>
    <x v="1"/>
    <s v="C-MUX-48271"/>
    <n v="0"/>
    <x v="0"/>
    <d v="2016-07-01T00:00:00"/>
    <s v="Net"/>
    <n v="320"/>
    <n v="2016"/>
    <n v="7"/>
    <s v="2016-7"/>
    <d v="2016-07-01T00:00:00"/>
    <s v="FY17"/>
    <n v="43"/>
  </r>
  <r>
    <n v="211271"/>
    <x v="0"/>
    <d v="2016-07-01T00:00:00"/>
    <s v="kcc_krone deal"/>
    <n v="360"/>
    <n v="1"/>
    <n v="360"/>
    <n v="100147539"/>
    <x v="1"/>
    <s v="C-MUX-48271"/>
    <n v="0"/>
    <x v="0"/>
    <d v="2016-07-01T00:00:00"/>
    <s v="Net"/>
    <n v="360"/>
    <n v="2016"/>
    <n v="7"/>
    <s v="2016-7"/>
    <d v="2016-07-01T00:00:00"/>
    <s v="FY17"/>
    <n v="43"/>
  </r>
  <r>
    <n v="211272"/>
    <x v="0"/>
    <d v="2016-07-01T00:00:00"/>
    <s v="kcc_krone deal"/>
    <n v="360"/>
    <n v="1"/>
    <n v="360"/>
    <n v="100147540"/>
    <x v="1"/>
    <s v="C-MUX-48271"/>
    <n v="0"/>
    <x v="0"/>
    <d v="2016-07-01T00:00:00"/>
    <s v="Net"/>
    <n v="360"/>
    <n v="2016"/>
    <n v="7"/>
    <s v="2016-7"/>
    <d v="2016-07-01T00:00:00"/>
    <s v="FY17"/>
    <n v="43"/>
  </r>
  <r>
    <n v="211273"/>
    <x v="0"/>
    <d v="2016-07-01T00:00:00"/>
    <s v="kcc_glamour deal"/>
    <n v="320"/>
    <n v="1"/>
    <n v="320"/>
    <n v="100147541"/>
    <x v="1"/>
    <s v="C-MUX-48271"/>
    <n v="0"/>
    <x v="0"/>
    <d v="2016-07-01T00:00:00"/>
    <s v="Net"/>
    <n v="320"/>
    <n v="2016"/>
    <n v="7"/>
    <s v="2016-7"/>
    <d v="2016-07-01T00:00:00"/>
    <s v="FY17"/>
    <n v="43"/>
  </r>
  <r>
    <n v="211274"/>
    <x v="0"/>
    <d v="2016-07-01T00:00:00"/>
    <s v="kcc_Buy 2 Frey Air Freshener &amp; Get 1 Kasual Body Spray Free"/>
    <n v="240"/>
    <n v="1"/>
    <n v="240"/>
    <n v="100147542"/>
    <x v="1"/>
    <s v="C-MUX-48271"/>
    <n v="0"/>
    <x v="0"/>
    <d v="2016-07-01T00:00:00"/>
    <s v="Net"/>
    <n v="240"/>
    <n v="2016"/>
    <n v="7"/>
    <s v="2016-7"/>
    <d v="2016-07-01T00:00:00"/>
    <s v="FY17"/>
    <n v="43"/>
  </r>
  <r>
    <n v="211275"/>
    <x v="0"/>
    <d v="2016-07-01T00:00:00"/>
    <s v="kcc_glamour deal"/>
    <n v="320"/>
    <n v="1"/>
    <n v="320"/>
    <n v="100147543"/>
    <x v="1"/>
    <s v="C-MUX-48271"/>
    <n v="0"/>
    <x v="0"/>
    <d v="2016-07-01T00:00:00"/>
    <s v="Net"/>
    <n v="320"/>
    <n v="2016"/>
    <n v="7"/>
    <s v="2016-7"/>
    <d v="2016-07-01T00:00:00"/>
    <s v="FY17"/>
    <n v="43"/>
  </r>
  <r>
    <n v="211276"/>
    <x v="0"/>
    <d v="2016-07-01T00:00:00"/>
    <s v="Al Muhafiz Sohan Halwa Walnut"/>
    <n v="510"/>
    <n v="1"/>
    <n v="880"/>
    <n v="100147544"/>
    <x v="2"/>
    <s v="\N"/>
    <n v="0"/>
    <x v="1"/>
    <d v="2016-07-01T00:00:00"/>
    <s v="Net"/>
    <n v="510"/>
    <n v="2016"/>
    <n v="7"/>
    <s v="2016-7"/>
    <d v="2016-07-01T00:00:00"/>
    <s v="FY17"/>
    <n v="49"/>
  </r>
  <r>
    <n v="211277"/>
    <x v="0"/>
    <d v="2016-07-01T00:00:00"/>
    <s v="UK_Gift Box Pistachio Delight 500 Gms"/>
    <n v="370"/>
    <n v="1"/>
    <n v="880"/>
    <n v="100147544"/>
    <x v="2"/>
    <s v="\N"/>
    <n v="0"/>
    <x v="1"/>
    <d v="2016-07-01T00:00:00"/>
    <s v="Net"/>
    <n v="370"/>
    <n v="2016"/>
    <n v="7"/>
    <s v="2016-7"/>
    <d v="2016-07-01T00:00:00"/>
    <s v="FY17"/>
    <n v="49"/>
  </r>
  <r>
    <n v="211278"/>
    <x v="0"/>
    <d v="2016-07-01T00:00:00"/>
    <s v="kcc_krone deal"/>
    <n v="360"/>
    <n v="1"/>
    <n v="360"/>
    <n v="100147545"/>
    <x v="1"/>
    <s v="C-MUX-48271"/>
    <n v="0"/>
    <x v="0"/>
    <d v="2016-07-01T00:00:00"/>
    <s v="Net"/>
    <n v="360"/>
    <n v="2016"/>
    <n v="7"/>
    <s v="2016-7"/>
    <d v="2016-07-01T00:00:00"/>
    <s v="FY17"/>
    <n v="43"/>
  </r>
  <r>
    <n v="211279"/>
    <x v="0"/>
    <d v="2016-07-01T00:00:00"/>
    <s v="UK_Gulab Jamun Tin Pack 500 Gms"/>
    <n v="260"/>
    <n v="1"/>
    <n v="600"/>
    <n v="100147546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280"/>
    <x v="0"/>
    <d v="2016-07-01T00:00:00"/>
    <s v="UK_Chum Chum Tin Pack  500 Gms"/>
    <n v="260"/>
    <n v="1"/>
    <n v="600"/>
    <n v="100147546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281"/>
    <x v="0"/>
    <d v="2016-07-01T00:00:00"/>
    <s v="UK_Namkino Mix Nimco 200 Gms"/>
    <n v="80"/>
    <n v="1"/>
    <n v="600"/>
    <n v="100147546"/>
    <x v="2"/>
    <s v="R-KHS-103986"/>
    <n v="0"/>
    <x v="4"/>
    <d v="2016-07-01T00:00:00"/>
    <s v="Net"/>
    <n v="80"/>
    <n v="2016"/>
    <n v="7"/>
    <s v="2016-7"/>
    <d v="2016-07-01T00:00:00"/>
    <s v="FY17"/>
    <n v="53"/>
  </r>
  <r>
    <n v="211282"/>
    <x v="0"/>
    <d v="2016-07-01T00:00:00"/>
    <s v="kcc_glamour deal"/>
    <n v="320"/>
    <n v="1"/>
    <n v="320"/>
    <n v="100147547"/>
    <x v="1"/>
    <s v="C-MUX-48271"/>
    <n v="0"/>
    <x v="0"/>
    <d v="2016-07-01T00:00:00"/>
    <s v="Net"/>
    <n v="320"/>
    <n v="2016"/>
    <n v="7"/>
    <s v="2016-7"/>
    <d v="2016-07-01T00:00:00"/>
    <s v="FY17"/>
    <n v="43"/>
  </r>
  <r>
    <n v="211283"/>
    <x v="1"/>
    <d v="2016-07-01T00:00:00"/>
    <s v="sentiments_Ferrero Rocher Gift Box"/>
    <n v="1"/>
    <n v="1"/>
    <n v="1"/>
    <n v="100147548"/>
    <x v="8"/>
    <s v="\N"/>
    <n v="0"/>
    <x v="0"/>
    <d v="2016-07-01T00:00:00"/>
    <s v="Gross"/>
    <n v="1"/>
    <n v="2016"/>
    <n v="7"/>
    <s v="2016-7"/>
    <d v="2016-07-01T00:00:00"/>
    <s v="FY17"/>
    <n v="54"/>
  </r>
  <r>
    <n v="211284"/>
    <x v="0"/>
    <d v="2016-07-01T00:00:00"/>
    <s v="UK_Gulab Jamun Tin Pack 500 Gms"/>
    <n v="260"/>
    <n v="1"/>
    <n v="600"/>
    <n v="100147549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285"/>
    <x v="0"/>
    <d v="2016-07-01T00:00:00"/>
    <s v="UK_Chum Chum Tin Pack  500 Gms"/>
    <n v="260"/>
    <n v="1"/>
    <n v="600"/>
    <n v="100147549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286"/>
    <x v="0"/>
    <d v="2016-07-01T00:00:00"/>
    <s v="UK_Namkino Mix Nimco 200 Gms"/>
    <n v="80"/>
    <n v="1"/>
    <n v="600"/>
    <n v="100147549"/>
    <x v="2"/>
    <s v="R-KHS-103986"/>
    <n v="0"/>
    <x v="4"/>
    <d v="2016-07-01T00:00:00"/>
    <s v="Net"/>
    <n v="80"/>
    <n v="2016"/>
    <n v="7"/>
    <s v="2016-7"/>
    <d v="2016-07-01T00:00:00"/>
    <s v="FY17"/>
    <n v="53"/>
  </r>
  <r>
    <n v="211287"/>
    <x v="0"/>
    <d v="2016-07-01T00:00:00"/>
    <s v="kcc_krone deal"/>
    <n v="360"/>
    <n v="1"/>
    <n v="360"/>
    <n v="100147550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288"/>
    <x v="0"/>
    <d v="2016-07-01T00:00:00"/>
    <s v="kcc_krone deal"/>
    <n v="360"/>
    <n v="1"/>
    <n v="360"/>
    <n v="100147551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289"/>
    <x v="1"/>
    <d v="2016-07-01T00:00:00"/>
    <s v="EGO_E02377-SML-BG00-S"/>
    <n v="1950"/>
    <n v="2"/>
    <n v="3901"/>
    <n v="100147552"/>
    <x v="0"/>
    <s v="\N"/>
    <n v="0"/>
    <x v="0"/>
    <d v="2016-07-01T00:00:00"/>
    <s v="Gross"/>
    <n v="3900"/>
    <n v="2016"/>
    <n v="7"/>
    <s v="2016-7"/>
    <d v="2016-07-01T00:00:00"/>
    <s v="FY17"/>
    <n v="55"/>
  </r>
  <r>
    <n v="211291"/>
    <x v="1"/>
    <d v="2016-07-01T00:00:00"/>
    <s v="sentiments_WRK1612"/>
    <n v="1"/>
    <n v="1"/>
    <n v="3901"/>
    <n v="100147552"/>
    <x v="8"/>
    <s v="\N"/>
    <n v="0"/>
    <x v="0"/>
    <d v="2016-07-01T00:00:00"/>
    <s v="Gross"/>
    <n v="1"/>
    <n v="2016"/>
    <n v="7"/>
    <s v="2016-7"/>
    <d v="2016-07-01T00:00:00"/>
    <s v="FY17"/>
    <n v="55"/>
  </r>
  <r>
    <n v="211292"/>
    <x v="0"/>
    <d v="2016-07-01T00:00:00"/>
    <s v="kcc_krone deal"/>
    <n v="360"/>
    <n v="1"/>
    <n v="360"/>
    <n v="100147553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295"/>
    <x v="0"/>
    <d v="2016-07-01T00:00:00"/>
    <s v="kcc_krone deal"/>
    <n v="360"/>
    <n v="1"/>
    <n v="360"/>
    <n v="100147555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293"/>
    <x v="1"/>
    <d v="2016-07-01T00:00:00"/>
    <s v="darzee_DP-234-B-Pink-15-M"/>
    <n v="1450"/>
    <n v="1"/>
    <n v="1450"/>
    <n v="100147554"/>
    <x v="6"/>
    <s v="\N"/>
    <n v="0"/>
    <x v="1"/>
    <d v="2016-07-01T00:00:00"/>
    <s v="Gross"/>
    <n v="1450"/>
    <n v="2016"/>
    <n v="7"/>
    <s v="2016-7"/>
    <d v="2016-07-01T00:00:00"/>
    <s v="FY17"/>
    <n v="52"/>
  </r>
  <r>
    <n v="211296"/>
    <x v="1"/>
    <d v="2016-07-01T00:00:00"/>
    <s v="sentiments_Ferrero Rocher Gift Box"/>
    <n v="1"/>
    <n v="1"/>
    <n v="1"/>
    <n v="100147556"/>
    <x v="8"/>
    <s v="\N"/>
    <n v="0"/>
    <x v="0"/>
    <d v="2016-07-01T00:00:00"/>
    <s v="Gross"/>
    <n v="1"/>
    <n v="2016"/>
    <n v="7"/>
    <s v="2016-7"/>
    <d v="2016-07-01T00:00:00"/>
    <s v="FY17"/>
    <n v="55"/>
  </r>
  <r>
    <n v="211297"/>
    <x v="0"/>
    <d v="2016-07-01T00:00:00"/>
    <s v="kcc_krone deal"/>
    <n v="360"/>
    <n v="1"/>
    <n v="360"/>
    <n v="100147557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298"/>
    <x v="0"/>
    <d v="2016-07-01T00:00:00"/>
    <s v="kcc_krone deal"/>
    <n v="360"/>
    <n v="1"/>
    <n v="360"/>
    <n v="100147558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299"/>
    <x v="2"/>
    <d v="2016-07-01T00:00:00"/>
    <s v="Q MOBILE Noir W7"/>
    <n v="3950"/>
    <n v="1"/>
    <n v="3950"/>
    <n v="100147559"/>
    <x v="3"/>
    <s v="C SKZ 41328"/>
    <n v="0"/>
    <x v="0"/>
    <d v="2016-07-01T00:00:00"/>
    <s v="Valid"/>
    <n v="3950"/>
    <n v="2016"/>
    <n v="7"/>
    <s v="2016-7"/>
    <d v="2016-07-01T00:00:00"/>
    <s v="FY17"/>
    <n v="56"/>
  </r>
  <r>
    <n v="211300"/>
    <x v="0"/>
    <d v="2016-07-01T00:00:00"/>
    <s v="kcc_krone deal"/>
    <n v="360"/>
    <n v="1"/>
    <n v="360"/>
    <n v="100147560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01"/>
    <x v="2"/>
    <d v="2016-07-01T00:00:00"/>
    <s v="UK_Gulab Jamun Tin Pack 500 Gms"/>
    <n v="260"/>
    <n v="1"/>
    <n v="600"/>
    <n v="100147561"/>
    <x v="2"/>
    <s v="R-KHS-103986"/>
    <n v="0"/>
    <x v="4"/>
    <d v="2016-07-01T00:00:00"/>
    <s v="Valid"/>
    <n v="260"/>
    <n v="2016"/>
    <n v="7"/>
    <s v="2016-7"/>
    <d v="2016-07-01T00:00:00"/>
    <s v="FY17"/>
    <n v="53"/>
  </r>
  <r>
    <n v="211302"/>
    <x v="2"/>
    <d v="2016-07-01T00:00:00"/>
    <s v="UK_Chum Chum Tin Pack  500 Gms"/>
    <n v="260"/>
    <n v="1"/>
    <n v="600"/>
    <n v="100147561"/>
    <x v="2"/>
    <s v="R-KHS-103986"/>
    <n v="0"/>
    <x v="4"/>
    <d v="2016-07-01T00:00:00"/>
    <s v="Valid"/>
    <n v="260"/>
    <n v="2016"/>
    <n v="7"/>
    <s v="2016-7"/>
    <d v="2016-07-01T00:00:00"/>
    <s v="FY17"/>
    <n v="53"/>
  </r>
  <r>
    <n v="211303"/>
    <x v="2"/>
    <d v="2016-07-01T00:00:00"/>
    <s v="UK_Namkino Mix Nimco 200 Gms"/>
    <n v="80"/>
    <n v="1"/>
    <n v="600"/>
    <n v="100147561"/>
    <x v="2"/>
    <s v="R-KHS-103986"/>
    <n v="0"/>
    <x v="4"/>
    <d v="2016-07-01T00:00:00"/>
    <s v="Valid"/>
    <n v="80"/>
    <n v="2016"/>
    <n v="7"/>
    <s v="2016-7"/>
    <d v="2016-07-01T00:00:00"/>
    <s v="FY17"/>
    <n v="53"/>
  </r>
  <r>
    <n v="211304"/>
    <x v="0"/>
    <d v="2016-07-01T00:00:00"/>
    <s v="kcc_krone deal"/>
    <n v="360"/>
    <n v="1"/>
    <n v="360"/>
    <n v="100147562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05"/>
    <x v="0"/>
    <d v="2016-07-01T00:00:00"/>
    <s v="kcc_krone deal"/>
    <n v="360"/>
    <n v="1"/>
    <n v="360"/>
    <n v="100147563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06"/>
    <x v="0"/>
    <d v="2016-07-01T00:00:00"/>
    <s v="kcc_krone deal"/>
    <n v="360"/>
    <n v="1"/>
    <n v="360"/>
    <n v="100147564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07"/>
    <x v="0"/>
    <d v="2016-07-01T00:00:00"/>
    <s v="kcc_krone deal"/>
    <n v="360"/>
    <n v="1"/>
    <n v="360"/>
    <n v="100147565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08"/>
    <x v="2"/>
    <d v="2016-07-01T00:00:00"/>
    <s v="UK_Namkino Mix Nimco 8 Pcs Gift Pack"/>
    <n v="760"/>
    <n v="1"/>
    <n v="760"/>
    <n v="100147566"/>
    <x v="2"/>
    <s v="C-RWP-41876"/>
    <n v="0"/>
    <x v="0"/>
    <d v="2016-07-01T00:00:00"/>
    <s v="Valid"/>
    <n v="760"/>
    <n v="2016"/>
    <n v="7"/>
    <s v="2016-7"/>
    <d v="2016-07-01T00:00:00"/>
    <s v="FY17"/>
    <n v="33"/>
  </r>
  <r>
    <n v="211309"/>
    <x v="0"/>
    <d v="2016-07-01T00:00:00"/>
    <s v="kcc_krone deal"/>
    <n v="360"/>
    <n v="1"/>
    <n v="360"/>
    <n v="100147567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10"/>
    <x v="0"/>
    <d v="2016-07-01T00:00:00"/>
    <s v="UK_Gulab Jamun Tin Pack 500 Gms"/>
    <n v="260"/>
    <n v="1"/>
    <n v="600"/>
    <n v="100147568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311"/>
    <x v="0"/>
    <d v="2016-07-01T00:00:00"/>
    <s v="UK_Chum Chum Tin Pack  500 Gms"/>
    <n v="260"/>
    <n v="1"/>
    <n v="600"/>
    <n v="100147568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312"/>
    <x v="0"/>
    <d v="2016-07-01T00:00:00"/>
    <s v="UK_Namkino Mix Nimco 200 Gms"/>
    <n v="80"/>
    <n v="1"/>
    <n v="600"/>
    <n v="100147568"/>
    <x v="2"/>
    <s v="R-KHS-103986"/>
    <n v="0"/>
    <x v="4"/>
    <d v="2016-07-01T00:00:00"/>
    <s v="Net"/>
    <n v="80"/>
    <n v="2016"/>
    <n v="7"/>
    <s v="2016-7"/>
    <d v="2016-07-01T00:00:00"/>
    <s v="FY17"/>
    <n v="53"/>
  </r>
  <r>
    <n v="211313"/>
    <x v="0"/>
    <d v="2016-07-01T00:00:00"/>
    <s v="RS_Kaju Barfi"/>
    <n v="425"/>
    <n v="1"/>
    <n v="1125"/>
    <n v="100147569"/>
    <x v="2"/>
    <s v="\N"/>
    <n v="0"/>
    <x v="0"/>
    <d v="2016-07-01T00:00:00"/>
    <s v="Net"/>
    <n v="425"/>
    <n v="2016"/>
    <n v="7"/>
    <s v="2016-7"/>
    <d v="2016-07-01T00:00:00"/>
    <s v="FY17"/>
    <n v="57"/>
  </r>
  <r>
    <n v="211314"/>
    <x v="0"/>
    <d v="2016-07-01T00:00:00"/>
    <s v="RS_Sohan Halwa Tin"/>
    <n v="300"/>
    <n v="1"/>
    <n v="1125"/>
    <n v="100147569"/>
    <x v="2"/>
    <s v="\N"/>
    <n v="0"/>
    <x v="0"/>
    <d v="2016-07-01T00:00:00"/>
    <s v="Net"/>
    <n v="300"/>
    <n v="2016"/>
    <n v="7"/>
    <s v="2016-7"/>
    <d v="2016-07-01T00:00:00"/>
    <s v="FY17"/>
    <n v="57"/>
  </r>
  <r>
    <n v="211315"/>
    <x v="0"/>
    <d v="2016-07-01T00:00:00"/>
    <s v="RS_cake rusk"/>
    <n v="190"/>
    <n v="1"/>
    <n v="1125"/>
    <n v="100147569"/>
    <x v="2"/>
    <s v="\N"/>
    <n v="0"/>
    <x v="0"/>
    <d v="2016-07-01T00:00:00"/>
    <s v="Net"/>
    <n v="190"/>
    <n v="2016"/>
    <n v="7"/>
    <s v="2016-7"/>
    <d v="2016-07-01T00:00:00"/>
    <s v="FY17"/>
    <n v="57"/>
  </r>
  <r>
    <n v="211316"/>
    <x v="0"/>
    <d v="2016-07-01T00:00:00"/>
    <s v="HR_Bhel Puri 200g"/>
    <n v="210"/>
    <n v="1"/>
    <n v="1125"/>
    <n v="100147569"/>
    <x v="2"/>
    <s v="\N"/>
    <n v="0"/>
    <x v="0"/>
    <d v="2016-07-01T00:00:00"/>
    <s v="Net"/>
    <n v="210"/>
    <n v="2016"/>
    <n v="7"/>
    <s v="2016-7"/>
    <d v="2016-07-01T00:00:00"/>
    <s v="FY17"/>
    <n v="57"/>
  </r>
  <r>
    <n v="211317"/>
    <x v="0"/>
    <d v="2016-07-01T00:00:00"/>
    <s v="kcc_krone deal"/>
    <n v="360"/>
    <n v="1"/>
    <n v="360"/>
    <n v="100147570"/>
    <x v="1"/>
    <s v="C-RWP-47599"/>
    <n v="0"/>
    <x v="0"/>
    <d v="2016-07-01T00:00:00"/>
    <s v="Net"/>
    <n v="360"/>
    <n v="2016"/>
    <n v="7"/>
    <s v="2016-7"/>
    <d v="2016-07-01T00:00:00"/>
    <s v="FY17"/>
    <n v="33"/>
  </r>
  <r>
    <n v="211318"/>
    <x v="0"/>
    <d v="2016-07-01T00:00:00"/>
    <s v="UK_Gulab Jamun Tin Pack 500 Gms"/>
    <n v="260"/>
    <n v="1"/>
    <n v="600"/>
    <n v="100147571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319"/>
    <x v="0"/>
    <d v="2016-07-01T00:00:00"/>
    <s v="UK_Chum Chum Tin Pack  500 Gms"/>
    <n v="260"/>
    <n v="1"/>
    <n v="600"/>
    <n v="100147571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320"/>
    <x v="0"/>
    <d v="2016-07-01T00:00:00"/>
    <s v="UK_Namkino Mix Nimco 200 Gms"/>
    <n v="80"/>
    <n v="1"/>
    <n v="600"/>
    <n v="100147571"/>
    <x v="2"/>
    <s v="R-KHS-103986"/>
    <n v="0"/>
    <x v="4"/>
    <d v="2016-07-01T00:00:00"/>
    <s v="Net"/>
    <n v="80"/>
    <n v="2016"/>
    <n v="7"/>
    <s v="2016-7"/>
    <d v="2016-07-01T00:00:00"/>
    <s v="FY17"/>
    <n v="53"/>
  </r>
  <r>
    <n v="211321"/>
    <x v="1"/>
    <d v="2016-07-01T00:00:00"/>
    <s v="UK_Gift Box Almond Delight 500 Gms"/>
    <n v="350"/>
    <n v="1"/>
    <n v="350"/>
    <n v="100147572"/>
    <x v="2"/>
    <s v="\N"/>
    <n v="0"/>
    <x v="0"/>
    <d v="2016-07-01T00:00:00"/>
    <s v="Gross"/>
    <n v="350"/>
    <n v="2016"/>
    <n v="7"/>
    <s v="2016-7"/>
    <d v="2016-07-01T00:00:00"/>
    <s v="FY17"/>
    <n v="58"/>
  </r>
  <r>
    <n v="211322"/>
    <x v="2"/>
    <d v="2016-07-01T00:00:00"/>
    <s v="UK_Gift Box Almond Delight 500 Gms"/>
    <n v="350"/>
    <n v="1"/>
    <n v="350"/>
    <n v="100147573"/>
    <x v="2"/>
    <s v="C-FSD-41249"/>
    <n v="0"/>
    <x v="0"/>
    <d v="2016-07-01T00:00:00"/>
    <s v="Valid"/>
    <n v="350"/>
    <n v="2016"/>
    <n v="7"/>
    <s v="2016-7"/>
    <d v="2016-07-01T00:00:00"/>
    <s v="FY17"/>
    <n v="58"/>
  </r>
  <r>
    <n v="211324"/>
    <x v="0"/>
    <d v="2016-07-01T00:00:00"/>
    <s v="UK_Gulab Jamun Tin Pack 500 Gms"/>
    <n v="260"/>
    <n v="1"/>
    <n v="600"/>
    <n v="100147575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325"/>
    <x v="0"/>
    <d v="2016-07-01T00:00:00"/>
    <s v="UK_Chum Chum Tin Pack  500 Gms"/>
    <n v="260"/>
    <n v="1"/>
    <n v="600"/>
    <n v="100147575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326"/>
    <x v="0"/>
    <d v="2016-07-01T00:00:00"/>
    <s v="UK_Namkino Mix Nimco 200 Gms"/>
    <n v="80"/>
    <n v="1"/>
    <n v="600"/>
    <n v="100147575"/>
    <x v="2"/>
    <s v="R-KHS-103986"/>
    <n v="0"/>
    <x v="4"/>
    <d v="2016-07-01T00:00:00"/>
    <s v="Net"/>
    <n v="80"/>
    <n v="2016"/>
    <n v="7"/>
    <s v="2016-7"/>
    <d v="2016-07-01T00:00:00"/>
    <s v="FY17"/>
    <n v="53"/>
  </r>
  <r>
    <n v="211323"/>
    <x v="2"/>
    <d v="2016-07-01T00:00:00"/>
    <s v="UK_Namkino Mix Nimco 8 Pcs Gift Pack"/>
    <n v="760"/>
    <n v="1"/>
    <n v="760"/>
    <n v="100147574"/>
    <x v="2"/>
    <s v="C-RWP-102528"/>
    <n v="0"/>
    <x v="0"/>
    <d v="2016-07-01T00:00:00"/>
    <s v="Valid"/>
    <n v="760"/>
    <n v="2016"/>
    <n v="7"/>
    <s v="2016-7"/>
    <d v="2016-07-01T00:00:00"/>
    <s v="FY17"/>
    <n v="33"/>
  </r>
  <r>
    <n v="211328"/>
    <x v="0"/>
    <d v="2016-07-01T00:00:00"/>
    <s v="kcc_krone deal"/>
    <n v="360"/>
    <n v="1"/>
    <n v="360"/>
    <n v="100147577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27"/>
    <x v="2"/>
    <d v="2016-07-01T00:00:00"/>
    <s v="kcc_krone deal"/>
    <n v="360"/>
    <n v="1"/>
    <n v="360"/>
    <n v="100147576"/>
    <x v="1"/>
    <s v="C-RWP-102528"/>
    <n v="0"/>
    <x v="0"/>
    <d v="2016-07-01T00:00:00"/>
    <s v="Valid"/>
    <n v="360"/>
    <n v="2016"/>
    <n v="7"/>
    <s v="2016-7"/>
    <d v="2016-07-01T00:00:00"/>
    <s v="FY17"/>
    <n v="33"/>
  </r>
  <r>
    <n v="211329"/>
    <x v="0"/>
    <d v="2016-07-01T00:00:00"/>
    <s v="UK_Soan Papdi 500 Gms"/>
    <n v="280"/>
    <n v="1"/>
    <n v="280"/>
    <n v="100147578"/>
    <x v="2"/>
    <s v="C LHE 41938"/>
    <n v="0"/>
    <x v="0"/>
    <d v="2016-07-01T00:00:00"/>
    <s v="Net"/>
    <n v="280"/>
    <n v="2016"/>
    <n v="7"/>
    <s v="2016-7"/>
    <d v="2016-07-01T00:00:00"/>
    <s v="FY17"/>
    <n v="59"/>
  </r>
  <r>
    <n v="211330"/>
    <x v="2"/>
    <d v="2016-07-01T00:00:00"/>
    <s v="UK_Namkino Mix Nimco 8 Pcs Gift Pack"/>
    <n v="760"/>
    <n v="1"/>
    <n v="760"/>
    <n v="100147579"/>
    <x v="2"/>
    <s v="C-RWP-30884"/>
    <n v="0"/>
    <x v="0"/>
    <d v="2016-07-01T00:00:00"/>
    <s v="Valid"/>
    <n v="760"/>
    <n v="2016"/>
    <n v="7"/>
    <s v="2016-7"/>
    <d v="2016-07-01T00:00:00"/>
    <s v="FY17"/>
    <n v="33"/>
  </r>
  <r>
    <n v="211332"/>
    <x v="0"/>
    <d v="2016-07-01T00:00:00"/>
    <s v="UK_Gulab Jamun Tin Pack 500 Gms"/>
    <n v="260"/>
    <n v="1"/>
    <n v="600"/>
    <n v="100147581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333"/>
    <x v="0"/>
    <d v="2016-07-01T00:00:00"/>
    <s v="UK_Chum Chum Tin Pack  500 Gms"/>
    <n v="260"/>
    <n v="1"/>
    <n v="600"/>
    <n v="100147581"/>
    <x v="2"/>
    <s v="R-KHS-103986"/>
    <n v="0"/>
    <x v="4"/>
    <d v="2016-07-01T00:00:00"/>
    <s v="Net"/>
    <n v="260"/>
    <n v="2016"/>
    <n v="7"/>
    <s v="2016-7"/>
    <d v="2016-07-01T00:00:00"/>
    <s v="FY17"/>
    <n v="53"/>
  </r>
  <r>
    <n v="211334"/>
    <x v="0"/>
    <d v="2016-07-01T00:00:00"/>
    <s v="UK_Namkino Mix Nimco 200 Gms"/>
    <n v="80"/>
    <n v="1"/>
    <n v="600"/>
    <n v="100147581"/>
    <x v="2"/>
    <s v="R-KHS-103986"/>
    <n v="0"/>
    <x v="4"/>
    <d v="2016-07-01T00:00:00"/>
    <s v="Net"/>
    <n v="80"/>
    <n v="2016"/>
    <n v="7"/>
    <s v="2016-7"/>
    <d v="2016-07-01T00:00:00"/>
    <s v="FY17"/>
    <n v="53"/>
  </r>
  <r>
    <n v="211331"/>
    <x v="0"/>
    <d v="2016-07-01T00:00:00"/>
    <s v="kcc_krone deal"/>
    <n v="360"/>
    <n v="1"/>
    <n v="360"/>
    <n v="100147580"/>
    <x v="1"/>
    <s v="C-RWP-31520"/>
    <n v="0"/>
    <x v="0"/>
    <d v="2016-07-01T00:00:00"/>
    <s v="Net"/>
    <n v="360"/>
    <n v="2016"/>
    <n v="7"/>
    <s v="2016-7"/>
    <d v="2016-07-01T00:00:00"/>
    <s v="FY17"/>
    <n v="33"/>
  </r>
  <r>
    <n v="211336"/>
    <x v="2"/>
    <d v="2016-07-01T00:00:00"/>
    <s v="UK_Namkino Mix Nimco 8 Pcs Gift Pack"/>
    <n v="760"/>
    <n v="1"/>
    <n v="760"/>
    <n v="100147583"/>
    <x v="2"/>
    <s v="C-RWP-31691"/>
    <n v="0"/>
    <x v="0"/>
    <d v="2016-07-01T00:00:00"/>
    <s v="Valid"/>
    <n v="760"/>
    <n v="2016"/>
    <n v="7"/>
    <s v="2016-7"/>
    <d v="2016-07-01T00:00:00"/>
    <s v="FY17"/>
    <n v="33"/>
  </r>
  <r>
    <n v="211335"/>
    <x v="0"/>
    <d v="2016-07-01T00:00:00"/>
    <s v="kcc_krone deal"/>
    <n v="360"/>
    <n v="1"/>
    <n v="360"/>
    <n v="100147582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37"/>
    <x v="0"/>
    <d v="2016-07-01T00:00:00"/>
    <s v="kcc_krone deal"/>
    <n v="360"/>
    <n v="1"/>
    <n v="360"/>
    <n v="100147584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38"/>
    <x v="0"/>
    <d v="2016-07-01T00:00:00"/>
    <s v="kcc_krone deal"/>
    <n v="360"/>
    <n v="1"/>
    <n v="360"/>
    <n v="100147585"/>
    <x v="1"/>
    <s v="C-RWP-31691"/>
    <n v="0"/>
    <x v="0"/>
    <d v="2016-07-01T00:00:00"/>
    <s v="Net"/>
    <n v="360"/>
    <n v="2016"/>
    <n v="7"/>
    <s v="2016-7"/>
    <d v="2016-07-01T00:00:00"/>
    <s v="FY17"/>
    <n v="33"/>
  </r>
  <r>
    <n v="211339"/>
    <x v="0"/>
    <d v="2016-07-01T00:00:00"/>
    <s v="kcc_krone deal"/>
    <n v="360"/>
    <n v="1"/>
    <n v="360"/>
    <n v="100147586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40"/>
    <x v="0"/>
    <d v="2016-07-01T00:00:00"/>
    <s v="kcc_glamour deal"/>
    <n v="320"/>
    <n v="1"/>
    <n v="320"/>
    <n v="100147587"/>
    <x v="1"/>
    <s v="C-RWP-31691"/>
    <n v="0"/>
    <x v="0"/>
    <d v="2016-07-01T00:00:00"/>
    <s v="Net"/>
    <n v="320"/>
    <n v="2016"/>
    <n v="7"/>
    <s v="2016-7"/>
    <d v="2016-07-01T00:00:00"/>
    <s v="FY17"/>
    <n v="33"/>
  </r>
  <r>
    <n v="211341"/>
    <x v="0"/>
    <d v="2016-07-01T00:00:00"/>
    <s v="kcc_krone deal"/>
    <n v="360"/>
    <n v="1"/>
    <n v="360"/>
    <n v="100147588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42"/>
    <x v="0"/>
    <d v="2016-07-01T00:00:00"/>
    <s v="kcc_Buy 2 Frey Air Freshener &amp; Get 1 Kasual Body Spray Free"/>
    <n v="240"/>
    <n v="1"/>
    <n v="240"/>
    <n v="100147589"/>
    <x v="1"/>
    <s v="C SKZ 103997"/>
    <n v="0"/>
    <x v="0"/>
    <d v="2016-07-01T00:00:00"/>
    <s v="Net"/>
    <n v="240"/>
    <n v="2016"/>
    <n v="7"/>
    <s v="2016-7"/>
    <d v="2016-07-01T00:00:00"/>
    <s v="FY17"/>
    <n v="56"/>
  </r>
  <r>
    <n v="211343"/>
    <x v="0"/>
    <d v="2016-07-01T00:00:00"/>
    <s v="Al Muhafiz Sohan Halwa Almond"/>
    <n v="350"/>
    <n v="1"/>
    <n v="150"/>
    <n v="100147590"/>
    <x v="2"/>
    <s v="c-fsd-759"/>
    <n v="200"/>
    <x v="0"/>
    <d v="2016-07-01T00:00:00"/>
    <s v="Net"/>
    <n v="350"/>
    <n v="2016"/>
    <n v="7"/>
    <s v="2016-7"/>
    <d v="2016-07-01T00:00:00"/>
    <s v="FY17"/>
    <n v="60"/>
  </r>
  <r>
    <n v="211344"/>
    <x v="1"/>
    <d v="2016-07-01T00:00:00"/>
    <s v="Huawei Honor 4C"/>
    <n v="16460"/>
    <n v="1"/>
    <n v="16460"/>
    <n v="100147591"/>
    <x v="3"/>
    <s v="C-MUX-R52221"/>
    <n v="0"/>
    <x v="0"/>
    <d v="2016-07-01T00:00:00"/>
    <s v="Gross"/>
    <n v="16460"/>
    <n v="2016"/>
    <n v="7"/>
    <s v="2016-7"/>
    <d v="2016-07-01T00:00:00"/>
    <s v="FY17"/>
    <n v="61"/>
  </r>
  <r>
    <n v="211347"/>
    <x v="0"/>
    <d v="2016-07-01T00:00:00"/>
    <s v="bata_comfit-8614096-43-9"/>
    <n v="599"/>
    <n v="1"/>
    <n v="599"/>
    <n v="100147593"/>
    <x v="6"/>
    <s v="\N"/>
    <n v="0"/>
    <x v="0"/>
    <d v="2016-07-01T00:00:00"/>
    <s v="Net"/>
    <n v="599"/>
    <n v="2016"/>
    <n v="7"/>
    <s v="2016-7"/>
    <d v="2016-07-01T00:00:00"/>
    <s v="FY17"/>
    <n v="62"/>
  </r>
  <r>
    <n v="211345"/>
    <x v="0"/>
    <d v="2016-07-01T00:00:00"/>
    <s v="bata_comfit-8614096-41-7"/>
    <n v="599"/>
    <n v="1"/>
    <n v="599"/>
    <n v="100147592"/>
    <x v="6"/>
    <n v="7828"/>
    <n v="0"/>
    <x v="0"/>
    <d v="2016-07-01T00:00:00"/>
    <s v="Net"/>
    <n v="599"/>
    <n v="2016"/>
    <n v="7"/>
    <s v="2016-7"/>
    <d v="2016-07-01T00:00:00"/>
    <s v="FY17"/>
    <n v="63"/>
  </r>
  <r>
    <n v="211350"/>
    <x v="0"/>
    <d v="2016-07-01T00:00:00"/>
    <s v="kcc_krone deal"/>
    <n v="360"/>
    <n v="1"/>
    <n v="360"/>
    <n v="100147595"/>
    <x v="1"/>
    <n v="7828"/>
    <n v="0"/>
    <x v="0"/>
    <d v="2016-07-01T00:00:00"/>
    <s v="Net"/>
    <n v="360"/>
    <n v="2016"/>
    <n v="7"/>
    <s v="2016-7"/>
    <d v="2016-07-01T00:00:00"/>
    <s v="FY17"/>
    <n v="63"/>
  </r>
  <r>
    <n v="211349"/>
    <x v="0"/>
    <d v="2016-07-01T00:00:00"/>
    <s v="kcc_krone deal"/>
    <n v="360"/>
    <n v="1"/>
    <n v="360"/>
    <n v="100147594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52"/>
    <x v="0"/>
    <d v="2016-07-01T00:00:00"/>
    <s v="UK_Gift Box Baklawa 300 Gms"/>
    <n v="265"/>
    <n v="1"/>
    <n v="155"/>
    <n v="100147597"/>
    <x v="2"/>
    <s v="c-fsd-759"/>
    <n v="149.30000000000001"/>
    <x v="0"/>
    <d v="2016-07-01T00:00:00"/>
    <s v="Net"/>
    <n v="265"/>
    <n v="2016"/>
    <n v="7"/>
    <s v="2016-7"/>
    <d v="2016-07-01T00:00:00"/>
    <s v="FY17"/>
    <n v="60"/>
  </r>
  <r>
    <n v="211353"/>
    <x v="0"/>
    <d v="2016-07-01T00:00:00"/>
    <s v="UK_Namkino Daal Moth Classic 160 Gms"/>
    <n v="90"/>
    <n v="1"/>
    <n v="155"/>
    <n v="100147597"/>
    <x v="2"/>
    <s v="c-fsd-759"/>
    <n v="50.7"/>
    <x v="0"/>
    <d v="2016-07-01T00:00:00"/>
    <s v="Net"/>
    <n v="90"/>
    <n v="2016"/>
    <n v="7"/>
    <s v="2016-7"/>
    <d v="2016-07-01T00:00:00"/>
    <s v="FY17"/>
    <n v="60"/>
  </r>
  <r>
    <n v="211351"/>
    <x v="0"/>
    <d v="2016-07-01T00:00:00"/>
    <s v="kcc_krone deal"/>
    <n v="360"/>
    <n v="1"/>
    <n v="360"/>
    <n v="100147596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54"/>
    <x v="0"/>
    <d v="2016-07-01T00:00:00"/>
    <s v="kcc_krone deal"/>
    <n v="360"/>
    <n v="1"/>
    <n v="360"/>
    <n v="100147598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55"/>
    <x v="0"/>
    <d v="2016-07-01T00:00:00"/>
    <s v="kcc_Bold Pocket Perfume"/>
    <n v="120"/>
    <n v="1"/>
    <n v="120"/>
    <n v="100147599"/>
    <x v="1"/>
    <n v="7828"/>
    <n v="0"/>
    <x v="0"/>
    <d v="2016-07-01T00:00:00"/>
    <s v="Net"/>
    <n v="120"/>
    <n v="2016"/>
    <n v="7"/>
    <s v="2016-7"/>
    <d v="2016-07-01T00:00:00"/>
    <s v="FY17"/>
    <n v="63"/>
  </r>
  <r>
    <n v="211356"/>
    <x v="0"/>
    <d v="2016-07-01T00:00:00"/>
    <s v="kcc_krone deal"/>
    <n v="360"/>
    <n v="1"/>
    <n v="360"/>
    <n v="100147600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57"/>
    <x v="0"/>
    <d v="2016-07-01T00:00:00"/>
    <s v="kcc_krone deal"/>
    <n v="360"/>
    <n v="1"/>
    <n v="360"/>
    <n v="100147601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58"/>
    <x v="0"/>
    <d v="2016-07-01T00:00:00"/>
    <s v="UK_Gulab Jamun Tin Pack 500 Gms"/>
    <n v="260"/>
    <n v="1"/>
    <n v="150"/>
    <n v="100147602"/>
    <x v="2"/>
    <s v="c-fsd-759"/>
    <n v="148.57"/>
    <x v="0"/>
    <d v="2016-07-01T00:00:00"/>
    <s v="Net"/>
    <n v="260"/>
    <n v="2016"/>
    <n v="7"/>
    <s v="2016-7"/>
    <d v="2016-07-01T00:00:00"/>
    <s v="FY17"/>
    <n v="60"/>
  </r>
  <r>
    <n v="211359"/>
    <x v="0"/>
    <d v="2016-07-01T00:00:00"/>
    <s v="UK_Cake Rusk Original 150 Gms"/>
    <n v="90"/>
    <n v="1"/>
    <n v="150"/>
    <n v="100147602"/>
    <x v="2"/>
    <s v="c-fsd-759"/>
    <n v="51.43"/>
    <x v="0"/>
    <d v="2016-07-01T00:00:00"/>
    <s v="Net"/>
    <n v="90"/>
    <n v="2016"/>
    <n v="7"/>
    <s v="2016-7"/>
    <d v="2016-07-01T00:00:00"/>
    <s v="FY17"/>
    <n v="60"/>
  </r>
  <r>
    <n v="211360"/>
    <x v="0"/>
    <d v="2016-07-01T00:00:00"/>
    <s v="kcc_krone deal"/>
    <n v="360"/>
    <n v="1"/>
    <n v="360"/>
    <n v="100147603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61"/>
    <x v="0"/>
    <d v="2016-07-01T00:00:00"/>
    <s v="itter_AB 1207"/>
    <n v="250"/>
    <n v="1"/>
    <n v="250"/>
    <n v="100147604"/>
    <x v="1"/>
    <n v="7828"/>
    <n v="0"/>
    <x v="0"/>
    <d v="2016-07-01T00:00:00"/>
    <s v="Net"/>
    <n v="250"/>
    <n v="2016"/>
    <n v="7"/>
    <s v="2016-7"/>
    <d v="2016-07-01T00:00:00"/>
    <s v="FY17"/>
    <n v="63"/>
  </r>
  <r>
    <n v="211362"/>
    <x v="0"/>
    <d v="2016-07-01T00:00:00"/>
    <s v="kcc_krone deal"/>
    <n v="360"/>
    <n v="1"/>
    <n v="360"/>
    <n v="100147605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63"/>
    <x v="0"/>
    <d v="2016-07-01T00:00:00"/>
    <s v="Samsung Galaxy J7"/>
    <n v="25999"/>
    <n v="1"/>
    <n v="25999"/>
    <n v="100147606"/>
    <x v="3"/>
    <s v="C-HDD-44781"/>
    <n v="0"/>
    <x v="0"/>
    <d v="2016-07-01T00:00:00"/>
    <s v="Net"/>
    <n v="25999"/>
    <n v="2016"/>
    <n v="7"/>
    <s v="2016-7"/>
    <d v="2016-07-01T00:00:00"/>
    <s v="FY17"/>
    <n v="64"/>
  </r>
  <r>
    <n v="211365"/>
    <x v="0"/>
    <d v="2016-07-01T00:00:00"/>
    <s v="kcc_glamour deal"/>
    <n v="320"/>
    <n v="1"/>
    <n v="920"/>
    <n v="100147608"/>
    <x v="1"/>
    <s v="\N"/>
    <n v="0"/>
    <x v="0"/>
    <d v="2016-07-01T00:00:00"/>
    <s v="Net"/>
    <n v="320"/>
    <n v="2016"/>
    <n v="7"/>
    <s v="2016-7"/>
    <d v="2016-07-01T00:00:00"/>
    <s v="FY17"/>
    <n v="65"/>
  </r>
  <r>
    <n v="211366"/>
    <x v="0"/>
    <d v="2016-07-01T00:00:00"/>
    <s v="kcc_Buy 2 Frey Air Freshener &amp; Get 1 Kasual Body Spray Free"/>
    <n v="240"/>
    <n v="1"/>
    <n v="920"/>
    <n v="100147608"/>
    <x v="1"/>
    <s v="\N"/>
    <n v="0"/>
    <x v="0"/>
    <d v="2016-07-01T00:00:00"/>
    <s v="Net"/>
    <n v="240"/>
    <n v="2016"/>
    <n v="7"/>
    <s v="2016-7"/>
    <d v="2016-07-01T00:00:00"/>
    <s v="FY17"/>
    <n v="65"/>
  </r>
  <r>
    <n v="211367"/>
    <x v="0"/>
    <d v="2016-07-01T00:00:00"/>
    <s v="kcc_krone deal"/>
    <n v="360"/>
    <n v="1"/>
    <n v="920"/>
    <n v="100147608"/>
    <x v="1"/>
    <s v="\N"/>
    <n v="0"/>
    <x v="0"/>
    <d v="2016-07-01T00:00:00"/>
    <s v="Net"/>
    <n v="360"/>
    <n v="2016"/>
    <n v="7"/>
    <s v="2016-7"/>
    <d v="2016-07-01T00:00:00"/>
    <s v="FY17"/>
    <n v="65"/>
  </r>
  <r>
    <n v="211364"/>
    <x v="0"/>
    <d v="2016-07-01T00:00:00"/>
    <s v="kcc_krone deal"/>
    <n v="360"/>
    <n v="1"/>
    <n v="360"/>
    <n v="100147607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68"/>
    <x v="2"/>
    <d v="2016-07-01T00:00:00"/>
    <s v="Dany_AUK 55 "/>
    <n v="3900"/>
    <n v="1"/>
    <n v="3900"/>
    <n v="100147609"/>
    <x v="3"/>
    <s v="R-RWP-103991"/>
    <n v="0"/>
    <x v="0"/>
    <d v="2016-07-01T00:00:00"/>
    <s v="Valid"/>
    <n v="3900"/>
    <n v="2016"/>
    <n v="7"/>
    <s v="2016-7"/>
    <d v="2016-07-01T00:00:00"/>
    <s v="FY17"/>
    <n v="66"/>
  </r>
  <r>
    <n v="211369"/>
    <x v="0"/>
    <d v="2016-07-01T00:00:00"/>
    <s v="kcc_krone deal"/>
    <n v="360"/>
    <n v="1"/>
    <n v="360"/>
    <n v="100147610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70"/>
    <x v="0"/>
    <d v="2016-07-01T00:00:00"/>
    <s v="anex_2028"/>
    <n v="3600"/>
    <n v="1"/>
    <n v="3600"/>
    <n v="100147611"/>
    <x v="4"/>
    <n v="7828"/>
    <n v="0"/>
    <x v="0"/>
    <d v="2016-07-01T00:00:00"/>
    <s v="Net"/>
    <n v="3600"/>
    <n v="2016"/>
    <n v="7"/>
    <s v="2016-7"/>
    <d v="2016-07-01T00:00:00"/>
    <s v="FY17"/>
    <n v="63"/>
  </r>
  <r>
    <n v="211371"/>
    <x v="0"/>
    <d v="2016-07-01T00:00:00"/>
    <s v="kcc_krone deal"/>
    <n v="360"/>
    <n v="1"/>
    <n v="360"/>
    <n v="100147612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72"/>
    <x v="0"/>
    <d v="2016-07-01T00:00:00"/>
    <s v="kcc_krone deal"/>
    <n v="360"/>
    <n v="1"/>
    <n v="360"/>
    <n v="100147613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73"/>
    <x v="2"/>
    <d v="2016-07-01T00:00:00"/>
    <s v="Atiqa_ACFP-01"/>
    <n v="450"/>
    <n v="1"/>
    <n v="450"/>
    <n v="100147614"/>
    <x v="1"/>
    <s v="\N"/>
    <n v="0"/>
    <x v="0"/>
    <d v="2016-07-01T00:00:00"/>
    <s v="Valid"/>
    <n v="450"/>
    <n v="2016"/>
    <n v="7"/>
    <s v="2016-7"/>
    <d v="2016-07-01T00:00:00"/>
    <s v="FY17"/>
    <n v="67"/>
  </r>
  <r>
    <n v="211375"/>
    <x v="0"/>
    <d v="2016-07-01T00:00:00"/>
    <s v="kcc_krone deal"/>
    <n v="360"/>
    <n v="1"/>
    <n v="360"/>
    <n v="100147616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74"/>
    <x v="0"/>
    <d v="2016-07-01T00:00:00"/>
    <s v="Al Muhafiz Sohan Halwa Almond"/>
    <n v="350"/>
    <n v="2"/>
    <n v="700"/>
    <n v="100147615"/>
    <x v="2"/>
    <s v="\N"/>
    <n v="0"/>
    <x v="0"/>
    <d v="2016-07-01T00:00:00"/>
    <s v="Net"/>
    <n v="700"/>
    <n v="2016"/>
    <n v="7"/>
    <s v="2016-7"/>
    <d v="2016-07-01T00:00:00"/>
    <s v="FY17"/>
    <n v="68"/>
  </r>
  <r>
    <n v="211376"/>
    <x v="0"/>
    <d v="2016-07-01T00:00:00"/>
    <s v="UK_Soan Papdi Orange 250 Gms"/>
    <n v="150"/>
    <n v="1"/>
    <n v="168"/>
    <n v="100147617"/>
    <x v="2"/>
    <s v="c-fsd-759"/>
    <n v="81.52"/>
    <x v="0"/>
    <d v="2016-07-01T00:00:00"/>
    <s v="Net"/>
    <n v="150"/>
    <n v="2016"/>
    <n v="7"/>
    <s v="2016-7"/>
    <d v="2016-07-01T00:00:00"/>
    <s v="FY17"/>
    <n v="60"/>
  </r>
  <r>
    <n v="211377"/>
    <x v="0"/>
    <d v="2016-07-01T00:00:00"/>
    <s v="kcc_Xtreme Classical Men Shower Gel"/>
    <n v="143"/>
    <n v="1"/>
    <n v="168"/>
    <n v="100147617"/>
    <x v="1"/>
    <s v="c-fsd-759"/>
    <n v="77.72"/>
    <x v="0"/>
    <d v="2016-07-01T00:00:00"/>
    <s v="Net"/>
    <n v="143"/>
    <n v="2016"/>
    <n v="7"/>
    <s v="2016-7"/>
    <d v="2016-07-01T00:00:00"/>
    <s v="FY17"/>
    <n v="60"/>
  </r>
  <r>
    <n v="211378"/>
    <x v="0"/>
    <d v="2016-07-01T00:00:00"/>
    <s v="UK_Tea Rusk Regular 220 Gms"/>
    <n v="75"/>
    <n v="1"/>
    <n v="168"/>
    <n v="100147617"/>
    <x v="2"/>
    <s v="c-fsd-759"/>
    <n v="40.76"/>
    <x v="0"/>
    <d v="2016-07-01T00:00:00"/>
    <s v="Net"/>
    <n v="75"/>
    <n v="2016"/>
    <n v="7"/>
    <s v="2016-7"/>
    <d v="2016-07-01T00:00:00"/>
    <s v="FY17"/>
    <n v="60"/>
  </r>
  <r>
    <n v="211379"/>
    <x v="0"/>
    <d v="2016-07-01T00:00:00"/>
    <s v="kcc_krone deal"/>
    <n v="360"/>
    <n v="1"/>
    <n v="360"/>
    <n v="100147618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80"/>
    <x v="1"/>
    <d v="2016-07-01T00:00:00"/>
    <s v="Atiqa_ACFP-01"/>
    <n v="450"/>
    <n v="1"/>
    <n v="450"/>
    <n v="100147619"/>
    <x v="1"/>
    <s v="\N"/>
    <n v="0"/>
    <x v="0"/>
    <d v="2016-07-01T00:00:00"/>
    <s v="Gross"/>
    <n v="450"/>
    <n v="2016"/>
    <n v="7"/>
    <s v="2016-7"/>
    <d v="2016-07-01T00:00:00"/>
    <s v="FY17"/>
    <n v="67"/>
  </r>
  <r>
    <n v="211381"/>
    <x v="0"/>
    <d v="2016-07-01T00:00:00"/>
    <s v="kcc_krone deal"/>
    <n v="360"/>
    <n v="1"/>
    <n v="360"/>
    <n v="100147620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82"/>
    <x v="0"/>
    <d v="2016-07-01T00:00:00"/>
    <s v="kcc_krone deal"/>
    <n v="360"/>
    <n v="1"/>
    <n v="360"/>
    <n v="100147621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83"/>
    <x v="0"/>
    <d v="2016-07-01T00:00:00"/>
    <s v="kcc_krone deal"/>
    <n v="360"/>
    <n v="1"/>
    <n v="360"/>
    <n v="100147622"/>
    <x v="1"/>
    <s v="C-MUX-100079"/>
    <n v="0"/>
    <x v="0"/>
    <d v="2016-07-01T00:00:00"/>
    <s v="Net"/>
    <n v="360"/>
    <n v="2016"/>
    <n v="7"/>
    <s v="2016-7"/>
    <d v="2016-07-01T00:00:00"/>
    <s v="FY17"/>
    <n v="43"/>
  </r>
  <r>
    <n v="211384"/>
    <x v="0"/>
    <d v="2016-07-01T00:00:00"/>
    <s v="kcc_Glow"/>
    <n v="140"/>
    <n v="1"/>
    <n v="140"/>
    <n v="100147623"/>
    <x v="1"/>
    <n v="103996"/>
    <n v="0"/>
    <x v="0"/>
    <d v="2016-07-01T00:00:00"/>
    <s v="Net"/>
    <n v="140"/>
    <n v="2016"/>
    <n v="7"/>
    <s v="2016-7"/>
    <d v="2016-07-01T00:00:00"/>
    <s v="FY17"/>
    <n v="69"/>
  </r>
  <r>
    <n v="211385"/>
    <x v="0"/>
    <d v="2016-07-01T00:00:00"/>
    <s v="Al Muhafiz Sohan Halwa Almond"/>
    <n v="350"/>
    <n v="1"/>
    <n v="350"/>
    <n v="100147624"/>
    <x v="2"/>
    <s v="\N"/>
    <n v="0"/>
    <x v="0"/>
    <d v="2016-07-01T00:00:00"/>
    <s v="Net"/>
    <n v="350"/>
    <n v="2016"/>
    <n v="7"/>
    <s v="2016-7"/>
    <d v="2016-07-01T00:00:00"/>
    <s v="FY17"/>
    <n v="70"/>
  </r>
  <r>
    <n v="211386"/>
    <x v="1"/>
    <d v="2016-07-01T00:00:00"/>
    <s v="Atiqa_ACFP-01"/>
    <n v="450"/>
    <n v="1"/>
    <n v="450"/>
    <n v="100147625"/>
    <x v="1"/>
    <s v="\N"/>
    <n v="0"/>
    <x v="0"/>
    <d v="2016-07-01T00:00:00"/>
    <s v="Gross"/>
    <n v="450"/>
    <n v="2016"/>
    <n v="7"/>
    <s v="2016-7"/>
    <d v="2016-07-01T00:00:00"/>
    <s v="FY17"/>
    <n v="67"/>
  </r>
  <r>
    <n v="211387"/>
    <x v="1"/>
    <d v="2016-07-01T00:00:00"/>
    <s v="emo_HST-17030-B-M"/>
    <n v="550"/>
    <n v="1"/>
    <n v="900"/>
    <n v="100147626"/>
    <x v="6"/>
    <s v="\N"/>
    <n v="0"/>
    <x v="0"/>
    <d v="2016-07-01T00:00:00"/>
    <s v="Gross"/>
    <n v="550"/>
    <n v="2016"/>
    <n v="7"/>
    <s v="2016-7"/>
    <d v="2016-07-01T00:00:00"/>
    <s v="FY17"/>
    <n v="71"/>
  </r>
  <r>
    <n v="211389"/>
    <x v="1"/>
    <d v="2016-07-01T00:00:00"/>
    <s v="Al Muhafiz Sohan Halwa Almond"/>
    <n v="350"/>
    <n v="1"/>
    <n v="900"/>
    <n v="100147626"/>
    <x v="2"/>
    <s v="\N"/>
    <n v="0"/>
    <x v="0"/>
    <d v="2016-07-01T00:00:00"/>
    <s v="Gross"/>
    <n v="350"/>
    <n v="2016"/>
    <n v="7"/>
    <s v="2016-7"/>
    <d v="2016-07-01T00:00:00"/>
    <s v="FY17"/>
    <n v="71"/>
  </r>
  <r>
    <n v="211390"/>
    <x v="0"/>
    <d v="2016-07-01T00:00:00"/>
    <s v="Dany_Powerbank Pb- 41"/>
    <n v="1050"/>
    <n v="1"/>
    <n v="1050"/>
    <n v="100147627"/>
    <x v="3"/>
    <s v="\N"/>
    <n v="0"/>
    <x v="0"/>
    <d v="2016-07-01T00:00:00"/>
    <s v="Net"/>
    <n v="1050"/>
    <n v="2016"/>
    <n v="7"/>
    <s v="2016-7"/>
    <d v="2016-07-01T00:00:00"/>
    <s v="FY17"/>
    <n v="72"/>
  </r>
  <r>
    <n v="211391"/>
    <x v="1"/>
    <d v="2016-07-01T00:00:00"/>
    <s v="Getiit_Joy"/>
    <n v="3750"/>
    <n v="1"/>
    <n v="3750"/>
    <n v="100147628"/>
    <x v="6"/>
    <s v="\N"/>
    <n v="0"/>
    <x v="0"/>
    <d v="2016-07-01T00:00:00"/>
    <s v="Gross"/>
    <n v="3750"/>
    <n v="2016"/>
    <n v="7"/>
    <s v="2016-7"/>
    <d v="2016-07-01T00:00:00"/>
    <s v="FY17"/>
    <n v="73"/>
  </r>
  <r>
    <n v="211393"/>
    <x v="1"/>
    <d v="2016-07-01T00:00:00"/>
    <s v="test_tcsconnect"/>
    <n v="2"/>
    <n v="1"/>
    <n v="2"/>
    <n v="100147630"/>
    <x v="8"/>
    <s v="\N"/>
    <n v="0"/>
    <x v="2"/>
    <d v="2016-07-01T00:00:00"/>
    <s v="Gross"/>
    <n v="2"/>
    <n v="2016"/>
    <n v="7"/>
    <s v="2016-7"/>
    <d v="2016-07-01T00:00:00"/>
    <s v="FY17"/>
    <n v="73"/>
  </r>
  <r>
    <n v="211392"/>
    <x v="0"/>
    <d v="2016-07-01T00:00:00"/>
    <s v="MYWALET_MW-012-BLACK"/>
    <n v="455"/>
    <n v="1"/>
    <n v="455"/>
    <n v="100147629"/>
    <x v="6"/>
    <s v="\N"/>
    <n v="0"/>
    <x v="0"/>
    <d v="2016-07-01T00:00:00"/>
    <s v="Net"/>
    <n v="455"/>
    <n v="2016"/>
    <n v="7"/>
    <s v="2016-7"/>
    <d v="2016-07-01T00:00:00"/>
    <s v="FY17"/>
    <n v="74"/>
  </r>
  <r>
    <n v="211394"/>
    <x v="1"/>
    <d v="2016-07-01T00:00:00"/>
    <s v="RS_Kaju Barfi"/>
    <n v="425"/>
    <n v="1"/>
    <n v="425"/>
    <n v="100147631"/>
    <x v="2"/>
    <s v="\N"/>
    <n v="0"/>
    <x v="0"/>
    <d v="2016-07-01T00:00:00"/>
    <s v="Gross"/>
    <n v="425"/>
    <n v="2016"/>
    <n v="7"/>
    <s v="2016-7"/>
    <d v="2016-07-01T00:00:00"/>
    <s v="FY17"/>
    <n v="75"/>
  </r>
  <r>
    <n v="211395"/>
    <x v="0"/>
    <d v="2016-07-01T00:00:00"/>
    <s v="sstop_Mini AIr Conditioner"/>
    <n v="1335"/>
    <n v="2"/>
    <n v="2670"/>
    <n v="100147632"/>
    <x v="4"/>
    <s v="\N"/>
    <n v="0"/>
    <x v="0"/>
    <d v="2016-07-01T00:00:00"/>
    <s v="Net"/>
    <n v="2670"/>
    <n v="2016"/>
    <n v="7"/>
    <s v="2016-7"/>
    <d v="2016-07-01T00:00:00"/>
    <s v="FY17"/>
    <n v="76"/>
  </r>
  <r>
    <n v="211396"/>
    <x v="2"/>
    <d v="2016-07-01T00:00:00"/>
    <s v="Huawei_Huawei B2 Talk Band"/>
    <n v="10740"/>
    <n v="1"/>
    <n v="10740"/>
    <n v="100147633"/>
    <x v="3"/>
    <s v="R-LHW-105666"/>
    <n v="0"/>
    <x v="0"/>
    <d v="2016-07-01T00:00:00"/>
    <s v="Valid"/>
    <n v="10740"/>
    <n v="2016"/>
    <n v="7"/>
    <s v="2016-7"/>
    <d v="2016-07-01T00:00:00"/>
    <s v="FY17"/>
    <n v="77"/>
  </r>
  <r>
    <n v="211397"/>
    <x v="0"/>
    <d v="2016-07-01T00:00:00"/>
    <s v="cr_DATES WITH CASHEW-200 GM"/>
    <n v="230"/>
    <n v="1"/>
    <n v="740"/>
    <n v="100147634"/>
    <x v="2"/>
    <s v="\N"/>
    <n v="0"/>
    <x v="1"/>
    <d v="2016-07-01T00:00:00"/>
    <s v="Net"/>
    <n v="230"/>
    <n v="2016"/>
    <n v="7"/>
    <s v="2016-7"/>
    <d v="2016-07-01T00:00:00"/>
    <s v="FY17"/>
    <n v="49"/>
  </r>
  <r>
    <n v="211398"/>
    <x v="0"/>
    <d v="2016-07-01T00:00:00"/>
    <s v="cr_DATES WITH WALNUT-200 GM"/>
    <n v="230"/>
    <n v="1"/>
    <n v="740"/>
    <n v="100147634"/>
    <x v="2"/>
    <s v="\N"/>
    <n v="0"/>
    <x v="1"/>
    <d v="2016-07-01T00:00:00"/>
    <s v="Net"/>
    <n v="230"/>
    <n v="2016"/>
    <n v="7"/>
    <s v="2016-7"/>
    <d v="2016-07-01T00:00:00"/>
    <s v="FY17"/>
    <n v="49"/>
  </r>
  <r>
    <n v="211399"/>
    <x v="0"/>
    <d v="2016-07-01T00:00:00"/>
    <s v="UK_Soan Papdi 500 Gms"/>
    <n v="280"/>
    <n v="1"/>
    <n v="740"/>
    <n v="100147634"/>
    <x v="2"/>
    <s v="\N"/>
    <n v="0"/>
    <x v="1"/>
    <d v="2016-07-01T00:00:00"/>
    <s v="Net"/>
    <n v="280"/>
    <n v="2016"/>
    <n v="7"/>
    <s v="2016-7"/>
    <d v="2016-07-01T00:00:00"/>
    <s v="FY17"/>
    <n v="49"/>
  </r>
  <r>
    <n v="211400"/>
    <x v="4"/>
    <d v="2016-07-01T00:00:00"/>
    <s v="Xenium_TG-201653"/>
    <n v="300"/>
    <n v="1"/>
    <n v="1399"/>
    <n v="100147635"/>
    <x v="3"/>
    <s v="\N"/>
    <n v="0"/>
    <x v="0"/>
    <d v="2016-07-01T00:00:00"/>
    <s v="Valid"/>
    <n v="300"/>
    <n v="2016"/>
    <n v="7"/>
    <s v="2016-7"/>
    <d v="2016-07-01T00:00:00"/>
    <s v="FY17"/>
    <n v="78"/>
  </r>
  <r>
    <n v="211401"/>
    <x v="4"/>
    <d v="2016-07-01T00:00:00"/>
    <s v="Xenium_TG-2016132"/>
    <n v="300"/>
    <n v="1"/>
    <n v="1399"/>
    <n v="100147635"/>
    <x v="3"/>
    <s v="\N"/>
    <n v="0"/>
    <x v="0"/>
    <d v="2016-07-01T00:00:00"/>
    <s v="Valid"/>
    <n v="300"/>
    <n v="2016"/>
    <n v="7"/>
    <s v="2016-7"/>
    <d v="2016-07-01T00:00:00"/>
    <s v="FY17"/>
    <n v="78"/>
  </r>
  <r>
    <n v="211402"/>
    <x v="4"/>
    <d v="2016-07-01T00:00:00"/>
    <s v="Xenium_MBC-2016130"/>
    <n v="799"/>
    <n v="1"/>
    <n v="1399"/>
    <n v="100147635"/>
    <x v="3"/>
    <s v="\N"/>
    <n v="0"/>
    <x v="0"/>
    <d v="2016-07-01T00:00:00"/>
    <s v="Valid"/>
    <n v="799"/>
    <n v="2016"/>
    <n v="7"/>
    <s v="2016-7"/>
    <d v="2016-07-01T00:00:00"/>
    <s v="FY17"/>
    <n v="78"/>
  </r>
  <r>
    <n v="211403"/>
    <x v="0"/>
    <d v="2016-07-01T00:00:00"/>
    <s v="ESPICO_Sports Bra-Skin-Free size"/>
    <n v="480"/>
    <n v="1"/>
    <n v="480"/>
    <n v="100147636"/>
    <x v="0"/>
    <s v="R-ISB-58059"/>
    <n v="0"/>
    <x v="0"/>
    <d v="2016-07-01T00:00:00"/>
    <s v="Net"/>
    <n v="480"/>
    <n v="2016"/>
    <n v="7"/>
    <s v="2016-7"/>
    <d v="2016-07-01T00:00:00"/>
    <s v="FY17"/>
    <n v="79"/>
  </r>
  <r>
    <n v="211405"/>
    <x v="0"/>
    <d v="2016-07-01T00:00:00"/>
    <s v="PucaM_FLASH-BLACK-45"/>
    <n v="1200"/>
    <n v="1"/>
    <n v="1000"/>
    <n v="100147637"/>
    <x v="6"/>
    <s v="C-FSD-42225"/>
    <n v="200"/>
    <x v="0"/>
    <d v="2016-07-01T00:00:00"/>
    <s v="Net"/>
    <n v="1200"/>
    <n v="2016"/>
    <n v="7"/>
    <s v="2016-7"/>
    <d v="2016-07-01T00:00:00"/>
    <s v="FY17"/>
    <n v="80"/>
  </r>
  <r>
    <n v="211407"/>
    <x v="2"/>
    <d v="2016-07-01T00:00:00"/>
    <s v="Huawei Y221"/>
    <n v="4530"/>
    <n v="1"/>
    <n v="4530"/>
    <n v="100147638"/>
    <x v="3"/>
    <s v="\N"/>
    <n v="0"/>
    <x v="0"/>
    <d v="2016-07-01T00:00:00"/>
    <s v="Valid"/>
    <n v="4530"/>
    <n v="2016"/>
    <n v="7"/>
    <s v="2016-7"/>
    <d v="2016-07-01T00:00:00"/>
    <s v="FY17"/>
    <n v="81"/>
  </r>
  <r>
    <n v="211408"/>
    <x v="2"/>
    <d v="2016-07-01T00:00:00"/>
    <s v="Rabia_1-A"/>
    <n v="1890"/>
    <n v="1"/>
    <n v="1890"/>
    <n v="100147639"/>
    <x v="0"/>
    <s v="c-mux-47236"/>
    <n v="0"/>
    <x v="0"/>
    <d v="2016-07-01T00:00:00"/>
    <s v="Valid"/>
    <n v="1890"/>
    <n v="2016"/>
    <n v="7"/>
    <s v="2016-7"/>
    <d v="2016-07-01T00:00:00"/>
    <s v="FY17"/>
    <n v="82"/>
  </r>
  <r>
    <n v="211409"/>
    <x v="0"/>
    <d v="2016-07-01T00:00:00"/>
    <s v="kkc_Rose Oasis Prickly Heat Powder"/>
    <n v="80"/>
    <n v="1"/>
    <n v="80"/>
    <n v="100147640"/>
    <x v="1"/>
    <s v="R-RWP-103991"/>
    <n v="0"/>
    <x v="0"/>
    <d v="2016-07-01T00:00:00"/>
    <s v="Net"/>
    <n v="80"/>
    <n v="2016"/>
    <n v="7"/>
    <s v="2016-7"/>
    <d v="2016-07-01T00:00:00"/>
    <s v="FY17"/>
    <n v="66"/>
  </r>
  <r>
    <n v="211410"/>
    <x v="2"/>
    <d v="2016-07-01T00:00:00"/>
    <s v="cr_MUZAFTI IRANI (500GM)"/>
    <n v="185"/>
    <n v="2"/>
    <n v="170"/>
    <n v="100147641"/>
    <x v="2"/>
    <s v="C-FSD-42225"/>
    <n v="200"/>
    <x v="0"/>
    <d v="2016-07-01T00:00:00"/>
    <s v="Valid"/>
    <n v="370"/>
    <n v="2016"/>
    <n v="7"/>
    <s v="2016-7"/>
    <d v="2016-07-01T00:00:00"/>
    <s v="FY17"/>
    <n v="80"/>
  </r>
  <r>
    <n v="211411"/>
    <x v="2"/>
    <d v="2016-07-01T00:00:00"/>
    <s v="test_tcsconnect"/>
    <n v="2"/>
    <n v="1"/>
    <n v="8"/>
    <n v="100147642"/>
    <x v="8"/>
    <s v="\N"/>
    <n v="0"/>
    <x v="0"/>
    <d v="2016-07-01T00:00:00"/>
    <s v="Valid"/>
    <n v="2"/>
    <n v="2016"/>
    <n v="7"/>
    <s v="2016-7"/>
    <d v="2016-07-01T00:00:00"/>
    <s v="FY17"/>
    <n v="83"/>
  </r>
  <r>
    <n v="211412"/>
    <x v="2"/>
    <d v="2016-07-01T00:00:00"/>
    <s v="test_tcsconnect1"/>
    <n v="1"/>
    <n v="1"/>
    <n v="8"/>
    <n v="100147642"/>
    <x v="8"/>
    <s v="\N"/>
    <n v="0"/>
    <x v="0"/>
    <d v="2016-07-01T00:00:00"/>
    <s v="Valid"/>
    <n v="1"/>
    <n v="2016"/>
    <n v="7"/>
    <s v="2016-7"/>
    <d v="2016-07-01T00:00:00"/>
    <s v="FY17"/>
    <n v="83"/>
  </r>
  <r>
    <n v="211413"/>
    <x v="2"/>
    <d v="2016-07-01T00:00:00"/>
    <s v="Test Hazir Product 2-Karachi"/>
    <n v="5"/>
    <n v="1"/>
    <n v="8"/>
    <n v="100147642"/>
    <x v="8"/>
    <s v="\N"/>
    <n v="0"/>
    <x v="0"/>
    <d v="2016-07-01T00:00:00"/>
    <s v="Valid"/>
    <n v="5"/>
    <n v="2016"/>
    <n v="7"/>
    <s v="2016-7"/>
    <d v="2016-07-01T00:00:00"/>
    <s v="FY17"/>
    <n v="83"/>
  </r>
  <r>
    <n v="211415"/>
    <x v="2"/>
    <d v="2016-07-01T00:00:00"/>
    <s v="Audionic_B-710"/>
    <n v="1350"/>
    <n v="1"/>
    <n v="1350"/>
    <n v="100147643"/>
    <x v="10"/>
    <s v="\N"/>
    <n v="0"/>
    <x v="0"/>
    <d v="2016-07-01T00:00:00"/>
    <s v="Valid"/>
    <n v="1350"/>
    <n v="2016"/>
    <n v="7"/>
    <s v="2016-7"/>
    <d v="2016-07-01T00:00:00"/>
    <s v="FY17"/>
    <n v="84"/>
  </r>
  <r>
    <n v="211416"/>
    <x v="2"/>
    <d v="2016-07-01T00:00:00"/>
    <s v="Haier M106"/>
    <n v="2490"/>
    <n v="1"/>
    <n v="2490"/>
    <n v="100147644"/>
    <x v="3"/>
    <s v="C-ISB-103273"/>
    <n v="0"/>
    <x v="0"/>
    <d v="2016-07-01T00:00:00"/>
    <s v="Valid"/>
    <n v="2490"/>
    <n v="2016"/>
    <n v="7"/>
    <s v="2016-7"/>
    <d v="2016-07-01T00:00:00"/>
    <s v="FY17"/>
    <n v="35"/>
  </r>
  <r>
    <n v="211417"/>
    <x v="2"/>
    <d v="2016-07-01T00:00:00"/>
    <s v="GBH-GL245-GOLD-7"/>
    <n v="1650"/>
    <n v="1"/>
    <n v="1650"/>
    <n v="100147645"/>
    <x v="0"/>
    <s v="C-MUX-52058"/>
    <n v="0"/>
    <x v="0"/>
    <d v="2016-07-01T00:00:00"/>
    <s v="Valid"/>
    <n v="1650"/>
    <n v="2016"/>
    <n v="7"/>
    <s v="2016-7"/>
    <d v="2016-07-01T00:00:00"/>
    <s v="FY17"/>
    <n v="85"/>
  </r>
  <r>
    <n v="211419"/>
    <x v="1"/>
    <d v="2016-07-01T00:00:00"/>
    <s v="itter_AB1263"/>
    <n v="1870"/>
    <n v="1"/>
    <n v="1870"/>
    <n v="100147646"/>
    <x v="1"/>
    <s v="R-PEW-50644"/>
    <n v="0"/>
    <x v="5"/>
    <d v="2016-07-01T00:00:00"/>
    <s v="Gross"/>
    <n v="1870"/>
    <n v="2016"/>
    <n v="7"/>
    <s v="2016-7"/>
    <d v="2016-07-01T00:00:00"/>
    <s v="FY17"/>
    <n v="86"/>
  </r>
  <r>
    <n v="211420"/>
    <x v="4"/>
    <d v="2016-07-01T00:00:00"/>
    <s v="GBH-GL226-PINK-8"/>
    <n v="2050"/>
    <n v="1"/>
    <n v="2050"/>
    <n v="100147647"/>
    <x v="0"/>
    <s v="C-MUX-52058"/>
    <n v="0"/>
    <x v="0"/>
    <d v="2016-07-01T00:00:00"/>
    <s v="Valid"/>
    <n v="2050"/>
    <n v="2016"/>
    <n v="7"/>
    <s v="2016-7"/>
    <d v="2016-07-01T00:00:00"/>
    <s v="FY17"/>
    <n v="85"/>
  </r>
  <r>
    <n v="211422"/>
    <x v="0"/>
    <d v="2016-07-01T00:00:00"/>
    <s v="sstop_3dcreenwithspeakers"/>
    <n v="995"/>
    <n v="1"/>
    <n v="0"/>
    <n v="100147648"/>
    <x v="10"/>
    <s v="\N"/>
    <n v="0"/>
    <x v="3"/>
    <d v="2016-07-01T00:00:00"/>
    <s v="Net"/>
    <n v="995"/>
    <n v="2016"/>
    <n v="7"/>
    <s v="2016-7"/>
    <d v="2016-07-01T00:00:00"/>
    <s v="FY17"/>
    <n v="87"/>
  </r>
  <r>
    <n v="211423"/>
    <x v="0"/>
    <d v="2016-07-01T00:00:00"/>
    <s v="kcc_krone deal"/>
    <n v="360"/>
    <n v="1"/>
    <n v="360"/>
    <n v="100147649"/>
    <x v="1"/>
    <s v="C-MUX-48271"/>
    <n v="0"/>
    <x v="0"/>
    <d v="2016-07-01T00:00:00"/>
    <s v="Net"/>
    <n v="360"/>
    <n v="2016"/>
    <n v="7"/>
    <s v="2016-7"/>
    <d v="2016-07-01T00:00:00"/>
    <s v="FY17"/>
    <n v="43"/>
  </r>
  <r>
    <n v="211424"/>
    <x v="0"/>
    <d v="2016-07-01T00:00:00"/>
    <s v="kcc_krone deal"/>
    <n v="360"/>
    <n v="6"/>
    <n v="2160"/>
    <n v="100147650"/>
    <x v="1"/>
    <s v="C-MUX-48271"/>
    <n v="0"/>
    <x v="0"/>
    <d v="2016-07-01T00:00:00"/>
    <s v="Net"/>
    <n v="2160"/>
    <n v="2016"/>
    <n v="7"/>
    <s v="2016-7"/>
    <d v="2016-07-01T00:00:00"/>
    <s v="FY17"/>
    <n v="43"/>
  </r>
  <r>
    <n v="211425"/>
    <x v="0"/>
    <d v="2016-07-01T00:00:00"/>
    <s v="Al Muhafiz Sohan Halwa Almond"/>
    <n v="350"/>
    <n v="1"/>
    <n v="975"/>
    <n v="100147651"/>
    <x v="2"/>
    <s v="\N"/>
    <n v="0"/>
    <x v="0"/>
    <d v="2016-07-01T00:00:00"/>
    <s v="Net"/>
    <n v="350"/>
    <n v="2016"/>
    <n v="7"/>
    <s v="2016-7"/>
    <d v="2016-07-01T00:00:00"/>
    <s v="FY17"/>
    <n v="88"/>
  </r>
  <r>
    <n v="211426"/>
    <x v="0"/>
    <d v="2016-07-01T00:00:00"/>
    <s v="UK_Namkino Mix Nimco 400 Gms"/>
    <n v="170"/>
    <n v="1"/>
    <n v="975"/>
    <n v="100147651"/>
    <x v="2"/>
    <s v="\N"/>
    <n v="0"/>
    <x v="0"/>
    <d v="2016-07-01T00:00:00"/>
    <s v="Net"/>
    <n v="170"/>
    <n v="2016"/>
    <n v="7"/>
    <s v="2016-7"/>
    <d v="2016-07-01T00:00:00"/>
    <s v="FY17"/>
    <n v="88"/>
  </r>
  <r>
    <n v="211427"/>
    <x v="0"/>
    <d v="2016-07-01T00:00:00"/>
    <s v="UK_Namkino Khat Mitha Mix 400 Gms"/>
    <n v="170"/>
    <n v="1"/>
    <n v="975"/>
    <n v="100147651"/>
    <x v="2"/>
    <s v="\N"/>
    <n v="0"/>
    <x v="0"/>
    <d v="2016-07-01T00:00:00"/>
    <s v="Net"/>
    <n v="170"/>
    <n v="2016"/>
    <n v="7"/>
    <s v="2016-7"/>
    <d v="2016-07-01T00:00:00"/>
    <s v="FY17"/>
    <n v="88"/>
  </r>
  <r>
    <n v="211428"/>
    <x v="0"/>
    <d v="2016-07-01T00:00:00"/>
    <s v="UK_Sohan Halwa Tin Pack 400 Gms"/>
    <n v="285"/>
    <n v="1"/>
    <n v="975"/>
    <n v="100147651"/>
    <x v="2"/>
    <s v="\N"/>
    <n v="0"/>
    <x v="0"/>
    <d v="2016-07-01T00:00:00"/>
    <s v="Net"/>
    <n v="285"/>
    <n v="2016"/>
    <n v="7"/>
    <s v="2016-7"/>
    <d v="2016-07-01T00:00:00"/>
    <s v="FY17"/>
    <n v="88"/>
  </r>
  <r>
    <n v="211429"/>
    <x v="0"/>
    <d v="2016-07-01T00:00:00"/>
    <s v="kcc_glamour deal"/>
    <n v="320"/>
    <n v="1"/>
    <n v="320"/>
    <n v="100147652"/>
    <x v="1"/>
    <s v="C-MUX-31510"/>
    <n v="0"/>
    <x v="0"/>
    <d v="2016-07-01T00:00:00"/>
    <s v="Net"/>
    <n v="320"/>
    <n v="2016"/>
    <n v="7"/>
    <s v="2016-7"/>
    <d v="2016-07-01T00:00:00"/>
    <s v="FY17"/>
    <n v="43"/>
  </r>
  <r>
    <n v="211430"/>
    <x v="0"/>
    <d v="2016-07-01T00:00:00"/>
    <s v="bata_leena-5178202-38-5"/>
    <n v="1099"/>
    <n v="1"/>
    <n v="1099"/>
    <n v="100147653"/>
    <x v="0"/>
    <s v="\N"/>
    <n v="0"/>
    <x v="0"/>
    <d v="2016-07-01T00:00:00"/>
    <s v="Net"/>
    <n v="1099"/>
    <n v="2016"/>
    <n v="7"/>
    <s v="2016-7"/>
    <d v="2016-07-01T00:00:00"/>
    <s v="FY17"/>
    <n v="89"/>
  </r>
  <r>
    <n v="211432"/>
    <x v="0"/>
    <d v="2016-07-01T00:00:00"/>
    <s v="kcc_Buy 2 Frey Air Freshener &amp; Get 1 Kasual Body Spray Free"/>
    <n v="240"/>
    <n v="1"/>
    <n v="240"/>
    <n v="100147654"/>
    <x v="1"/>
    <s v="C-MUX-31510"/>
    <n v="0"/>
    <x v="0"/>
    <d v="2016-07-01T00:00:00"/>
    <s v="Net"/>
    <n v="240"/>
    <n v="2016"/>
    <n v="7"/>
    <s v="2016-7"/>
    <d v="2016-07-01T00:00:00"/>
    <s v="FY17"/>
    <n v="43"/>
  </r>
  <r>
    <n v="211433"/>
    <x v="0"/>
    <d v="2016-07-01T00:00:00"/>
    <s v="kcc_krone deal"/>
    <n v="360"/>
    <n v="2"/>
    <n v="720"/>
    <n v="100147655"/>
    <x v="1"/>
    <s v="C-MUX-31510"/>
    <n v="0"/>
    <x v="0"/>
    <d v="2016-07-01T00:00:00"/>
    <s v="Net"/>
    <n v="720"/>
    <n v="2016"/>
    <n v="7"/>
    <s v="2016-7"/>
    <d v="2016-07-01T00:00:00"/>
    <s v="FY17"/>
    <n v="43"/>
  </r>
  <r>
    <n v="211434"/>
    <x v="0"/>
    <d v="2016-07-01T00:00:00"/>
    <s v="kcc_glamour deal"/>
    <n v="320"/>
    <n v="2"/>
    <n v="640"/>
    <n v="100147656"/>
    <x v="1"/>
    <s v="C-MUX-31510"/>
    <n v="0"/>
    <x v="0"/>
    <d v="2016-07-01T00:00:00"/>
    <s v="Net"/>
    <n v="640"/>
    <n v="2016"/>
    <n v="7"/>
    <s v="2016-7"/>
    <d v="2016-07-01T00:00:00"/>
    <s v="FY17"/>
    <n v="43"/>
  </r>
  <r>
    <n v="211435"/>
    <x v="1"/>
    <d v="2016-07-01T00:00:00"/>
    <s v="KC_209 White-M"/>
    <n v="3290"/>
    <n v="1"/>
    <n v="3290"/>
    <n v="100147657"/>
    <x v="6"/>
    <s v="\N"/>
    <n v="0"/>
    <x v="0"/>
    <d v="2016-07-01T00:00:00"/>
    <s v="Gross"/>
    <n v="3290"/>
    <n v="2016"/>
    <n v="7"/>
    <s v="2016-7"/>
    <d v="2016-07-01T00:00:00"/>
    <s v="FY17"/>
    <n v="90"/>
  </r>
  <r>
    <n v="211437"/>
    <x v="0"/>
    <d v="2016-07-01T00:00:00"/>
    <s v="kcc_Buy 2 Frey Air Freshener &amp; Get 1 Kasual Body Spray Free"/>
    <n v="240"/>
    <n v="2"/>
    <n v="480"/>
    <n v="100147658"/>
    <x v="1"/>
    <s v="C-MUX-31510"/>
    <n v="0"/>
    <x v="0"/>
    <d v="2016-07-01T00:00:00"/>
    <s v="Net"/>
    <n v="480"/>
    <n v="2016"/>
    <n v="7"/>
    <s v="2016-7"/>
    <d v="2016-07-01T00:00:00"/>
    <s v="FY17"/>
    <n v="43"/>
  </r>
  <r>
    <n v="211438"/>
    <x v="0"/>
    <d v="2016-07-01T00:00:00"/>
    <s v="kcc_krone deal"/>
    <n v="360"/>
    <n v="1"/>
    <n v="360"/>
    <n v="100147659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39"/>
    <x v="0"/>
    <d v="2016-07-01T00:00:00"/>
    <s v="kcc_glamour deal"/>
    <n v="320"/>
    <n v="1"/>
    <n v="320"/>
    <n v="100147660"/>
    <x v="1"/>
    <s v="C-MUX-31510"/>
    <n v="0"/>
    <x v="0"/>
    <d v="2016-07-01T00:00:00"/>
    <s v="Net"/>
    <n v="320"/>
    <n v="2016"/>
    <n v="7"/>
    <s v="2016-7"/>
    <d v="2016-07-01T00:00:00"/>
    <s v="FY17"/>
    <n v="43"/>
  </r>
  <r>
    <n v="211440"/>
    <x v="0"/>
    <d v="2016-07-01T00:00:00"/>
    <s v="kcc_krone deal"/>
    <n v="360"/>
    <n v="1"/>
    <n v="360"/>
    <n v="100147661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41"/>
    <x v="0"/>
    <d v="2016-07-01T00:00:00"/>
    <s v="kcc_glamour deal"/>
    <n v="320"/>
    <n v="1"/>
    <n v="320"/>
    <n v="100147662"/>
    <x v="1"/>
    <s v="C-MUX-31510"/>
    <n v="0"/>
    <x v="0"/>
    <d v="2016-07-01T00:00:00"/>
    <s v="Net"/>
    <n v="320"/>
    <n v="2016"/>
    <n v="7"/>
    <s v="2016-7"/>
    <d v="2016-07-01T00:00:00"/>
    <s v="FY17"/>
    <n v="43"/>
  </r>
  <r>
    <n v="211442"/>
    <x v="0"/>
    <d v="2016-07-01T00:00:00"/>
    <s v="mm_AG-1038c"/>
    <n v="1690"/>
    <n v="1"/>
    <n v="1013"/>
    <n v="100147663"/>
    <x v="4"/>
    <s v="\N"/>
    <n v="0"/>
    <x v="0"/>
    <d v="2016-07-01T00:00:00"/>
    <s v="Net"/>
    <n v="1690"/>
    <n v="2016"/>
    <n v="7"/>
    <s v="2016-7"/>
    <d v="2016-07-01T00:00:00"/>
    <s v="FY17"/>
    <n v="91"/>
  </r>
  <r>
    <n v="211443"/>
    <x v="0"/>
    <d v="2016-07-01T00:00:00"/>
    <s v="3m_DC272923871"/>
    <n v="500"/>
    <n v="1"/>
    <n v="1013"/>
    <n v="100147663"/>
    <x v="11"/>
    <s v="\N"/>
    <n v="0"/>
    <x v="0"/>
    <d v="2016-07-01T00:00:00"/>
    <s v="Net"/>
    <n v="500"/>
    <n v="2016"/>
    <n v="7"/>
    <s v="2016-7"/>
    <d v="2016-07-01T00:00:00"/>
    <s v="FY17"/>
    <n v="91"/>
  </r>
  <r>
    <n v="211444"/>
    <x v="0"/>
    <d v="2016-07-01T00:00:00"/>
    <s v="MEGUIAR_G12711"/>
    <n v="2800"/>
    <n v="1"/>
    <n v="1013"/>
    <n v="100147663"/>
    <x v="8"/>
    <s v="\N"/>
    <n v="0"/>
    <x v="0"/>
    <d v="2016-07-01T00:00:00"/>
    <s v="Net"/>
    <n v="2800"/>
    <n v="2016"/>
    <n v="7"/>
    <s v="2016-7"/>
    <d v="2016-07-01T00:00:00"/>
    <s v="FY17"/>
    <n v="91"/>
  </r>
  <r>
    <n v="211445"/>
    <x v="0"/>
    <d v="2016-07-01T00:00:00"/>
    <s v="MEGUIAR_G3503"/>
    <n v="2550"/>
    <n v="1"/>
    <n v="1013"/>
    <n v="100147663"/>
    <x v="8"/>
    <s v="\N"/>
    <n v="0"/>
    <x v="0"/>
    <d v="2016-07-01T00:00:00"/>
    <s v="Net"/>
    <n v="2550"/>
    <n v="2016"/>
    <n v="7"/>
    <s v="2016-7"/>
    <d v="2016-07-01T00:00:00"/>
    <s v="FY17"/>
    <n v="91"/>
  </r>
  <r>
    <n v="211446"/>
    <x v="0"/>
    <d v="2016-07-01T00:00:00"/>
    <s v="MEGUIAR_X3070"/>
    <n v="570"/>
    <n v="1"/>
    <n v="1013"/>
    <n v="100147663"/>
    <x v="8"/>
    <s v="\N"/>
    <n v="0"/>
    <x v="0"/>
    <d v="2016-07-01T00:00:00"/>
    <s v="Net"/>
    <n v="570"/>
    <n v="2016"/>
    <n v="7"/>
    <s v="2016-7"/>
    <d v="2016-07-01T00:00:00"/>
    <s v="FY17"/>
    <n v="91"/>
  </r>
  <r>
    <n v="211447"/>
    <x v="0"/>
    <d v="2016-07-01T00:00:00"/>
    <s v="BFk_Denim Jeans with Gallace for Boys |OF67-3-4 yrs"/>
    <n v="903"/>
    <n v="1"/>
    <n v="1013"/>
    <n v="100147663"/>
    <x v="7"/>
    <s v="\N"/>
    <n v="0"/>
    <x v="0"/>
    <d v="2016-07-01T00:00:00"/>
    <s v="Net"/>
    <n v="903"/>
    <n v="2016"/>
    <n v="7"/>
    <s v="2016-7"/>
    <d v="2016-07-01T00:00:00"/>
    <s v="FY17"/>
    <n v="91"/>
  </r>
  <r>
    <n v="211449"/>
    <x v="0"/>
    <d v="2016-07-01T00:00:00"/>
    <s v="RS_Soan Papri-250gm"/>
    <n v="150"/>
    <n v="1"/>
    <n v="150"/>
    <n v="100147664"/>
    <x v="2"/>
    <s v="\N"/>
    <n v="0"/>
    <x v="0"/>
    <d v="2016-07-01T00:00:00"/>
    <s v="Net"/>
    <n v="150"/>
    <n v="2016"/>
    <n v="7"/>
    <s v="2016-7"/>
    <d v="2016-07-01T00:00:00"/>
    <s v="FY17"/>
    <n v="92"/>
  </r>
  <r>
    <n v="211450"/>
    <x v="0"/>
    <d v="2016-07-01T00:00:00"/>
    <s v="kcc_krone deal"/>
    <n v="360"/>
    <n v="1"/>
    <n v="360"/>
    <n v="100147665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51"/>
    <x v="0"/>
    <d v="2016-07-01T00:00:00"/>
    <s v="kcc_glamour deal"/>
    <n v="320"/>
    <n v="1"/>
    <n v="320"/>
    <n v="100147666"/>
    <x v="1"/>
    <s v="C-MUX-31510"/>
    <n v="0"/>
    <x v="0"/>
    <d v="2016-07-01T00:00:00"/>
    <s v="Net"/>
    <n v="320"/>
    <n v="2016"/>
    <n v="7"/>
    <s v="2016-7"/>
    <d v="2016-07-01T00:00:00"/>
    <s v="FY17"/>
    <n v="43"/>
  </r>
  <r>
    <n v="211452"/>
    <x v="0"/>
    <d v="2016-07-01T00:00:00"/>
    <s v="kcc_krone deal"/>
    <n v="360"/>
    <n v="1"/>
    <n v="360"/>
    <n v="100147667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53"/>
    <x v="0"/>
    <d v="2016-07-01T00:00:00"/>
    <s v="kcc_krone deal"/>
    <n v="360"/>
    <n v="1"/>
    <n v="360"/>
    <n v="100147668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54"/>
    <x v="0"/>
    <d v="2016-07-01T00:00:00"/>
    <s v="kcc_krone deal"/>
    <n v="360"/>
    <n v="1"/>
    <n v="360"/>
    <n v="100147669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55"/>
    <x v="0"/>
    <d v="2016-07-01T00:00:00"/>
    <s v="kcc_krone deal"/>
    <n v="360"/>
    <n v="1"/>
    <n v="360"/>
    <n v="100147670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56"/>
    <x v="0"/>
    <d v="2016-07-01T00:00:00"/>
    <s v="kcc_krone deal"/>
    <n v="360"/>
    <n v="1"/>
    <n v="360"/>
    <n v="100147671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57"/>
    <x v="0"/>
    <d v="2016-07-01T00:00:00"/>
    <s v="kcc_krone deal"/>
    <n v="360"/>
    <n v="1"/>
    <n v="360"/>
    <n v="100147672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58"/>
    <x v="0"/>
    <d v="2016-07-01T00:00:00"/>
    <s v="Al Muhafiz Sohan Halwa Almond"/>
    <n v="350"/>
    <n v="2"/>
    <n v="700"/>
    <n v="100147673"/>
    <x v="2"/>
    <n v="80645"/>
    <n v="0"/>
    <x v="0"/>
    <d v="2016-07-01T00:00:00"/>
    <s v="Net"/>
    <n v="700"/>
    <n v="2016"/>
    <n v="7"/>
    <s v="2016-7"/>
    <d v="2016-07-01T00:00:00"/>
    <s v="FY17"/>
    <n v="93"/>
  </r>
  <r>
    <n v="211459"/>
    <x v="0"/>
    <d v="2016-07-01T00:00:00"/>
    <s v="kcc_krone deal"/>
    <n v="360"/>
    <n v="1"/>
    <n v="360"/>
    <n v="100147674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60"/>
    <x v="0"/>
    <d v="2016-07-01T00:00:00"/>
    <s v="kcc_lush"/>
    <n v="140"/>
    <n v="5"/>
    <n v="700"/>
    <n v="100147675"/>
    <x v="1"/>
    <s v="C-MUX-7521"/>
    <n v="0"/>
    <x v="0"/>
    <d v="2016-07-01T00:00:00"/>
    <s v="Net"/>
    <n v="700"/>
    <n v="2016"/>
    <n v="7"/>
    <s v="2016-7"/>
    <d v="2016-07-01T00:00:00"/>
    <s v="FY17"/>
    <n v="94"/>
  </r>
  <r>
    <n v="211461"/>
    <x v="2"/>
    <d v="2016-07-01T00:00:00"/>
    <s v="kcc_glamour deal"/>
    <n v="320"/>
    <n v="1"/>
    <n v="320"/>
    <n v="100147676"/>
    <x v="1"/>
    <n v="51442"/>
    <n v="0"/>
    <x v="0"/>
    <d v="2016-07-01T00:00:00"/>
    <s v="Valid"/>
    <n v="320"/>
    <n v="2016"/>
    <n v="7"/>
    <s v="2016-7"/>
    <d v="2016-07-01T00:00:00"/>
    <s v="FY17"/>
    <n v="95"/>
  </r>
  <r>
    <n v="211462"/>
    <x v="0"/>
    <d v="2016-07-01T00:00:00"/>
    <s v="HR_Pani Puri 360g"/>
    <n v="350"/>
    <n v="1"/>
    <n v="350"/>
    <n v="100147677"/>
    <x v="2"/>
    <s v="\N"/>
    <n v="0"/>
    <x v="0"/>
    <d v="2016-07-01T00:00:00"/>
    <s v="Net"/>
    <n v="350"/>
    <n v="2016"/>
    <n v="7"/>
    <s v="2016-7"/>
    <d v="2016-07-01T00:00:00"/>
    <s v="FY17"/>
    <n v="96"/>
  </r>
  <r>
    <n v="211463"/>
    <x v="0"/>
    <d v="2016-07-01T00:00:00"/>
    <s v="kcc_glamour deal"/>
    <n v="320"/>
    <n v="1"/>
    <n v="320"/>
    <n v="100147678"/>
    <x v="1"/>
    <s v="C-MUX-52058"/>
    <n v="0"/>
    <x v="0"/>
    <d v="2016-07-01T00:00:00"/>
    <s v="Net"/>
    <n v="320"/>
    <n v="2016"/>
    <n v="7"/>
    <s v="2016-7"/>
    <d v="2016-07-01T00:00:00"/>
    <s v="FY17"/>
    <n v="85"/>
  </r>
  <r>
    <n v="211464"/>
    <x v="0"/>
    <d v="2016-07-01T00:00:00"/>
    <s v="kcc_krone deal"/>
    <n v="360"/>
    <n v="1"/>
    <n v="360"/>
    <n v="100147679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65"/>
    <x v="2"/>
    <d v="2016-07-01T00:00:00"/>
    <s v="kcc_glamour deal"/>
    <n v="320"/>
    <n v="1"/>
    <n v="320"/>
    <n v="100147680"/>
    <x v="1"/>
    <n v="51442"/>
    <n v="0"/>
    <x v="0"/>
    <d v="2016-07-01T00:00:00"/>
    <s v="Valid"/>
    <n v="320"/>
    <n v="2016"/>
    <n v="7"/>
    <s v="2016-7"/>
    <d v="2016-07-01T00:00:00"/>
    <s v="FY17"/>
    <n v="95"/>
  </r>
  <r>
    <n v="211466"/>
    <x v="0"/>
    <d v="2016-07-01T00:00:00"/>
    <s v="kcc_krone deal"/>
    <n v="360"/>
    <n v="1"/>
    <n v="360"/>
    <n v="100147681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67"/>
    <x v="0"/>
    <d v="2016-07-01T00:00:00"/>
    <s v="kcc_krone deal"/>
    <n v="360"/>
    <n v="1"/>
    <n v="360"/>
    <n v="100147682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68"/>
    <x v="0"/>
    <d v="2016-07-01T00:00:00"/>
    <s v="kcc_Buy 2 Frey Air Freshener &amp; Get 1 Kasual Body Spray Free"/>
    <n v="240"/>
    <n v="2"/>
    <n v="480"/>
    <n v="100147683"/>
    <x v="1"/>
    <s v="C-MUX-31510"/>
    <n v="0"/>
    <x v="0"/>
    <d v="2016-07-01T00:00:00"/>
    <s v="Net"/>
    <n v="480"/>
    <n v="2016"/>
    <n v="7"/>
    <s v="2016-7"/>
    <d v="2016-07-01T00:00:00"/>
    <s v="FY17"/>
    <n v="43"/>
  </r>
  <r>
    <n v="211469"/>
    <x v="0"/>
    <d v="2016-07-01T00:00:00"/>
    <s v="kcc_active"/>
    <n v="180"/>
    <n v="1"/>
    <n v="323"/>
    <n v="100147684"/>
    <x v="1"/>
    <s v="\N"/>
    <n v="0"/>
    <x v="0"/>
    <d v="2016-07-01T00:00:00"/>
    <s v="Net"/>
    <n v="180"/>
    <n v="2016"/>
    <n v="7"/>
    <s v="2016-7"/>
    <d v="2016-07-01T00:00:00"/>
    <s v="FY17"/>
    <n v="97"/>
  </r>
  <r>
    <n v="211470"/>
    <x v="0"/>
    <d v="2016-07-01T00:00:00"/>
    <s v="kcc_Xtreme Mantastic Men Shower Gels"/>
    <n v="143"/>
    <n v="1"/>
    <n v="323"/>
    <n v="100147684"/>
    <x v="1"/>
    <s v="\N"/>
    <n v="0"/>
    <x v="0"/>
    <d v="2016-07-01T00:00:00"/>
    <s v="Net"/>
    <n v="143"/>
    <n v="2016"/>
    <n v="7"/>
    <s v="2016-7"/>
    <d v="2016-07-01T00:00:00"/>
    <s v="FY17"/>
    <n v="97"/>
  </r>
  <r>
    <n v="211471"/>
    <x v="0"/>
    <d v="2016-07-01T00:00:00"/>
    <s v="kcc_krone deal"/>
    <n v="360"/>
    <n v="1"/>
    <n v="360"/>
    <n v="100147685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72"/>
    <x v="0"/>
    <d v="2016-07-01T00:00:00"/>
    <s v="kcc_glamour deal"/>
    <n v="320"/>
    <n v="1"/>
    <n v="0"/>
    <n v="100147686"/>
    <x v="1"/>
    <s v="C-MUX-20260"/>
    <n v="0"/>
    <x v="3"/>
    <d v="2016-07-01T00:00:00"/>
    <s v="Net"/>
    <n v="320"/>
    <n v="2016"/>
    <n v="7"/>
    <s v="2016-7"/>
    <d v="2016-07-01T00:00:00"/>
    <s v="FY17"/>
    <n v="98"/>
  </r>
  <r>
    <n v="211473"/>
    <x v="0"/>
    <d v="2016-07-01T00:00:00"/>
    <s v="Rajesh_RAJ033"/>
    <n v="1065"/>
    <n v="1"/>
    <n v="1065"/>
    <n v="100147687"/>
    <x v="12"/>
    <s v="\N"/>
    <n v="0"/>
    <x v="0"/>
    <d v="2016-07-01T00:00:00"/>
    <s v="Net"/>
    <n v="1065"/>
    <n v="2016"/>
    <n v="7"/>
    <s v="2016-7"/>
    <d v="2016-07-01T00:00:00"/>
    <s v="FY17"/>
    <n v="99"/>
  </r>
  <r>
    <n v="211474"/>
    <x v="0"/>
    <d v="2016-07-01T00:00:00"/>
    <s v="kcc_Buy 2 Frey Air Freshener &amp; Get 1 Kasual Body Spray Free"/>
    <n v="240"/>
    <n v="1"/>
    <n v="240"/>
    <n v="100147688"/>
    <x v="1"/>
    <s v="C-MUX-31510"/>
    <n v="0"/>
    <x v="0"/>
    <d v="2016-07-01T00:00:00"/>
    <s v="Net"/>
    <n v="240"/>
    <n v="2016"/>
    <n v="7"/>
    <s v="2016-7"/>
    <d v="2016-07-01T00:00:00"/>
    <s v="FY17"/>
    <n v="43"/>
  </r>
  <r>
    <n v="211475"/>
    <x v="0"/>
    <d v="2016-07-01T00:00:00"/>
    <s v="kcc_Buy 2 Frey Air Freshener &amp; Get 1 Kasual Body Spray Free"/>
    <n v="240"/>
    <n v="1"/>
    <n v="240"/>
    <n v="100147689"/>
    <x v="1"/>
    <s v="C-MUX-31510"/>
    <n v="0"/>
    <x v="0"/>
    <d v="2016-07-01T00:00:00"/>
    <s v="Net"/>
    <n v="240"/>
    <n v="2016"/>
    <n v="7"/>
    <s v="2016-7"/>
    <d v="2016-07-01T00:00:00"/>
    <s v="FY17"/>
    <n v="43"/>
  </r>
  <r>
    <n v="211476"/>
    <x v="0"/>
    <d v="2016-07-01T00:00:00"/>
    <s v="ajmery_AJ-123-L"/>
    <n v="999"/>
    <n v="1"/>
    <n v="999"/>
    <n v="100147690"/>
    <x v="6"/>
    <s v="\N"/>
    <n v="0"/>
    <x v="0"/>
    <d v="2016-07-01T00:00:00"/>
    <s v="Net"/>
    <n v="999"/>
    <n v="2016"/>
    <n v="7"/>
    <s v="2016-7"/>
    <d v="2016-07-01T00:00:00"/>
    <s v="FY17"/>
    <n v="100"/>
  </r>
  <r>
    <n v="211478"/>
    <x v="2"/>
    <d v="2016-07-01T00:00:00"/>
    <s v="mitsubishi_1.5 ton SRC 18CLK"/>
    <n v="55850"/>
    <n v="1"/>
    <n v="55850"/>
    <n v="100147691"/>
    <x v="4"/>
    <s v="R-isb-57478"/>
    <n v="0"/>
    <x v="0"/>
    <d v="2016-07-01T00:00:00"/>
    <s v="Valid"/>
    <n v="55850"/>
    <n v="2016"/>
    <n v="7"/>
    <s v="2016-7"/>
    <d v="2016-07-01T00:00:00"/>
    <s v="FY17"/>
    <n v="101"/>
  </r>
  <r>
    <n v="211479"/>
    <x v="0"/>
    <d v="2016-07-01T00:00:00"/>
    <s v="Dany_Genius Tab G7 Metallica "/>
    <n v="6500"/>
    <n v="1"/>
    <n v="6500"/>
    <n v="100147692"/>
    <x v="3"/>
    <s v="R-LHC-104132"/>
    <n v="0"/>
    <x v="0"/>
    <d v="2016-07-01T00:00:00"/>
    <s v="Net"/>
    <n v="6500"/>
    <n v="2016"/>
    <n v="7"/>
    <s v="2016-7"/>
    <d v="2016-07-01T00:00:00"/>
    <s v="FY17"/>
    <n v="102"/>
  </r>
  <r>
    <n v="211480"/>
    <x v="2"/>
    <d v="2016-07-01T00:00:00"/>
    <s v="bata_leena-6618940-39-6"/>
    <n v="399"/>
    <n v="1"/>
    <n v="399"/>
    <n v="100147693"/>
    <x v="0"/>
    <s v="\N"/>
    <n v="0"/>
    <x v="0"/>
    <d v="2016-07-01T00:00:00"/>
    <s v="Valid"/>
    <n v="399"/>
    <n v="2016"/>
    <n v="7"/>
    <s v="2016-7"/>
    <d v="2016-07-01T00:00:00"/>
    <s v="FY17"/>
    <n v="103"/>
  </r>
  <r>
    <n v="211482"/>
    <x v="2"/>
    <d v="2016-07-01T00:00:00"/>
    <s v="gree_12CZ8"/>
    <n v="42860"/>
    <n v="1"/>
    <n v="42860"/>
    <n v="100147694"/>
    <x v="4"/>
    <s v="R-isb-57478"/>
    <n v="0"/>
    <x v="0"/>
    <d v="2016-07-01T00:00:00"/>
    <s v="Valid"/>
    <n v="42860"/>
    <n v="2016"/>
    <n v="7"/>
    <s v="2016-7"/>
    <d v="2016-07-01T00:00:00"/>
    <s v="FY17"/>
    <n v="101"/>
  </r>
  <r>
    <n v="211483"/>
    <x v="0"/>
    <d v="2016-07-01T00:00:00"/>
    <s v="kcc_krone deal"/>
    <n v="360"/>
    <n v="1"/>
    <n v="360"/>
    <n v="100147695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84"/>
    <x v="0"/>
    <d v="2016-07-01T00:00:00"/>
    <s v="kcc_glamour deal"/>
    <n v="320"/>
    <n v="1"/>
    <n v="320"/>
    <n v="100147696"/>
    <x v="1"/>
    <s v="C-MUX-31510"/>
    <n v="0"/>
    <x v="0"/>
    <d v="2016-07-01T00:00:00"/>
    <s v="Net"/>
    <n v="320"/>
    <n v="2016"/>
    <n v="7"/>
    <s v="2016-7"/>
    <d v="2016-07-01T00:00:00"/>
    <s v="FY17"/>
    <n v="43"/>
  </r>
  <r>
    <n v="211485"/>
    <x v="0"/>
    <d v="2016-07-01T00:00:00"/>
    <s v="kcc_Buy 2 Frey Air Freshener &amp; Get 1 Kasual Body Spray Free"/>
    <n v="240"/>
    <n v="1"/>
    <n v="240"/>
    <n v="100147697"/>
    <x v="1"/>
    <s v="C-MUX-31510"/>
    <n v="0"/>
    <x v="0"/>
    <d v="2016-07-01T00:00:00"/>
    <s v="Net"/>
    <n v="240"/>
    <n v="2016"/>
    <n v="7"/>
    <s v="2016-7"/>
    <d v="2016-07-01T00:00:00"/>
    <s v="FY17"/>
    <n v="43"/>
  </r>
  <r>
    <n v="211486"/>
    <x v="1"/>
    <d v="2016-07-01T00:00:00"/>
    <s v="Teenz_B-0541"/>
    <n v="3250"/>
    <n v="1"/>
    <n v="3250"/>
    <n v="100147698"/>
    <x v="0"/>
    <s v="\N"/>
    <n v="0"/>
    <x v="6"/>
    <d v="2016-07-01T00:00:00"/>
    <s v="Gross"/>
    <n v="3250"/>
    <n v="2016"/>
    <n v="7"/>
    <s v="2016-7"/>
    <d v="2016-07-01T00:00:00"/>
    <s v="FY17"/>
    <n v="104"/>
  </r>
  <r>
    <n v="211487"/>
    <x v="0"/>
    <d v="2016-07-01T00:00:00"/>
    <s v="Emo_SS-22057-11"/>
    <n v="775"/>
    <n v="1"/>
    <n v="775"/>
    <n v="100147699"/>
    <x v="6"/>
    <s v="\N"/>
    <n v="0"/>
    <x v="0"/>
    <d v="2016-07-01T00:00:00"/>
    <s v="Net"/>
    <n v="775"/>
    <n v="2016"/>
    <n v="7"/>
    <s v="2016-7"/>
    <d v="2016-07-01T00:00:00"/>
    <s v="FY17"/>
    <n v="105"/>
  </r>
  <r>
    <n v="211489"/>
    <x v="0"/>
    <d v="2016-07-01T00:00:00"/>
    <s v="kcc_glamour deal"/>
    <n v="320"/>
    <n v="1"/>
    <n v="320"/>
    <n v="100147700"/>
    <x v="1"/>
    <s v="C-MUX-31510"/>
    <n v="0"/>
    <x v="0"/>
    <d v="2016-07-01T00:00:00"/>
    <s v="Net"/>
    <n v="320"/>
    <n v="2016"/>
    <n v="7"/>
    <s v="2016-7"/>
    <d v="2016-07-01T00:00:00"/>
    <s v="FY17"/>
    <n v="43"/>
  </r>
  <r>
    <n v="211490"/>
    <x v="0"/>
    <d v="2016-07-01T00:00:00"/>
    <s v="kcc_krone deal"/>
    <n v="360"/>
    <n v="1"/>
    <n v="360"/>
    <n v="100147701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91"/>
    <x v="0"/>
    <d v="2016-07-01T00:00:00"/>
    <s v="kcc_glamour deal"/>
    <n v="320"/>
    <n v="1"/>
    <n v="320"/>
    <n v="100147702"/>
    <x v="1"/>
    <s v="C-MUX-31510"/>
    <n v="0"/>
    <x v="0"/>
    <d v="2016-07-01T00:00:00"/>
    <s v="Net"/>
    <n v="320"/>
    <n v="2016"/>
    <n v="7"/>
    <s v="2016-7"/>
    <d v="2016-07-01T00:00:00"/>
    <s v="FY17"/>
    <n v="43"/>
  </r>
  <r>
    <n v="211492"/>
    <x v="0"/>
    <d v="2016-07-01T00:00:00"/>
    <s v="kcc_Buy 2 Frey Air Freshener &amp; Get 1 Kasual Body Spray Free"/>
    <n v="240"/>
    <n v="1"/>
    <n v="240"/>
    <n v="100147703"/>
    <x v="1"/>
    <s v="C-MUX-31510"/>
    <n v="0"/>
    <x v="0"/>
    <d v="2016-07-01T00:00:00"/>
    <s v="Net"/>
    <n v="240"/>
    <n v="2016"/>
    <n v="7"/>
    <s v="2016-7"/>
    <d v="2016-07-01T00:00:00"/>
    <s v="FY17"/>
    <n v="43"/>
  </r>
  <r>
    <n v="211493"/>
    <x v="0"/>
    <d v="2016-07-01T00:00:00"/>
    <s v="kcc_krone deal"/>
    <n v="360"/>
    <n v="1"/>
    <n v="360"/>
    <n v="100147704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495"/>
    <x v="2"/>
    <d v="2016-07-01T00:00:00"/>
    <s v="kcc_glamour deal"/>
    <n v="320"/>
    <n v="1"/>
    <n v="320"/>
    <n v="100147706"/>
    <x v="1"/>
    <s v="C-MUX-31510"/>
    <n v="0"/>
    <x v="0"/>
    <d v="2016-07-01T00:00:00"/>
    <s v="Valid"/>
    <n v="320"/>
    <n v="2016"/>
    <n v="7"/>
    <s v="2016-7"/>
    <d v="2016-07-01T00:00:00"/>
    <s v="FY17"/>
    <n v="43"/>
  </r>
  <r>
    <n v="211494"/>
    <x v="0"/>
    <d v="2016-07-01T00:00:00"/>
    <s v="UK_Soan Papdi 500 Gms"/>
    <n v="280"/>
    <n v="1"/>
    <n v="280"/>
    <n v="100147705"/>
    <x v="2"/>
    <s v="C LHE 41938"/>
    <n v="0"/>
    <x v="0"/>
    <d v="2016-07-01T00:00:00"/>
    <s v="Net"/>
    <n v="280"/>
    <n v="2016"/>
    <n v="7"/>
    <s v="2016-7"/>
    <d v="2016-07-01T00:00:00"/>
    <s v="FY17"/>
    <n v="59"/>
  </r>
  <r>
    <n v="211496"/>
    <x v="0"/>
    <d v="2016-07-01T00:00:00"/>
    <s v="sapil_Sapil Disclosure Men 100ML"/>
    <n v="1647"/>
    <n v="1"/>
    <n v="1647"/>
    <n v="100147707"/>
    <x v="1"/>
    <s v="R-isb-57478"/>
    <n v="0"/>
    <x v="0"/>
    <d v="2016-07-01T00:00:00"/>
    <s v="Net"/>
    <n v="1647"/>
    <n v="2016"/>
    <n v="7"/>
    <s v="2016-7"/>
    <d v="2016-07-01T00:00:00"/>
    <s v="FY17"/>
    <n v="101"/>
  </r>
  <r>
    <n v="211497"/>
    <x v="0"/>
    <d v="2016-07-01T00:00:00"/>
    <s v="kcc_Buy 2 Frey Air Freshener &amp; Get 1 Kasual Body Spray Free"/>
    <n v="240"/>
    <n v="1"/>
    <n v="240"/>
    <n v="100147708"/>
    <x v="1"/>
    <s v="C-MUX-31510"/>
    <n v="0"/>
    <x v="0"/>
    <d v="2016-07-01T00:00:00"/>
    <s v="Net"/>
    <n v="240"/>
    <n v="2016"/>
    <n v="7"/>
    <s v="2016-7"/>
    <d v="2016-07-01T00:00:00"/>
    <s v="FY17"/>
    <n v="43"/>
  </r>
  <r>
    <n v="211498"/>
    <x v="0"/>
    <d v="2016-07-01T00:00:00"/>
    <s v="kcc_krone deal"/>
    <n v="360"/>
    <n v="1"/>
    <n v="360"/>
    <n v="100147709"/>
    <x v="1"/>
    <s v="C LHE 40936"/>
    <n v="0"/>
    <x v="0"/>
    <d v="2016-07-01T00:00:00"/>
    <s v="Net"/>
    <n v="360"/>
    <n v="2016"/>
    <n v="7"/>
    <s v="2016-7"/>
    <d v="2016-07-01T00:00:00"/>
    <s v="FY17"/>
    <n v="59"/>
  </r>
  <r>
    <n v="211499"/>
    <x v="0"/>
    <d v="2016-07-01T00:00:00"/>
    <s v="kcc_krone deal"/>
    <n v="360"/>
    <n v="1"/>
    <n v="360"/>
    <n v="100147710"/>
    <x v="1"/>
    <s v="C LHE 40936"/>
    <n v="0"/>
    <x v="0"/>
    <d v="2016-07-01T00:00:00"/>
    <s v="Net"/>
    <n v="360"/>
    <n v="2016"/>
    <n v="7"/>
    <s v="2016-7"/>
    <d v="2016-07-01T00:00:00"/>
    <s v="FY17"/>
    <n v="59"/>
  </r>
  <r>
    <n v="211500"/>
    <x v="0"/>
    <d v="2016-07-01T00:00:00"/>
    <s v="kcc_krone deal"/>
    <n v="360"/>
    <n v="1"/>
    <n v="360"/>
    <n v="100147711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501"/>
    <x v="2"/>
    <d v="2016-07-01T00:00:00"/>
    <s v="kcc_glamour deal"/>
    <n v="320"/>
    <n v="1"/>
    <n v="320"/>
    <n v="100147712"/>
    <x v="1"/>
    <s v="C-MUX-31510"/>
    <n v="0"/>
    <x v="0"/>
    <d v="2016-07-01T00:00:00"/>
    <s v="Valid"/>
    <n v="320"/>
    <n v="2016"/>
    <n v="7"/>
    <s v="2016-7"/>
    <d v="2016-07-01T00:00:00"/>
    <s v="FY17"/>
    <n v="43"/>
  </r>
  <r>
    <n v="211502"/>
    <x v="0"/>
    <d v="2016-07-01T00:00:00"/>
    <s v="kcc_glamour deal"/>
    <n v="320"/>
    <n v="1"/>
    <n v="320"/>
    <n v="100147713"/>
    <x v="1"/>
    <s v="C-MUX-31510"/>
    <n v="0"/>
    <x v="0"/>
    <d v="2016-07-01T00:00:00"/>
    <s v="Net"/>
    <n v="320"/>
    <n v="2016"/>
    <n v="7"/>
    <s v="2016-7"/>
    <d v="2016-07-01T00:00:00"/>
    <s v="FY17"/>
    <n v="43"/>
  </r>
  <r>
    <n v="211503"/>
    <x v="0"/>
    <d v="2016-07-01T00:00:00"/>
    <s v="Al Muhafiz Sohan Halwa Almond"/>
    <n v="350"/>
    <n v="1"/>
    <n v="165"/>
    <n v="100147714"/>
    <x v="2"/>
    <s v="R-KHS-103982"/>
    <n v="0"/>
    <x v="0"/>
    <d v="2016-07-01T00:00:00"/>
    <s v="Net"/>
    <n v="350"/>
    <n v="2016"/>
    <n v="7"/>
    <s v="2016-7"/>
    <d v="2016-07-01T00:00:00"/>
    <s v="FY17"/>
    <n v="106"/>
  </r>
  <r>
    <n v="211504"/>
    <x v="0"/>
    <d v="2016-07-01T00:00:00"/>
    <s v="kcc_krone deal"/>
    <n v="360"/>
    <n v="1"/>
    <n v="360"/>
    <n v="100147715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505"/>
    <x v="2"/>
    <d v="2016-07-01T00:00:00"/>
    <s v="UK_Gift Box Almond Delight 500 Gms"/>
    <n v="350"/>
    <n v="1"/>
    <n v="350"/>
    <n v="100147716"/>
    <x v="2"/>
    <s v="\N"/>
    <n v="0"/>
    <x v="0"/>
    <d v="2016-07-01T00:00:00"/>
    <s v="Valid"/>
    <n v="350"/>
    <n v="2016"/>
    <n v="7"/>
    <s v="2016-7"/>
    <d v="2016-07-01T00:00:00"/>
    <s v="FY17"/>
    <n v="107"/>
  </r>
  <r>
    <n v="211506"/>
    <x v="0"/>
    <d v="2016-07-01T00:00:00"/>
    <s v="kcc_glamour deal"/>
    <n v="320"/>
    <n v="1"/>
    <n v="320"/>
    <n v="100147717"/>
    <x v="1"/>
    <s v="C-ISB-42133"/>
    <n v="0"/>
    <x v="0"/>
    <d v="2016-07-01T00:00:00"/>
    <s v="Net"/>
    <n v="320"/>
    <n v="2016"/>
    <n v="7"/>
    <s v="2016-7"/>
    <d v="2016-07-01T00:00:00"/>
    <s v="FY17"/>
    <n v="35"/>
  </r>
  <r>
    <n v="211507"/>
    <x v="2"/>
    <d v="2016-07-01T00:00:00"/>
    <s v="MYWALET_MW-002-D-BROWN"/>
    <n v="512"/>
    <n v="1"/>
    <n v="512"/>
    <n v="100147718"/>
    <x v="6"/>
    <s v="\N"/>
    <n v="0"/>
    <x v="0"/>
    <d v="2016-07-01T00:00:00"/>
    <s v="Valid"/>
    <n v="512"/>
    <n v="2016"/>
    <n v="7"/>
    <s v="2016-7"/>
    <d v="2016-07-01T00:00:00"/>
    <s v="FY17"/>
    <n v="105"/>
  </r>
  <r>
    <n v="211508"/>
    <x v="0"/>
    <d v="2016-07-01T00:00:00"/>
    <s v="kcc_Bakheer Pocket Perfume"/>
    <n v="120"/>
    <n v="1"/>
    <n v="360"/>
    <n v="100147719"/>
    <x v="1"/>
    <s v="R-KHW-104406"/>
    <n v="0"/>
    <x v="0"/>
    <d v="2016-07-01T00:00:00"/>
    <s v="Net"/>
    <n v="120"/>
    <n v="2016"/>
    <n v="7"/>
    <s v="2016-7"/>
    <d v="2016-07-01T00:00:00"/>
    <s v="FY17"/>
    <n v="13"/>
  </r>
  <r>
    <n v="211509"/>
    <x v="0"/>
    <d v="2016-07-01T00:00:00"/>
    <s v="kcc_Oudh Pocket Perfume"/>
    <n v="120"/>
    <n v="1"/>
    <n v="360"/>
    <n v="100147719"/>
    <x v="1"/>
    <s v="R-KHW-104406"/>
    <n v="0"/>
    <x v="0"/>
    <d v="2016-07-01T00:00:00"/>
    <s v="Net"/>
    <n v="120"/>
    <n v="2016"/>
    <n v="7"/>
    <s v="2016-7"/>
    <d v="2016-07-01T00:00:00"/>
    <s v="FY17"/>
    <n v="13"/>
  </r>
  <r>
    <n v="211510"/>
    <x v="0"/>
    <d v="2016-07-01T00:00:00"/>
    <s v="kcc_Asool Pocket Perfume"/>
    <n v="120"/>
    <n v="1"/>
    <n v="360"/>
    <n v="100147719"/>
    <x v="1"/>
    <s v="R-KHW-104406"/>
    <n v="0"/>
    <x v="0"/>
    <d v="2016-07-01T00:00:00"/>
    <s v="Net"/>
    <n v="120"/>
    <n v="2016"/>
    <n v="7"/>
    <s v="2016-7"/>
    <d v="2016-07-01T00:00:00"/>
    <s v="FY17"/>
    <n v="13"/>
  </r>
  <r>
    <n v="211511"/>
    <x v="1"/>
    <d v="2016-07-01T00:00:00"/>
    <s v="Veet_3"/>
    <n v="165"/>
    <n v="2"/>
    <n v="330"/>
    <n v="100147720"/>
    <x v="1"/>
    <s v="\N"/>
    <n v="0"/>
    <x v="0"/>
    <d v="2016-07-01T00:00:00"/>
    <s v="Gross"/>
    <n v="330"/>
    <n v="2016"/>
    <n v="7"/>
    <s v="2016-7"/>
    <d v="2016-07-01T00:00:00"/>
    <s v="FY17"/>
    <n v="108"/>
  </r>
  <r>
    <n v="211512"/>
    <x v="0"/>
    <d v="2016-07-01T00:00:00"/>
    <s v="itter_AB 1141"/>
    <n v="640"/>
    <n v="1"/>
    <n v="640"/>
    <n v="100147721"/>
    <x v="1"/>
    <s v="\N"/>
    <n v="0"/>
    <x v="0"/>
    <d v="2016-07-01T00:00:00"/>
    <s v="Net"/>
    <n v="640"/>
    <n v="2016"/>
    <n v="7"/>
    <s v="2016-7"/>
    <d v="2016-07-01T00:00:00"/>
    <s v="FY17"/>
    <n v="105"/>
  </r>
  <r>
    <n v="211513"/>
    <x v="2"/>
    <d v="2016-07-01T00:00:00"/>
    <s v="Veet_5"/>
    <n v="165"/>
    <n v="2"/>
    <n v="330"/>
    <n v="100147722"/>
    <x v="1"/>
    <s v="\N"/>
    <n v="0"/>
    <x v="0"/>
    <d v="2016-07-01T00:00:00"/>
    <s v="Valid"/>
    <n v="330"/>
    <n v="2016"/>
    <n v="7"/>
    <s v="2016-7"/>
    <d v="2016-07-01T00:00:00"/>
    <s v="FY17"/>
    <n v="108"/>
  </r>
  <r>
    <n v="211514"/>
    <x v="1"/>
    <d v="2016-07-01T00:00:00"/>
    <s v="sst_Logic  3-Regular fit-Medium"/>
    <n v="1950"/>
    <n v="1"/>
    <n v="1950"/>
    <n v="100147723"/>
    <x v="6"/>
    <n v="105259"/>
    <n v="0"/>
    <x v="1"/>
    <d v="2016-07-01T00:00:00"/>
    <s v="Gross"/>
    <n v="1950"/>
    <n v="2016"/>
    <n v="7"/>
    <s v="2016-7"/>
    <d v="2016-07-01T00:00:00"/>
    <s v="FY17"/>
    <n v="11"/>
  </r>
  <r>
    <n v="211516"/>
    <x v="0"/>
    <d v="2016-07-01T00:00:00"/>
    <s v="kcc_krone deal"/>
    <n v="360"/>
    <n v="1"/>
    <n v="360"/>
    <n v="100147724"/>
    <x v="1"/>
    <s v="C-ISB-84674"/>
    <n v="0"/>
    <x v="0"/>
    <d v="2016-07-01T00:00:00"/>
    <s v="Net"/>
    <n v="360"/>
    <n v="2016"/>
    <n v="7"/>
    <s v="2016-7"/>
    <d v="2016-07-01T00:00:00"/>
    <s v="FY17"/>
    <n v="35"/>
  </r>
  <r>
    <n v="211517"/>
    <x v="0"/>
    <d v="2016-07-01T00:00:00"/>
    <s v="kkc_Hayam King Air Freshener"/>
    <n v="144"/>
    <n v="1"/>
    <n v="144"/>
    <n v="100147725"/>
    <x v="5"/>
    <s v="\N"/>
    <n v="0"/>
    <x v="0"/>
    <d v="2016-07-01T00:00:00"/>
    <s v="Net"/>
    <n v="144"/>
    <n v="2016"/>
    <n v="7"/>
    <s v="2016-7"/>
    <d v="2016-07-01T00:00:00"/>
    <s v="FY17"/>
    <n v="109"/>
  </r>
  <r>
    <n v="211518"/>
    <x v="2"/>
    <d v="2016-07-01T00:00:00"/>
    <s v="UK_Sohan Halwa Tin Pack 400 Gms"/>
    <n v="285"/>
    <n v="1"/>
    <n v="285"/>
    <n v="100147726"/>
    <x v="2"/>
    <s v="\N"/>
    <n v="0"/>
    <x v="0"/>
    <d v="2016-07-01T00:00:00"/>
    <s v="Valid"/>
    <n v="285"/>
    <n v="2016"/>
    <n v="7"/>
    <s v="2016-7"/>
    <d v="2016-07-01T00:00:00"/>
    <s v="FY17"/>
    <n v="110"/>
  </r>
  <r>
    <n v="211519"/>
    <x v="0"/>
    <d v="2016-07-01T00:00:00"/>
    <s v="Al Muhafiz Sohan Halwa Almond"/>
    <n v="350"/>
    <n v="1"/>
    <n v="350"/>
    <n v="100147727"/>
    <x v="2"/>
    <s v="\N"/>
    <n v="0"/>
    <x v="0"/>
    <d v="2016-07-01T00:00:00"/>
    <s v="Net"/>
    <n v="350"/>
    <n v="2016"/>
    <n v="7"/>
    <s v="2016-7"/>
    <d v="2016-07-01T00:00:00"/>
    <s v="FY17"/>
    <n v="111"/>
  </r>
  <r>
    <n v="211520"/>
    <x v="0"/>
    <d v="2016-07-01T00:00:00"/>
    <s v="Teenz_B-0541"/>
    <n v="3250"/>
    <n v="1"/>
    <n v="3250"/>
    <n v="100147728"/>
    <x v="0"/>
    <s v="\N"/>
    <n v="0"/>
    <x v="6"/>
    <d v="2016-07-01T00:00:00"/>
    <s v="Net"/>
    <n v="3250"/>
    <n v="2016"/>
    <n v="7"/>
    <s v="2016-7"/>
    <d v="2016-07-01T00:00:00"/>
    <s v="FY17"/>
    <n v="112"/>
  </r>
  <r>
    <n v="211521"/>
    <x v="1"/>
    <d v="2016-07-01T00:00:00"/>
    <s v="sapil_Sapil Passion Women 200ML"/>
    <n v="375"/>
    <n v="1"/>
    <n v="375"/>
    <n v="100147729"/>
    <x v="1"/>
    <s v="\N"/>
    <n v="0"/>
    <x v="6"/>
    <d v="2016-07-01T00:00:00"/>
    <s v="Gross"/>
    <n v="375"/>
    <n v="2016"/>
    <n v="7"/>
    <s v="2016-7"/>
    <d v="2016-07-01T00:00:00"/>
    <s v="FY17"/>
    <n v="113"/>
  </r>
  <r>
    <n v="211522"/>
    <x v="0"/>
    <d v="2016-07-01T00:00:00"/>
    <s v="kcc_active"/>
    <n v="180"/>
    <n v="1"/>
    <n v="180"/>
    <n v="100147730"/>
    <x v="1"/>
    <s v="C-KHC-34670"/>
    <n v="0"/>
    <x v="0"/>
    <d v="2016-07-01T00:00:00"/>
    <s v="Net"/>
    <n v="180"/>
    <n v="2016"/>
    <n v="7"/>
    <s v="2016-7"/>
    <d v="2016-07-01T00:00:00"/>
    <s v="FY17"/>
    <n v="114"/>
  </r>
  <r>
    <n v="211523"/>
    <x v="1"/>
    <d v="2016-07-01T00:00:00"/>
    <s v="Dynasty_Classic Cotton-Skin"/>
    <n v="1725"/>
    <n v="1"/>
    <n v="1725"/>
    <n v="100147731"/>
    <x v="6"/>
    <s v="\N"/>
    <n v="0"/>
    <x v="0"/>
    <d v="2016-07-01T00:00:00"/>
    <s v="Gross"/>
    <n v="1725"/>
    <n v="2016"/>
    <n v="7"/>
    <s v="2016-7"/>
    <d v="2016-07-01T00:00:00"/>
    <s v="FY17"/>
    <n v="115"/>
  </r>
  <r>
    <n v="211524"/>
    <x v="0"/>
    <d v="2016-07-01T00:00:00"/>
    <s v="WE_ni72_parrot-veet-gift"/>
    <n v="1330"/>
    <n v="1"/>
    <n v="1330"/>
    <n v="100147732"/>
    <x v="8"/>
    <s v="\N"/>
    <n v="0"/>
    <x v="7"/>
    <d v="2016-07-01T00:00:00"/>
    <s v="Net"/>
    <n v="1330"/>
    <n v="2016"/>
    <n v="7"/>
    <s v="2016-7"/>
    <d v="2016-07-01T00:00:00"/>
    <s v="FY17"/>
    <n v="116"/>
  </r>
  <r>
    <n v="211525"/>
    <x v="1"/>
    <d v="2016-07-01T00:00:00"/>
    <s v="cos_prfume_9"/>
    <n v="5200"/>
    <n v="1"/>
    <n v="5200"/>
    <n v="100147733"/>
    <x v="8"/>
    <s v="\N"/>
    <n v="0"/>
    <x v="0"/>
    <d v="2016-07-01T00:00:00"/>
    <s v="Gross"/>
    <n v="5200"/>
    <n v="2016"/>
    <n v="7"/>
    <s v="2016-7"/>
    <d v="2016-07-01T00:00:00"/>
    <s v="FY17"/>
    <n v="117"/>
  </r>
  <r>
    <n v="211526"/>
    <x v="1"/>
    <d v="2016-07-01T00:00:00"/>
    <s v="Trans_LW 509B "/>
    <n v="1350"/>
    <n v="1"/>
    <n v="1350"/>
    <n v="100147734"/>
    <x v="7"/>
    <s v="\N"/>
    <n v="0"/>
    <x v="0"/>
    <d v="2016-07-01T00:00:00"/>
    <s v="Gross"/>
    <n v="1350"/>
    <n v="2016"/>
    <n v="7"/>
    <s v="2016-7"/>
    <d v="2016-07-01T00:00:00"/>
    <s v="FY17"/>
    <n v="118"/>
  </r>
  <r>
    <n v="211527"/>
    <x v="1"/>
    <d v="2016-07-01T00:00:00"/>
    <s v="Trans_LW 509B "/>
    <n v="1350"/>
    <n v="1"/>
    <n v="1350"/>
    <n v="100147735"/>
    <x v="7"/>
    <s v="\N"/>
    <n v="0"/>
    <x v="0"/>
    <d v="2016-07-01T00:00:00"/>
    <s v="Gross"/>
    <n v="1350"/>
    <n v="2016"/>
    <n v="7"/>
    <s v="2016-7"/>
    <d v="2016-07-01T00:00:00"/>
    <s v="FY17"/>
    <n v="118"/>
  </r>
  <r>
    <n v="211529"/>
    <x v="0"/>
    <d v="2016-07-01T00:00:00"/>
    <s v="kcc_krone deal"/>
    <n v="360"/>
    <n v="1"/>
    <n v="360"/>
    <n v="100147737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28"/>
    <x v="1"/>
    <d v="2016-07-01T00:00:00"/>
    <s v="Trans_LW 509B "/>
    <n v="1350"/>
    <n v="1"/>
    <n v="1350"/>
    <n v="100147736"/>
    <x v="7"/>
    <s v="\N"/>
    <n v="0"/>
    <x v="0"/>
    <d v="2016-07-01T00:00:00"/>
    <s v="Gross"/>
    <n v="1350"/>
    <n v="2016"/>
    <n v="7"/>
    <s v="2016-7"/>
    <d v="2016-07-01T00:00:00"/>
    <s v="FY17"/>
    <n v="118"/>
  </r>
  <r>
    <n v="211530"/>
    <x v="0"/>
    <d v="2016-07-01T00:00:00"/>
    <s v="kcc_krone deal"/>
    <n v="360"/>
    <n v="1"/>
    <n v="360"/>
    <n v="100147738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32"/>
    <x v="0"/>
    <d v="2016-07-01T00:00:00"/>
    <s v="kcc_krone deal"/>
    <n v="360"/>
    <n v="1"/>
    <n v="360"/>
    <n v="100147740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31"/>
    <x v="2"/>
    <d v="2016-07-01T00:00:00"/>
    <s v="LC_3595471021182"/>
    <n v="8150"/>
    <n v="1"/>
    <n v="8150"/>
    <n v="100147739"/>
    <x v="1"/>
    <s v="\N"/>
    <n v="0"/>
    <x v="0"/>
    <d v="2016-07-01T00:00:00"/>
    <s v="Valid"/>
    <n v="8150"/>
    <n v="2016"/>
    <n v="7"/>
    <s v="2016-7"/>
    <d v="2016-07-01T00:00:00"/>
    <s v="FY17"/>
    <n v="117"/>
  </r>
  <r>
    <n v="211533"/>
    <x v="0"/>
    <d v="2016-07-01T00:00:00"/>
    <s v="kcc_krone deal"/>
    <n v="360"/>
    <n v="1"/>
    <n v="360"/>
    <n v="100147741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34"/>
    <x v="0"/>
    <d v="2016-07-01T00:00:00"/>
    <s v="kcc_krone deal"/>
    <n v="360"/>
    <n v="1"/>
    <n v="360"/>
    <n v="100147742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35"/>
    <x v="0"/>
    <d v="2016-07-01T00:00:00"/>
    <s v="kcc_krone deal"/>
    <n v="360"/>
    <n v="1"/>
    <n v="360"/>
    <n v="100147743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36"/>
    <x v="1"/>
    <d v="2016-07-01T00:00:00"/>
    <s v="shoppingmania_18k Gold Filled Blue Ruby Necklace &amp; Earrings"/>
    <n v="1499"/>
    <n v="1"/>
    <n v="3749"/>
    <n v="100147744"/>
    <x v="0"/>
    <s v="\N"/>
    <n v="0"/>
    <x v="0"/>
    <d v="2016-07-01T00:00:00"/>
    <s v="Gross"/>
    <n v="1499"/>
    <n v="2016"/>
    <n v="7"/>
    <s v="2016-7"/>
    <d v="2016-07-01T00:00:00"/>
    <s v="FY17"/>
    <n v="119"/>
  </r>
  <r>
    <n v="211537"/>
    <x v="1"/>
    <d v="2016-07-01T00:00:00"/>
    <s v="Teenz_R-0172-7"/>
    <n v="2250"/>
    <n v="1"/>
    <n v="3749"/>
    <n v="100147744"/>
    <x v="0"/>
    <s v="\N"/>
    <n v="0"/>
    <x v="0"/>
    <d v="2016-07-01T00:00:00"/>
    <s v="Gross"/>
    <n v="2250"/>
    <n v="2016"/>
    <n v="7"/>
    <s v="2016-7"/>
    <d v="2016-07-01T00:00:00"/>
    <s v="FY17"/>
    <n v="119"/>
  </r>
  <r>
    <n v="211540"/>
    <x v="0"/>
    <d v="2016-07-01T00:00:00"/>
    <s v="kcc_krone deal"/>
    <n v="360"/>
    <n v="1"/>
    <n v="360"/>
    <n v="100147746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39"/>
    <x v="1"/>
    <d v="2016-07-01T00:00:00"/>
    <s v="LC_3595471021182"/>
    <n v="8150"/>
    <n v="1"/>
    <n v="8150"/>
    <n v="100147745"/>
    <x v="1"/>
    <s v="\N"/>
    <n v="0"/>
    <x v="0"/>
    <d v="2016-07-01T00:00:00"/>
    <s v="Gross"/>
    <n v="8150"/>
    <n v="2016"/>
    <n v="7"/>
    <s v="2016-7"/>
    <d v="2016-07-01T00:00:00"/>
    <s v="FY17"/>
    <n v="117"/>
  </r>
  <r>
    <n v="211541"/>
    <x v="1"/>
    <d v="2016-07-01T00:00:00"/>
    <s v="HOS_RLRW100"/>
    <n v="8300"/>
    <n v="1"/>
    <n v="17790"/>
    <n v="100147747"/>
    <x v="1"/>
    <s v="C-FSD-43702"/>
    <n v="0"/>
    <x v="0"/>
    <d v="2016-07-01T00:00:00"/>
    <s v="Gross"/>
    <n v="8300"/>
    <n v="2016"/>
    <n v="7"/>
    <s v="2016-7"/>
    <d v="2016-07-01T00:00:00"/>
    <s v="FY17"/>
    <n v="120"/>
  </r>
  <r>
    <n v="211542"/>
    <x v="1"/>
    <d v="2016-07-01T00:00:00"/>
    <s v="AKL_A131131293_FC-12"/>
    <n v="9490"/>
    <n v="1"/>
    <n v="17790"/>
    <n v="100147747"/>
    <x v="0"/>
    <s v="C-FSD-43702"/>
    <n v="0"/>
    <x v="0"/>
    <d v="2016-07-01T00:00:00"/>
    <s v="Gross"/>
    <n v="9490"/>
    <n v="2016"/>
    <n v="7"/>
    <s v="2016-7"/>
    <d v="2016-07-01T00:00:00"/>
    <s v="FY17"/>
    <n v="120"/>
  </r>
  <r>
    <n v="211543"/>
    <x v="0"/>
    <d v="2016-07-01T00:00:00"/>
    <s v="kcc_krone deal"/>
    <n v="360"/>
    <n v="1"/>
    <n v="360"/>
    <n v="100147748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44"/>
    <x v="0"/>
    <d v="2016-07-01T00:00:00"/>
    <s v="kcc_krone deal"/>
    <n v="360"/>
    <n v="1"/>
    <n v="360"/>
    <n v="100147749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45"/>
    <x v="0"/>
    <d v="2016-07-01T00:00:00"/>
    <s v="kcc_krone deal"/>
    <n v="360"/>
    <n v="1"/>
    <n v="360"/>
    <n v="100147750"/>
    <x v="1"/>
    <s v="C LHE 41938"/>
    <n v="0"/>
    <x v="0"/>
    <d v="2016-07-01T00:00:00"/>
    <s v="Net"/>
    <n v="360"/>
    <n v="2016"/>
    <n v="7"/>
    <s v="2016-7"/>
    <d v="2016-07-01T00:00:00"/>
    <s v="FY17"/>
    <n v="59"/>
  </r>
  <r>
    <n v="211546"/>
    <x v="0"/>
    <d v="2016-07-01T00:00:00"/>
    <s v="kcc_krone deal"/>
    <n v="360"/>
    <n v="1"/>
    <n v="360"/>
    <n v="100147751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47"/>
    <x v="0"/>
    <d v="2016-07-01T00:00:00"/>
    <s v="kcc_krone deal"/>
    <n v="360"/>
    <n v="1"/>
    <n v="360"/>
    <n v="100147752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48"/>
    <x v="0"/>
    <d v="2016-07-01T00:00:00"/>
    <s v="kcc_glamour deal"/>
    <n v="320"/>
    <n v="1"/>
    <n v="320"/>
    <n v="100147753"/>
    <x v="1"/>
    <s v="C-MUX-30078"/>
    <n v="0"/>
    <x v="0"/>
    <d v="2016-07-01T00:00:00"/>
    <s v="Net"/>
    <n v="320"/>
    <n v="2016"/>
    <n v="7"/>
    <s v="2016-7"/>
    <d v="2016-07-01T00:00:00"/>
    <s v="FY17"/>
    <n v="43"/>
  </r>
  <r>
    <n v="211549"/>
    <x v="1"/>
    <d v="2016-07-01T00:00:00"/>
    <s v="MYWALET_MW-014-BLACK"/>
    <n v="428"/>
    <n v="1"/>
    <n v="428"/>
    <n v="100147754"/>
    <x v="6"/>
    <s v="\N"/>
    <n v="0"/>
    <x v="0"/>
    <d v="2016-07-01T00:00:00"/>
    <s v="Gross"/>
    <n v="428"/>
    <n v="2016"/>
    <n v="7"/>
    <s v="2016-7"/>
    <d v="2016-07-01T00:00:00"/>
    <s v="FY17"/>
    <n v="121"/>
  </r>
  <r>
    <n v="211550"/>
    <x v="0"/>
    <d v="2016-07-01T00:00:00"/>
    <s v="kcc_krone deal"/>
    <n v="360"/>
    <n v="1"/>
    <n v="360"/>
    <n v="100147755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51"/>
    <x v="1"/>
    <d v="2016-07-01T00:00:00"/>
    <s v="Xenium_WA-201611"/>
    <n v="860"/>
    <n v="1"/>
    <n v="1160"/>
    <n v="100147756"/>
    <x v="0"/>
    <s v="\N"/>
    <n v="0"/>
    <x v="0"/>
    <d v="2016-07-01T00:00:00"/>
    <s v="Gross"/>
    <n v="860"/>
    <n v="2016"/>
    <n v="7"/>
    <s v="2016-7"/>
    <d v="2016-07-01T00:00:00"/>
    <s v="FY17"/>
    <n v="122"/>
  </r>
  <r>
    <n v="211552"/>
    <x v="1"/>
    <d v="2016-07-01T00:00:00"/>
    <s v="pak_B-32"/>
    <n v="300"/>
    <n v="1"/>
    <n v="1160"/>
    <n v="100147756"/>
    <x v="5"/>
    <s v="\N"/>
    <n v="0"/>
    <x v="0"/>
    <d v="2016-07-01T00:00:00"/>
    <s v="Gross"/>
    <n v="300"/>
    <n v="2016"/>
    <n v="7"/>
    <s v="2016-7"/>
    <d v="2016-07-01T00:00:00"/>
    <s v="FY17"/>
    <n v="122"/>
  </r>
  <r>
    <n v="211553"/>
    <x v="0"/>
    <d v="2016-07-01T00:00:00"/>
    <s v="kcc_krone deal"/>
    <n v="360"/>
    <n v="1"/>
    <n v="360"/>
    <n v="100147757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54"/>
    <x v="0"/>
    <d v="2016-07-01T00:00:00"/>
    <s v="kcc_krone deal"/>
    <n v="360"/>
    <n v="1"/>
    <n v="360"/>
    <n v="100147758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55"/>
    <x v="0"/>
    <d v="2016-07-01T00:00:00"/>
    <s v="kcc_krone deal"/>
    <n v="360"/>
    <n v="1"/>
    <n v="360"/>
    <n v="100147759"/>
    <x v="1"/>
    <s v="C-MUX-30078"/>
    <n v="0"/>
    <x v="0"/>
    <d v="2016-07-01T00:00:00"/>
    <s v="Net"/>
    <n v="360"/>
    <n v="2016"/>
    <n v="7"/>
    <s v="2016-7"/>
    <d v="2016-07-01T00:00:00"/>
    <s v="FY17"/>
    <n v="43"/>
  </r>
  <r>
    <n v="211556"/>
    <x v="4"/>
    <d v="2016-07-01T00:00:00"/>
    <s v="rub_Rubian_VR-Box With Remote"/>
    <n v="1765"/>
    <n v="1"/>
    <n v="1765"/>
    <n v="100147760"/>
    <x v="3"/>
    <s v="R-KHS-103982"/>
    <n v="0"/>
    <x v="0"/>
    <d v="2016-07-01T00:00:00"/>
    <s v="Valid"/>
    <n v="1765"/>
    <n v="2016"/>
    <n v="7"/>
    <s v="2016-7"/>
    <d v="2016-07-01T00:00:00"/>
    <s v="FY17"/>
    <n v="106"/>
  </r>
  <r>
    <n v="211557"/>
    <x v="0"/>
    <d v="2016-07-01T00:00:00"/>
    <s v="kcc_glamour deal"/>
    <n v="320"/>
    <n v="1"/>
    <n v="320"/>
    <n v="100147761"/>
    <x v="1"/>
    <s v="C-MUX-30078"/>
    <n v="0"/>
    <x v="0"/>
    <d v="2016-07-01T00:00:00"/>
    <s v="Net"/>
    <n v="320"/>
    <n v="2016"/>
    <n v="7"/>
    <s v="2016-7"/>
    <d v="2016-07-01T00:00:00"/>
    <s v="FY17"/>
    <n v="43"/>
  </r>
  <r>
    <n v="211558"/>
    <x v="0"/>
    <d v="2016-07-01T00:00:00"/>
    <s v="kcc_glamour deal"/>
    <n v="320"/>
    <n v="1"/>
    <n v="320"/>
    <n v="100147762"/>
    <x v="1"/>
    <s v="C-MUX-30078"/>
    <n v="0"/>
    <x v="0"/>
    <d v="2016-07-01T00:00:00"/>
    <s v="Net"/>
    <n v="320"/>
    <n v="2016"/>
    <n v="7"/>
    <s v="2016-7"/>
    <d v="2016-07-01T00:00:00"/>
    <s v="FY17"/>
    <n v="43"/>
  </r>
  <r>
    <n v="211559"/>
    <x v="0"/>
    <d v="2016-07-01T00:00:00"/>
    <s v="kcc_glamour deal"/>
    <n v="320"/>
    <n v="1"/>
    <n v="320"/>
    <n v="100147763"/>
    <x v="1"/>
    <s v="C-MUX-30078"/>
    <n v="0"/>
    <x v="0"/>
    <d v="2016-07-01T00:00:00"/>
    <s v="Net"/>
    <n v="320"/>
    <n v="2016"/>
    <n v="7"/>
    <s v="2016-7"/>
    <d v="2016-07-01T00:00:00"/>
    <s v="FY17"/>
    <n v="43"/>
  </r>
  <r>
    <n v="211560"/>
    <x v="0"/>
    <d v="2016-07-01T00:00:00"/>
    <s v="kcc_glamour deal"/>
    <n v="320"/>
    <n v="1"/>
    <n v="320"/>
    <n v="100147764"/>
    <x v="1"/>
    <s v="C-MUX-30078"/>
    <n v="0"/>
    <x v="0"/>
    <d v="2016-07-01T00:00:00"/>
    <s v="Net"/>
    <n v="320"/>
    <n v="2016"/>
    <n v="7"/>
    <s v="2016-7"/>
    <d v="2016-07-01T00:00:00"/>
    <s v="FY17"/>
    <n v="43"/>
  </r>
  <r>
    <n v="211561"/>
    <x v="0"/>
    <d v="2016-07-01T00:00:00"/>
    <s v="kcc_glamour deal"/>
    <n v="320"/>
    <n v="1"/>
    <n v="320"/>
    <n v="100147765"/>
    <x v="1"/>
    <s v="C-MUX-30078"/>
    <n v="0"/>
    <x v="0"/>
    <d v="2016-07-01T00:00:00"/>
    <s v="Net"/>
    <n v="320"/>
    <n v="2016"/>
    <n v="7"/>
    <s v="2016-7"/>
    <d v="2016-07-01T00:00:00"/>
    <s v="FY17"/>
    <n v="43"/>
  </r>
  <r>
    <n v="211562"/>
    <x v="0"/>
    <d v="2016-07-01T00:00:00"/>
    <s v="kcc_glamour deal"/>
    <n v="320"/>
    <n v="1"/>
    <n v="320"/>
    <n v="100147766"/>
    <x v="1"/>
    <s v="C-MUX-30078"/>
    <n v="0"/>
    <x v="0"/>
    <d v="2016-07-01T00:00:00"/>
    <s v="Net"/>
    <n v="320"/>
    <n v="2016"/>
    <n v="7"/>
    <s v="2016-7"/>
    <d v="2016-07-01T00:00:00"/>
    <s v="FY17"/>
    <n v="43"/>
  </r>
  <r>
    <n v="211563"/>
    <x v="0"/>
    <d v="2016-07-01T00:00:00"/>
    <s v="kcc_Buy 2 Frey Air Freshener &amp; Get 1 Kasual Body Spray Free"/>
    <n v="240"/>
    <n v="1"/>
    <n v="240"/>
    <n v="100147767"/>
    <x v="1"/>
    <s v="C-MUX-30078"/>
    <n v="0"/>
    <x v="0"/>
    <d v="2016-07-01T00:00:00"/>
    <s v="Net"/>
    <n v="240"/>
    <n v="2016"/>
    <n v="7"/>
    <s v="2016-7"/>
    <d v="2016-07-01T00:00:00"/>
    <s v="FY17"/>
    <n v="43"/>
  </r>
  <r>
    <n v="211564"/>
    <x v="0"/>
    <d v="2016-07-01T00:00:00"/>
    <s v="kcc_glamour deal"/>
    <n v="320"/>
    <n v="1"/>
    <n v="320"/>
    <n v="100147768"/>
    <x v="1"/>
    <s v="C-MUX-30078"/>
    <n v="0"/>
    <x v="0"/>
    <d v="2016-07-01T00:00:00"/>
    <s v="Net"/>
    <n v="320"/>
    <n v="2016"/>
    <n v="7"/>
    <s v="2016-7"/>
    <d v="2016-07-01T00:00:00"/>
    <s v="FY17"/>
    <n v="43"/>
  </r>
  <r>
    <n v="211565"/>
    <x v="0"/>
    <d v="2016-07-01T00:00:00"/>
    <s v="kcc_glamour deal"/>
    <n v="320"/>
    <n v="1"/>
    <n v="320"/>
    <n v="100147769"/>
    <x v="1"/>
    <s v="C-MUX-30078"/>
    <n v="0"/>
    <x v="0"/>
    <d v="2016-07-01T00:00:00"/>
    <s v="Net"/>
    <n v="320"/>
    <n v="2016"/>
    <n v="7"/>
    <s v="2016-7"/>
    <d v="2016-07-01T00:00:00"/>
    <s v="FY17"/>
    <n v="43"/>
  </r>
  <r>
    <n v="211566"/>
    <x v="0"/>
    <d v="2016-07-01T00:00:00"/>
    <s v="kcc_Buy 2 Frey Air Freshener &amp; Get 1 Kasual Body Spray Free"/>
    <n v="240"/>
    <n v="1"/>
    <n v="240"/>
    <n v="100147770"/>
    <x v="1"/>
    <s v="C-MUX-30078"/>
    <n v="0"/>
    <x v="0"/>
    <d v="2016-07-01T00:00:00"/>
    <s v="Net"/>
    <n v="240"/>
    <n v="2016"/>
    <n v="7"/>
    <s v="2016-7"/>
    <d v="2016-07-01T00:00:00"/>
    <s v="FY17"/>
    <n v="43"/>
  </r>
  <r>
    <n v="211567"/>
    <x v="0"/>
    <d v="2016-07-01T00:00:00"/>
    <s v="kkc_ Icy Menthol Oasis Prickly Heat Powder"/>
    <n v="80"/>
    <n v="1"/>
    <n v="80"/>
    <n v="100147771"/>
    <x v="1"/>
    <s v="R6596"/>
    <n v="0"/>
    <x v="0"/>
    <d v="2016-07-01T00:00:00"/>
    <s v="Net"/>
    <n v="80"/>
    <n v="2016"/>
    <n v="7"/>
    <s v="2016-7"/>
    <d v="2016-07-01T00:00:00"/>
    <s v="FY17"/>
    <n v="123"/>
  </r>
  <r>
    <n v="211568"/>
    <x v="2"/>
    <d v="2016-07-01T00:00:00"/>
    <s v="shoppingmania_Enamel Retro NecklaceTitanic Heart Crystal Pendant"/>
    <n v="999"/>
    <n v="1"/>
    <n v="2559"/>
    <n v="100147772"/>
    <x v="0"/>
    <s v="\N"/>
    <n v="0"/>
    <x v="0"/>
    <d v="2016-07-01T00:00:00"/>
    <s v="Valid"/>
    <n v="999"/>
    <n v="2016"/>
    <n v="7"/>
    <s v="2016-7"/>
    <d v="2016-07-01T00:00:00"/>
    <s v="FY17"/>
    <n v="124"/>
  </r>
  <r>
    <n v="211569"/>
    <x v="2"/>
    <d v="2016-07-01T00:00:00"/>
    <s v="Teenz_E-1574 silver"/>
    <n v="1560"/>
    <n v="1"/>
    <n v="2559"/>
    <n v="100147772"/>
    <x v="8"/>
    <s v="\N"/>
    <n v="0"/>
    <x v="0"/>
    <d v="2016-07-01T00:00:00"/>
    <s v="Valid"/>
    <n v="1560"/>
    <n v="2016"/>
    <n v="7"/>
    <s v="2016-7"/>
    <d v="2016-07-01T00:00:00"/>
    <s v="FY17"/>
    <n v="124"/>
  </r>
  <r>
    <n v="211570"/>
    <x v="0"/>
    <d v="2016-07-01T00:00:00"/>
    <s v="emo_HSP-17043-M"/>
    <n v="500"/>
    <n v="1"/>
    <n v="1049"/>
    <n v="100147773"/>
    <x v="6"/>
    <s v="\N"/>
    <n v="0"/>
    <x v="0"/>
    <d v="2016-07-01T00:00:00"/>
    <s v="Net"/>
    <n v="500"/>
    <n v="2016"/>
    <n v="7"/>
    <s v="2016-7"/>
    <d v="2016-07-01T00:00:00"/>
    <s v="FY17"/>
    <n v="71"/>
  </r>
  <r>
    <n v="211572"/>
    <x v="0"/>
    <d v="2016-07-01T00:00:00"/>
    <s v="Emo_HST-28676-L"/>
    <n v="199"/>
    <n v="1"/>
    <n v="1049"/>
    <n v="100147773"/>
    <x v="6"/>
    <s v="\N"/>
    <n v="0"/>
    <x v="0"/>
    <d v="2016-07-01T00:00:00"/>
    <s v="Net"/>
    <n v="199"/>
    <n v="2016"/>
    <n v="7"/>
    <s v="2016-7"/>
    <d v="2016-07-01T00:00:00"/>
    <s v="FY17"/>
    <n v="71"/>
  </r>
  <r>
    <n v="211574"/>
    <x v="0"/>
    <d v="2016-07-01T00:00:00"/>
    <s v="Al Muhafiz Sohan Halwa Almond"/>
    <n v="350"/>
    <n v="1"/>
    <n v="1049"/>
    <n v="100147773"/>
    <x v="2"/>
    <s v="\N"/>
    <n v="0"/>
    <x v="0"/>
    <d v="2016-07-01T00:00:00"/>
    <s v="Net"/>
    <n v="350"/>
    <n v="2016"/>
    <n v="7"/>
    <s v="2016-7"/>
    <d v="2016-07-01T00:00:00"/>
    <s v="FY17"/>
    <n v="71"/>
  </r>
  <r>
    <n v="211575"/>
    <x v="2"/>
    <d v="2016-07-01T00:00:00"/>
    <s v="RS_Pheni Desi Ghee 500gm"/>
    <n v="260"/>
    <n v="2"/>
    <n v="520"/>
    <n v="100147774"/>
    <x v="2"/>
    <s v="\N"/>
    <n v="0"/>
    <x v="0"/>
    <d v="2016-07-01T00:00:00"/>
    <s v="Valid"/>
    <n v="520"/>
    <n v="2016"/>
    <n v="7"/>
    <s v="2016-7"/>
    <d v="2016-07-01T00:00:00"/>
    <s v="FY17"/>
    <n v="125"/>
  </r>
  <r>
    <n v="211576"/>
    <x v="2"/>
    <d v="2016-07-01T00:00:00"/>
    <s v="Huawei Honor 4X"/>
    <n v="24499"/>
    <n v="1"/>
    <n v="24499"/>
    <n v="100147775"/>
    <x v="3"/>
    <s v="R-LHW-104137"/>
    <n v="0"/>
    <x v="0"/>
    <d v="2016-07-01T00:00:00"/>
    <s v="Valid"/>
    <n v="24499"/>
    <n v="2016"/>
    <n v="7"/>
    <s v="2016-7"/>
    <d v="2016-07-01T00:00:00"/>
    <s v="FY17"/>
    <n v="126"/>
  </r>
  <r>
    <n v="211577"/>
    <x v="0"/>
    <d v="2016-07-01T00:00:00"/>
    <s v="Al Muhafiz Sohan Halwa Almond"/>
    <n v="350"/>
    <n v="2"/>
    <n v="700"/>
    <n v="100147776"/>
    <x v="2"/>
    <s v="\N"/>
    <n v="0"/>
    <x v="0"/>
    <d v="2016-07-01T00:00:00"/>
    <s v="Net"/>
    <n v="700"/>
    <n v="2016"/>
    <n v="7"/>
    <s v="2016-7"/>
    <d v="2016-07-01T00:00:00"/>
    <s v="FY17"/>
    <n v="127"/>
  </r>
  <r>
    <n v="211580"/>
    <x v="1"/>
    <d v="2016-07-01T00:00:00"/>
    <s v="AUDIONIC6-954217-513546"/>
    <n v="540"/>
    <n v="1"/>
    <n v="540"/>
    <n v="100147778"/>
    <x v="10"/>
    <s v="\N"/>
    <n v="0"/>
    <x v="0"/>
    <d v="2016-07-01T00:00:00"/>
    <s v="Gross"/>
    <n v="540"/>
    <n v="2016"/>
    <n v="7"/>
    <s v="2016-7"/>
    <d v="2016-07-01T00:00:00"/>
    <s v="FY17"/>
    <n v="128"/>
  </r>
  <r>
    <n v="211578"/>
    <x v="0"/>
    <d v="2016-07-01T00:00:00"/>
    <s v="Al Muhafiz Sohan Halwa Walnut"/>
    <n v="510"/>
    <n v="2"/>
    <n v="1370"/>
    <n v="100147777"/>
    <x v="2"/>
    <s v="\N"/>
    <n v="0"/>
    <x v="0"/>
    <d v="2016-07-01T00:00:00"/>
    <s v="Net"/>
    <n v="1020"/>
    <n v="2016"/>
    <n v="7"/>
    <s v="2016-7"/>
    <d v="2016-07-01T00:00:00"/>
    <s v="FY17"/>
    <n v="129"/>
  </r>
  <r>
    <n v="211579"/>
    <x v="0"/>
    <d v="2016-07-01T00:00:00"/>
    <s v="Al Muhafiz Sohan Halwa Almond"/>
    <n v="350"/>
    <n v="1"/>
    <n v="1370"/>
    <n v="100147777"/>
    <x v="2"/>
    <s v="\N"/>
    <n v="0"/>
    <x v="0"/>
    <d v="2016-07-01T00:00:00"/>
    <s v="Net"/>
    <n v="350"/>
    <n v="2016"/>
    <n v="7"/>
    <s v="2016-7"/>
    <d v="2016-07-01T00:00:00"/>
    <s v="FY17"/>
    <n v="129"/>
  </r>
  <r>
    <n v="211581"/>
    <x v="2"/>
    <d v="2016-07-01T00:00:00"/>
    <s v="bata_leena-5176214-40-7"/>
    <n v="999"/>
    <n v="1"/>
    <n v="999"/>
    <n v="100147779"/>
    <x v="0"/>
    <s v="C-MUX-104110"/>
    <n v="0"/>
    <x v="0"/>
    <d v="2016-07-01T00:00:00"/>
    <s v="Valid"/>
    <n v="999"/>
    <n v="2016"/>
    <n v="7"/>
    <s v="2016-7"/>
    <d v="2016-07-01T00:00:00"/>
    <s v="FY17"/>
    <n v="130"/>
  </r>
  <r>
    <n v="211583"/>
    <x v="1"/>
    <d v="2016-07-01T00:00:00"/>
    <s v="Tiraaz_Tm-01-001-M"/>
    <n v="2508"/>
    <n v="1"/>
    <n v="2508"/>
    <n v="100147780"/>
    <x v="6"/>
    <s v="\N"/>
    <n v="0"/>
    <x v="0"/>
    <d v="2016-07-01T00:00:00"/>
    <s v="Gross"/>
    <n v="2508"/>
    <n v="2016"/>
    <n v="7"/>
    <s v="2016-7"/>
    <d v="2016-07-01T00:00:00"/>
    <s v="FY17"/>
    <n v="131"/>
  </r>
  <r>
    <n v="211585"/>
    <x v="1"/>
    <d v="2016-07-01T00:00:00"/>
    <s v="Tiraaz_Tm-01-001-M"/>
    <n v="2508"/>
    <n v="1"/>
    <n v="2508"/>
    <n v="100147781"/>
    <x v="6"/>
    <s v="\N"/>
    <n v="0"/>
    <x v="0"/>
    <d v="2016-07-01T00:00:00"/>
    <s v="Gross"/>
    <n v="2508"/>
    <n v="2016"/>
    <n v="7"/>
    <s v="2016-7"/>
    <d v="2016-07-01T00:00:00"/>
    <s v="FY17"/>
    <n v="131"/>
  </r>
  <r>
    <n v="211587"/>
    <x v="0"/>
    <d v="2016-07-01T00:00:00"/>
    <s v="Audionic_B-334"/>
    <n v="1900"/>
    <n v="1"/>
    <n v="1100"/>
    <n v="100147782"/>
    <x v="10"/>
    <s v="R-LHE-90613"/>
    <n v="0"/>
    <x v="0"/>
    <d v="2016-07-01T00:00:00"/>
    <s v="Net"/>
    <n v="1900"/>
    <n v="2016"/>
    <n v="7"/>
    <s v="2016-7"/>
    <d v="2016-07-01T00:00:00"/>
    <s v="FY17"/>
    <n v="132"/>
  </r>
  <r>
    <n v="211588"/>
    <x v="1"/>
    <d v="2016-07-01T00:00:00"/>
    <s v="kcc_effect"/>
    <n v="140"/>
    <n v="1"/>
    <n v="140"/>
    <n v="100147783"/>
    <x v="1"/>
    <s v="\N"/>
    <n v="0"/>
    <x v="0"/>
    <d v="2016-07-01T00:00:00"/>
    <s v="Gross"/>
    <n v="140"/>
    <n v="2016"/>
    <n v="7"/>
    <s v="2016-7"/>
    <d v="2016-07-01T00:00:00"/>
    <s v="FY17"/>
    <n v="133"/>
  </r>
  <r>
    <n v="211589"/>
    <x v="1"/>
    <d v="2016-07-01T00:00:00"/>
    <s v="kkc_Jasmine King Air Freshener"/>
    <n v="144"/>
    <n v="1"/>
    <n v="144"/>
    <n v="100147784"/>
    <x v="5"/>
    <s v="\N"/>
    <n v="0"/>
    <x v="0"/>
    <d v="2016-07-01T00:00:00"/>
    <s v="Gross"/>
    <n v="144"/>
    <n v="2016"/>
    <n v="7"/>
    <s v="2016-7"/>
    <d v="2016-07-01T00:00:00"/>
    <s v="FY17"/>
    <n v="133"/>
  </r>
  <r>
    <n v="211590"/>
    <x v="2"/>
    <d v="2016-07-01T00:00:00"/>
    <s v="bata_wein-8734881-44-10"/>
    <n v="1199"/>
    <n v="1"/>
    <n v="1199"/>
    <n v="100147785"/>
    <x v="6"/>
    <s v="\N"/>
    <n v="0"/>
    <x v="0"/>
    <d v="2016-07-01T00:00:00"/>
    <s v="Valid"/>
    <n v="1199"/>
    <n v="2016"/>
    <n v="7"/>
    <s v="2016-7"/>
    <d v="2016-07-01T00:00:00"/>
    <s v="FY17"/>
    <n v="134"/>
  </r>
  <r>
    <n v="211593"/>
    <x v="1"/>
    <d v="2016-07-01T00:00:00"/>
    <s v="CU-0107-Slim Fit Small"/>
    <n v="1295"/>
    <n v="1"/>
    <n v="1295"/>
    <n v="100147787"/>
    <x v="6"/>
    <s v="\N"/>
    <n v="0"/>
    <x v="5"/>
    <d v="2016-07-01T00:00:00"/>
    <s v="Gross"/>
    <n v="1295"/>
    <n v="2016"/>
    <n v="7"/>
    <s v="2016-7"/>
    <d v="2016-07-01T00:00:00"/>
    <s v="FY17"/>
    <n v="135"/>
  </r>
  <r>
    <n v="211592"/>
    <x v="0"/>
    <d v="2016-07-01T00:00:00"/>
    <s v="itter_AB 1122"/>
    <n v="800"/>
    <n v="1"/>
    <n v="800"/>
    <n v="100147786"/>
    <x v="1"/>
    <s v="\N"/>
    <n v="0"/>
    <x v="0"/>
    <d v="2016-07-01T00:00:00"/>
    <s v="Net"/>
    <n v="800"/>
    <n v="2016"/>
    <n v="7"/>
    <s v="2016-7"/>
    <d v="2016-07-01T00:00:00"/>
    <s v="FY17"/>
    <n v="136"/>
  </r>
  <r>
    <n v="211595"/>
    <x v="0"/>
    <d v="2016-07-01T00:00:00"/>
    <s v="itter_AB 1126"/>
    <n v="800"/>
    <n v="1"/>
    <n v="800"/>
    <n v="100147788"/>
    <x v="1"/>
    <s v="\N"/>
    <n v="0"/>
    <x v="0"/>
    <d v="2016-07-01T00:00:00"/>
    <s v="Net"/>
    <n v="800"/>
    <n v="2016"/>
    <n v="7"/>
    <s v="2016-7"/>
    <d v="2016-07-01T00:00:00"/>
    <s v="FY17"/>
    <n v="136"/>
  </r>
  <r>
    <n v="211596"/>
    <x v="2"/>
    <d v="2016-07-01T00:00:00"/>
    <s v="kcc_glamour deal"/>
    <n v="320"/>
    <n v="1"/>
    <n v="320"/>
    <n v="100147789"/>
    <x v="1"/>
    <s v="C-MUX-102023"/>
    <n v="0"/>
    <x v="0"/>
    <d v="2016-07-01T00:00:00"/>
    <s v="Valid"/>
    <n v="320"/>
    <n v="2016"/>
    <n v="7"/>
    <s v="2016-7"/>
    <d v="2016-07-01T00:00:00"/>
    <s v="FY17"/>
    <n v="43"/>
  </r>
  <r>
    <n v="211597"/>
    <x v="0"/>
    <d v="2016-07-01T00:00:00"/>
    <s v="itter_AB 1125"/>
    <n v="640"/>
    <n v="1"/>
    <n v="640"/>
    <n v="100147790"/>
    <x v="1"/>
    <s v="\N"/>
    <n v="0"/>
    <x v="0"/>
    <d v="2016-07-01T00:00:00"/>
    <s v="Net"/>
    <n v="640"/>
    <n v="2016"/>
    <n v="7"/>
    <s v="2016-7"/>
    <d v="2016-07-01T00:00:00"/>
    <s v="FY17"/>
    <n v="136"/>
  </r>
  <r>
    <n v="211598"/>
    <x v="0"/>
    <d v="2016-07-01T00:00:00"/>
    <s v="kcc_krone deal"/>
    <n v="360"/>
    <n v="1"/>
    <n v="360"/>
    <n v="100147791"/>
    <x v="1"/>
    <s v="C-MUX-102023"/>
    <n v="0"/>
    <x v="0"/>
    <d v="2016-07-01T00:00:00"/>
    <s v="Net"/>
    <n v="360"/>
    <n v="2016"/>
    <n v="7"/>
    <s v="2016-7"/>
    <d v="2016-07-01T00:00:00"/>
    <s v="FY17"/>
    <n v="43"/>
  </r>
  <r>
    <n v="211599"/>
    <x v="0"/>
    <d v="2016-07-01T00:00:00"/>
    <s v="kcc_Buy 2 Frey Air Freshener &amp; Get 1 Kasual Body Spray Free"/>
    <n v="240"/>
    <n v="1"/>
    <n v="240"/>
    <n v="100147792"/>
    <x v="1"/>
    <s v="C-GUJ-52213"/>
    <n v="0"/>
    <x v="0"/>
    <d v="2016-07-01T00:00:00"/>
    <s v="Net"/>
    <n v="240"/>
    <n v="2016"/>
    <n v="7"/>
    <s v="2016-7"/>
    <d v="2016-07-01T00:00:00"/>
    <s v="FY17"/>
    <n v="137"/>
  </r>
  <r>
    <n v="211600"/>
    <x v="0"/>
    <d v="2016-07-01T00:00:00"/>
    <s v="kcc_glamour deal"/>
    <n v="320"/>
    <n v="1"/>
    <n v="320"/>
    <n v="100147793"/>
    <x v="1"/>
    <s v="C-MUX-102023"/>
    <n v="0"/>
    <x v="0"/>
    <d v="2016-07-01T00:00:00"/>
    <s v="Net"/>
    <n v="320"/>
    <n v="2016"/>
    <n v="7"/>
    <s v="2016-7"/>
    <d v="2016-07-01T00:00:00"/>
    <s v="FY17"/>
    <n v="43"/>
  </r>
  <r>
    <n v="211602"/>
    <x v="0"/>
    <d v="2016-07-01T00:00:00"/>
    <s v="kcc_Buy 2 Frey Air Freshener &amp; Get 1 Kasual Body Spray Free"/>
    <n v="240"/>
    <n v="1"/>
    <n v="240"/>
    <n v="100147795"/>
    <x v="1"/>
    <s v="C-GUJ-52213"/>
    <n v="0"/>
    <x v="0"/>
    <d v="2016-07-01T00:00:00"/>
    <s v="Net"/>
    <n v="240"/>
    <n v="2016"/>
    <n v="7"/>
    <s v="2016-7"/>
    <d v="2016-07-01T00:00:00"/>
    <s v="FY17"/>
    <n v="137"/>
  </r>
  <r>
    <n v="211601"/>
    <x v="0"/>
    <d v="2016-07-01T00:00:00"/>
    <s v="kcc_Buy 2 Frey Air Freshener &amp; Get 1 Kasual Body Spray Free"/>
    <n v="240"/>
    <n v="1"/>
    <n v="240"/>
    <n v="100147794"/>
    <x v="1"/>
    <s v="C-MUX-102023"/>
    <n v="0"/>
    <x v="0"/>
    <d v="2016-07-01T00:00:00"/>
    <s v="Net"/>
    <n v="240"/>
    <n v="2016"/>
    <n v="7"/>
    <s v="2016-7"/>
    <d v="2016-07-01T00:00:00"/>
    <s v="FY17"/>
    <n v="43"/>
  </r>
  <r>
    <n v="211603"/>
    <x v="0"/>
    <d v="2016-07-01T00:00:00"/>
    <s v="kcc_Buy 2 Frey Air Freshener &amp; Get 1 Kasual Body Spray Free"/>
    <n v="240"/>
    <n v="1"/>
    <n v="240"/>
    <n v="100147796"/>
    <x v="1"/>
    <s v="C-GUJ-52213"/>
    <n v="0"/>
    <x v="0"/>
    <d v="2016-07-01T00:00:00"/>
    <s v="Net"/>
    <n v="240"/>
    <n v="2016"/>
    <n v="7"/>
    <s v="2016-7"/>
    <d v="2016-07-01T00:00:00"/>
    <s v="FY17"/>
    <n v="137"/>
  </r>
  <r>
    <n v="211604"/>
    <x v="0"/>
    <d v="2016-07-01T00:00:00"/>
    <s v="kcc_Buy 2 Frey Air Freshener &amp; Get 1 Kasual Body Spray Free"/>
    <n v="240"/>
    <n v="1"/>
    <n v="240"/>
    <n v="100147797"/>
    <x v="1"/>
    <s v="C-GUJ-52213"/>
    <n v="0"/>
    <x v="0"/>
    <d v="2016-07-01T00:00:00"/>
    <s v="Net"/>
    <n v="240"/>
    <n v="2016"/>
    <n v="7"/>
    <s v="2016-7"/>
    <d v="2016-07-01T00:00:00"/>
    <s v="FY17"/>
    <n v="137"/>
  </r>
  <r>
    <n v="211605"/>
    <x v="0"/>
    <d v="2016-07-01T00:00:00"/>
    <s v="kcc_Buy 2 Frey Air Freshener &amp; Get 1 Kasual Body Spray Free"/>
    <n v="240"/>
    <n v="1"/>
    <n v="240"/>
    <n v="100147798"/>
    <x v="1"/>
    <s v="C-GUJ-52213"/>
    <n v="0"/>
    <x v="0"/>
    <d v="2016-07-01T00:00:00"/>
    <s v="Net"/>
    <n v="240"/>
    <n v="2016"/>
    <n v="7"/>
    <s v="2016-7"/>
    <d v="2016-07-01T00:00:00"/>
    <s v="FY17"/>
    <n v="137"/>
  </r>
  <r>
    <n v="211606"/>
    <x v="0"/>
    <d v="2016-07-01T00:00:00"/>
    <s v="kcc_Buy 2 Frey Air Freshener &amp; Get 1 Kasual Body Spray Free"/>
    <n v="240"/>
    <n v="1"/>
    <n v="240"/>
    <n v="100147799"/>
    <x v="1"/>
    <s v="C-GUJ-52213"/>
    <n v="0"/>
    <x v="0"/>
    <d v="2016-07-01T00:00:00"/>
    <s v="Net"/>
    <n v="240"/>
    <n v="2016"/>
    <n v="7"/>
    <s v="2016-7"/>
    <d v="2016-07-01T00:00:00"/>
    <s v="FY17"/>
    <n v="137"/>
  </r>
  <r>
    <n v="211607"/>
    <x v="0"/>
    <d v="2016-07-01T00:00:00"/>
    <s v="kcc_Buy 2 Frey Air Freshener &amp; Get 1 Kasual Body Spray Free"/>
    <n v="240"/>
    <n v="1"/>
    <n v="240"/>
    <n v="100147800"/>
    <x v="1"/>
    <s v="C-GUJ-52213"/>
    <n v="0"/>
    <x v="0"/>
    <d v="2016-07-01T00:00:00"/>
    <s v="Net"/>
    <n v="240"/>
    <n v="2016"/>
    <n v="7"/>
    <s v="2016-7"/>
    <d v="2016-07-01T00:00:00"/>
    <s v="FY17"/>
    <n v="137"/>
  </r>
  <r>
    <n v="211608"/>
    <x v="0"/>
    <d v="2016-07-01T00:00:00"/>
    <s v="HR_Soan Papdi 500g"/>
    <n v="655"/>
    <n v="1"/>
    <n v="655"/>
    <n v="100147801"/>
    <x v="2"/>
    <s v="\N"/>
    <n v="0"/>
    <x v="0"/>
    <d v="2016-07-01T00:00:00"/>
    <s v="Net"/>
    <n v="655"/>
    <n v="2016"/>
    <n v="7"/>
    <s v="2016-7"/>
    <d v="2016-07-01T00:00:00"/>
    <s v="FY17"/>
    <n v="136"/>
  </r>
  <r>
    <n v="211609"/>
    <x v="1"/>
    <d v="2016-07-01T00:00:00"/>
    <s v="stitchers_TnT 012-L"/>
    <n v="1999"/>
    <n v="3"/>
    <n v="5997"/>
    <n v="100147802"/>
    <x v="6"/>
    <s v="\N"/>
    <n v="0"/>
    <x v="0"/>
    <d v="2016-07-01T00:00:00"/>
    <s v="Gross"/>
    <n v="5997"/>
    <n v="2016"/>
    <n v="7"/>
    <s v="2016-7"/>
    <d v="2016-07-01T00:00:00"/>
    <s v="FY17"/>
    <n v="138"/>
  </r>
  <r>
    <n v="211611"/>
    <x v="0"/>
    <d v="2016-07-01T00:00:00"/>
    <s v="kcc_Buy 2 Frey Air Freshener &amp; Get 1 Kasual Body Spray Free"/>
    <n v="240"/>
    <n v="1"/>
    <n v="240"/>
    <n v="100147803"/>
    <x v="1"/>
    <s v="C-GUJ-52213"/>
    <n v="0"/>
    <x v="0"/>
    <d v="2016-07-01T00:00:00"/>
    <s v="Net"/>
    <n v="240"/>
    <n v="2016"/>
    <n v="7"/>
    <s v="2016-7"/>
    <d v="2016-07-01T00:00:00"/>
    <s v="FY17"/>
    <n v="137"/>
  </r>
  <r>
    <n v="211612"/>
    <x v="1"/>
    <d v="2016-07-01T00:00:00"/>
    <s v="Ego_E02437-GN0-Green-XSM"/>
    <n v="2750"/>
    <n v="1"/>
    <n v="5445"/>
    <n v="100147804"/>
    <x v="0"/>
    <s v="\N"/>
    <n v="0"/>
    <x v="0"/>
    <d v="2016-07-01T00:00:00"/>
    <s v="Gross"/>
    <n v="2750"/>
    <n v="2016"/>
    <n v="7"/>
    <s v="2016-7"/>
    <d v="2016-07-01T00:00:00"/>
    <s v="FY17"/>
    <n v="139"/>
  </r>
  <r>
    <n v="211614"/>
    <x v="1"/>
    <d v="2016-07-01T00:00:00"/>
    <s v="Ref-Queen 5041-Black-38"/>
    <n v="2695"/>
    <n v="1"/>
    <n v="5445"/>
    <n v="100147804"/>
    <x v="0"/>
    <s v="\N"/>
    <n v="0"/>
    <x v="0"/>
    <d v="2016-07-01T00:00:00"/>
    <s v="Gross"/>
    <n v="2695"/>
    <n v="2016"/>
    <n v="7"/>
    <s v="2016-7"/>
    <d v="2016-07-01T00:00:00"/>
    <s v="FY17"/>
    <n v="139"/>
  </r>
  <r>
    <n v="211616"/>
    <x v="1"/>
    <d v="2016-07-01T00:00:00"/>
    <s v="B-power_8282391-44"/>
    <n v="2499"/>
    <n v="1"/>
    <n v="2499"/>
    <n v="100147805"/>
    <x v="6"/>
    <s v="\N"/>
    <n v="0"/>
    <x v="0"/>
    <d v="2016-07-01T00:00:00"/>
    <s v="Gross"/>
    <n v="2499"/>
    <n v="2016"/>
    <n v="7"/>
    <s v="2016-7"/>
    <d v="2016-07-01T00:00:00"/>
    <s v="FY17"/>
    <n v="140"/>
  </r>
  <r>
    <n v="211618"/>
    <x v="1"/>
    <d v="2016-07-01T00:00:00"/>
    <s v="dawlance_Health Zone Plus 30 - 1.5 Ton Air Conditioner"/>
    <n v="37550"/>
    <n v="1"/>
    <n v="37550"/>
    <n v="100147806"/>
    <x v="4"/>
    <s v="\N"/>
    <n v="0"/>
    <x v="0"/>
    <d v="2016-07-01T00:00:00"/>
    <s v="Gross"/>
    <n v="37550"/>
    <n v="2016"/>
    <n v="7"/>
    <s v="2016-7"/>
    <d v="2016-07-01T00:00:00"/>
    <s v="FY17"/>
    <n v="141"/>
  </r>
  <r>
    <n v="211619"/>
    <x v="0"/>
    <d v="2016-07-01T00:00:00"/>
    <s v="vitamin_Vita White"/>
    <n v="960"/>
    <n v="3"/>
    <n v="2880"/>
    <n v="100147807"/>
    <x v="12"/>
    <s v="\N"/>
    <n v="0"/>
    <x v="0"/>
    <d v="2016-07-01T00:00:00"/>
    <s v="Net"/>
    <n v="2880"/>
    <n v="2016"/>
    <n v="7"/>
    <s v="2016-7"/>
    <d v="2016-07-01T00:00:00"/>
    <s v="FY17"/>
    <n v="142"/>
  </r>
  <r>
    <n v="211620"/>
    <x v="0"/>
    <d v="2016-07-01T00:00:00"/>
    <s v="sstop_Mini AIr Conditioner"/>
    <n v="1335"/>
    <n v="1"/>
    <n v="1335"/>
    <n v="100147808"/>
    <x v="4"/>
    <s v="C-MUX-105333"/>
    <n v="0"/>
    <x v="0"/>
    <d v="2016-07-01T00:00:00"/>
    <s v="Net"/>
    <n v="1335"/>
    <n v="2016"/>
    <n v="7"/>
    <s v="2016-7"/>
    <d v="2016-07-01T00:00:00"/>
    <s v="FY17"/>
    <n v="143"/>
  </r>
  <r>
    <n v="211621"/>
    <x v="2"/>
    <d v="2016-07-01T00:00:00"/>
    <s v="Rajesh_RAJ61"/>
    <n v="680"/>
    <n v="1"/>
    <n v="680"/>
    <n v="100147809"/>
    <x v="4"/>
    <s v="\N"/>
    <n v="0"/>
    <x v="0"/>
    <d v="2016-07-01T00:00:00"/>
    <s v="Valid"/>
    <n v="680"/>
    <n v="2016"/>
    <n v="7"/>
    <s v="2016-7"/>
    <d v="2016-07-01T00:00:00"/>
    <s v="FY17"/>
    <n v="144"/>
  </r>
  <r>
    <n v="211622"/>
    <x v="0"/>
    <d v="2016-07-01T00:00:00"/>
    <s v="kcc_krone deal"/>
    <n v="360"/>
    <n v="1"/>
    <n v="360"/>
    <n v="100147810"/>
    <x v="1"/>
    <s v="C-MUX-105333"/>
    <n v="0"/>
    <x v="0"/>
    <d v="2016-07-01T00:00:00"/>
    <s v="Net"/>
    <n v="360"/>
    <n v="2016"/>
    <n v="7"/>
    <s v="2016-7"/>
    <d v="2016-07-01T00:00:00"/>
    <s v="FY17"/>
    <n v="143"/>
  </r>
  <r>
    <n v="211623"/>
    <x v="0"/>
    <d v="2016-07-01T00:00:00"/>
    <s v="kcc_krone deal"/>
    <n v="360"/>
    <n v="1"/>
    <n v="360"/>
    <n v="100147811"/>
    <x v="1"/>
    <s v="C-MUX-105333"/>
    <n v="0"/>
    <x v="0"/>
    <d v="2016-07-01T00:00:00"/>
    <s v="Net"/>
    <n v="360"/>
    <n v="2016"/>
    <n v="7"/>
    <s v="2016-7"/>
    <d v="2016-07-01T00:00:00"/>
    <s v="FY17"/>
    <n v="143"/>
  </r>
  <r>
    <n v="211625"/>
    <x v="0"/>
    <d v="2016-07-01T00:00:00"/>
    <s v="BO_topfastRc-yellow"/>
    <n v="490"/>
    <n v="1"/>
    <n v="190"/>
    <n v="100147813"/>
    <x v="7"/>
    <s v="\N"/>
    <n v="300"/>
    <x v="0"/>
    <d v="2016-07-01T00:00:00"/>
    <s v="Net"/>
    <n v="490"/>
    <n v="2016"/>
    <n v="7"/>
    <s v="2016-7"/>
    <d v="2016-07-01T00:00:00"/>
    <s v="FY17"/>
    <n v="145"/>
  </r>
  <r>
    <n v="211624"/>
    <x v="0"/>
    <d v="2016-07-01T00:00:00"/>
    <s v="kcc_krone deal"/>
    <n v="360"/>
    <n v="1"/>
    <n v="360"/>
    <n v="100147812"/>
    <x v="1"/>
    <s v="C-MUX-105333"/>
    <n v="0"/>
    <x v="0"/>
    <d v="2016-07-01T00:00:00"/>
    <s v="Net"/>
    <n v="360"/>
    <n v="2016"/>
    <n v="7"/>
    <s v="2016-7"/>
    <d v="2016-07-01T00:00:00"/>
    <s v="FY17"/>
    <n v="143"/>
  </r>
  <r>
    <n v="211627"/>
    <x v="0"/>
    <d v="2016-07-01T00:00:00"/>
    <s v="kcc_krone deal"/>
    <n v="360"/>
    <n v="1"/>
    <n v="360"/>
    <n v="100147815"/>
    <x v="1"/>
    <s v="C-MUX-105333"/>
    <n v="0"/>
    <x v="0"/>
    <d v="2016-07-01T00:00:00"/>
    <s v="Net"/>
    <n v="360"/>
    <n v="2016"/>
    <n v="7"/>
    <s v="2016-7"/>
    <d v="2016-07-01T00:00:00"/>
    <s v="FY17"/>
    <n v="143"/>
  </r>
  <r>
    <n v="211626"/>
    <x v="1"/>
    <d v="2016-07-01T00:00:00"/>
    <s v="Al Muhafiz Sohan Halwa Walnut"/>
    <n v="510"/>
    <n v="1"/>
    <n v="510"/>
    <n v="100147814"/>
    <x v="2"/>
    <s v="\N"/>
    <n v="0"/>
    <x v="1"/>
    <d v="2016-07-01T00:00:00"/>
    <s v="Gross"/>
    <n v="510"/>
    <n v="2016"/>
    <n v="7"/>
    <s v="2016-7"/>
    <d v="2016-07-01T00:00:00"/>
    <s v="FY17"/>
    <n v="146"/>
  </r>
  <r>
    <n v="211628"/>
    <x v="0"/>
    <d v="2016-07-01T00:00:00"/>
    <s v="kcc_krone deal"/>
    <n v="360"/>
    <n v="1"/>
    <n v="360"/>
    <n v="100147816"/>
    <x v="1"/>
    <s v="C-MUX-104331"/>
    <n v="0"/>
    <x v="0"/>
    <d v="2016-07-01T00:00:00"/>
    <s v="Net"/>
    <n v="360"/>
    <n v="2016"/>
    <n v="7"/>
    <s v="2016-7"/>
    <d v="2016-07-01T00:00:00"/>
    <s v="FY17"/>
    <n v="43"/>
  </r>
  <r>
    <n v="211630"/>
    <x v="0"/>
    <d v="2016-07-01T00:00:00"/>
    <s v="HR_Pani Puri 360g"/>
    <n v="350"/>
    <n v="1"/>
    <n v="350"/>
    <n v="100147818"/>
    <x v="2"/>
    <s v="\N"/>
    <n v="0"/>
    <x v="0"/>
    <d v="2016-07-01T00:00:00"/>
    <s v="Net"/>
    <n v="350"/>
    <n v="2016"/>
    <n v="7"/>
    <s v="2016-7"/>
    <d v="2016-07-01T00:00:00"/>
    <s v="FY17"/>
    <n v="147"/>
  </r>
  <r>
    <n v="211629"/>
    <x v="0"/>
    <d v="2016-07-01T00:00:00"/>
    <s v="Rajesh_Ben 10 Rail"/>
    <n v="400"/>
    <n v="1"/>
    <n v="100"/>
    <n v="100147817"/>
    <x v="7"/>
    <s v="\N"/>
    <n v="300"/>
    <x v="0"/>
    <d v="2016-07-01T00:00:00"/>
    <s v="Net"/>
    <n v="400"/>
    <n v="2016"/>
    <n v="7"/>
    <s v="2016-7"/>
    <d v="2016-07-01T00:00:00"/>
    <s v="FY17"/>
    <n v="145"/>
  </r>
  <r>
    <n v="211631"/>
    <x v="0"/>
    <d v="2016-07-01T00:00:00"/>
    <s v="kcc_glamour deal"/>
    <n v="320"/>
    <n v="1"/>
    <n v="320"/>
    <n v="100147819"/>
    <x v="1"/>
    <s v="C-MUX-104331"/>
    <n v="0"/>
    <x v="0"/>
    <d v="2016-07-01T00:00:00"/>
    <s v="Net"/>
    <n v="320"/>
    <n v="2016"/>
    <n v="7"/>
    <s v="2016-7"/>
    <d v="2016-07-01T00:00:00"/>
    <s v="FY17"/>
    <n v="43"/>
  </r>
  <r>
    <n v="211632"/>
    <x v="0"/>
    <d v="2016-07-01T00:00:00"/>
    <s v="kcc_jazzy"/>
    <n v="140"/>
    <n v="1"/>
    <n v="140"/>
    <n v="100147820"/>
    <x v="1"/>
    <s v="C-MUX-104331"/>
    <n v="0"/>
    <x v="0"/>
    <d v="2016-07-01T00:00:00"/>
    <s v="Net"/>
    <n v="140"/>
    <n v="2016"/>
    <n v="7"/>
    <s v="2016-7"/>
    <d v="2016-07-01T00:00:00"/>
    <s v="FY17"/>
    <n v="43"/>
  </r>
  <r>
    <n v="211633"/>
    <x v="1"/>
    <d v="2016-07-01T00:00:00"/>
    <s v="Samsung Galaxy S7 Edge"/>
    <n v="88999"/>
    <n v="1"/>
    <n v="88999"/>
    <n v="100147821"/>
    <x v="3"/>
    <s v="R-LHC-104138"/>
    <n v="0"/>
    <x v="0"/>
    <d v="2016-07-01T00:00:00"/>
    <s v="Gross"/>
    <n v="88999"/>
    <n v="2016"/>
    <n v="7"/>
    <s v="2016-7"/>
    <d v="2016-07-01T00:00:00"/>
    <s v="FY17"/>
    <n v="148"/>
  </r>
  <r>
    <n v="211634"/>
    <x v="2"/>
    <d v="2016-07-01T00:00:00"/>
    <s v="BO_racingjeeoRC-silver"/>
    <n v="790"/>
    <n v="1"/>
    <n v="490"/>
    <n v="100147822"/>
    <x v="7"/>
    <s v="\N"/>
    <n v="300"/>
    <x v="0"/>
    <d v="2016-07-01T00:00:00"/>
    <s v="Valid"/>
    <n v="790"/>
    <n v="2016"/>
    <n v="7"/>
    <s v="2016-7"/>
    <d v="2016-07-01T00:00:00"/>
    <s v="FY17"/>
    <n v="145"/>
  </r>
  <r>
    <n v="211635"/>
    <x v="0"/>
    <d v="2016-07-01T00:00:00"/>
    <s v="Rajesh_Green Ben 10 Educational Computer"/>
    <n v="670"/>
    <n v="1"/>
    <n v="370"/>
    <n v="100147823"/>
    <x v="7"/>
    <s v="\N"/>
    <n v="300"/>
    <x v="0"/>
    <d v="2016-07-01T00:00:00"/>
    <s v="Net"/>
    <n v="670"/>
    <n v="2016"/>
    <n v="7"/>
    <s v="2016-7"/>
    <d v="2016-07-01T00:00:00"/>
    <s v="FY17"/>
    <n v="145"/>
  </r>
  <r>
    <n v="211636"/>
    <x v="0"/>
    <d v="2016-07-01T00:00:00"/>
    <s v="BO_nonRC-Jeep-Red"/>
    <n v="320"/>
    <n v="1"/>
    <n v="310"/>
    <n v="100147824"/>
    <x v="7"/>
    <s v="\N"/>
    <n v="157.38"/>
    <x v="0"/>
    <d v="2016-07-01T00:00:00"/>
    <s v="Net"/>
    <n v="320"/>
    <n v="2016"/>
    <n v="7"/>
    <s v="2016-7"/>
    <d v="2016-07-01T00:00:00"/>
    <s v="FY17"/>
    <n v="145"/>
  </r>
  <r>
    <n v="211637"/>
    <x v="0"/>
    <d v="2016-07-01T00:00:00"/>
    <s v="BO_blocks-small-1"/>
    <n v="290"/>
    <n v="1"/>
    <n v="310"/>
    <n v="100147824"/>
    <x v="7"/>
    <s v="\N"/>
    <n v="142.62"/>
    <x v="0"/>
    <d v="2016-07-01T00:00:00"/>
    <s v="Net"/>
    <n v="290"/>
    <n v="2016"/>
    <n v="7"/>
    <s v="2016-7"/>
    <d v="2016-07-01T00:00:00"/>
    <s v="FY17"/>
    <n v="145"/>
  </r>
  <r>
    <n v="211638"/>
    <x v="1"/>
    <d v="2016-07-01T00:00:00"/>
    <s v="osaka_3.5W LED BULB"/>
    <n v="188"/>
    <n v="3"/>
    <n v="564"/>
    <n v="100147825"/>
    <x v="4"/>
    <s v="\N"/>
    <n v="0"/>
    <x v="0"/>
    <d v="2016-07-01T00:00:00"/>
    <s v="Gross"/>
    <n v="564"/>
    <n v="2016"/>
    <n v="7"/>
    <s v="2016-7"/>
    <d v="2016-07-01T00:00:00"/>
    <s v="FY17"/>
    <n v="149"/>
  </r>
  <r>
    <n v="211639"/>
    <x v="0"/>
    <d v="2016-07-01T00:00:00"/>
    <s v="Dany_Genius Tab G7 Metallica "/>
    <n v="6500"/>
    <n v="1"/>
    <n v="6500"/>
    <n v="100147826"/>
    <x v="3"/>
    <s v="\N"/>
    <n v="0"/>
    <x v="0"/>
    <d v="2016-07-01T00:00:00"/>
    <s v="Net"/>
    <n v="6500"/>
    <n v="2016"/>
    <n v="7"/>
    <s v="2016-7"/>
    <d v="2016-07-01T00:00:00"/>
    <s v="FY17"/>
    <n v="150"/>
  </r>
  <r>
    <n v="211640"/>
    <x v="4"/>
    <d v="2016-07-01T00:00:00"/>
    <s v="Mochika_M0001125-8"/>
    <n v="1913"/>
    <n v="1"/>
    <n v="1913"/>
    <n v="100147827"/>
    <x v="6"/>
    <s v="C SKZ 41328"/>
    <n v="0"/>
    <x v="0"/>
    <d v="2016-07-01T00:00:00"/>
    <s v="Valid"/>
    <n v="1913"/>
    <n v="2016"/>
    <n v="7"/>
    <s v="2016-7"/>
    <d v="2016-07-01T00:00:00"/>
    <s v="FY17"/>
    <n v="56"/>
  </r>
  <r>
    <n v="211642"/>
    <x v="4"/>
    <d v="2016-07-01T00:00:00"/>
    <s v="Mochika_M0001125-12"/>
    <n v="1913"/>
    <n v="1"/>
    <n v="1913"/>
    <n v="100147828"/>
    <x v="6"/>
    <s v="C SKZ 41328"/>
    <n v="0"/>
    <x v="0"/>
    <d v="2016-07-01T00:00:00"/>
    <s v="Valid"/>
    <n v="1913"/>
    <n v="2016"/>
    <n v="7"/>
    <s v="2016-7"/>
    <d v="2016-07-01T00:00:00"/>
    <s v="FY17"/>
    <n v="56"/>
  </r>
  <r>
    <n v="211644"/>
    <x v="0"/>
    <d v="2016-07-01T00:00:00"/>
    <s v="Dany256564981654986456"/>
    <n v="100"/>
    <n v="1"/>
    <n v="165"/>
    <n v="100147829"/>
    <x v="10"/>
    <s v="\N"/>
    <n v="54.79"/>
    <x v="0"/>
    <d v="2016-07-01T00:00:00"/>
    <s v="Net"/>
    <n v="100"/>
    <n v="2016"/>
    <n v="7"/>
    <s v="2016-7"/>
    <d v="2016-07-01T00:00:00"/>
    <s v="FY17"/>
    <n v="22"/>
  </r>
  <r>
    <n v="211645"/>
    <x v="0"/>
    <d v="2016-07-01T00:00:00"/>
    <s v="Dany72474879523146357896"/>
    <n v="65"/>
    <n v="1"/>
    <n v="165"/>
    <n v="100147829"/>
    <x v="10"/>
    <s v="\N"/>
    <n v="35.619999999999997"/>
    <x v="0"/>
    <d v="2016-07-01T00:00:00"/>
    <s v="Net"/>
    <n v="65"/>
    <n v="2016"/>
    <n v="7"/>
    <s v="2016-7"/>
    <d v="2016-07-01T00:00:00"/>
    <s v="FY17"/>
    <n v="22"/>
  </r>
  <r>
    <n v="211646"/>
    <x v="0"/>
    <d v="2016-07-01T00:00:00"/>
    <s v="cr_PEANUT SALTY-200 GM"/>
    <n v="90"/>
    <n v="1"/>
    <n v="165"/>
    <n v="100147829"/>
    <x v="2"/>
    <s v="\N"/>
    <n v="49.32"/>
    <x v="0"/>
    <d v="2016-07-01T00:00:00"/>
    <s v="Net"/>
    <n v="90"/>
    <n v="2016"/>
    <n v="7"/>
    <s v="2016-7"/>
    <d v="2016-07-01T00:00:00"/>
    <s v="FY17"/>
    <n v="22"/>
  </r>
  <r>
    <n v="211647"/>
    <x v="0"/>
    <d v="2016-07-01T00:00:00"/>
    <s v="cr_REWARI CHAKWAL"/>
    <n v="110"/>
    <n v="1"/>
    <n v="165"/>
    <n v="100147829"/>
    <x v="2"/>
    <s v="\N"/>
    <n v="60.27"/>
    <x v="0"/>
    <d v="2016-07-01T00:00:00"/>
    <s v="Net"/>
    <n v="110"/>
    <n v="2016"/>
    <n v="7"/>
    <s v="2016-7"/>
    <d v="2016-07-01T00:00:00"/>
    <s v="FY17"/>
    <n v="22"/>
  </r>
  <r>
    <n v="211648"/>
    <x v="0"/>
    <d v="2016-07-01T00:00:00"/>
    <s v="kcc_active"/>
    <n v="180"/>
    <n v="1"/>
    <n v="180"/>
    <n v="100147830"/>
    <x v="1"/>
    <n v="80226"/>
    <n v="0"/>
    <x v="0"/>
    <d v="2016-07-01T00:00:00"/>
    <s v="Net"/>
    <n v="180"/>
    <n v="2016"/>
    <n v="7"/>
    <s v="2016-7"/>
    <d v="2016-07-01T00:00:00"/>
    <s v="FY17"/>
    <n v="151"/>
  </r>
  <r>
    <n v="211649"/>
    <x v="0"/>
    <d v="2016-07-01T00:00:00"/>
    <s v="Al Muhafiz Sohan Halwa Almond"/>
    <n v="350"/>
    <n v="1"/>
    <n v="635"/>
    <n v="100147831"/>
    <x v="2"/>
    <s v="\N"/>
    <n v="0"/>
    <x v="0"/>
    <d v="2016-07-01T00:00:00"/>
    <s v="Net"/>
    <n v="350"/>
    <n v="2016"/>
    <n v="7"/>
    <s v="2016-7"/>
    <d v="2016-07-01T00:00:00"/>
    <s v="FY17"/>
    <n v="152"/>
  </r>
  <r>
    <n v="211650"/>
    <x v="0"/>
    <d v="2016-07-01T00:00:00"/>
    <s v="UK_Sohan Halwa Tin Pack 400 Gms"/>
    <n v="285"/>
    <n v="1"/>
    <n v="635"/>
    <n v="100147831"/>
    <x v="2"/>
    <s v="\N"/>
    <n v="0"/>
    <x v="0"/>
    <d v="2016-07-01T00:00:00"/>
    <s v="Net"/>
    <n v="285"/>
    <n v="2016"/>
    <n v="7"/>
    <s v="2016-7"/>
    <d v="2016-07-01T00:00:00"/>
    <s v="FY17"/>
    <n v="152"/>
  </r>
  <r>
    <n v="211651"/>
    <x v="0"/>
    <d v="2016-07-01T00:00:00"/>
    <s v="AKL_A131128850_SS-19_Blue"/>
    <n v="3975"/>
    <n v="1"/>
    <n v="3975"/>
    <n v="100147832"/>
    <x v="0"/>
    <s v="\N"/>
    <n v="0"/>
    <x v="0"/>
    <d v="2016-07-01T00:00:00"/>
    <s v="Net"/>
    <n v="3975"/>
    <n v="2016"/>
    <n v="7"/>
    <s v="2016-7"/>
    <d v="2016-07-01T00:00:00"/>
    <s v="FY17"/>
    <n v="153"/>
  </r>
  <r>
    <n v="211652"/>
    <x v="1"/>
    <d v="2016-07-01T00:00:00"/>
    <s v="ihijab_PN025"/>
    <n v="639"/>
    <n v="1"/>
    <n v="1269"/>
    <n v="100147833"/>
    <x v="0"/>
    <s v="\N"/>
    <n v="0"/>
    <x v="0"/>
    <d v="2016-07-01T00:00:00"/>
    <s v="Gross"/>
    <n v="639"/>
    <n v="2016"/>
    <n v="7"/>
    <s v="2016-7"/>
    <d v="2016-07-01T00:00:00"/>
    <s v="FY17"/>
    <n v="154"/>
  </r>
  <r>
    <n v="211653"/>
    <x v="1"/>
    <d v="2016-07-01T00:00:00"/>
    <s v="bed&amp;rest_Danika 3D"/>
    <n v="630"/>
    <n v="1"/>
    <n v="1269"/>
    <n v="100147833"/>
    <x v="5"/>
    <s v="\N"/>
    <n v="0"/>
    <x v="0"/>
    <d v="2016-07-01T00:00:00"/>
    <s v="Gross"/>
    <n v="630"/>
    <n v="2016"/>
    <n v="7"/>
    <s v="2016-7"/>
    <d v="2016-07-01T00:00:00"/>
    <s v="FY17"/>
    <n v="154"/>
  </r>
  <r>
    <n v="211654"/>
    <x v="0"/>
    <d v="2016-07-01T00:00:00"/>
    <s v="kcc_krone deal"/>
    <n v="360"/>
    <n v="1"/>
    <n v="360"/>
    <n v="100147834"/>
    <x v="1"/>
    <s v="C-MUX-31510"/>
    <n v="0"/>
    <x v="0"/>
    <d v="2016-07-01T00:00:00"/>
    <s v="Net"/>
    <n v="360"/>
    <n v="2016"/>
    <n v="7"/>
    <s v="2016-7"/>
    <d v="2016-07-01T00:00:00"/>
    <s v="FY17"/>
    <n v="43"/>
  </r>
  <r>
    <n v="211655"/>
    <x v="2"/>
    <d v="2016-07-01T00:00:00"/>
    <s v="kcc_glamour deal"/>
    <n v="320"/>
    <n v="1"/>
    <n v="320"/>
    <n v="100147835"/>
    <x v="1"/>
    <s v="C-MUX-31510"/>
    <n v="0"/>
    <x v="0"/>
    <d v="2016-07-01T00:00:00"/>
    <s v="Valid"/>
    <n v="320"/>
    <n v="2016"/>
    <n v="7"/>
    <s v="2016-7"/>
    <d v="2016-07-01T00:00:00"/>
    <s v="FY17"/>
    <n v="43"/>
  </r>
  <r>
    <n v="211656"/>
    <x v="1"/>
    <d v="2016-07-01T00:00:00"/>
    <s v="VITAMIN_KOJIC ACID WHITENING CREAM"/>
    <n v="280"/>
    <n v="1"/>
    <n v="280"/>
    <n v="100147836"/>
    <x v="1"/>
    <s v="\N"/>
    <n v="0"/>
    <x v="0"/>
    <d v="2016-07-01T00:00:00"/>
    <s v="Gross"/>
    <n v="280"/>
    <n v="2016"/>
    <n v="7"/>
    <s v="2016-7"/>
    <d v="2016-07-01T00:00:00"/>
    <s v="FY17"/>
    <n v="155"/>
  </r>
  <r>
    <n v="211657"/>
    <x v="2"/>
    <d v="2016-07-01T00:00:00"/>
    <s v="PHILIPS_HP8600_32"/>
    <n v="2950"/>
    <n v="1"/>
    <n v="2950"/>
    <n v="100147837"/>
    <x v="1"/>
    <s v="\N"/>
    <n v="0"/>
    <x v="0"/>
    <d v="2016-07-01T00:00:00"/>
    <s v="Valid"/>
    <n v="2950"/>
    <n v="2016"/>
    <n v="7"/>
    <s v="2016-7"/>
    <d v="2016-07-01T00:00:00"/>
    <s v="FY17"/>
    <n v="156"/>
  </r>
  <r>
    <n v="211658"/>
    <x v="0"/>
    <d v="2016-07-01T00:00:00"/>
    <s v="b&amp;d_Citrus Juicer CJ650   "/>
    <n v="3000"/>
    <n v="1"/>
    <n v="3000"/>
    <n v="100147838"/>
    <x v="4"/>
    <s v="\N"/>
    <n v="0"/>
    <x v="0"/>
    <d v="2016-07-01T00:00:00"/>
    <s v="Net"/>
    <n v="3000"/>
    <n v="2016"/>
    <n v="7"/>
    <s v="2016-7"/>
    <d v="2016-07-01T00:00:00"/>
    <s v="FY17"/>
    <n v="157"/>
  </r>
  <r>
    <n v="211659"/>
    <x v="1"/>
    <d v="2016-07-01T00:00:00"/>
    <s v="vitamin_Kojic Acid Whitening Face Wash"/>
    <n v="280"/>
    <n v="1"/>
    <n v="280"/>
    <n v="100147839"/>
    <x v="1"/>
    <s v="\N"/>
    <n v="0"/>
    <x v="0"/>
    <d v="2016-07-01T00:00:00"/>
    <s v="Gross"/>
    <n v="280"/>
    <n v="2016"/>
    <n v="7"/>
    <s v="2016-7"/>
    <d v="2016-07-01T00:00:00"/>
    <s v="FY17"/>
    <n v="155"/>
  </r>
  <r>
    <n v="211660"/>
    <x v="0"/>
    <d v="2016-07-01T00:00:00"/>
    <s v="E TCF_Educate a child for a month-PKR 1250"/>
    <n v="1250"/>
    <n v="1"/>
    <n v="994"/>
    <n v="100147840"/>
    <x v="8"/>
    <s v="\N"/>
    <n v="0"/>
    <x v="0"/>
    <d v="2016-07-01T00:00:00"/>
    <s v="Net"/>
    <n v="1250"/>
    <n v="2016"/>
    <n v="7"/>
    <s v="2016-7"/>
    <d v="2016-07-01T00:00:00"/>
    <s v="FY17"/>
    <n v="16"/>
  </r>
  <r>
    <n v="211661"/>
    <x v="1"/>
    <d v="2016-07-01T00:00:00"/>
    <s v="bata_comfit-8614737-42-8"/>
    <n v="899"/>
    <n v="1"/>
    <n v="899"/>
    <n v="100147841"/>
    <x v="6"/>
    <s v="\N"/>
    <n v="0"/>
    <x v="0"/>
    <d v="2016-07-01T00:00:00"/>
    <s v="Gross"/>
    <n v="899"/>
    <n v="2016"/>
    <n v="7"/>
    <s v="2016-7"/>
    <d v="2016-07-01T00:00:00"/>
    <s v="FY17"/>
    <n v="158"/>
  </r>
  <r>
    <n v="211663"/>
    <x v="0"/>
    <d v="2016-07-01T00:00:00"/>
    <s v="kcc_krone deal"/>
    <n v="360"/>
    <n v="1"/>
    <n v="360"/>
    <n v="100147842"/>
    <x v="1"/>
    <s v="C-MUX-48271"/>
    <n v="0"/>
    <x v="0"/>
    <d v="2016-07-01T00:00:00"/>
    <s v="Net"/>
    <n v="360"/>
    <n v="2016"/>
    <n v="7"/>
    <s v="2016-7"/>
    <d v="2016-07-01T00:00:00"/>
    <s v="FY17"/>
    <n v="43"/>
  </r>
  <r>
    <n v="211664"/>
    <x v="0"/>
    <d v="2016-07-01T00:00:00"/>
    <s v="kcc_krone deal"/>
    <n v="360"/>
    <n v="1"/>
    <n v="360"/>
    <n v="100147843"/>
    <x v="1"/>
    <s v="C-MUX-48275"/>
    <n v="0"/>
    <x v="0"/>
    <d v="2016-07-01T00:00:00"/>
    <s v="Net"/>
    <n v="360"/>
    <n v="2016"/>
    <n v="7"/>
    <s v="2016-7"/>
    <d v="2016-07-01T00:00:00"/>
    <s v="FY17"/>
    <n v="43"/>
  </r>
  <r>
    <n v="211665"/>
    <x v="0"/>
    <d v="2016-07-01T00:00:00"/>
    <s v="kcc_Cool Pocket Perfume"/>
    <n v="120"/>
    <n v="1"/>
    <n v="240"/>
    <n v="100147844"/>
    <x v="1"/>
    <s v="C-MUX-48275"/>
    <n v="0"/>
    <x v="0"/>
    <d v="2016-07-01T00:00:00"/>
    <s v="Net"/>
    <n v="120"/>
    <n v="2016"/>
    <n v="7"/>
    <s v="2016-7"/>
    <d v="2016-07-01T00:00:00"/>
    <s v="FY17"/>
    <n v="43"/>
  </r>
  <r>
    <n v="211666"/>
    <x v="0"/>
    <d v="2016-07-01T00:00:00"/>
    <s v="kcc_Bold Pocket Perfume"/>
    <n v="120"/>
    <n v="1"/>
    <n v="240"/>
    <n v="100147844"/>
    <x v="1"/>
    <s v="C-MUX-48275"/>
    <n v="0"/>
    <x v="0"/>
    <d v="2016-07-01T00:00:00"/>
    <s v="Net"/>
    <n v="120"/>
    <n v="2016"/>
    <n v="7"/>
    <s v="2016-7"/>
    <d v="2016-07-01T00:00:00"/>
    <s v="FY17"/>
    <n v="43"/>
  </r>
  <r>
    <n v="211667"/>
    <x v="1"/>
    <d v="2016-07-01T00:00:00"/>
    <s v="UK_Gift Box Mix Sweets 500 Gms"/>
    <n v="330"/>
    <n v="1"/>
    <n v="4060"/>
    <n v="100147845"/>
    <x v="2"/>
    <s v="\N"/>
    <n v="0"/>
    <x v="2"/>
    <d v="2016-07-01T00:00:00"/>
    <s v="Gross"/>
    <n v="330"/>
    <n v="2016"/>
    <n v="7"/>
    <s v="2016-7"/>
    <d v="2016-07-01T00:00:00"/>
    <s v="FY17"/>
    <n v="159"/>
  </r>
  <r>
    <n v="211668"/>
    <x v="1"/>
    <d v="2016-07-01T00:00:00"/>
    <s v="RS_Gulab jaman Tin"/>
    <n v="435"/>
    <n v="1"/>
    <n v="4060"/>
    <n v="100147845"/>
    <x v="2"/>
    <s v="\N"/>
    <n v="0"/>
    <x v="2"/>
    <d v="2016-07-01T00:00:00"/>
    <s v="Gross"/>
    <n v="435"/>
    <n v="2016"/>
    <n v="7"/>
    <s v="2016-7"/>
    <d v="2016-07-01T00:00:00"/>
    <s v="FY17"/>
    <n v="159"/>
  </r>
  <r>
    <n v="211669"/>
    <x v="1"/>
    <d v="2016-07-01T00:00:00"/>
    <s v="Dynasty_Dynasty Spark-Off-White"/>
    <n v="3295"/>
    <n v="1"/>
    <n v="4060"/>
    <n v="100147845"/>
    <x v="6"/>
    <s v="\N"/>
    <n v="0"/>
    <x v="2"/>
    <d v="2016-07-01T00:00:00"/>
    <s v="Gross"/>
    <n v="3295"/>
    <n v="2016"/>
    <n v="7"/>
    <s v="2016-7"/>
    <d v="2016-07-01T00:00:00"/>
    <s v="FY17"/>
    <n v="159"/>
  </r>
  <r>
    <n v="211670"/>
    <x v="1"/>
    <d v="2016-07-01T00:00:00"/>
    <s v="mitsubhisi_1.0 Ton - SRK-13CMK"/>
    <n v="45215"/>
    <n v="1"/>
    <n v="45215"/>
    <n v="100147846"/>
    <x v="4"/>
    <s v="R-isb-57478"/>
    <n v="0"/>
    <x v="0"/>
    <d v="2016-07-01T00:00:00"/>
    <s v="Gross"/>
    <n v="45215"/>
    <n v="2016"/>
    <n v="7"/>
    <s v="2016-7"/>
    <d v="2016-07-01T00:00:00"/>
    <s v="FY17"/>
    <n v="101"/>
  </r>
  <r>
    <n v="211671"/>
    <x v="1"/>
    <d v="2016-07-01T00:00:00"/>
    <s v="Dynasty_Dynasty Spark-Grey"/>
    <n v="3295"/>
    <n v="1"/>
    <n v="4810"/>
    <n v="100147847"/>
    <x v="6"/>
    <s v="\N"/>
    <n v="0"/>
    <x v="2"/>
    <d v="2016-07-01T00:00:00"/>
    <s v="Gross"/>
    <n v="3295"/>
    <n v="2016"/>
    <n v="7"/>
    <s v="2016-7"/>
    <d v="2016-07-01T00:00:00"/>
    <s v="FY17"/>
    <n v="159"/>
  </r>
  <r>
    <n v="211672"/>
    <x v="1"/>
    <d v="2016-07-01T00:00:00"/>
    <s v="RS_Gulab jaman Tin"/>
    <n v="435"/>
    <n v="1"/>
    <n v="4810"/>
    <n v="100147847"/>
    <x v="2"/>
    <s v="\N"/>
    <n v="0"/>
    <x v="2"/>
    <d v="2016-07-01T00:00:00"/>
    <s v="Gross"/>
    <n v="435"/>
    <n v="2016"/>
    <n v="7"/>
    <s v="2016-7"/>
    <d v="2016-07-01T00:00:00"/>
    <s v="FY17"/>
    <n v="159"/>
  </r>
  <r>
    <n v="211673"/>
    <x v="1"/>
    <d v="2016-07-01T00:00:00"/>
    <s v="UK_Bangali Rasgulla Tin Pack  500 Gms"/>
    <n v="260"/>
    <n v="1"/>
    <n v="4810"/>
    <n v="100147847"/>
    <x v="2"/>
    <s v="\N"/>
    <n v="0"/>
    <x v="2"/>
    <d v="2016-07-01T00:00:00"/>
    <s v="Gross"/>
    <n v="260"/>
    <n v="2016"/>
    <n v="7"/>
    <s v="2016-7"/>
    <d v="2016-07-01T00:00:00"/>
    <s v="FY17"/>
    <n v="159"/>
  </r>
  <r>
    <n v="211674"/>
    <x v="1"/>
    <d v="2016-07-01T00:00:00"/>
    <s v="UK_Gift Box Mix Sweets 500 Gms"/>
    <n v="330"/>
    <n v="1"/>
    <n v="4810"/>
    <n v="100147847"/>
    <x v="2"/>
    <s v="\N"/>
    <n v="0"/>
    <x v="2"/>
    <d v="2016-07-01T00:00:00"/>
    <s v="Gross"/>
    <n v="330"/>
    <n v="2016"/>
    <n v="7"/>
    <s v="2016-7"/>
    <d v="2016-07-01T00:00:00"/>
    <s v="FY17"/>
    <n v="159"/>
  </r>
  <r>
    <n v="211675"/>
    <x v="1"/>
    <d v="2016-07-01T00:00:00"/>
    <s v="UK_Namkino Masala Sev 200 Gms"/>
    <n v="80"/>
    <n v="1"/>
    <n v="4810"/>
    <n v="100147847"/>
    <x v="2"/>
    <s v="\N"/>
    <n v="0"/>
    <x v="2"/>
    <d v="2016-07-01T00:00:00"/>
    <s v="Gross"/>
    <n v="80"/>
    <n v="2016"/>
    <n v="7"/>
    <s v="2016-7"/>
    <d v="2016-07-01T00:00:00"/>
    <s v="FY17"/>
    <n v="159"/>
  </r>
  <r>
    <n v="211676"/>
    <x v="1"/>
    <d v="2016-07-01T00:00:00"/>
    <s v="UK_Namkino Daal Moth Classic 160 Gms"/>
    <n v="90"/>
    <n v="1"/>
    <n v="4810"/>
    <n v="100147847"/>
    <x v="2"/>
    <s v="\N"/>
    <n v="0"/>
    <x v="2"/>
    <d v="2016-07-01T00:00:00"/>
    <s v="Gross"/>
    <n v="90"/>
    <n v="2016"/>
    <n v="7"/>
    <s v="2016-7"/>
    <d v="2016-07-01T00:00:00"/>
    <s v="FY17"/>
    <n v="159"/>
  </r>
  <r>
    <n v="211677"/>
    <x v="1"/>
    <d v="2016-07-01T00:00:00"/>
    <s v="UK_ Namkino Daal Moong 200 Gms"/>
    <n v="90"/>
    <n v="1"/>
    <n v="4810"/>
    <n v="100147847"/>
    <x v="2"/>
    <s v="\N"/>
    <n v="0"/>
    <x v="2"/>
    <d v="2016-07-01T00:00:00"/>
    <s v="Gross"/>
    <n v="90"/>
    <n v="2016"/>
    <n v="7"/>
    <s v="2016-7"/>
    <d v="2016-07-01T00:00:00"/>
    <s v="FY17"/>
    <n v="159"/>
  </r>
  <r>
    <n v="211678"/>
    <x v="1"/>
    <d v="2016-07-01T00:00:00"/>
    <s v="UK_Bhel Puri 200 Gms"/>
    <n v="150"/>
    <n v="1"/>
    <n v="4810"/>
    <n v="100147847"/>
    <x v="2"/>
    <s v="\N"/>
    <n v="0"/>
    <x v="2"/>
    <d v="2016-07-01T00:00:00"/>
    <s v="Gross"/>
    <n v="150"/>
    <n v="2016"/>
    <n v="7"/>
    <s v="2016-7"/>
    <d v="2016-07-01T00:00:00"/>
    <s v="FY17"/>
    <n v="159"/>
  </r>
  <r>
    <n v="211679"/>
    <x v="1"/>
    <d v="2016-07-01T00:00:00"/>
    <s v="UK_Namkino Khat Mitha Mix 200 Gms"/>
    <n v="80"/>
    <n v="1"/>
    <n v="4810"/>
    <n v="100147847"/>
    <x v="2"/>
    <s v="\N"/>
    <n v="0"/>
    <x v="2"/>
    <d v="2016-07-01T00:00:00"/>
    <s v="Gross"/>
    <n v="80"/>
    <n v="2016"/>
    <n v="7"/>
    <s v="2016-7"/>
    <d v="2016-07-01T00:00:00"/>
    <s v="FY17"/>
    <n v="159"/>
  </r>
  <r>
    <n v="211680"/>
    <x v="2"/>
    <d v="2016-07-01T00:00:00"/>
    <s v="Ctees_Paris Butterflies Pouch"/>
    <n v="990"/>
    <n v="2"/>
    <n v="1980"/>
    <n v="100147848"/>
    <x v="0"/>
    <s v="0KNFM"/>
    <n v="0"/>
    <x v="0"/>
    <d v="2016-07-01T00:00:00"/>
    <s v="Valid"/>
    <n v="1980"/>
    <n v="2016"/>
    <n v="7"/>
    <s v="2016-7"/>
    <d v="2016-07-01T00:00:00"/>
    <s v="FY17"/>
    <n v="160"/>
  </r>
  <r>
    <n v="211681"/>
    <x v="2"/>
    <d v="2016-07-01T00:00:00"/>
    <s v="bata_comfit-8644502-42-8"/>
    <n v="699"/>
    <n v="1"/>
    <n v="699"/>
    <n v="100147849"/>
    <x v="6"/>
    <s v="\N"/>
    <n v="0"/>
    <x v="0"/>
    <d v="2016-07-01T00:00:00"/>
    <s v="Valid"/>
    <n v="699"/>
    <n v="2016"/>
    <n v="7"/>
    <s v="2016-7"/>
    <d v="2016-07-01T00:00:00"/>
    <s v="FY17"/>
    <n v="161"/>
  </r>
  <r>
    <n v="211683"/>
    <x v="1"/>
    <d v="2016-07-01T00:00:00"/>
    <s v="Emo_SS-18755-41"/>
    <n v="699"/>
    <n v="1"/>
    <n v="699"/>
    <n v="100147850"/>
    <x v="6"/>
    <s v="\N"/>
    <n v="0"/>
    <x v="2"/>
    <d v="2016-07-01T00:00:00"/>
    <s v="Gross"/>
    <n v="699"/>
    <n v="2016"/>
    <n v="7"/>
    <s v="2016-7"/>
    <d v="2016-07-01T00:00:00"/>
    <s v="FY17"/>
    <n v="162"/>
  </r>
  <r>
    <n v="211685"/>
    <x v="0"/>
    <d v="2016-07-01T00:00:00"/>
    <s v="itter_AB 1211"/>
    <n v="250"/>
    <n v="1"/>
    <n v="250"/>
    <n v="100147851"/>
    <x v="1"/>
    <s v="C_LHC_102999"/>
    <n v="0"/>
    <x v="0"/>
    <d v="2016-07-01T00:00:00"/>
    <s v="Net"/>
    <n v="250"/>
    <n v="2016"/>
    <n v="7"/>
    <s v="2016-7"/>
    <d v="2016-07-01T00:00:00"/>
    <s v="FY17"/>
    <n v="163"/>
  </r>
  <r>
    <n v="211686"/>
    <x v="0"/>
    <d v="2016-07-01T00:00:00"/>
    <s v="itter_AB 1211"/>
    <n v="250"/>
    <n v="1"/>
    <n v="250"/>
    <n v="100147852"/>
    <x v="1"/>
    <s v="C_LHC_102999"/>
    <n v="0"/>
    <x v="0"/>
    <d v="2016-07-01T00:00:00"/>
    <s v="Net"/>
    <n v="250"/>
    <n v="2016"/>
    <n v="7"/>
    <s v="2016-7"/>
    <d v="2016-07-01T00:00:00"/>
    <s v="FY17"/>
    <n v="163"/>
  </r>
  <r>
    <n v="211687"/>
    <x v="0"/>
    <d v="2016-07-01T00:00:00"/>
    <s v="itter_AB 1207"/>
    <n v="250"/>
    <n v="1"/>
    <n v="250"/>
    <n v="100147853"/>
    <x v="1"/>
    <s v="\N"/>
    <n v="0"/>
    <x v="0"/>
    <d v="2016-07-01T00:00:00"/>
    <s v="Net"/>
    <n v="250"/>
    <n v="2016"/>
    <n v="7"/>
    <s v="2016-7"/>
    <d v="2016-07-01T00:00:00"/>
    <s v="FY17"/>
    <n v="164"/>
  </r>
  <r>
    <n v="211688"/>
    <x v="0"/>
    <d v="2016-07-01T00:00:00"/>
    <s v="kcc_Buy 2 Frey Air Freshener &amp; Get 1 Kasual Body Spray Free"/>
    <n v="240"/>
    <n v="5"/>
    <n v="1200"/>
    <n v="100147854"/>
    <x v="1"/>
    <s v="R-FSD-58130"/>
    <n v="0"/>
    <x v="0"/>
    <d v="2016-07-01T00:00:00"/>
    <s v="Net"/>
    <n v="1200"/>
    <n v="2016"/>
    <n v="7"/>
    <s v="2016-7"/>
    <d v="2016-07-01T00:00:00"/>
    <s v="FY17"/>
    <n v="20"/>
  </r>
  <r>
    <n v="211689"/>
    <x v="0"/>
    <d v="2016-07-01T00:00:00"/>
    <s v="kcc_Buy 2 Frey Air Freshener &amp; Get 1 Kasual Body Spray Free"/>
    <n v="240"/>
    <n v="1"/>
    <n v="240"/>
    <n v="100147855"/>
    <x v="1"/>
    <s v="R-FSD-58130"/>
    <n v="0"/>
    <x v="0"/>
    <d v="2016-07-01T00:00:00"/>
    <s v="Net"/>
    <n v="240"/>
    <n v="2016"/>
    <n v="7"/>
    <s v="2016-7"/>
    <d v="2016-07-01T00:00:00"/>
    <s v="FY17"/>
    <n v="20"/>
  </r>
  <r>
    <n v="211690"/>
    <x v="0"/>
    <d v="2016-07-01T00:00:00"/>
    <s v="WE_TU2"/>
    <n v="1530"/>
    <n v="1"/>
    <n v="529"/>
    <n v="100147856"/>
    <x v="0"/>
    <s v="\N"/>
    <n v="1300.6500000000001"/>
    <x v="0"/>
    <d v="2016-07-01T00:00:00"/>
    <s v="Net"/>
    <n v="1530"/>
    <n v="2016"/>
    <n v="7"/>
    <s v="2016-7"/>
    <d v="2016-07-01T00:00:00"/>
    <s v="FY17"/>
    <n v="165"/>
  </r>
  <r>
    <n v="211691"/>
    <x v="0"/>
    <d v="2016-07-01T00:00:00"/>
    <s v="bata_bags_9064517-Brown"/>
    <n v="1999"/>
    <n v="1"/>
    <n v="529"/>
    <n v="100147856"/>
    <x v="0"/>
    <s v="\N"/>
    <n v="1699.35"/>
    <x v="0"/>
    <d v="2016-07-01T00:00:00"/>
    <s v="Net"/>
    <n v="1999"/>
    <n v="2016"/>
    <n v="7"/>
    <s v="2016-7"/>
    <d v="2016-07-01T00:00:00"/>
    <s v="FY17"/>
    <n v="165"/>
  </r>
  <r>
    <n v="211692"/>
    <x v="0"/>
    <d v="2016-07-01T00:00:00"/>
    <s v="kcc_Buy 2 Frey Air Freshener &amp; Get 1 Kasual Body Spray Free"/>
    <n v="240"/>
    <n v="10"/>
    <n v="2400"/>
    <n v="100147857"/>
    <x v="1"/>
    <s v="R-FSD-58130"/>
    <n v="0"/>
    <x v="0"/>
    <d v="2016-07-01T00:00:00"/>
    <s v="Net"/>
    <n v="2400"/>
    <n v="2016"/>
    <n v="7"/>
    <s v="2016-7"/>
    <d v="2016-07-01T00:00:00"/>
    <s v="FY17"/>
    <n v="20"/>
  </r>
  <r>
    <n v="211693"/>
    <x v="0"/>
    <d v="2016-07-01T00:00:00"/>
    <s v="kcc_Buy 2 Frey Air Freshener &amp; Get 1 Kasual Body Spray Free"/>
    <n v="240"/>
    <n v="1"/>
    <n v="240"/>
    <n v="100147858"/>
    <x v="1"/>
    <s v="R-FSD-58130"/>
    <n v="0"/>
    <x v="0"/>
    <d v="2016-07-01T00:00:00"/>
    <s v="Net"/>
    <n v="240"/>
    <n v="2016"/>
    <n v="7"/>
    <s v="2016-7"/>
    <d v="2016-07-01T00:00:00"/>
    <s v="FY17"/>
    <n v="20"/>
  </r>
  <r>
    <n v="211694"/>
    <x v="1"/>
    <d v="2016-07-01T00:00:00"/>
    <s v="sapil_Sapil Nancy Women 200ML"/>
    <n v="375"/>
    <n v="1"/>
    <n v="375"/>
    <n v="100147859"/>
    <x v="1"/>
    <s v="\N"/>
    <n v="0"/>
    <x v="5"/>
    <d v="2016-07-01T00:00:00"/>
    <s v="Gross"/>
    <n v="375"/>
    <n v="2016"/>
    <n v="7"/>
    <s v="2016-7"/>
    <d v="2016-07-01T00:00:00"/>
    <s v="FY17"/>
    <n v="113"/>
  </r>
  <r>
    <n v="211695"/>
    <x v="0"/>
    <d v="2016-07-01T00:00:00"/>
    <s v="sapil_Sapil Nancy Women 200ML"/>
    <n v="375"/>
    <n v="1"/>
    <n v="375"/>
    <n v="100147860"/>
    <x v="1"/>
    <s v="\N"/>
    <n v="0"/>
    <x v="4"/>
    <d v="2016-07-01T00:00:00"/>
    <s v="Net"/>
    <n v="375"/>
    <n v="2016"/>
    <n v="7"/>
    <s v="2016-7"/>
    <d v="2016-07-01T00:00:00"/>
    <s v="FY17"/>
    <n v="113"/>
  </r>
  <r>
    <n v="211696"/>
    <x v="2"/>
    <d v="2016-07-01T00:00:00"/>
    <s v="ajmery_TA-3"/>
    <n v="999"/>
    <n v="1"/>
    <n v="999"/>
    <n v="100147861"/>
    <x v="6"/>
    <s v="\N"/>
    <n v="0"/>
    <x v="0"/>
    <d v="2016-07-01T00:00:00"/>
    <s v="Valid"/>
    <n v="999"/>
    <n v="2016"/>
    <n v="7"/>
    <s v="2016-7"/>
    <d v="2016-07-01T00:00:00"/>
    <s v="FY17"/>
    <n v="166"/>
  </r>
  <r>
    <n v="211697"/>
    <x v="0"/>
    <d v="2016-07-01T00:00:00"/>
    <s v="rub_Rubian_VR-Box With Remote"/>
    <n v="1765"/>
    <n v="1"/>
    <n v="1765"/>
    <n v="100147862"/>
    <x v="3"/>
    <s v="\N"/>
    <n v="0"/>
    <x v="0"/>
    <d v="2016-07-01T00:00:00"/>
    <s v="Net"/>
    <n v="1765"/>
    <n v="2016"/>
    <n v="7"/>
    <s v="2016-7"/>
    <d v="2016-07-01T00:00:00"/>
    <s v="FY17"/>
    <n v="167"/>
  </r>
  <r>
    <n v="211698"/>
    <x v="0"/>
    <d v="2016-07-01T00:00:00"/>
    <s v="RS_Gulab jaman Tin"/>
    <n v="435"/>
    <n v="1"/>
    <n v="235"/>
    <n v="100147863"/>
    <x v="2"/>
    <s v="\N"/>
    <n v="200"/>
    <x v="0"/>
    <d v="2016-07-01T00:00:00"/>
    <s v="Net"/>
    <n v="435"/>
    <n v="2016"/>
    <n v="7"/>
    <s v="2016-7"/>
    <d v="2016-07-01T00:00:00"/>
    <s v="FY17"/>
    <n v="168"/>
  </r>
  <r>
    <n v="211699"/>
    <x v="0"/>
    <d v="2016-07-01T00:00:00"/>
    <s v="Emo-CT-24304 Green 8 Pocket Cargo Trouser-34"/>
    <n v="999"/>
    <n v="1"/>
    <n v="100"/>
    <n v="100147864"/>
    <x v="6"/>
    <s v="R-LHE-90613"/>
    <n v="0"/>
    <x v="0"/>
    <d v="2016-07-01T00:00:00"/>
    <s v="Net"/>
    <n v="999"/>
    <n v="2016"/>
    <n v="7"/>
    <s v="2016-7"/>
    <d v="2016-07-01T00:00:00"/>
    <s v="FY17"/>
    <n v="169"/>
  </r>
  <r>
    <n v="211701"/>
    <x v="1"/>
    <d v="2016-07-01T00:00:00"/>
    <s v="Al Muhafiz Sohan Halwa Almond"/>
    <n v="350"/>
    <n v="3"/>
    <n v="1050"/>
    <n v="100147865"/>
    <x v="2"/>
    <s v="\N"/>
    <n v="0"/>
    <x v="0"/>
    <d v="2016-07-01T00:00:00"/>
    <s v="Gross"/>
    <n v="1050"/>
    <n v="2016"/>
    <n v="7"/>
    <s v="2016-7"/>
    <d v="2016-07-01T00:00:00"/>
    <s v="FY17"/>
    <n v="170"/>
  </r>
  <r>
    <n v="211702"/>
    <x v="0"/>
    <d v="2016-07-01T00:00:00"/>
    <s v="UK_Kala Jamun Tin Pack 500 Gms"/>
    <n v="260"/>
    <n v="1"/>
    <n v="180"/>
    <n v="100147866"/>
    <x v="2"/>
    <s v="\N"/>
    <n v="136.84"/>
    <x v="0"/>
    <d v="2016-07-01T00:00:00"/>
    <s v="Net"/>
    <n v="260"/>
    <n v="2016"/>
    <n v="7"/>
    <s v="2016-7"/>
    <d v="2016-07-01T00:00:00"/>
    <s v="FY17"/>
    <n v="168"/>
  </r>
  <r>
    <n v="211703"/>
    <x v="0"/>
    <d v="2016-07-01T00:00:00"/>
    <s v="tram_TT25125100"/>
    <n v="120"/>
    <n v="1"/>
    <n v="180"/>
    <n v="100147866"/>
    <x v="5"/>
    <s v="\N"/>
    <n v="63.16"/>
    <x v="0"/>
    <d v="2016-07-01T00:00:00"/>
    <s v="Net"/>
    <n v="120"/>
    <n v="2016"/>
    <n v="7"/>
    <s v="2016-7"/>
    <d v="2016-07-01T00:00:00"/>
    <s v="FY17"/>
    <n v="168"/>
  </r>
  <r>
    <n v="211704"/>
    <x v="0"/>
    <d v="2016-07-01T00:00:00"/>
    <s v="US-MSK-6-pink-2T"/>
    <n v="799"/>
    <n v="1"/>
    <n v="0"/>
    <n v="100147867"/>
    <x v="7"/>
    <s v="\N"/>
    <n v="0"/>
    <x v="8"/>
    <d v="2016-07-01T00:00:00"/>
    <s v="Net"/>
    <n v="799"/>
    <n v="2016"/>
    <n v="7"/>
    <s v="2016-7"/>
    <d v="2016-07-01T00:00:00"/>
    <s v="FY17"/>
    <n v="171"/>
  </r>
  <r>
    <n v="211706"/>
    <x v="0"/>
    <d v="2016-07-01T00:00:00"/>
    <s v="ihijab_PN025"/>
    <n v="639"/>
    <n v="1"/>
    <n v="639"/>
    <n v="100147868"/>
    <x v="0"/>
    <n v="30071"/>
    <n v="0"/>
    <x v="0"/>
    <d v="2016-07-01T00:00:00"/>
    <s v="Net"/>
    <n v="639"/>
    <n v="2016"/>
    <n v="7"/>
    <s v="2016-7"/>
    <d v="2016-07-01T00:00:00"/>
    <s v="FY17"/>
    <n v="172"/>
  </r>
  <r>
    <n v="211707"/>
    <x v="0"/>
    <d v="2016-07-01T00:00:00"/>
    <s v="kcc_krone deal"/>
    <n v="360"/>
    <n v="3"/>
    <n v="1080"/>
    <n v="100147869"/>
    <x v="1"/>
    <s v="c-mux42203"/>
    <n v="0"/>
    <x v="0"/>
    <d v="2016-07-01T00:00:00"/>
    <s v="Net"/>
    <n v="1080"/>
    <n v="2016"/>
    <n v="7"/>
    <s v="2016-7"/>
    <d v="2016-07-01T00:00:00"/>
    <s v="FY17"/>
    <n v="43"/>
  </r>
  <r>
    <n v="211708"/>
    <x v="0"/>
    <d v="2016-07-01T00:00:00"/>
    <s v="ihijab_PN041"/>
    <n v="799"/>
    <n v="1"/>
    <n v="799"/>
    <n v="100147870"/>
    <x v="0"/>
    <n v="30071"/>
    <n v="0"/>
    <x v="0"/>
    <d v="2016-07-01T00:00:00"/>
    <s v="Net"/>
    <n v="799"/>
    <n v="2016"/>
    <n v="7"/>
    <s v="2016-7"/>
    <d v="2016-07-01T00:00:00"/>
    <s v="FY17"/>
    <n v="172"/>
  </r>
  <r>
    <n v="211709"/>
    <x v="0"/>
    <d v="2016-07-01T00:00:00"/>
    <s v="asimjofaeanew_4A"/>
    <n v="5597"/>
    <n v="1"/>
    <n v="5597"/>
    <n v="100147871"/>
    <x v="0"/>
    <s v="\N"/>
    <n v="0"/>
    <x v="0"/>
    <d v="2016-07-01T00:00:00"/>
    <s v="Net"/>
    <n v="5597"/>
    <n v="2016"/>
    <n v="7"/>
    <s v="2016-7"/>
    <d v="2016-07-01T00:00:00"/>
    <s v="FY17"/>
    <n v="173"/>
  </r>
  <r>
    <n v="211710"/>
    <x v="0"/>
    <d v="2016-07-01T00:00:00"/>
    <s v="tram_TT25128100"/>
    <n v="215"/>
    <n v="1"/>
    <n v="15"/>
    <n v="100147872"/>
    <x v="5"/>
    <s v="\N"/>
    <n v="200"/>
    <x v="0"/>
    <d v="2016-07-01T00:00:00"/>
    <s v="Net"/>
    <n v="215"/>
    <n v="2016"/>
    <n v="7"/>
    <s v="2016-7"/>
    <d v="2016-07-01T00:00:00"/>
    <s v="FY17"/>
    <n v="174"/>
  </r>
  <r>
    <n v="211711"/>
    <x v="0"/>
    <d v="2016-07-01T00:00:00"/>
    <s v="Al Muhafiz Sohan Halwa Almond"/>
    <n v="350"/>
    <n v="3"/>
    <n v="1050"/>
    <n v="100147873"/>
    <x v="2"/>
    <s v="\N"/>
    <n v="0"/>
    <x v="0"/>
    <d v="2016-07-01T00:00:00"/>
    <s v="Net"/>
    <n v="1050"/>
    <n v="2016"/>
    <n v="7"/>
    <s v="2016-7"/>
    <d v="2016-07-01T00:00:00"/>
    <s v="FY17"/>
    <n v="175"/>
  </r>
  <r>
    <n v="211712"/>
    <x v="0"/>
    <d v="2016-07-01T00:00:00"/>
    <s v="jackpot_JP-902"/>
    <n v="1315"/>
    <n v="1"/>
    <n v="1315"/>
    <n v="100147874"/>
    <x v="4"/>
    <s v="\N"/>
    <n v="0"/>
    <x v="0"/>
    <d v="2016-07-01T00:00:00"/>
    <s v="Net"/>
    <n v="1315"/>
    <n v="2016"/>
    <n v="7"/>
    <s v="2016-7"/>
    <d v="2016-07-01T00:00:00"/>
    <s v="FY17"/>
    <n v="176"/>
  </r>
  <r>
    <n v="211713"/>
    <x v="0"/>
    <d v="2016-07-01T00:00:00"/>
    <s v="kcc_glamour deal"/>
    <n v="320"/>
    <n v="1"/>
    <n v="320"/>
    <n v="100147875"/>
    <x v="1"/>
    <s v="C-MUX-42203"/>
    <n v="0"/>
    <x v="0"/>
    <d v="2016-07-01T00:00:00"/>
    <s v="Net"/>
    <n v="320"/>
    <n v="2016"/>
    <n v="7"/>
    <s v="2016-7"/>
    <d v="2016-07-01T00:00:00"/>
    <s v="FY17"/>
    <n v="43"/>
  </r>
  <r>
    <n v="211714"/>
    <x v="0"/>
    <d v="2016-07-01T00:00:00"/>
    <s v="kcc_krone deal"/>
    <n v="360"/>
    <n v="1"/>
    <n v="360"/>
    <n v="100147876"/>
    <x v="1"/>
    <s v="C-MUX-42203"/>
    <n v="0"/>
    <x v="0"/>
    <d v="2016-07-01T00:00:00"/>
    <s v="Net"/>
    <n v="360"/>
    <n v="2016"/>
    <n v="7"/>
    <s v="2016-7"/>
    <d v="2016-07-01T00:00:00"/>
    <s v="FY17"/>
    <n v="43"/>
  </r>
  <r>
    <n v="211715"/>
    <x v="0"/>
    <d v="2016-07-01T00:00:00"/>
    <s v="kcc_glamour deal"/>
    <n v="320"/>
    <n v="1"/>
    <n v="320"/>
    <n v="100147877"/>
    <x v="1"/>
    <s v="C-MUX-42203"/>
    <n v="0"/>
    <x v="0"/>
    <d v="2016-07-01T00:00:00"/>
    <s v="Net"/>
    <n v="320"/>
    <n v="2016"/>
    <n v="7"/>
    <s v="2016-7"/>
    <d v="2016-07-01T00:00:00"/>
    <s v="FY17"/>
    <n v="43"/>
  </r>
  <r>
    <n v="211716"/>
    <x v="0"/>
    <d v="2016-07-01T00:00:00"/>
    <s v="kcc_Buy 2 Frey Air Freshener &amp; Get 1 Kasual Body Spray Free"/>
    <n v="240"/>
    <n v="1"/>
    <n v="240"/>
    <n v="100147878"/>
    <x v="1"/>
    <s v="C-MUX-42203"/>
    <n v="0"/>
    <x v="0"/>
    <d v="2016-07-01T00:00:00"/>
    <s v="Net"/>
    <n v="240"/>
    <n v="2016"/>
    <n v="7"/>
    <s v="2016-7"/>
    <d v="2016-07-01T00:00:00"/>
    <s v="FY17"/>
    <n v="43"/>
  </r>
  <r>
    <n v="211717"/>
    <x v="0"/>
    <d v="2016-07-01T00:00:00"/>
    <s v="sanasafinaz_march16_10B-Nationwide Delivery"/>
    <n v="5950"/>
    <n v="1"/>
    <n v="5950"/>
    <n v="100147879"/>
    <x v="0"/>
    <s v="\N"/>
    <n v="0"/>
    <x v="0"/>
    <d v="2016-07-01T00:00:00"/>
    <s v="Net"/>
    <n v="5950"/>
    <n v="2016"/>
    <n v="7"/>
    <s v="2016-7"/>
    <d v="2016-07-01T00:00:00"/>
    <s v="FY17"/>
    <n v="177"/>
  </r>
  <r>
    <n v="211719"/>
    <x v="0"/>
    <d v="2016-07-01T00:00:00"/>
    <s v="kcc_glamour deal"/>
    <n v="320"/>
    <n v="1"/>
    <n v="320"/>
    <n v="100147880"/>
    <x v="1"/>
    <s v="C-MUX-42203"/>
    <n v="0"/>
    <x v="0"/>
    <d v="2016-07-01T00:00:00"/>
    <s v="Net"/>
    <n v="320"/>
    <n v="2016"/>
    <n v="7"/>
    <s v="2016-7"/>
    <d v="2016-07-01T00:00:00"/>
    <s v="FY17"/>
    <n v="43"/>
  </r>
  <r>
    <n v="211720"/>
    <x v="0"/>
    <d v="2016-07-01T00:00:00"/>
    <s v="bed&amp;rest_Danika 3D"/>
    <n v="630"/>
    <n v="1"/>
    <n v="540"/>
    <n v="100147881"/>
    <x v="5"/>
    <s v="\N"/>
    <n v="225"/>
    <x v="0"/>
    <d v="2016-07-01T00:00:00"/>
    <s v="Net"/>
    <n v="630"/>
    <n v="2016"/>
    <n v="7"/>
    <s v="2016-7"/>
    <d v="2016-07-01T00:00:00"/>
    <s v="FY17"/>
    <n v="178"/>
  </r>
  <r>
    <n v="211721"/>
    <x v="0"/>
    <d v="2016-07-01T00:00:00"/>
    <s v="HR_Punjabi Tadka 200g"/>
    <n v="210"/>
    <n v="1"/>
    <n v="540"/>
    <n v="100147881"/>
    <x v="2"/>
    <s v="\N"/>
    <n v="75"/>
    <x v="0"/>
    <d v="2016-07-01T00:00:00"/>
    <s v="Net"/>
    <n v="210"/>
    <n v="2016"/>
    <n v="7"/>
    <s v="2016-7"/>
    <d v="2016-07-01T00:00:00"/>
    <s v="FY17"/>
    <n v="178"/>
  </r>
  <r>
    <n v="211722"/>
    <x v="0"/>
    <d v="2016-07-01T00:00:00"/>
    <s v="UK_Namkino Crunchy Nut Mix 200 Gms"/>
    <n v="100"/>
    <n v="1"/>
    <n v="100"/>
    <n v="100147882"/>
    <x v="2"/>
    <s v="\N"/>
    <n v="0"/>
    <x v="0"/>
    <d v="2016-07-01T00:00:00"/>
    <s v="Net"/>
    <n v="100"/>
    <n v="2016"/>
    <n v="7"/>
    <s v="2016-7"/>
    <d v="2016-07-01T00:00:00"/>
    <s v="FY17"/>
    <n v="179"/>
  </r>
  <r>
    <n v="211723"/>
    <x v="2"/>
    <d v="2016-07-01T00:00:00"/>
    <s v="Royal_Energy saver Fan 56 New Model"/>
    <n v="3900"/>
    <n v="1"/>
    <n v="3900"/>
    <n v="100147883"/>
    <x v="4"/>
    <s v="\N"/>
    <n v="0"/>
    <x v="0"/>
    <d v="2016-07-01T00:00:00"/>
    <s v="Valid"/>
    <n v="3900"/>
    <n v="2016"/>
    <n v="7"/>
    <s v="2016-7"/>
    <d v="2016-07-01T00:00:00"/>
    <s v="FY17"/>
    <n v="180"/>
  </r>
  <r>
    <n v="211724"/>
    <x v="1"/>
    <d v="2016-07-01T00:00:00"/>
    <s v="emo_Emo-MH-25104-M"/>
    <n v="899"/>
    <n v="2"/>
    <n v="1798"/>
    <n v="100147884"/>
    <x v="6"/>
    <s v="\N"/>
    <n v="0"/>
    <x v="0"/>
    <d v="2016-07-01T00:00:00"/>
    <s v="Gross"/>
    <n v="1798"/>
    <n v="2016"/>
    <n v="7"/>
    <s v="2016-7"/>
    <d v="2016-07-01T00:00:00"/>
    <s v="FY17"/>
    <n v="181"/>
  </r>
  <r>
    <n v="211726"/>
    <x v="1"/>
    <d v="2016-07-01T00:00:00"/>
    <s v="urban_URT0025 -L"/>
    <n v="1100"/>
    <n v="2"/>
    <n v="2200"/>
    <n v="100147885"/>
    <x v="6"/>
    <s v="\N"/>
    <n v="0"/>
    <x v="0"/>
    <d v="2016-07-01T00:00:00"/>
    <s v="Gross"/>
    <n v="2200"/>
    <n v="2016"/>
    <n v="7"/>
    <s v="2016-7"/>
    <d v="2016-07-01T00:00:00"/>
    <s v="FY17"/>
    <n v="182"/>
  </r>
  <r>
    <n v="211728"/>
    <x v="1"/>
    <d v="2016-07-01T00:00:00"/>
    <s v="Emo-CT-24302 Brown Twill Cotton 8 Pocket Cargo Trouser-30"/>
    <n v="999"/>
    <n v="2"/>
    <n v="1998"/>
    <n v="100147886"/>
    <x v="6"/>
    <s v="\N"/>
    <n v="0"/>
    <x v="0"/>
    <d v="2016-07-01T00:00:00"/>
    <s v="Gross"/>
    <n v="1998"/>
    <n v="2016"/>
    <n v="7"/>
    <s v="2016-7"/>
    <d v="2016-07-01T00:00:00"/>
    <s v="FY17"/>
    <n v="182"/>
  </r>
  <r>
    <n v="211730"/>
    <x v="0"/>
    <d v="2016-07-01T00:00:00"/>
    <s v="J&amp;J_JJR-4"/>
    <n v="149"/>
    <n v="1"/>
    <n v="149"/>
    <n v="100147887"/>
    <x v="7"/>
    <s v="\N"/>
    <n v="0"/>
    <x v="0"/>
    <d v="2016-07-01T00:00:00"/>
    <s v="Net"/>
    <n v="149"/>
    <n v="2016"/>
    <n v="7"/>
    <s v="2016-7"/>
    <d v="2016-07-01T00:00:00"/>
    <s v="FY17"/>
    <n v="183"/>
  </r>
  <r>
    <n v="211731"/>
    <x v="1"/>
    <d v="2016-07-01T00:00:00"/>
    <s v="emo_Emo-MH-19734-M"/>
    <n v="799"/>
    <n v="2"/>
    <n v="1598"/>
    <n v="100147888"/>
    <x v="6"/>
    <s v="\N"/>
    <n v="0"/>
    <x v="0"/>
    <d v="2016-07-01T00:00:00"/>
    <s v="Gross"/>
    <n v="1598"/>
    <n v="2016"/>
    <n v="7"/>
    <s v="2016-7"/>
    <d v="2016-07-01T00:00:00"/>
    <s v="FY17"/>
    <n v="182"/>
  </r>
  <r>
    <n v="211733"/>
    <x v="0"/>
    <d v="2016-07-01T00:00:00"/>
    <s v="RS_Soan Papri-250gm"/>
    <n v="150"/>
    <n v="1"/>
    <n v="150"/>
    <n v="100147889"/>
    <x v="2"/>
    <n v="41078"/>
    <n v="0"/>
    <x v="0"/>
    <d v="2016-07-01T00:00:00"/>
    <s v="Net"/>
    <n v="150"/>
    <n v="2016"/>
    <n v="7"/>
    <s v="2016-7"/>
    <d v="2016-07-01T00:00:00"/>
    <s v="FY17"/>
    <n v="184"/>
  </r>
  <r>
    <n v="211734"/>
    <x v="1"/>
    <d v="2016-07-02T00:00:00"/>
    <s v="UK_Namkino Mix Nimco 5 Pcs Gift Pack"/>
    <n v="495"/>
    <n v="1"/>
    <n v="495"/>
    <n v="100147890"/>
    <x v="2"/>
    <s v="\N"/>
    <n v="0"/>
    <x v="0"/>
    <d v="2016-07-02T00:00:00"/>
    <s v="Gross"/>
    <n v="495"/>
    <n v="2016"/>
    <n v="7"/>
    <s v="2016-7"/>
    <d v="2016-07-01T00:00:00"/>
    <s v="FY17"/>
    <n v="185"/>
  </r>
  <r>
    <n v="211735"/>
    <x v="0"/>
    <d v="2016-07-02T00:00:00"/>
    <s v="dawlance_Refrigerator 9170WB Energy Saver"/>
    <n v="33685"/>
    <n v="1"/>
    <n v="33685"/>
    <n v="100147891"/>
    <x v="4"/>
    <s v="\N"/>
    <n v="0"/>
    <x v="0"/>
    <d v="2016-07-02T00:00:00"/>
    <s v="Net"/>
    <n v="33685"/>
    <n v="2016"/>
    <n v="7"/>
    <s v="2016-7"/>
    <d v="2016-07-01T00:00:00"/>
    <s v="FY17"/>
    <n v="186"/>
  </r>
  <r>
    <n v="211736"/>
    <x v="0"/>
    <d v="2016-07-02T00:00:00"/>
    <s v="UK_Bangali Chum Chum Tin Pack  500 Gms"/>
    <n v="260"/>
    <n v="1"/>
    <n v="320"/>
    <n v="100147892"/>
    <x v="2"/>
    <s v="\N"/>
    <n v="100"/>
    <x v="0"/>
    <d v="2016-07-02T00:00:00"/>
    <s v="Net"/>
    <n v="260"/>
    <n v="2016"/>
    <n v="7"/>
    <s v="2016-7"/>
    <d v="2016-07-01T00:00:00"/>
    <s v="FY17"/>
    <n v="168"/>
  </r>
  <r>
    <n v="211737"/>
    <x v="0"/>
    <d v="2016-07-02T00:00:00"/>
    <s v="UK_Bangali Rasgulla Tin Pack  500 Gms"/>
    <n v="260"/>
    <n v="1"/>
    <n v="320"/>
    <n v="100147892"/>
    <x v="2"/>
    <s v="\N"/>
    <n v="100"/>
    <x v="0"/>
    <d v="2016-07-02T00:00:00"/>
    <s v="Net"/>
    <n v="260"/>
    <n v="2016"/>
    <n v="7"/>
    <s v="2016-7"/>
    <d v="2016-07-01T00:00:00"/>
    <s v="FY17"/>
    <n v="168"/>
  </r>
  <r>
    <n v="211738"/>
    <x v="1"/>
    <d v="2016-07-02T00:00:00"/>
    <s v="bed&amp;rest_B3"/>
    <n v="630"/>
    <n v="1"/>
    <n v="1035"/>
    <n v="100147893"/>
    <x v="5"/>
    <s v="\N"/>
    <n v="0"/>
    <x v="0"/>
    <d v="2016-07-02T00:00:00"/>
    <s v="Gross"/>
    <n v="630"/>
    <n v="2016"/>
    <n v="7"/>
    <s v="2016-7"/>
    <d v="2016-07-01T00:00:00"/>
    <s v="FY17"/>
    <n v="187"/>
  </r>
  <r>
    <n v="211739"/>
    <x v="1"/>
    <d v="2016-07-02T00:00:00"/>
    <s v="Al Muhafiz Sohan Halwa Almond"/>
    <n v="350"/>
    <n v="1"/>
    <n v="1035"/>
    <n v="100147893"/>
    <x v="2"/>
    <s v="\N"/>
    <n v="0"/>
    <x v="0"/>
    <d v="2016-07-02T00:00:00"/>
    <s v="Gross"/>
    <n v="350"/>
    <n v="2016"/>
    <n v="7"/>
    <s v="2016-7"/>
    <d v="2016-07-01T00:00:00"/>
    <s v="FY17"/>
    <n v="187"/>
  </r>
  <r>
    <n v="211740"/>
    <x v="1"/>
    <d v="2016-07-02T00:00:00"/>
    <s v="tram_TT23080083"/>
    <n v="55"/>
    <n v="1"/>
    <n v="1035"/>
    <n v="100147893"/>
    <x v="5"/>
    <s v="\N"/>
    <n v="0"/>
    <x v="0"/>
    <d v="2016-07-02T00:00:00"/>
    <s v="Gross"/>
    <n v="55"/>
    <n v="2016"/>
    <n v="7"/>
    <s v="2016-7"/>
    <d v="2016-07-01T00:00:00"/>
    <s v="FY17"/>
    <n v="187"/>
  </r>
  <r>
    <n v="211741"/>
    <x v="1"/>
    <d v="2016-07-02T00:00:00"/>
    <s v="Samsung Galaxy J7"/>
    <n v="25999"/>
    <n v="1"/>
    <n v="25999"/>
    <n v="100147894"/>
    <x v="3"/>
    <s v="\N"/>
    <n v="0"/>
    <x v="1"/>
    <d v="2016-07-02T00:00:00"/>
    <s v="Gross"/>
    <n v="25999"/>
    <n v="2016"/>
    <n v="7"/>
    <s v="2016-7"/>
    <d v="2016-07-01T00:00:00"/>
    <s v="FY17"/>
    <n v="188"/>
  </r>
  <r>
    <n v="211742"/>
    <x v="0"/>
    <d v="2016-07-02T00:00:00"/>
    <s v="Al Muhafiz Sohan Halwa Walnut"/>
    <n v="510"/>
    <n v="1"/>
    <n v="210"/>
    <n v="100147895"/>
    <x v="2"/>
    <s v="\N"/>
    <n v="300"/>
    <x v="0"/>
    <d v="2016-07-02T00:00:00"/>
    <s v="Net"/>
    <n v="510"/>
    <n v="2016"/>
    <n v="7"/>
    <s v="2016-7"/>
    <d v="2016-07-01T00:00:00"/>
    <s v="FY17"/>
    <n v="189"/>
  </r>
  <r>
    <n v="211743"/>
    <x v="2"/>
    <d v="2016-07-02T00:00:00"/>
    <s v="ajmery_BAT-3-S"/>
    <n v="999"/>
    <n v="1"/>
    <n v="0"/>
    <n v="100147896"/>
    <x v="6"/>
    <s v="\N"/>
    <n v="0"/>
    <x v="3"/>
    <d v="2016-07-02T00:00:00"/>
    <s v="Valid"/>
    <n v="999"/>
    <n v="2016"/>
    <n v="7"/>
    <s v="2016-7"/>
    <d v="2016-07-01T00:00:00"/>
    <s v="FY17"/>
    <n v="190"/>
  </r>
  <r>
    <n v="211745"/>
    <x v="0"/>
    <d v="2016-07-02T00:00:00"/>
    <s v="UC_Dark Navy Plain Polo-XL"/>
    <n v="650"/>
    <n v="1"/>
    <n v="2600"/>
    <n v="100147897"/>
    <x v="6"/>
    <s v="\N"/>
    <n v="0"/>
    <x v="0"/>
    <d v="2016-07-02T00:00:00"/>
    <s v="Net"/>
    <n v="650"/>
    <n v="2016"/>
    <n v="7"/>
    <s v="2016-7"/>
    <d v="2016-07-01T00:00:00"/>
    <s v="FY17"/>
    <n v="191"/>
  </r>
  <r>
    <n v="211747"/>
    <x v="0"/>
    <d v="2016-07-02T00:00:00"/>
    <s v="UC_Rust Plain Polo-XL"/>
    <n v="650"/>
    <n v="1"/>
    <n v="2600"/>
    <n v="100147897"/>
    <x v="6"/>
    <s v="\N"/>
    <n v="0"/>
    <x v="0"/>
    <d v="2016-07-02T00:00:00"/>
    <s v="Net"/>
    <n v="650"/>
    <n v="2016"/>
    <n v="7"/>
    <s v="2016-7"/>
    <d v="2016-07-01T00:00:00"/>
    <s v="FY17"/>
    <n v="191"/>
  </r>
  <r>
    <n v="211749"/>
    <x v="0"/>
    <d v="2016-07-02T00:00:00"/>
    <s v="UC_Purple Plain Polo-XL"/>
    <n v="650"/>
    <n v="1"/>
    <n v="2600"/>
    <n v="100147897"/>
    <x v="6"/>
    <s v="\N"/>
    <n v="0"/>
    <x v="0"/>
    <d v="2016-07-02T00:00:00"/>
    <s v="Net"/>
    <n v="650"/>
    <n v="2016"/>
    <n v="7"/>
    <s v="2016-7"/>
    <d v="2016-07-01T00:00:00"/>
    <s v="FY17"/>
    <n v="191"/>
  </r>
  <r>
    <n v="211751"/>
    <x v="0"/>
    <d v="2016-07-02T00:00:00"/>
    <s v="UC_Lagoon Plain Polo-XL"/>
    <n v="650"/>
    <n v="1"/>
    <n v="2600"/>
    <n v="100147897"/>
    <x v="6"/>
    <s v="\N"/>
    <n v="0"/>
    <x v="0"/>
    <d v="2016-07-02T00:00:00"/>
    <s v="Net"/>
    <n v="650"/>
    <n v="2016"/>
    <n v="7"/>
    <s v="2016-7"/>
    <d v="2016-07-01T00:00:00"/>
    <s v="FY17"/>
    <n v="191"/>
  </r>
  <r>
    <n v="211753"/>
    <x v="1"/>
    <d v="2016-07-02T00:00:00"/>
    <s v="audionic9-542175-49576"/>
    <n v="2950"/>
    <n v="1"/>
    <n v="2950"/>
    <n v="100147898"/>
    <x v="9"/>
    <s v="\N"/>
    <n v="0"/>
    <x v="0"/>
    <d v="2016-07-02T00:00:00"/>
    <s v="Gross"/>
    <n v="2950"/>
    <n v="2016"/>
    <n v="7"/>
    <s v="2016-7"/>
    <d v="2016-07-01T00:00:00"/>
    <s v="FY17"/>
    <n v="192"/>
  </r>
  <r>
    <n v="211754"/>
    <x v="1"/>
    <d v="2016-07-02T00:00:00"/>
    <s v="shoppers stop_AndroidOTGAdaptor-7"/>
    <n v="220"/>
    <n v="1"/>
    <n v="220"/>
    <n v="100147899"/>
    <x v="3"/>
    <s v="\N"/>
    <n v="0"/>
    <x v="0"/>
    <d v="2016-07-02T00:00:00"/>
    <s v="Gross"/>
    <n v="220"/>
    <n v="2016"/>
    <n v="7"/>
    <s v="2016-7"/>
    <d v="2016-07-01T00:00:00"/>
    <s v="FY17"/>
    <n v="193"/>
  </r>
  <r>
    <n v="211755"/>
    <x v="0"/>
    <d v="2016-07-02T00:00:00"/>
    <s v="RS_Kaju Barfi"/>
    <n v="425"/>
    <n v="10"/>
    <n v="4250"/>
    <n v="100147900"/>
    <x v="2"/>
    <s v="\N"/>
    <n v="0"/>
    <x v="0"/>
    <d v="2016-07-02T00:00:00"/>
    <s v="Net"/>
    <n v="4250"/>
    <n v="2016"/>
    <n v="7"/>
    <s v="2016-7"/>
    <d v="2016-07-01T00:00:00"/>
    <s v="FY17"/>
    <n v="194"/>
  </r>
  <r>
    <n v="211756"/>
    <x v="1"/>
    <d v="2016-07-02T00:00:00"/>
    <s v="sputnik_806/14A-8"/>
    <n v="2800"/>
    <n v="1"/>
    <n v="4000"/>
    <n v="100147901"/>
    <x v="6"/>
    <s v="\N"/>
    <n v="0"/>
    <x v="5"/>
    <d v="2016-07-02T00:00:00"/>
    <s v="Gross"/>
    <n v="2800"/>
    <n v="2016"/>
    <n v="7"/>
    <s v="2016-7"/>
    <d v="2016-07-01T00:00:00"/>
    <s v="FY17"/>
    <n v="195"/>
  </r>
  <r>
    <n v="211758"/>
    <x v="1"/>
    <d v="2016-07-02T00:00:00"/>
    <s v="Rajesh_White Wax Vac Ear Cleaner"/>
    <n v="1200"/>
    <n v="1"/>
    <n v="4000"/>
    <n v="100147901"/>
    <x v="4"/>
    <s v="\N"/>
    <n v="0"/>
    <x v="5"/>
    <d v="2016-07-02T00:00:00"/>
    <s v="Gross"/>
    <n v="1200"/>
    <n v="2016"/>
    <n v="7"/>
    <s v="2016-7"/>
    <d v="2016-07-01T00:00:00"/>
    <s v="FY17"/>
    <n v="195"/>
  </r>
  <r>
    <n v="211759"/>
    <x v="1"/>
    <d v="2016-07-02T00:00:00"/>
    <s v="Apple iPhone 6S 64GB"/>
    <n v="96499"/>
    <n v="1"/>
    <n v="96499"/>
    <n v="100147902"/>
    <x v="3"/>
    <s v="\N"/>
    <n v="0"/>
    <x v="1"/>
    <d v="2016-07-02T00:00:00"/>
    <s v="Gross"/>
    <n v="96499"/>
    <n v="2016"/>
    <n v="7"/>
    <s v="2016-7"/>
    <d v="2016-07-01T00:00:00"/>
    <s v="FY17"/>
    <n v="196"/>
  </r>
  <r>
    <n v="211760"/>
    <x v="1"/>
    <d v="2016-07-02T00:00:00"/>
    <s v="Samsung Galaxy A7 710F (2016)"/>
    <n v="48000"/>
    <n v="1"/>
    <n v="48000"/>
    <n v="100147903"/>
    <x v="3"/>
    <s v="\N"/>
    <n v="0"/>
    <x v="1"/>
    <d v="2016-07-02T00:00:00"/>
    <s v="Gross"/>
    <n v="48000"/>
    <n v="2016"/>
    <n v="7"/>
    <s v="2016-7"/>
    <d v="2016-07-01T00:00:00"/>
    <s v="FY17"/>
    <n v="196"/>
  </r>
  <r>
    <n v="211761"/>
    <x v="1"/>
    <d v="2016-07-02T00:00:00"/>
    <s v="casio_MTP-1183A-2ADF"/>
    <n v="2600"/>
    <n v="1"/>
    <n v="2600"/>
    <n v="100147904"/>
    <x v="6"/>
    <s v="\N"/>
    <n v="0"/>
    <x v="0"/>
    <d v="2016-07-02T00:00:00"/>
    <s v="Gross"/>
    <n v="2600"/>
    <n v="2016"/>
    <n v="7"/>
    <s v="2016-7"/>
    <d v="2016-07-01T00:00:00"/>
    <s v="FY17"/>
    <n v="197"/>
  </r>
  <r>
    <n v="211762"/>
    <x v="1"/>
    <d v="2016-07-02T00:00:00"/>
    <s v="stitchers_TnT 034-L"/>
    <n v="1499"/>
    <n v="1"/>
    <n v="1499"/>
    <n v="100147905"/>
    <x v="6"/>
    <s v="\N"/>
    <n v="0"/>
    <x v="0"/>
    <d v="2016-07-02T00:00:00"/>
    <s v="Gross"/>
    <n v="1499"/>
    <n v="2016"/>
    <n v="7"/>
    <s v="2016-7"/>
    <d v="2016-07-01T00:00:00"/>
    <s v="FY17"/>
    <n v="198"/>
  </r>
  <r>
    <n v="211764"/>
    <x v="1"/>
    <d v="2016-07-02T00:00:00"/>
    <s v="mitsubishi_1.5 ton SRC 18CLK"/>
    <n v="55850"/>
    <n v="1"/>
    <n v="55850"/>
    <n v="100147906"/>
    <x v="4"/>
    <s v="\N"/>
    <n v="0"/>
    <x v="0"/>
    <d v="2016-07-02T00:00:00"/>
    <s v="Gross"/>
    <n v="55850"/>
    <n v="2016"/>
    <n v="7"/>
    <s v="2016-7"/>
    <d v="2016-07-01T00:00:00"/>
    <s v="FY17"/>
    <n v="199"/>
  </r>
  <r>
    <n v="211765"/>
    <x v="1"/>
    <d v="2016-07-02T00:00:00"/>
    <s v="Samsung Galaxy A7 710F (2016)"/>
    <n v="48000"/>
    <n v="1"/>
    <n v="48000"/>
    <n v="100147907"/>
    <x v="3"/>
    <s v="\N"/>
    <n v="0"/>
    <x v="1"/>
    <d v="2016-07-02T00:00:00"/>
    <s v="Gross"/>
    <n v="48000"/>
    <n v="2016"/>
    <n v="7"/>
    <s v="2016-7"/>
    <d v="2016-07-01T00:00:00"/>
    <s v="FY17"/>
    <n v="200"/>
  </r>
  <r>
    <n v="211766"/>
    <x v="0"/>
    <d v="2016-07-02T00:00:00"/>
    <s v="qzs_Blue Cotton Broad Neck T-shirt"/>
    <n v="795"/>
    <n v="1"/>
    <n v="795"/>
    <n v="100147908"/>
    <x v="6"/>
    <s v="\N"/>
    <n v="0"/>
    <x v="0"/>
    <d v="2016-07-02T00:00:00"/>
    <s v="Net"/>
    <n v="795"/>
    <n v="2016"/>
    <n v="7"/>
    <s v="2016-7"/>
    <d v="2016-07-01T00:00:00"/>
    <s v="FY17"/>
    <n v="201"/>
  </r>
  <r>
    <n v="211767"/>
    <x v="0"/>
    <d v="2016-07-02T00:00:00"/>
    <s v="mitsubishi_1.5 ton SRC 18CLK"/>
    <n v="55850"/>
    <n v="1"/>
    <n v="55850"/>
    <n v="100147909"/>
    <x v="4"/>
    <s v="\N"/>
    <n v="0"/>
    <x v="0"/>
    <d v="2016-07-02T00:00:00"/>
    <s v="Net"/>
    <n v="55850"/>
    <n v="2016"/>
    <n v="7"/>
    <s v="2016-7"/>
    <d v="2016-07-01T00:00:00"/>
    <s v="FY17"/>
    <n v="199"/>
  </r>
  <r>
    <n v="211768"/>
    <x v="1"/>
    <d v="2016-07-02T00:00:00"/>
    <s v="Samsung Galaxy A7 710F (2016)"/>
    <n v="48000"/>
    <n v="1"/>
    <n v="48000"/>
    <n v="100147910"/>
    <x v="3"/>
    <s v="\N"/>
    <n v="0"/>
    <x v="2"/>
    <d v="2016-07-02T00:00:00"/>
    <s v="Gross"/>
    <n v="48000"/>
    <n v="2016"/>
    <n v="7"/>
    <s v="2016-7"/>
    <d v="2016-07-01T00:00:00"/>
    <s v="FY17"/>
    <n v="200"/>
  </r>
  <r>
    <n v="211769"/>
    <x v="1"/>
    <d v="2016-07-02T00:00:00"/>
    <s v="Apple iPhone 6S 16GB"/>
    <n v="80000"/>
    <n v="1"/>
    <n v="80000"/>
    <n v="100147911"/>
    <x v="3"/>
    <s v="\N"/>
    <n v="0"/>
    <x v="1"/>
    <d v="2016-07-02T00:00:00"/>
    <s v="Gross"/>
    <n v="80000"/>
    <n v="2016"/>
    <n v="7"/>
    <s v="2016-7"/>
    <d v="2016-07-01T00:00:00"/>
    <s v="FY17"/>
    <n v="200"/>
  </r>
  <r>
    <n v="211770"/>
    <x v="0"/>
    <d v="2016-07-02T00:00:00"/>
    <s v="vitamin_Milk Thistle Liver Formula"/>
    <n v="480"/>
    <n v="1"/>
    <n v="480"/>
    <n v="100147912"/>
    <x v="12"/>
    <s v="\N"/>
    <n v="0"/>
    <x v="0"/>
    <d v="2016-07-02T00:00:00"/>
    <s v="Net"/>
    <n v="480"/>
    <n v="2016"/>
    <n v="7"/>
    <s v="2016-7"/>
    <d v="2016-07-01T00:00:00"/>
    <s v="FY17"/>
    <n v="202"/>
  </r>
  <r>
    <n v="211771"/>
    <x v="2"/>
    <d v="2016-07-02T00:00:00"/>
    <s v="vitamin_Milk Thistle Liver Formula"/>
    <n v="480"/>
    <n v="1"/>
    <n v="480"/>
    <n v="100147913"/>
    <x v="12"/>
    <s v="\N"/>
    <n v="0"/>
    <x v="0"/>
    <d v="2016-07-02T00:00:00"/>
    <s v="Valid"/>
    <n v="480"/>
    <n v="2016"/>
    <n v="7"/>
    <s v="2016-7"/>
    <d v="2016-07-01T00:00:00"/>
    <s v="FY17"/>
    <n v="202"/>
  </r>
  <r>
    <n v="211772"/>
    <x v="2"/>
    <d v="2016-07-02T00:00:00"/>
    <s v="Q&amp;Q_VW90-112Y"/>
    <n v="1700"/>
    <n v="1"/>
    <n v="1700"/>
    <n v="100147914"/>
    <x v="6"/>
    <s v="\N"/>
    <n v="0"/>
    <x v="0"/>
    <d v="2016-07-02T00:00:00"/>
    <s v="Valid"/>
    <n v="1700"/>
    <n v="2016"/>
    <n v="7"/>
    <s v="2016-7"/>
    <d v="2016-07-01T00:00:00"/>
    <s v="FY17"/>
    <n v="203"/>
  </r>
  <r>
    <n v="211773"/>
    <x v="1"/>
    <d v="2016-07-02T00:00:00"/>
    <s v="emo_MK-19113-S"/>
    <n v="1299"/>
    <n v="1"/>
    <n v="12525.1"/>
    <n v="100147915"/>
    <x v="6"/>
    <s v="\N"/>
    <n v="0"/>
    <x v="2"/>
    <d v="2016-07-02T00:00:00"/>
    <s v="Gross"/>
    <n v="1299"/>
    <n v="2016"/>
    <n v="7"/>
    <s v="2016-7"/>
    <d v="2016-07-01T00:00:00"/>
    <s v="FY17"/>
    <n v="204"/>
  </r>
  <r>
    <n v="211775"/>
    <x v="1"/>
    <d v="2016-07-02T00:00:00"/>
    <s v="Tiraaz_Tm-02-012-S"/>
    <n v="2678"/>
    <n v="1"/>
    <n v="12525.1"/>
    <n v="100147915"/>
    <x v="6"/>
    <s v="\N"/>
    <n v="0"/>
    <x v="2"/>
    <d v="2016-07-02T00:00:00"/>
    <s v="Gross"/>
    <n v="2678"/>
    <n v="2016"/>
    <n v="7"/>
    <s v="2016-7"/>
    <d v="2016-07-01T00:00:00"/>
    <s v="FY17"/>
    <n v="204"/>
  </r>
  <r>
    <n v="211777"/>
    <x v="1"/>
    <d v="2016-07-02T00:00:00"/>
    <s v="Tiraaz_Tm-02-016-S"/>
    <n v="3103"/>
    <n v="1"/>
    <n v="12525.1"/>
    <n v="100147915"/>
    <x v="6"/>
    <s v="\N"/>
    <n v="0"/>
    <x v="2"/>
    <d v="2016-07-02T00:00:00"/>
    <s v="Gross"/>
    <n v="3103"/>
    <n v="2016"/>
    <n v="7"/>
    <s v="2016-7"/>
    <d v="2016-07-01T00:00:00"/>
    <s v="FY17"/>
    <n v="204"/>
  </r>
  <r>
    <n v="211779"/>
    <x v="2"/>
    <d v="2016-07-02T00:00:00"/>
    <s v="Dynasty_Dynasty Spark-Royal Blue"/>
    <n v="3295"/>
    <n v="1"/>
    <n v="9885"/>
    <n v="100147916"/>
    <x v="6"/>
    <s v="\N"/>
    <n v="0"/>
    <x v="0"/>
    <d v="2016-07-02T00:00:00"/>
    <s v="Valid"/>
    <n v="3295"/>
    <n v="2016"/>
    <n v="7"/>
    <s v="2016-7"/>
    <d v="2016-07-01T00:00:00"/>
    <s v="FY17"/>
    <n v="205"/>
  </r>
  <r>
    <n v="211780"/>
    <x v="2"/>
    <d v="2016-07-02T00:00:00"/>
    <s v="Dynasty_Dynasty Spark-French Blue"/>
    <n v="3295"/>
    <n v="1"/>
    <n v="9885"/>
    <n v="100147916"/>
    <x v="6"/>
    <s v="\N"/>
    <n v="0"/>
    <x v="0"/>
    <d v="2016-07-02T00:00:00"/>
    <s v="Valid"/>
    <n v="3295"/>
    <n v="2016"/>
    <n v="7"/>
    <s v="2016-7"/>
    <d v="2016-07-01T00:00:00"/>
    <s v="FY17"/>
    <n v="205"/>
  </r>
  <r>
    <n v="211781"/>
    <x v="2"/>
    <d v="2016-07-02T00:00:00"/>
    <s v="Dynasty_Dynasty Spark-Brown"/>
    <n v="3295"/>
    <n v="1"/>
    <n v="9885"/>
    <n v="100147916"/>
    <x v="6"/>
    <s v="\N"/>
    <n v="0"/>
    <x v="0"/>
    <d v="2016-07-02T00:00:00"/>
    <s v="Valid"/>
    <n v="3295"/>
    <n v="2016"/>
    <n v="7"/>
    <s v="2016-7"/>
    <d v="2016-07-01T00:00:00"/>
    <s v="FY17"/>
    <n v="205"/>
  </r>
  <r>
    <n v="211782"/>
    <x v="1"/>
    <d v="2016-07-02T00:00:00"/>
    <s v="Emo_SS-24020-42"/>
    <n v="1050"/>
    <n v="1"/>
    <n v="5342.98"/>
    <n v="100147917"/>
    <x v="6"/>
    <s v="\N"/>
    <n v="0"/>
    <x v="2"/>
    <d v="2016-07-02T00:00:00"/>
    <s v="Gross"/>
    <n v="1050"/>
    <n v="2016"/>
    <n v="7"/>
    <s v="2016-7"/>
    <d v="2016-07-01T00:00:00"/>
    <s v="FY17"/>
    <n v="204"/>
  </r>
  <r>
    <n v="211784"/>
    <x v="1"/>
    <d v="2016-07-02T00:00:00"/>
    <s v="GBH_GS802-7"/>
    <n v="2995"/>
    <n v="1"/>
    <n v="2995"/>
    <n v="100147918"/>
    <x v="8"/>
    <s v="\N"/>
    <n v="0"/>
    <x v="0"/>
    <d v="2016-07-02T00:00:00"/>
    <s v="Gross"/>
    <n v="2995"/>
    <n v="2016"/>
    <n v="7"/>
    <s v="2016-7"/>
    <d v="2016-07-01T00:00:00"/>
    <s v="FY17"/>
    <n v="206"/>
  </r>
  <r>
    <n v="211786"/>
    <x v="2"/>
    <d v="2016-07-02T00:00:00"/>
    <s v="Mochika_M0001129-10"/>
    <n v="1148"/>
    <n v="1"/>
    <n v="1148"/>
    <n v="100147919"/>
    <x v="6"/>
    <s v="\N"/>
    <n v="0"/>
    <x v="0"/>
    <d v="2016-07-02T00:00:00"/>
    <s v="Valid"/>
    <n v="1148"/>
    <n v="2016"/>
    <n v="7"/>
    <s v="2016-7"/>
    <d v="2016-07-01T00:00:00"/>
    <s v="FY17"/>
    <n v="207"/>
  </r>
  <r>
    <n v="211788"/>
    <x v="1"/>
    <d v="2016-07-02T00:00:00"/>
    <s v="ajmery_TA-3"/>
    <n v="999"/>
    <n v="1"/>
    <n v="999"/>
    <n v="100147920"/>
    <x v="6"/>
    <s v="\N"/>
    <n v="0"/>
    <x v="0"/>
    <d v="2016-07-02T00:00:00"/>
    <s v="Gross"/>
    <n v="999"/>
    <n v="2016"/>
    <n v="7"/>
    <s v="2016-7"/>
    <d v="2016-07-01T00:00:00"/>
    <s v="FY17"/>
    <n v="207"/>
  </r>
  <r>
    <n v="211791"/>
    <x v="0"/>
    <d v="2016-07-02T00:00:00"/>
    <s v="RS_cake rusk"/>
    <n v="190"/>
    <n v="1"/>
    <n v="190"/>
    <n v="100147922"/>
    <x v="2"/>
    <s v="\N"/>
    <n v="0"/>
    <x v="0"/>
    <d v="2016-07-02T00:00:00"/>
    <s v="Net"/>
    <n v="190"/>
    <n v="2016"/>
    <n v="7"/>
    <s v="2016-7"/>
    <d v="2016-07-01T00:00:00"/>
    <s v="FY17"/>
    <n v="208"/>
  </r>
  <r>
    <n v="211789"/>
    <x v="1"/>
    <d v="2016-07-02T00:00:00"/>
    <s v="Al Muhafiz Sohan Halwa Almond"/>
    <n v="350"/>
    <n v="1"/>
    <n v="630"/>
    <n v="100147921"/>
    <x v="2"/>
    <s v="\N"/>
    <n v="0"/>
    <x v="0"/>
    <d v="2016-07-02T00:00:00"/>
    <s v="Gross"/>
    <n v="350"/>
    <n v="2016"/>
    <n v="7"/>
    <s v="2016-7"/>
    <d v="2016-07-01T00:00:00"/>
    <s v="FY17"/>
    <n v="209"/>
  </r>
  <r>
    <n v="211790"/>
    <x v="1"/>
    <d v="2016-07-02T00:00:00"/>
    <s v="RS_Karachi Halwa Tin"/>
    <n v="280"/>
    <n v="1"/>
    <n v="630"/>
    <n v="100147921"/>
    <x v="2"/>
    <s v="\N"/>
    <n v="0"/>
    <x v="0"/>
    <d v="2016-07-02T00:00:00"/>
    <s v="Gross"/>
    <n v="280"/>
    <n v="2016"/>
    <n v="7"/>
    <s v="2016-7"/>
    <d v="2016-07-01T00:00:00"/>
    <s v="FY17"/>
    <n v="209"/>
  </r>
  <r>
    <n v="211792"/>
    <x v="2"/>
    <d v="2016-07-02T00:00:00"/>
    <s v="cr_AJWA DATES (400 GM)"/>
    <n v="925"/>
    <n v="1"/>
    <n v="725"/>
    <n v="100147923"/>
    <x v="2"/>
    <s v="\N"/>
    <n v="200"/>
    <x v="0"/>
    <d v="2016-07-02T00:00:00"/>
    <s v="Valid"/>
    <n v="925"/>
    <n v="2016"/>
    <n v="7"/>
    <s v="2016-7"/>
    <d v="2016-07-01T00:00:00"/>
    <s v="FY17"/>
    <n v="210"/>
  </r>
  <r>
    <n v="211793"/>
    <x v="0"/>
    <d v="2016-07-02T00:00:00"/>
    <s v="kcc_Bold Pocket Perfume"/>
    <n v="120"/>
    <n v="2"/>
    <n v="240"/>
    <n v="100147924"/>
    <x v="1"/>
    <s v="C-SKZ43603"/>
    <n v="0"/>
    <x v="0"/>
    <d v="2016-07-02T00:00:00"/>
    <s v="Net"/>
    <n v="240"/>
    <n v="2016"/>
    <n v="7"/>
    <s v="2016-7"/>
    <d v="2016-07-01T00:00:00"/>
    <s v="FY17"/>
    <n v="211"/>
  </r>
  <r>
    <n v="211794"/>
    <x v="0"/>
    <d v="2016-07-02T00:00:00"/>
    <s v="UK_Gift Box Pistachio Delight 500 Gms"/>
    <n v="370"/>
    <n v="1"/>
    <n v="170"/>
    <n v="100147925"/>
    <x v="2"/>
    <s v="\N"/>
    <n v="200"/>
    <x v="0"/>
    <d v="2016-07-02T00:00:00"/>
    <s v="Net"/>
    <n v="370"/>
    <n v="2016"/>
    <n v="7"/>
    <s v="2016-7"/>
    <d v="2016-07-01T00:00:00"/>
    <s v="FY17"/>
    <n v="212"/>
  </r>
  <r>
    <n v="211795"/>
    <x v="0"/>
    <d v="2016-07-02T00:00:00"/>
    <s v="kcc_Sultanat Pocket Perfume"/>
    <n v="120"/>
    <n v="1"/>
    <n v="120"/>
    <n v="100147926"/>
    <x v="1"/>
    <s v="C-SKZ43603"/>
    <n v="0"/>
    <x v="0"/>
    <d v="2016-07-02T00:00:00"/>
    <s v="Net"/>
    <n v="120"/>
    <n v="2016"/>
    <n v="7"/>
    <s v="2016-7"/>
    <d v="2016-07-01T00:00:00"/>
    <s v="FY17"/>
    <n v="213"/>
  </r>
  <r>
    <n v="211796"/>
    <x v="0"/>
    <d v="2016-07-02T00:00:00"/>
    <s v="kcc_Asool Pocket Perfume"/>
    <n v="120"/>
    <n v="1"/>
    <n v="120"/>
    <n v="100147927"/>
    <x v="1"/>
    <s v="C-SKZ43603"/>
    <n v="0"/>
    <x v="0"/>
    <d v="2016-07-02T00:00:00"/>
    <s v="Net"/>
    <n v="120"/>
    <n v="2016"/>
    <n v="7"/>
    <s v="2016-7"/>
    <d v="2016-07-01T00:00:00"/>
    <s v="FY17"/>
    <n v="213"/>
  </r>
  <r>
    <n v="211797"/>
    <x v="0"/>
    <d v="2016-07-02T00:00:00"/>
    <s v="UK_Gift Box Pistachio Delight 500 Gms"/>
    <n v="370"/>
    <n v="1"/>
    <n v="170"/>
    <n v="100147928"/>
    <x v="2"/>
    <s v="\N"/>
    <n v="200"/>
    <x v="0"/>
    <d v="2016-07-02T00:00:00"/>
    <s v="Net"/>
    <n v="370"/>
    <n v="2016"/>
    <n v="7"/>
    <s v="2016-7"/>
    <d v="2016-07-01T00:00:00"/>
    <s v="FY17"/>
    <n v="212"/>
  </r>
  <r>
    <n v="211798"/>
    <x v="0"/>
    <d v="2016-07-02T00:00:00"/>
    <s v="Al Muhafiz Sohan Halwa Almond"/>
    <n v="350"/>
    <n v="1"/>
    <n v="350"/>
    <n v="100147929"/>
    <x v="2"/>
    <s v="\N"/>
    <n v="0"/>
    <x v="0"/>
    <d v="2016-07-02T00:00:00"/>
    <s v="Net"/>
    <n v="350"/>
    <n v="2016"/>
    <n v="7"/>
    <s v="2016-7"/>
    <d v="2016-07-01T00:00:00"/>
    <s v="FY17"/>
    <n v="68"/>
  </r>
  <r>
    <n v="211799"/>
    <x v="1"/>
    <d v="2016-07-02T00:00:00"/>
    <s v="Haier G20"/>
    <n v="4380"/>
    <n v="2"/>
    <n v="8760"/>
    <n v="100147930"/>
    <x v="3"/>
    <s v="\N"/>
    <n v="0"/>
    <x v="0"/>
    <d v="2016-07-02T00:00:00"/>
    <s v="Gross"/>
    <n v="8760"/>
    <n v="2016"/>
    <n v="7"/>
    <s v="2016-7"/>
    <d v="2016-07-01T00:00:00"/>
    <s v="FY17"/>
    <n v="214"/>
  </r>
  <r>
    <n v="211800"/>
    <x v="1"/>
    <d v="2016-07-02T00:00:00"/>
    <s v="Eco Star_32U557"/>
    <n v="20104"/>
    <n v="1"/>
    <n v="20104"/>
    <n v="100147931"/>
    <x v="9"/>
    <s v="v"/>
    <n v="0"/>
    <x v="6"/>
    <d v="2016-07-02T00:00:00"/>
    <s v="Gross"/>
    <n v="20104"/>
    <n v="2016"/>
    <n v="7"/>
    <s v="2016-7"/>
    <d v="2016-07-01T00:00:00"/>
    <s v="FY17"/>
    <n v="215"/>
  </r>
  <r>
    <n v="211801"/>
    <x v="1"/>
    <d v="2016-07-02T00:00:00"/>
    <s v="Dany6-954217-555652"/>
    <n v="2050"/>
    <n v="10"/>
    <n v="20500"/>
    <n v="100147932"/>
    <x v="10"/>
    <s v="\N"/>
    <n v="0"/>
    <x v="0"/>
    <d v="2016-07-02T00:00:00"/>
    <s v="Gross"/>
    <n v="20500"/>
    <n v="2016"/>
    <n v="7"/>
    <s v="2016-7"/>
    <d v="2016-07-01T00:00:00"/>
    <s v="FY17"/>
    <n v="216"/>
  </r>
  <r>
    <n v="211802"/>
    <x v="0"/>
    <d v="2016-07-02T00:00:00"/>
    <s v="kcc_lavender"/>
    <n v="120"/>
    <n v="1"/>
    <n v="264"/>
    <n v="100147933"/>
    <x v="5"/>
    <s v="C-PEW-33551"/>
    <n v="0"/>
    <x v="0"/>
    <d v="2016-07-02T00:00:00"/>
    <s v="Net"/>
    <n v="120"/>
    <n v="2016"/>
    <n v="7"/>
    <s v="2016-7"/>
    <d v="2016-07-01T00:00:00"/>
    <s v="FY17"/>
    <n v="32"/>
  </r>
  <r>
    <n v="211803"/>
    <x v="0"/>
    <d v="2016-07-02T00:00:00"/>
    <s v="kkc_Fayha King Air Freshener"/>
    <n v="144"/>
    <n v="1"/>
    <n v="264"/>
    <n v="100147933"/>
    <x v="5"/>
    <s v="C-PEW-33551"/>
    <n v="0"/>
    <x v="0"/>
    <d v="2016-07-02T00:00:00"/>
    <s v="Net"/>
    <n v="144"/>
    <n v="2016"/>
    <n v="7"/>
    <s v="2016-7"/>
    <d v="2016-07-01T00:00:00"/>
    <s v="FY17"/>
    <n v="32"/>
  </r>
  <r>
    <n v="211804"/>
    <x v="0"/>
    <d v="2016-07-02T00:00:00"/>
    <s v="kkc_Lavender King Air Freshener"/>
    <n v="144"/>
    <n v="1"/>
    <n v="144"/>
    <n v="100147934"/>
    <x v="5"/>
    <n v="3293"/>
    <n v="0"/>
    <x v="0"/>
    <d v="2016-07-02T00:00:00"/>
    <s v="Net"/>
    <n v="144"/>
    <n v="2016"/>
    <n v="7"/>
    <s v="2016-7"/>
    <d v="2016-07-01T00:00:00"/>
    <s v="FY17"/>
    <n v="32"/>
  </r>
  <r>
    <n v="211805"/>
    <x v="0"/>
    <d v="2016-07-02T00:00:00"/>
    <s v="kcc_rose"/>
    <n v="120"/>
    <n v="1"/>
    <n v="120"/>
    <n v="100147935"/>
    <x v="5"/>
    <n v="105114"/>
    <n v="0"/>
    <x v="0"/>
    <d v="2016-07-02T00:00:00"/>
    <s v="Net"/>
    <n v="120"/>
    <n v="2016"/>
    <n v="7"/>
    <s v="2016-7"/>
    <d v="2016-07-01T00:00:00"/>
    <s v="FY17"/>
    <n v="217"/>
  </r>
  <r>
    <n v="211806"/>
    <x v="0"/>
    <d v="2016-07-02T00:00:00"/>
    <s v="kcc_fresh"/>
    <n v="180"/>
    <n v="1"/>
    <n v="180"/>
    <n v="100147936"/>
    <x v="1"/>
    <n v="105114"/>
    <n v="0"/>
    <x v="0"/>
    <d v="2016-07-02T00:00:00"/>
    <s v="Net"/>
    <n v="180"/>
    <n v="2016"/>
    <n v="7"/>
    <s v="2016-7"/>
    <d v="2016-07-01T00:00:00"/>
    <s v="FY17"/>
    <n v="217"/>
  </r>
  <r>
    <n v="211807"/>
    <x v="1"/>
    <d v="2016-07-02T00:00:00"/>
    <s v="west point_WF-306"/>
    <n v="3070"/>
    <n v="1"/>
    <n v="3070"/>
    <n v="100147937"/>
    <x v="4"/>
    <s v="\N"/>
    <n v="0"/>
    <x v="0"/>
    <d v="2016-07-02T00:00:00"/>
    <s v="Gross"/>
    <n v="3070"/>
    <n v="2016"/>
    <n v="7"/>
    <s v="2016-7"/>
    <d v="2016-07-01T00:00:00"/>
    <s v="FY17"/>
    <n v="218"/>
  </r>
  <r>
    <n v="211808"/>
    <x v="0"/>
    <d v="2016-07-02T00:00:00"/>
    <s v="RS_Sohan Halwa_Tin-1000 GM"/>
    <n v="600"/>
    <n v="2"/>
    <n v="1200"/>
    <n v="100147938"/>
    <x v="2"/>
    <s v="\N"/>
    <n v="0"/>
    <x v="0"/>
    <d v="2016-07-02T00:00:00"/>
    <s v="Net"/>
    <n v="1200"/>
    <n v="2016"/>
    <n v="7"/>
    <s v="2016-7"/>
    <d v="2016-07-01T00:00:00"/>
    <s v="FY17"/>
    <n v="219"/>
  </r>
  <r>
    <n v="211810"/>
    <x v="2"/>
    <d v="2016-07-02T00:00:00"/>
    <s v="kcc_glamour deal"/>
    <n v="320"/>
    <n v="1"/>
    <n v="320"/>
    <n v="100147939"/>
    <x v="1"/>
    <s v="c-uet-44938"/>
    <n v="0"/>
    <x v="0"/>
    <d v="2016-07-02T00:00:00"/>
    <s v="Valid"/>
    <n v="320"/>
    <n v="2016"/>
    <n v="7"/>
    <s v="2016-7"/>
    <d v="2016-07-01T00:00:00"/>
    <s v="FY17"/>
    <n v="36"/>
  </r>
  <r>
    <n v="211811"/>
    <x v="2"/>
    <d v="2016-07-02T00:00:00"/>
    <s v="Huawei P8 lite"/>
    <n v="19370"/>
    <n v="1"/>
    <n v="19370"/>
    <n v="100147940"/>
    <x v="3"/>
    <s v="C-RWP-31924"/>
    <n v="0"/>
    <x v="0"/>
    <d v="2016-07-02T00:00:00"/>
    <s v="Valid"/>
    <n v="19370"/>
    <n v="2016"/>
    <n v="7"/>
    <s v="2016-7"/>
    <d v="2016-07-01T00:00:00"/>
    <s v="FY17"/>
    <n v="220"/>
  </r>
  <r>
    <n v="211812"/>
    <x v="1"/>
    <d v="2016-07-02T00:00:00"/>
    <s v="Samsung Galaxy A7 710F (2016)"/>
    <n v="48000"/>
    <n v="1"/>
    <n v="48000"/>
    <n v="100147941"/>
    <x v="3"/>
    <s v="\N"/>
    <n v="0"/>
    <x v="5"/>
    <d v="2016-07-02T00:00:00"/>
    <s v="Gross"/>
    <n v="48000"/>
    <n v="2016"/>
    <n v="7"/>
    <s v="2016-7"/>
    <d v="2016-07-01T00:00:00"/>
    <s v="FY17"/>
    <n v="221"/>
  </r>
  <r>
    <n v="211813"/>
    <x v="0"/>
    <d v="2016-07-02T00:00:00"/>
    <s v="Al Muhafiz Sohan Halwa Almond"/>
    <n v="350"/>
    <n v="1"/>
    <n v="350"/>
    <n v="100147942"/>
    <x v="2"/>
    <n v="60615"/>
    <n v="0"/>
    <x v="0"/>
    <d v="2016-07-02T00:00:00"/>
    <s v="Net"/>
    <n v="350"/>
    <n v="2016"/>
    <n v="7"/>
    <s v="2016-7"/>
    <d v="2016-07-01T00:00:00"/>
    <s v="FY17"/>
    <n v="222"/>
  </r>
  <r>
    <n v="211815"/>
    <x v="0"/>
    <d v="2016-07-02T00:00:00"/>
    <s v="Audionic_LT-486"/>
    <n v="250"/>
    <n v="1"/>
    <n v="250"/>
    <n v="100147944"/>
    <x v="10"/>
    <n v="101651"/>
    <n v="0"/>
    <x v="0"/>
    <d v="2016-07-02T00:00:00"/>
    <s v="Net"/>
    <n v="250"/>
    <n v="2016"/>
    <n v="7"/>
    <s v="2016-7"/>
    <d v="2016-07-01T00:00:00"/>
    <s v="FY17"/>
    <n v="223"/>
  </r>
  <r>
    <n v="211814"/>
    <x v="0"/>
    <d v="2016-07-02T00:00:00"/>
    <s v="kcc_fresh"/>
    <n v="180"/>
    <n v="1"/>
    <n v="180"/>
    <n v="100147943"/>
    <x v="1"/>
    <n v="105114"/>
    <n v="0"/>
    <x v="0"/>
    <d v="2016-07-02T00:00:00"/>
    <s v="Net"/>
    <n v="180"/>
    <n v="2016"/>
    <n v="7"/>
    <s v="2016-7"/>
    <d v="2016-07-01T00:00:00"/>
    <s v="FY17"/>
    <n v="217"/>
  </r>
  <r>
    <n v="211816"/>
    <x v="1"/>
    <d v="2016-07-02T00:00:00"/>
    <s v="Huawei Y221"/>
    <n v="4530"/>
    <n v="1"/>
    <n v="4530"/>
    <n v="100147945"/>
    <x v="3"/>
    <s v="\N"/>
    <n v="0"/>
    <x v="0"/>
    <d v="2016-07-02T00:00:00"/>
    <s v="Gross"/>
    <n v="4530"/>
    <n v="2016"/>
    <n v="7"/>
    <s v="2016-7"/>
    <d v="2016-07-01T00:00:00"/>
    <s v="FY17"/>
    <n v="218"/>
  </r>
  <r>
    <n v="211817"/>
    <x v="0"/>
    <d v="2016-07-02T00:00:00"/>
    <s v="ajmery_TA-3"/>
    <n v="999"/>
    <n v="1"/>
    <n v="999"/>
    <n v="100147946"/>
    <x v="6"/>
    <s v="C-ISB-102725"/>
    <n v="0"/>
    <x v="0"/>
    <d v="2016-07-02T00:00:00"/>
    <s v="Net"/>
    <n v="999"/>
    <n v="2016"/>
    <n v="7"/>
    <s v="2016-7"/>
    <d v="2016-07-01T00:00:00"/>
    <s v="FY17"/>
    <n v="35"/>
  </r>
  <r>
    <n v="211818"/>
    <x v="0"/>
    <d v="2016-07-02T00:00:00"/>
    <s v="ajmery_1-AJ"/>
    <n v="1099"/>
    <n v="1"/>
    <n v="1099"/>
    <n v="100147947"/>
    <x v="6"/>
    <s v="C-ISB-102725"/>
    <n v="0"/>
    <x v="0"/>
    <d v="2016-07-02T00:00:00"/>
    <s v="Net"/>
    <n v="1099"/>
    <n v="2016"/>
    <n v="7"/>
    <s v="2016-7"/>
    <d v="2016-07-01T00:00:00"/>
    <s v="FY17"/>
    <n v="35"/>
  </r>
  <r>
    <n v="211819"/>
    <x v="0"/>
    <d v="2016-07-02T00:00:00"/>
    <s v="alpina_Popcorn Maker SF-2608"/>
    <n v="3150"/>
    <n v="1"/>
    <n v="3150"/>
    <n v="100147948"/>
    <x v="4"/>
    <s v="\N"/>
    <n v="0"/>
    <x v="0"/>
    <d v="2016-07-02T00:00:00"/>
    <s v="Net"/>
    <n v="3150"/>
    <n v="2016"/>
    <n v="7"/>
    <s v="2016-7"/>
    <d v="2016-07-01T00:00:00"/>
    <s v="FY17"/>
    <n v="224"/>
  </r>
  <r>
    <n v="211820"/>
    <x v="2"/>
    <d v="2016-07-02T00:00:00"/>
    <s v="Haier M108"/>
    <n v="3100"/>
    <n v="1"/>
    <n v="3100"/>
    <n v="100147949"/>
    <x v="3"/>
    <s v="C-ISB-43887"/>
    <n v="0"/>
    <x v="0"/>
    <d v="2016-07-02T00:00:00"/>
    <s v="Valid"/>
    <n v="3100"/>
    <n v="2016"/>
    <n v="7"/>
    <s v="2016-7"/>
    <d v="2016-07-01T00:00:00"/>
    <s v="FY17"/>
    <n v="35"/>
  </r>
  <r>
    <n v="211821"/>
    <x v="2"/>
    <d v="2016-07-02T00:00:00"/>
    <s v="Gree_24CZ8"/>
    <n v="72350"/>
    <n v="1"/>
    <n v="72350"/>
    <n v="100147950"/>
    <x v="4"/>
    <s v="R-LHW-103735"/>
    <n v="0"/>
    <x v="0"/>
    <d v="2016-07-02T00:00:00"/>
    <s v="Valid"/>
    <n v="72350"/>
    <n v="2016"/>
    <n v="7"/>
    <s v="2016-7"/>
    <d v="2016-07-01T00:00:00"/>
    <s v="FY17"/>
    <n v="225"/>
  </r>
  <r>
    <n v="211822"/>
    <x v="0"/>
    <d v="2016-07-02T00:00:00"/>
    <s v="kcc_glamour deal"/>
    <n v="320"/>
    <n v="5"/>
    <n v="1600"/>
    <n v="100147951"/>
    <x v="1"/>
    <s v="C-RWP-31924"/>
    <n v="0"/>
    <x v="0"/>
    <d v="2016-07-02T00:00:00"/>
    <s v="Net"/>
    <n v="1600"/>
    <n v="2016"/>
    <n v="7"/>
    <s v="2016-7"/>
    <d v="2016-07-01T00:00:00"/>
    <s v="FY17"/>
    <n v="33"/>
  </r>
  <r>
    <n v="211823"/>
    <x v="0"/>
    <d v="2016-07-02T00:00:00"/>
    <s v="sentiments_Ferrero Rocher Gift Box"/>
    <n v="1"/>
    <n v="1"/>
    <n v="0"/>
    <n v="100147952"/>
    <x v="8"/>
    <s v="\N"/>
    <n v="1"/>
    <x v="0"/>
    <d v="2016-07-02T00:00:00"/>
    <s v="Net"/>
    <n v="1"/>
    <n v="2016"/>
    <n v="7"/>
    <s v="2016-7"/>
    <d v="2016-07-01T00:00:00"/>
    <s v="FY17"/>
    <n v="226"/>
  </r>
  <r>
    <n v="211824"/>
    <x v="1"/>
    <d v="2016-07-02T00:00:00"/>
    <s v="hol_A-406M-42"/>
    <n v="1690"/>
    <n v="1"/>
    <n v="1690"/>
    <n v="100147953"/>
    <x v="6"/>
    <s v="\N"/>
    <n v="0"/>
    <x v="1"/>
    <d v="2016-07-02T00:00:00"/>
    <s v="Gross"/>
    <n v="1690"/>
    <n v="2016"/>
    <n v="7"/>
    <s v="2016-7"/>
    <d v="2016-07-01T00:00:00"/>
    <s v="FY17"/>
    <n v="227"/>
  </r>
  <r>
    <n v="211826"/>
    <x v="2"/>
    <d v="2016-07-02T00:00:00"/>
    <s v="Samsung Galaxy A3"/>
    <n v="25999"/>
    <n v="1"/>
    <n v="25999"/>
    <n v="100147954"/>
    <x v="3"/>
    <s v="C-HDD-44781"/>
    <n v="0"/>
    <x v="0"/>
    <d v="2016-07-02T00:00:00"/>
    <s v="Valid"/>
    <n v="25999"/>
    <n v="2016"/>
    <n v="7"/>
    <s v="2016-7"/>
    <d v="2016-07-01T00:00:00"/>
    <s v="FY17"/>
    <n v="64"/>
  </r>
  <r>
    <n v="211827"/>
    <x v="1"/>
    <d v="2016-07-02T00:00:00"/>
    <s v="Al Muhafiz Sohan Halwa Walnut"/>
    <n v="510"/>
    <n v="1"/>
    <n v="510"/>
    <n v="100147955"/>
    <x v="2"/>
    <s v="\N"/>
    <n v="0"/>
    <x v="0"/>
    <d v="2016-07-02T00:00:00"/>
    <s v="Gross"/>
    <n v="510"/>
    <n v="2016"/>
    <n v="7"/>
    <s v="2016-7"/>
    <d v="2016-07-01T00:00:00"/>
    <s v="FY17"/>
    <n v="146"/>
  </r>
  <r>
    <n v="211828"/>
    <x v="0"/>
    <d v="2016-07-02T00:00:00"/>
    <s v="PHILIPS_HP8105_29"/>
    <n v="2340"/>
    <n v="1"/>
    <n v="2340"/>
    <n v="100147956"/>
    <x v="1"/>
    <s v="\N"/>
    <n v="0"/>
    <x v="0"/>
    <d v="2016-07-02T00:00:00"/>
    <s v="Net"/>
    <n v="2340"/>
    <n v="2016"/>
    <n v="7"/>
    <s v="2016-7"/>
    <d v="2016-07-01T00:00:00"/>
    <s v="FY17"/>
    <n v="219"/>
  </r>
  <r>
    <n v="211829"/>
    <x v="0"/>
    <d v="2016-07-02T00:00:00"/>
    <s v="kcc_glamour deal"/>
    <n v="320"/>
    <n v="1"/>
    <n v="320"/>
    <n v="100147957"/>
    <x v="1"/>
    <s v="C-MUX-51991"/>
    <n v="0"/>
    <x v="0"/>
    <d v="2016-07-02T00:00:00"/>
    <s v="Net"/>
    <n v="320"/>
    <n v="2016"/>
    <n v="7"/>
    <s v="2016-7"/>
    <d v="2016-07-01T00:00:00"/>
    <s v="FY17"/>
    <n v="228"/>
  </r>
  <r>
    <n v="211830"/>
    <x v="1"/>
    <d v="2016-07-02T00:00:00"/>
    <s v="Veet_4"/>
    <n v="165"/>
    <n v="3"/>
    <n v="495"/>
    <n v="100147958"/>
    <x v="1"/>
    <s v="\N"/>
    <n v="0"/>
    <x v="0"/>
    <d v="2016-07-02T00:00:00"/>
    <s v="Gross"/>
    <n v="495"/>
    <n v="2016"/>
    <n v="7"/>
    <s v="2016-7"/>
    <d v="2016-07-01T00:00:00"/>
    <s v="FY17"/>
    <n v="229"/>
  </r>
  <r>
    <n v="211831"/>
    <x v="0"/>
    <d v="2016-07-02T00:00:00"/>
    <s v="UK_Namkino Mix Nimco 8 Pcs Gift Pack"/>
    <n v="760"/>
    <n v="1"/>
    <n v="760"/>
    <n v="100147959"/>
    <x v="2"/>
    <s v="C-RWP-31924"/>
    <n v="0"/>
    <x v="0"/>
    <d v="2016-07-02T00:00:00"/>
    <s v="Net"/>
    <n v="760"/>
    <n v="2016"/>
    <n v="7"/>
    <s v="2016-7"/>
    <d v="2016-07-01T00:00:00"/>
    <s v="FY17"/>
    <n v="33"/>
  </r>
  <r>
    <n v="211832"/>
    <x v="0"/>
    <d v="2016-07-02T00:00:00"/>
    <s v="RS_Sohan Halwa_Tin-1000 GM"/>
    <n v="600"/>
    <n v="1"/>
    <n v="600"/>
    <n v="100147960"/>
    <x v="2"/>
    <s v="C-RWP-31924"/>
    <n v="0"/>
    <x v="0"/>
    <d v="2016-07-02T00:00:00"/>
    <s v="Net"/>
    <n v="600"/>
    <n v="2016"/>
    <n v="7"/>
    <s v="2016-7"/>
    <d v="2016-07-01T00:00:00"/>
    <s v="FY17"/>
    <n v="33"/>
  </r>
  <r>
    <n v="211834"/>
    <x v="0"/>
    <d v="2016-07-02T00:00:00"/>
    <s v="UK_Namkino Mix Nimco 8 Pcs Gift Pack"/>
    <n v="760"/>
    <n v="1"/>
    <n v="760"/>
    <n v="100147961"/>
    <x v="2"/>
    <s v="C-RWP-31924"/>
    <n v="0"/>
    <x v="0"/>
    <d v="2016-07-02T00:00:00"/>
    <s v="Net"/>
    <n v="760"/>
    <n v="2016"/>
    <n v="7"/>
    <s v="2016-7"/>
    <d v="2016-07-01T00:00:00"/>
    <s v="FY17"/>
    <n v="33"/>
  </r>
  <r>
    <n v="211835"/>
    <x v="0"/>
    <d v="2016-07-02T00:00:00"/>
    <s v="UK_Namkino Mix Nimco 8 Pcs Gift Pack"/>
    <n v="760"/>
    <n v="1"/>
    <n v="760"/>
    <n v="100147962"/>
    <x v="2"/>
    <s v="C-RWP-31924"/>
    <n v="0"/>
    <x v="0"/>
    <d v="2016-07-02T00:00:00"/>
    <s v="Net"/>
    <n v="760"/>
    <n v="2016"/>
    <n v="7"/>
    <s v="2016-7"/>
    <d v="2016-07-01T00:00:00"/>
    <s v="FY17"/>
    <n v="33"/>
  </r>
  <r>
    <n v="211836"/>
    <x v="0"/>
    <d v="2016-07-02T00:00:00"/>
    <s v="kcc_glamour deal"/>
    <n v="320"/>
    <n v="2"/>
    <n v="640"/>
    <n v="100147963"/>
    <x v="1"/>
    <s v="C-RWP-31924"/>
    <n v="0"/>
    <x v="0"/>
    <d v="2016-07-02T00:00:00"/>
    <s v="Net"/>
    <n v="640"/>
    <n v="2016"/>
    <n v="7"/>
    <s v="2016-7"/>
    <d v="2016-07-01T00:00:00"/>
    <s v="FY17"/>
    <n v="33"/>
  </r>
  <r>
    <n v="211837"/>
    <x v="0"/>
    <d v="2016-07-02T00:00:00"/>
    <s v="RS_Gulab jaman Tin"/>
    <n v="435"/>
    <n v="1"/>
    <n v="435"/>
    <n v="100147964"/>
    <x v="2"/>
    <s v="C-RWP-31924"/>
    <n v="0"/>
    <x v="0"/>
    <d v="2016-07-02T00:00:00"/>
    <s v="Net"/>
    <n v="435"/>
    <n v="2016"/>
    <n v="7"/>
    <s v="2016-7"/>
    <d v="2016-07-01T00:00:00"/>
    <s v="FY17"/>
    <n v="33"/>
  </r>
  <r>
    <n v="211838"/>
    <x v="1"/>
    <d v="2016-07-02T00:00:00"/>
    <s v="RS_Baklawa 500gm"/>
    <n v="330"/>
    <n v="1"/>
    <n v="540"/>
    <n v="100147965"/>
    <x v="2"/>
    <s v="R-PEW-104414"/>
    <n v="0"/>
    <x v="5"/>
    <d v="2016-07-02T00:00:00"/>
    <s v="Gross"/>
    <n v="330"/>
    <n v="2016"/>
    <n v="7"/>
    <s v="2016-7"/>
    <d v="2016-07-01T00:00:00"/>
    <s v="FY17"/>
    <n v="230"/>
  </r>
  <r>
    <n v="211839"/>
    <x v="1"/>
    <d v="2016-07-02T00:00:00"/>
    <s v="RS_Nan Khatai"/>
    <n v="210"/>
    <n v="1"/>
    <n v="540"/>
    <n v="100147965"/>
    <x v="2"/>
    <s v="R-PEW-104414"/>
    <n v="0"/>
    <x v="5"/>
    <d v="2016-07-02T00:00:00"/>
    <s v="Gross"/>
    <n v="210"/>
    <n v="2016"/>
    <n v="7"/>
    <s v="2016-7"/>
    <d v="2016-07-01T00:00:00"/>
    <s v="FY17"/>
    <n v="230"/>
  </r>
  <r>
    <n v="211840"/>
    <x v="1"/>
    <d v="2016-07-02T00:00:00"/>
    <s v="philips_HD8323/01"/>
    <n v="20890"/>
    <n v="1"/>
    <n v="20890"/>
    <n v="100147966"/>
    <x v="4"/>
    <s v="C-FSD-104646"/>
    <n v="0"/>
    <x v="0"/>
    <d v="2016-07-02T00:00:00"/>
    <s v="Gross"/>
    <n v="20890"/>
    <n v="2016"/>
    <n v="7"/>
    <s v="2016-7"/>
    <d v="2016-07-01T00:00:00"/>
    <s v="FY17"/>
    <n v="231"/>
  </r>
  <r>
    <n v="211841"/>
    <x v="0"/>
    <d v="2016-07-02T00:00:00"/>
    <s v="RS_Baklawa 500gm"/>
    <n v="330"/>
    <n v="2"/>
    <n v="1790"/>
    <n v="100147967"/>
    <x v="2"/>
    <s v="\N"/>
    <n v="0"/>
    <x v="0"/>
    <d v="2016-07-02T00:00:00"/>
    <s v="Net"/>
    <n v="660"/>
    <n v="2016"/>
    <n v="7"/>
    <s v="2016-7"/>
    <d v="2016-07-01T00:00:00"/>
    <s v="FY17"/>
    <n v="232"/>
  </r>
  <r>
    <n v="211842"/>
    <x v="0"/>
    <d v="2016-07-02T00:00:00"/>
    <s v="RS_cake rusk"/>
    <n v="190"/>
    <n v="1"/>
    <n v="1790"/>
    <n v="100147967"/>
    <x v="2"/>
    <s v="\N"/>
    <n v="0"/>
    <x v="0"/>
    <d v="2016-07-02T00:00:00"/>
    <s v="Net"/>
    <n v="190"/>
    <n v="2016"/>
    <n v="7"/>
    <s v="2016-7"/>
    <d v="2016-07-01T00:00:00"/>
    <s v="FY17"/>
    <n v="232"/>
  </r>
  <r>
    <n v="211843"/>
    <x v="0"/>
    <d v="2016-07-02T00:00:00"/>
    <s v="cr_ALMOND PLAIN-500 GM"/>
    <n v="940"/>
    <n v="1"/>
    <n v="1790"/>
    <n v="100147967"/>
    <x v="2"/>
    <s v="\N"/>
    <n v="0"/>
    <x v="0"/>
    <d v="2016-07-02T00:00:00"/>
    <s v="Net"/>
    <n v="940"/>
    <n v="2016"/>
    <n v="7"/>
    <s v="2016-7"/>
    <d v="2016-07-01T00:00:00"/>
    <s v="FY17"/>
    <n v="232"/>
  </r>
  <r>
    <n v="211844"/>
    <x v="2"/>
    <d v="2016-07-02T00:00:00"/>
    <s v="dawlance_Health Zone Plus 15 - 1 Ton Air Conditioner"/>
    <n v="30205"/>
    <n v="1"/>
    <n v="30205"/>
    <n v="100147968"/>
    <x v="4"/>
    <s v="\N"/>
    <n v="0"/>
    <x v="0"/>
    <d v="2016-07-02T00:00:00"/>
    <s v="Valid"/>
    <n v="30205"/>
    <n v="2016"/>
    <n v="7"/>
    <s v="2016-7"/>
    <d v="2016-07-01T00:00:00"/>
    <s v="FY17"/>
    <n v="233"/>
  </r>
  <r>
    <n v="211845"/>
    <x v="0"/>
    <d v="2016-07-02T00:00:00"/>
    <s v="kcc_glamour deal"/>
    <n v="320"/>
    <n v="1"/>
    <n v="320"/>
    <n v="100147969"/>
    <x v="1"/>
    <s v="C-KHS-43436"/>
    <n v="0"/>
    <x v="0"/>
    <d v="2016-07-02T00:00:00"/>
    <s v="Net"/>
    <n v="320"/>
    <n v="2016"/>
    <n v="7"/>
    <s v="2016-7"/>
    <d v="2016-07-01T00:00:00"/>
    <s v="FY17"/>
    <n v="44"/>
  </r>
  <r>
    <n v="211846"/>
    <x v="0"/>
    <d v="2016-07-02T00:00:00"/>
    <s v="kcc_glamour deal"/>
    <n v="320"/>
    <n v="1"/>
    <n v="320"/>
    <n v="100147970"/>
    <x v="1"/>
    <s v="C-KHS-43436"/>
    <n v="0"/>
    <x v="0"/>
    <d v="2016-07-02T00:00:00"/>
    <s v="Net"/>
    <n v="320"/>
    <n v="2016"/>
    <n v="7"/>
    <s v="2016-7"/>
    <d v="2016-07-01T00:00:00"/>
    <s v="FY17"/>
    <n v="44"/>
  </r>
  <r>
    <n v="211847"/>
    <x v="2"/>
    <d v="2016-07-02T00:00:00"/>
    <s v="Audionic_B-880"/>
    <n v="1375"/>
    <n v="1"/>
    <n v="1375"/>
    <n v="100147971"/>
    <x v="10"/>
    <s v="\N"/>
    <n v="0"/>
    <x v="0"/>
    <d v="2016-07-02T00:00:00"/>
    <s v="Valid"/>
    <n v="1375"/>
    <n v="2016"/>
    <n v="7"/>
    <s v="2016-7"/>
    <d v="2016-07-01T00:00:00"/>
    <s v="FY17"/>
    <n v="234"/>
  </r>
  <r>
    <n v="211848"/>
    <x v="0"/>
    <d v="2016-07-02T00:00:00"/>
    <s v="dawlance_Health Zone Plus 15 - 1 Ton Air Conditioner"/>
    <n v="30205"/>
    <n v="1"/>
    <n v="30205"/>
    <n v="100147972"/>
    <x v="4"/>
    <s v="R-PEW-41424"/>
    <n v="0"/>
    <x v="0"/>
    <d v="2016-07-02T00:00:00"/>
    <s v="Net"/>
    <n v="30205"/>
    <n v="2016"/>
    <n v="7"/>
    <s v="2016-7"/>
    <d v="2016-07-01T00:00:00"/>
    <s v="FY17"/>
    <n v="42"/>
  </r>
  <r>
    <n v="211849"/>
    <x v="2"/>
    <d v="2016-07-02T00:00:00"/>
    <s v="Al Muhafiz Sohan Halwa Walnut"/>
    <n v="510"/>
    <n v="1"/>
    <n v="510"/>
    <n v="100147973"/>
    <x v="2"/>
    <s v="\N"/>
    <n v="0"/>
    <x v="0"/>
    <d v="2016-07-02T00:00:00"/>
    <s v="Valid"/>
    <n v="510"/>
    <n v="2016"/>
    <n v="7"/>
    <s v="2016-7"/>
    <d v="2016-07-01T00:00:00"/>
    <s v="FY17"/>
    <n v="235"/>
  </r>
  <r>
    <n v="211850"/>
    <x v="0"/>
    <d v="2016-07-02T00:00:00"/>
    <s v="kcc_Buy 2 Frey Air Freshener &amp; Get 1 Kasual Body Spray Free"/>
    <n v="240"/>
    <n v="1"/>
    <n v="1"/>
    <n v="100147974"/>
    <x v="1"/>
    <s v="C-KHS-43436"/>
    <n v="0"/>
    <x v="0"/>
    <d v="2016-07-02T00:00:00"/>
    <s v="Net"/>
    <n v="240"/>
    <n v="2016"/>
    <n v="7"/>
    <s v="2016-7"/>
    <d v="2016-07-01T00:00:00"/>
    <s v="FY17"/>
    <n v="44"/>
  </r>
  <r>
    <n v="211851"/>
    <x v="1"/>
    <d v="2016-07-02T00:00:00"/>
    <s v="mm_AG-3017"/>
    <n v="2070"/>
    <n v="1"/>
    <n v="2070"/>
    <n v="100147975"/>
    <x v="4"/>
    <s v="\N"/>
    <n v="0"/>
    <x v="6"/>
    <d v="2016-07-02T00:00:00"/>
    <s v="Gross"/>
    <n v="2070"/>
    <n v="2016"/>
    <n v="7"/>
    <s v="2016-7"/>
    <d v="2016-07-01T00:00:00"/>
    <s v="FY17"/>
    <n v="235"/>
  </r>
  <r>
    <n v="211852"/>
    <x v="2"/>
    <d v="2016-07-02T00:00:00"/>
    <s v="VITAMIN_VITA HAIR TREATMENT"/>
    <n v="2000"/>
    <n v="1"/>
    <n v="3200"/>
    <n v="100147976"/>
    <x v="1"/>
    <s v="C-PEW-103055"/>
    <n v="0"/>
    <x v="0"/>
    <d v="2016-07-02T00:00:00"/>
    <s v="Valid"/>
    <n v="2000"/>
    <n v="2016"/>
    <n v="7"/>
    <s v="2016-7"/>
    <d v="2016-07-01T00:00:00"/>
    <s v="FY17"/>
    <n v="236"/>
  </r>
  <r>
    <n v="211853"/>
    <x v="2"/>
    <d v="2016-07-02T00:00:00"/>
    <s v="vitamin_Aloe Vera Plus"/>
    <n v="400"/>
    <n v="3"/>
    <n v="3200"/>
    <n v="100147976"/>
    <x v="12"/>
    <s v="C-PEW-103055"/>
    <n v="0"/>
    <x v="0"/>
    <d v="2016-07-02T00:00:00"/>
    <s v="Valid"/>
    <n v="1200"/>
    <n v="2016"/>
    <n v="7"/>
    <s v="2016-7"/>
    <d v="2016-07-01T00:00:00"/>
    <s v="FY17"/>
    <n v="236"/>
  </r>
  <r>
    <n v="211854"/>
    <x v="0"/>
    <d v="2016-07-02T00:00:00"/>
    <s v="audionic6-954217-562582"/>
    <n v="585"/>
    <n v="1"/>
    <n v="0"/>
    <n v="100147977"/>
    <x v="10"/>
    <s v=" R-LHC-104412"/>
    <n v="0"/>
    <x v="3"/>
    <d v="2016-07-02T00:00:00"/>
    <s v="Net"/>
    <n v="585"/>
    <n v="2016"/>
    <n v="7"/>
    <s v="2016-7"/>
    <d v="2016-07-01T00:00:00"/>
    <s v="FY17"/>
    <n v="237"/>
  </r>
  <r>
    <n v="211855"/>
    <x v="1"/>
    <d v="2016-07-02T00:00:00"/>
    <s v="MYWALET_MW-060-BROWN"/>
    <n v="626"/>
    <n v="1"/>
    <n v="7977.8"/>
    <n v="100147978"/>
    <x v="6"/>
    <s v="\N"/>
    <n v="0"/>
    <x v="0"/>
    <d v="2016-07-02T00:00:00"/>
    <s v="Gross"/>
    <n v="626"/>
    <n v="2016"/>
    <n v="7"/>
    <s v="2016-7"/>
    <d v="2016-07-01T00:00:00"/>
    <s v="FY17"/>
    <n v="238"/>
  </r>
  <r>
    <n v="211856"/>
    <x v="1"/>
    <d v="2016-07-02T00:00:00"/>
    <s v="WE_MA14"/>
    <n v="1658"/>
    <n v="1"/>
    <n v="7977.8"/>
    <n v="100147978"/>
    <x v="0"/>
    <s v="\N"/>
    <n v="0"/>
    <x v="0"/>
    <d v="2016-07-02T00:00:00"/>
    <s v="Gross"/>
    <n v="1658"/>
    <n v="2016"/>
    <n v="7"/>
    <s v="2016-7"/>
    <d v="2016-07-01T00:00:00"/>
    <s v="FY17"/>
    <n v="238"/>
  </r>
  <r>
    <n v="211857"/>
    <x v="1"/>
    <d v="2016-07-02T00:00:00"/>
    <s v="Teenz_E-1573"/>
    <n v="1233"/>
    <n v="1"/>
    <n v="7977.8"/>
    <n v="100147978"/>
    <x v="0"/>
    <s v="\N"/>
    <n v="0"/>
    <x v="0"/>
    <d v="2016-07-02T00:00:00"/>
    <s v="Gross"/>
    <n v="1233"/>
    <n v="2016"/>
    <n v="7"/>
    <s v="2016-7"/>
    <d v="2016-07-01T00:00:00"/>
    <s v="FY17"/>
    <n v="238"/>
  </r>
  <r>
    <n v="211858"/>
    <x v="1"/>
    <d v="2016-07-02T00:00:00"/>
    <s v="AT-TT-2"/>
    <n v="1127.25"/>
    <n v="1"/>
    <n v="7977.8"/>
    <n v="100147978"/>
    <x v="7"/>
    <s v="\N"/>
    <n v="0"/>
    <x v="0"/>
    <d v="2016-07-02T00:00:00"/>
    <s v="Gross"/>
    <n v="1127"/>
    <n v="2016"/>
    <n v="7"/>
    <s v="2016-7"/>
    <d v="2016-07-01T00:00:00"/>
    <s v="FY17"/>
    <n v="238"/>
  </r>
  <r>
    <n v="211859"/>
    <x v="1"/>
    <d v="2016-07-02T00:00:00"/>
    <s v="AT-MFNC-10"/>
    <n v="1160.6500000000001"/>
    <n v="1"/>
    <n v="7977.8"/>
    <n v="100147978"/>
    <x v="7"/>
    <s v="\N"/>
    <n v="0"/>
    <x v="0"/>
    <d v="2016-07-02T00:00:00"/>
    <s v="Gross"/>
    <n v="1161"/>
    <n v="2016"/>
    <n v="7"/>
    <s v="2016-7"/>
    <d v="2016-07-01T00:00:00"/>
    <s v="FY17"/>
    <n v="238"/>
  </r>
  <r>
    <n v="211860"/>
    <x v="1"/>
    <d v="2016-07-02T00:00:00"/>
    <s v="BB_KIDSHD_PIR"/>
    <n v="799"/>
    <n v="1"/>
    <n v="7977.8"/>
    <n v="100147978"/>
    <x v="7"/>
    <s v="\N"/>
    <n v="0"/>
    <x v="0"/>
    <d v="2016-07-02T00:00:00"/>
    <s v="Gross"/>
    <n v="799"/>
    <n v="2016"/>
    <n v="7"/>
    <s v="2016-7"/>
    <d v="2016-07-01T00:00:00"/>
    <s v="FY17"/>
    <n v="238"/>
  </r>
  <r>
    <n v="211861"/>
    <x v="1"/>
    <d v="2016-07-02T00:00:00"/>
    <s v="BB_KIDSHD_ BUL"/>
    <n v="799"/>
    <n v="1"/>
    <n v="7977.8"/>
    <n v="100147978"/>
    <x v="7"/>
    <s v="\N"/>
    <n v="0"/>
    <x v="0"/>
    <d v="2016-07-02T00:00:00"/>
    <s v="Gross"/>
    <n v="799"/>
    <n v="2016"/>
    <n v="7"/>
    <s v="2016-7"/>
    <d v="2016-07-01T00:00:00"/>
    <s v="FY17"/>
    <n v="238"/>
  </r>
  <r>
    <n v="211862"/>
    <x v="1"/>
    <d v="2016-07-02T00:00:00"/>
    <s v="JBS_SL-STOR-031"/>
    <n v="280"/>
    <n v="1"/>
    <n v="7977.8"/>
    <n v="100147978"/>
    <x v="5"/>
    <s v="\N"/>
    <n v="0"/>
    <x v="0"/>
    <d v="2016-07-02T00:00:00"/>
    <s v="Gross"/>
    <n v="280"/>
    <n v="2016"/>
    <n v="7"/>
    <s v="2016-7"/>
    <d v="2016-07-01T00:00:00"/>
    <s v="FY17"/>
    <n v="238"/>
  </r>
  <r>
    <n v="211863"/>
    <x v="1"/>
    <d v="2016-07-02T00:00:00"/>
    <s v="BO_nonRC-Jeep-Silver"/>
    <n v="320"/>
    <n v="1"/>
    <n v="7977.8"/>
    <n v="100147978"/>
    <x v="7"/>
    <s v="\N"/>
    <n v="0"/>
    <x v="0"/>
    <d v="2016-07-02T00:00:00"/>
    <s v="Gross"/>
    <n v="320"/>
    <n v="2016"/>
    <n v="7"/>
    <s v="2016-7"/>
    <d v="2016-07-01T00:00:00"/>
    <s v="FY17"/>
    <n v="238"/>
  </r>
  <r>
    <n v="211864"/>
    <x v="0"/>
    <d v="2016-07-02T00:00:00"/>
    <s v="AUDIONIC BT110 SPEAKER"/>
    <n v="775"/>
    <n v="1"/>
    <n v="775"/>
    <n v="100147979"/>
    <x v="10"/>
    <s v="\N"/>
    <n v="0"/>
    <x v="0"/>
    <d v="2016-07-02T00:00:00"/>
    <s v="Net"/>
    <n v="775"/>
    <n v="2016"/>
    <n v="7"/>
    <s v="2016-7"/>
    <d v="2016-07-01T00:00:00"/>
    <s v="FY17"/>
    <n v="239"/>
  </r>
  <r>
    <n v="211865"/>
    <x v="1"/>
    <d v="2016-07-02T00:00:00"/>
    <s v="Audionic_B-880"/>
    <n v="1375"/>
    <n v="1"/>
    <n v="11527"/>
    <n v="100147980"/>
    <x v="10"/>
    <s v="\N"/>
    <n v="0"/>
    <x v="2"/>
    <d v="2016-07-02T00:00:00"/>
    <s v="Gross"/>
    <n v="1375"/>
    <n v="2016"/>
    <n v="7"/>
    <s v="2016-7"/>
    <d v="2016-07-01T00:00:00"/>
    <s v="FY17"/>
    <n v="240"/>
  </r>
  <r>
    <n v="211866"/>
    <x v="1"/>
    <d v="2016-07-02T00:00:00"/>
    <s v="Huawei Y221"/>
    <n v="4530"/>
    <n v="1"/>
    <n v="11527"/>
    <n v="100147980"/>
    <x v="3"/>
    <s v="\N"/>
    <n v="0"/>
    <x v="2"/>
    <d v="2016-07-02T00:00:00"/>
    <s v="Gross"/>
    <n v="4530"/>
    <n v="2016"/>
    <n v="7"/>
    <s v="2016-7"/>
    <d v="2016-07-01T00:00:00"/>
    <s v="FY17"/>
    <n v="240"/>
  </r>
  <r>
    <n v="211867"/>
    <x v="1"/>
    <d v="2016-07-02T00:00:00"/>
    <s v="sapil_Sapil Chichi Women 100ML"/>
    <n v="1647"/>
    <n v="1"/>
    <n v="11527"/>
    <n v="100147980"/>
    <x v="1"/>
    <s v="\N"/>
    <n v="0"/>
    <x v="2"/>
    <d v="2016-07-02T00:00:00"/>
    <s v="Gross"/>
    <n v="1647"/>
    <n v="2016"/>
    <n v="7"/>
    <s v="2016-7"/>
    <d v="2016-07-01T00:00:00"/>
    <s v="FY17"/>
    <n v="240"/>
  </r>
  <r>
    <n v="211868"/>
    <x v="1"/>
    <d v="2016-07-02T00:00:00"/>
    <s v="AKL_A131128777_SS-33_Yellow"/>
    <n v="3975"/>
    <n v="1"/>
    <n v="11527"/>
    <n v="100147980"/>
    <x v="0"/>
    <s v="\N"/>
    <n v="0"/>
    <x v="2"/>
    <d v="2016-07-02T00:00:00"/>
    <s v="Gross"/>
    <n v="3975"/>
    <n v="2016"/>
    <n v="7"/>
    <s v="2016-7"/>
    <d v="2016-07-01T00:00:00"/>
    <s v="FY17"/>
    <n v="240"/>
  </r>
  <r>
    <n v="211869"/>
    <x v="0"/>
    <d v="2016-07-02T00:00:00"/>
    <s v="Al Muhafiz Sohan Halwa Almond"/>
    <n v="350"/>
    <n v="1"/>
    <n v="350"/>
    <n v="100147981"/>
    <x v="2"/>
    <s v="C-PEW-33745"/>
    <n v="0"/>
    <x v="0"/>
    <d v="2016-07-02T00:00:00"/>
    <s v="Net"/>
    <n v="350"/>
    <n v="2016"/>
    <n v="7"/>
    <s v="2016-7"/>
    <d v="2016-07-01T00:00:00"/>
    <s v="FY17"/>
    <n v="32"/>
  </r>
  <r>
    <n v="211870"/>
    <x v="0"/>
    <d v="2016-07-02T00:00:00"/>
    <s v="kcc_Buy 2 Frey Air Freshener &amp; Get 1 Kasual Body Spray Free"/>
    <n v="240"/>
    <n v="1"/>
    <n v="240"/>
    <n v="100147982"/>
    <x v="1"/>
    <n v="80702"/>
    <n v="0"/>
    <x v="0"/>
    <d v="2016-07-02T00:00:00"/>
    <s v="Net"/>
    <n v="240"/>
    <n v="2016"/>
    <n v="7"/>
    <s v="2016-7"/>
    <d v="2016-07-01T00:00:00"/>
    <s v="FY17"/>
    <n v="241"/>
  </r>
  <r>
    <n v="211871"/>
    <x v="2"/>
    <d v="2016-07-02T00:00:00"/>
    <s v="cr_AJWA DATES (400 GM)"/>
    <n v="925"/>
    <n v="2"/>
    <n v="1850"/>
    <n v="100147983"/>
    <x v="2"/>
    <s v="R-RWP-103991"/>
    <n v="0"/>
    <x v="0"/>
    <d v="2016-07-02T00:00:00"/>
    <s v="Valid"/>
    <n v="1850"/>
    <n v="2016"/>
    <n v="7"/>
    <s v="2016-7"/>
    <d v="2016-07-01T00:00:00"/>
    <s v="FY17"/>
    <n v="66"/>
  </r>
  <r>
    <n v="211872"/>
    <x v="1"/>
    <d v="2016-07-02T00:00:00"/>
    <s v="Audionic_B-880"/>
    <n v="1375"/>
    <n v="1"/>
    <n v="11527"/>
    <n v="100147984"/>
    <x v="10"/>
    <s v="\N"/>
    <n v="0"/>
    <x v="1"/>
    <d v="2016-07-02T00:00:00"/>
    <s v="Gross"/>
    <n v="1375"/>
    <n v="2016"/>
    <n v="7"/>
    <s v="2016-7"/>
    <d v="2016-07-01T00:00:00"/>
    <s v="FY17"/>
    <n v="240"/>
  </r>
  <r>
    <n v="211873"/>
    <x v="1"/>
    <d v="2016-07-02T00:00:00"/>
    <s v="Huawei Y221"/>
    <n v="4530"/>
    <n v="1"/>
    <n v="11527"/>
    <n v="100147984"/>
    <x v="3"/>
    <s v="\N"/>
    <n v="0"/>
    <x v="1"/>
    <d v="2016-07-02T00:00:00"/>
    <s v="Gross"/>
    <n v="4530"/>
    <n v="2016"/>
    <n v="7"/>
    <s v="2016-7"/>
    <d v="2016-07-01T00:00:00"/>
    <s v="FY17"/>
    <n v="240"/>
  </r>
  <r>
    <n v="211874"/>
    <x v="1"/>
    <d v="2016-07-02T00:00:00"/>
    <s v="sapil_Sapil Chichi Women 100ML"/>
    <n v="1647"/>
    <n v="1"/>
    <n v="11527"/>
    <n v="100147984"/>
    <x v="1"/>
    <s v="\N"/>
    <n v="0"/>
    <x v="1"/>
    <d v="2016-07-02T00:00:00"/>
    <s v="Gross"/>
    <n v="1647"/>
    <n v="2016"/>
    <n v="7"/>
    <s v="2016-7"/>
    <d v="2016-07-01T00:00:00"/>
    <s v="FY17"/>
    <n v="240"/>
  </r>
  <r>
    <n v="211875"/>
    <x v="1"/>
    <d v="2016-07-02T00:00:00"/>
    <s v="AKL_A131128777_SS-33_Yellow"/>
    <n v="3975"/>
    <n v="1"/>
    <n v="11527"/>
    <n v="100147984"/>
    <x v="0"/>
    <s v="\N"/>
    <n v="0"/>
    <x v="1"/>
    <d v="2016-07-02T00:00:00"/>
    <s v="Gross"/>
    <n v="3975"/>
    <n v="2016"/>
    <n v="7"/>
    <s v="2016-7"/>
    <d v="2016-07-01T00:00:00"/>
    <s v="FY17"/>
    <n v="240"/>
  </r>
  <r>
    <n v="211876"/>
    <x v="0"/>
    <d v="2016-07-02T00:00:00"/>
    <s v="UK_ Namkino Daal Moong 200 Gms"/>
    <n v="90"/>
    <n v="1"/>
    <n v="90"/>
    <n v="100147985"/>
    <x v="2"/>
    <s v="R6596"/>
    <n v="0"/>
    <x v="0"/>
    <d v="2016-07-02T00:00:00"/>
    <s v="Net"/>
    <n v="90"/>
    <n v="2016"/>
    <n v="7"/>
    <s v="2016-7"/>
    <d v="2016-07-01T00:00:00"/>
    <s v="FY17"/>
    <n v="123"/>
  </r>
  <r>
    <n v="211877"/>
    <x v="0"/>
    <d v="2016-07-02T00:00:00"/>
    <s v="UK_Namkino All In One 200 Gms"/>
    <n v="80"/>
    <n v="1"/>
    <n v="80"/>
    <n v="100147986"/>
    <x v="2"/>
    <s v="R6596"/>
    <n v="0"/>
    <x v="0"/>
    <d v="2016-07-02T00:00:00"/>
    <s v="Net"/>
    <n v="80"/>
    <n v="2016"/>
    <n v="7"/>
    <s v="2016-7"/>
    <d v="2016-07-01T00:00:00"/>
    <s v="FY17"/>
    <n v="123"/>
  </r>
  <r>
    <n v="211878"/>
    <x v="2"/>
    <d v="2016-07-02T00:00:00"/>
    <s v="Haier G20"/>
    <n v="4380"/>
    <n v="1"/>
    <n v="4380"/>
    <n v="100147987"/>
    <x v="3"/>
    <s v="\N"/>
    <n v="0"/>
    <x v="0"/>
    <d v="2016-07-02T00:00:00"/>
    <s v="Valid"/>
    <n v="4380"/>
    <n v="2016"/>
    <n v="7"/>
    <s v="2016-7"/>
    <d v="2016-07-01T00:00:00"/>
    <s v="FY17"/>
    <n v="242"/>
  </r>
  <r>
    <n v="211879"/>
    <x v="0"/>
    <d v="2016-07-02T00:00:00"/>
    <s v="UK_Namkino Mix Nimco 400 Gms"/>
    <n v="170"/>
    <n v="1"/>
    <n v="170"/>
    <n v="100147988"/>
    <x v="2"/>
    <s v="R6596"/>
    <n v="0"/>
    <x v="0"/>
    <d v="2016-07-02T00:00:00"/>
    <s v="Net"/>
    <n v="170"/>
    <n v="2016"/>
    <n v="7"/>
    <s v="2016-7"/>
    <d v="2016-07-01T00:00:00"/>
    <s v="FY17"/>
    <n v="123"/>
  </r>
  <r>
    <n v="211880"/>
    <x v="0"/>
    <d v="2016-07-02T00:00:00"/>
    <s v="UK_ Namkino Daal Moong 200 Gms"/>
    <n v="90"/>
    <n v="2"/>
    <n v="180"/>
    <n v="100147989"/>
    <x v="2"/>
    <s v="R6596"/>
    <n v="0"/>
    <x v="0"/>
    <d v="2016-07-02T00:00:00"/>
    <s v="Net"/>
    <n v="180"/>
    <n v="2016"/>
    <n v="7"/>
    <s v="2016-7"/>
    <d v="2016-07-01T00:00:00"/>
    <s v="FY17"/>
    <n v="123"/>
  </r>
  <r>
    <n v="211881"/>
    <x v="0"/>
    <d v="2016-07-02T00:00:00"/>
    <s v="UK_Namkino Mix Nimco 400 Gms"/>
    <n v="170"/>
    <n v="1"/>
    <n v="170"/>
    <n v="100147990"/>
    <x v="2"/>
    <s v="R6596"/>
    <n v="0"/>
    <x v="0"/>
    <d v="2016-07-02T00:00:00"/>
    <s v="Net"/>
    <n v="170"/>
    <n v="2016"/>
    <n v="7"/>
    <s v="2016-7"/>
    <d v="2016-07-01T00:00:00"/>
    <s v="FY17"/>
    <n v="123"/>
  </r>
  <r>
    <n v="211882"/>
    <x v="0"/>
    <d v="2016-07-02T00:00:00"/>
    <s v="UK_ Namkino Daal Moong 200 Gms"/>
    <n v="90"/>
    <n v="1"/>
    <n v="90"/>
    <n v="100147991"/>
    <x v="2"/>
    <s v="R6596"/>
    <n v="0"/>
    <x v="0"/>
    <d v="2016-07-02T00:00:00"/>
    <s v="Net"/>
    <n v="90"/>
    <n v="2016"/>
    <n v="7"/>
    <s v="2016-7"/>
    <d v="2016-07-01T00:00:00"/>
    <s v="FY17"/>
    <n v="123"/>
  </r>
  <r>
    <n v="211883"/>
    <x v="1"/>
    <d v="2016-07-02T00:00:00"/>
    <s v="Dany6-954217-691862"/>
    <n v="925"/>
    <n v="1"/>
    <n v="925"/>
    <n v="100147992"/>
    <x v="10"/>
    <s v="\N"/>
    <n v="0"/>
    <x v="0"/>
    <d v="2016-07-02T00:00:00"/>
    <s v="Gross"/>
    <n v="925"/>
    <n v="2016"/>
    <n v="7"/>
    <s v="2016-7"/>
    <d v="2016-07-01T00:00:00"/>
    <s v="FY17"/>
    <n v="243"/>
  </r>
  <r>
    <n v="211884"/>
    <x v="0"/>
    <d v="2016-07-02T00:00:00"/>
    <s v="RS_Soan Papri-250gm"/>
    <n v="150"/>
    <n v="1"/>
    <n v="150"/>
    <n v="100147993"/>
    <x v="2"/>
    <s v="R6596"/>
    <n v="0"/>
    <x v="0"/>
    <d v="2016-07-02T00:00:00"/>
    <s v="Net"/>
    <n v="150"/>
    <n v="2016"/>
    <n v="7"/>
    <s v="2016-7"/>
    <d v="2016-07-01T00:00:00"/>
    <s v="FY17"/>
    <n v="123"/>
  </r>
  <r>
    <n v="211885"/>
    <x v="0"/>
    <d v="2016-07-02T00:00:00"/>
    <s v="RS_Soan Papri-250gm"/>
    <n v="150"/>
    <n v="1"/>
    <n v="150"/>
    <n v="100147994"/>
    <x v="2"/>
    <s v="R6596"/>
    <n v="0"/>
    <x v="0"/>
    <d v="2016-07-02T00:00:00"/>
    <s v="Net"/>
    <n v="150"/>
    <n v="2016"/>
    <n v="7"/>
    <s v="2016-7"/>
    <d v="2016-07-01T00:00:00"/>
    <s v="FY17"/>
    <n v="123"/>
  </r>
  <r>
    <n v="211886"/>
    <x v="0"/>
    <d v="2016-07-02T00:00:00"/>
    <s v="sentiments_WRK1612"/>
    <n v="1"/>
    <n v="1"/>
    <n v="0"/>
    <n v="100147995"/>
    <x v="8"/>
    <s v="\N"/>
    <n v="1"/>
    <x v="0"/>
    <d v="2016-07-02T00:00:00"/>
    <s v="Net"/>
    <n v="1"/>
    <n v="2016"/>
    <n v="7"/>
    <s v="2016-7"/>
    <d v="2016-07-01T00:00:00"/>
    <s v="FY17"/>
    <n v="244"/>
  </r>
  <r>
    <n v="211887"/>
    <x v="0"/>
    <d v="2016-07-02T00:00:00"/>
    <s v="kke_SCF690_17-A2P-global-001"/>
    <n v="1160"/>
    <n v="1"/>
    <n v="1160"/>
    <n v="100147996"/>
    <x v="7"/>
    <s v="\N"/>
    <n v="0"/>
    <x v="0"/>
    <d v="2016-07-02T00:00:00"/>
    <s v="Net"/>
    <n v="1160"/>
    <n v="2016"/>
    <n v="7"/>
    <s v="2016-7"/>
    <d v="2016-07-01T00:00:00"/>
    <s v="FY17"/>
    <n v="245"/>
  </r>
  <r>
    <n v="211888"/>
    <x v="0"/>
    <d v="2016-07-02T00:00:00"/>
    <s v="RS_Soan Papri-250gm"/>
    <n v="150"/>
    <n v="1"/>
    <n v="150"/>
    <n v="100147997"/>
    <x v="2"/>
    <s v="R6596"/>
    <n v="0"/>
    <x v="0"/>
    <d v="2016-07-02T00:00:00"/>
    <s v="Net"/>
    <n v="150"/>
    <n v="2016"/>
    <n v="7"/>
    <s v="2016-7"/>
    <d v="2016-07-01T00:00:00"/>
    <s v="FY17"/>
    <n v="123"/>
  </r>
  <r>
    <n v="211889"/>
    <x v="0"/>
    <d v="2016-07-02T00:00:00"/>
    <s v="PucaM_SS-35-OLIVE BLACK-42"/>
    <n v="1650"/>
    <n v="1"/>
    <n v="0"/>
    <n v="100147998"/>
    <x v="6"/>
    <s v="\N"/>
    <n v="0"/>
    <x v="3"/>
    <d v="2016-07-02T00:00:00"/>
    <s v="Net"/>
    <n v="1650"/>
    <n v="2016"/>
    <n v="7"/>
    <s v="2016-7"/>
    <d v="2016-07-01T00:00:00"/>
    <s v="FY17"/>
    <n v="246"/>
  </r>
  <r>
    <n v="211891"/>
    <x v="0"/>
    <d v="2016-07-02T00:00:00"/>
    <s v="ajmery_SYB-519-43"/>
    <n v="959"/>
    <n v="1"/>
    <n v="0"/>
    <n v="100147998"/>
    <x v="6"/>
    <s v="\N"/>
    <n v="0"/>
    <x v="3"/>
    <d v="2016-07-02T00:00:00"/>
    <s v="Net"/>
    <n v="959"/>
    <n v="2016"/>
    <n v="7"/>
    <s v="2016-7"/>
    <d v="2016-07-01T00:00:00"/>
    <s v="FY17"/>
    <n v="246"/>
  </r>
  <r>
    <n v="211893"/>
    <x v="0"/>
    <d v="2016-07-02T00:00:00"/>
    <s v="Bold_Classic"/>
    <n v="299"/>
    <n v="1"/>
    <n v="0"/>
    <n v="100147998"/>
    <x v="1"/>
    <s v="\N"/>
    <n v="0"/>
    <x v="3"/>
    <d v="2016-07-02T00:00:00"/>
    <s v="Net"/>
    <n v="299"/>
    <n v="2016"/>
    <n v="7"/>
    <s v="2016-7"/>
    <d v="2016-07-01T00:00:00"/>
    <s v="FY17"/>
    <n v="246"/>
  </r>
  <r>
    <n v="211894"/>
    <x v="0"/>
    <d v="2016-07-02T00:00:00"/>
    <s v="Bold_Active"/>
    <n v="299"/>
    <n v="1"/>
    <n v="0"/>
    <n v="100147998"/>
    <x v="1"/>
    <s v="\N"/>
    <n v="0"/>
    <x v="3"/>
    <d v="2016-07-02T00:00:00"/>
    <s v="Net"/>
    <n v="299"/>
    <n v="2016"/>
    <n v="7"/>
    <s v="2016-7"/>
    <d v="2016-07-01T00:00:00"/>
    <s v="FY17"/>
    <n v="246"/>
  </r>
  <r>
    <n v="211895"/>
    <x v="0"/>
    <d v="2016-07-02T00:00:00"/>
    <s v="PucaM_atlas-grey-42"/>
    <n v="1200"/>
    <n v="1"/>
    <n v="0"/>
    <n v="100147998"/>
    <x v="6"/>
    <s v="\N"/>
    <n v="0"/>
    <x v="3"/>
    <d v="2016-07-02T00:00:00"/>
    <s v="Net"/>
    <n v="1200"/>
    <n v="2016"/>
    <n v="7"/>
    <s v="2016-7"/>
    <d v="2016-07-01T00:00:00"/>
    <s v="FY17"/>
    <n v="246"/>
  </r>
  <r>
    <n v="211898"/>
    <x v="0"/>
    <d v="2016-07-02T00:00:00"/>
    <s v="UK_Soan Papdi Original 250 Gms"/>
    <n v="150"/>
    <n v="1"/>
    <n v="150"/>
    <n v="100148000"/>
    <x v="2"/>
    <s v="\N"/>
    <n v="0"/>
    <x v="0"/>
    <d v="2016-07-02T00:00:00"/>
    <s v="Net"/>
    <n v="150"/>
    <n v="2016"/>
    <n v="7"/>
    <s v="2016-7"/>
    <d v="2016-07-01T00:00:00"/>
    <s v="FY17"/>
    <n v="247"/>
  </r>
  <r>
    <n v="211897"/>
    <x v="0"/>
    <d v="2016-07-02T00:00:00"/>
    <s v="Life source_GS300"/>
    <n v="1090"/>
    <n v="1"/>
    <n v="890"/>
    <n v="100147999"/>
    <x v="12"/>
    <s v="\N"/>
    <n v="200"/>
    <x v="0"/>
    <d v="2016-07-02T00:00:00"/>
    <s v="Net"/>
    <n v="1090"/>
    <n v="2016"/>
    <n v="7"/>
    <s v="2016-7"/>
    <d v="2016-07-01T00:00:00"/>
    <s v="FY17"/>
    <n v="248"/>
  </r>
  <r>
    <n v="211899"/>
    <x v="1"/>
    <d v="2016-07-02T00:00:00"/>
    <s v="RS_Nan Khatai"/>
    <n v="210"/>
    <n v="1"/>
    <n v="210"/>
    <n v="100148001"/>
    <x v="2"/>
    <s v="\N"/>
    <n v="0"/>
    <x v="0"/>
    <d v="2016-07-02T00:00:00"/>
    <s v="Gross"/>
    <n v="210"/>
    <n v="2016"/>
    <n v="7"/>
    <s v="2016-7"/>
    <d v="2016-07-01T00:00:00"/>
    <s v="FY17"/>
    <n v="247"/>
  </r>
  <r>
    <n v="211900"/>
    <x v="0"/>
    <d v="2016-07-02T00:00:00"/>
    <s v="OPI_NLF16"/>
    <n v="990"/>
    <n v="1"/>
    <n v="990"/>
    <n v="100148002"/>
    <x v="1"/>
    <s v="\N"/>
    <n v="0"/>
    <x v="0"/>
    <d v="2016-07-02T00:00:00"/>
    <s v="Net"/>
    <n v="990"/>
    <n v="2016"/>
    <n v="7"/>
    <s v="2016-7"/>
    <d v="2016-07-01T00:00:00"/>
    <s v="FY17"/>
    <n v="249"/>
  </r>
  <r>
    <n v="211902"/>
    <x v="1"/>
    <d v="2016-07-02T00:00:00"/>
    <s v="Al Muhafiz Sohan Halwa Almond"/>
    <n v="350"/>
    <n v="2"/>
    <n v="700"/>
    <n v="100148004"/>
    <x v="2"/>
    <s v="\N"/>
    <n v="0"/>
    <x v="0"/>
    <d v="2016-07-02T00:00:00"/>
    <s v="Gross"/>
    <n v="700"/>
    <n v="2016"/>
    <n v="7"/>
    <s v="2016-7"/>
    <d v="2016-07-01T00:00:00"/>
    <s v="FY17"/>
    <n v="243"/>
  </r>
  <r>
    <n v="211903"/>
    <x v="1"/>
    <d v="2016-07-02T00:00:00"/>
    <s v="UK_Bangali Chum Chum Tin Pack  500 Gms"/>
    <n v="260"/>
    <n v="1"/>
    <n v="260"/>
    <n v="100148005"/>
    <x v="2"/>
    <s v="\N"/>
    <n v="0"/>
    <x v="0"/>
    <d v="2016-07-02T00:00:00"/>
    <s v="Gross"/>
    <n v="260"/>
    <n v="2016"/>
    <n v="7"/>
    <s v="2016-7"/>
    <d v="2016-07-01T00:00:00"/>
    <s v="FY17"/>
    <n v="247"/>
  </r>
  <r>
    <n v="211901"/>
    <x v="0"/>
    <d v="2016-07-02T00:00:00"/>
    <s v="kcc_fresh"/>
    <n v="180"/>
    <n v="1"/>
    <n v="180"/>
    <n v="100148003"/>
    <x v="1"/>
    <s v="RWP-R-50687"/>
    <n v="0"/>
    <x v="0"/>
    <d v="2016-07-02T00:00:00"/>
    <s v="Net"/>
    <n v="180"/>
    <n v="2016"/>
    <n v="7"/>
    <s v="2016-7"/>
    <d v="2016-07-01T00:00:00"/>
    <s v="FY17"/>
    <n v="250"/>
  </r>
  <r>
    <n v="211904"/>
    <x v="0"/>
    <d v="2016-07-02T00:00:00"/>
    <s v="salience_SK101-L"/>
    <n v="1999"/>
    <n v="1"/>
    <n v="1999"/>
    <n v="100148006"/>
    <x v="6"/>
    <s v="\N"/>
    <n v="0"/>
    <x v="0"/>
    <d v="2016-07-02T00:00:00"/>
    <s v="Net"/>
    <n v="1999"/>
    <n v="2016"/>
    <n v="7"/>
    <s v="2016-7"/>
    <d v="2016-07-01T00:00:00"/>
    <s v="FY17"/>
    <n v="251"/>
  </r>
  <r>
    <n v="211906"/>
    <x v="0"/>
    <d v="2016-07-02T00:00:00"/>
    <s v="UK_Chum Chum Tin Pack  500 Gms"/>
    <n v="260"/>
    <n v="1"/>
    <n v="260"/>
    <n v="100148007"/>
    <x v="2"/>
    <s v="\N"/>
    <n v="0"/>
    <x v="0"/>
    <d v="2016-07-02T00:00:00"/>
    <s v="Net"/>
    <n v="260"/>
    <n v="2016"/>
    <n v="7"/>
    <s v="2016-7"/>
    <d v="2016-07-01T00:00:00"/>
    <s v="FY17"/>
    <n v="247"/>
  </r>
  <r>
    <n v="211907"/>
    <x v="0"/>
    <d v="2016-07-02T00:00:00"/>
    <s v="Al Muhafiz Sohan Halwa Almond"/>
    <n v="350"/>
    <n v="1"/>
    <n v="350"/>
    <n v="100148008"/>
    <x v="2"/>
    <s v="\N"/>
    <n v="0"/>
    <x v="0"/>
    <d v="2016-07-02T00:00:00"/>
    <s v="Net"/>
    <n v="350"/>
    <n v="2016"/>
    <n v="7"/>
    <s v="2016-7"/>
    <d v="2016-07-01T00:00:00"/>
    <s v="FY17"/>
    <n v="252"/>
  </r>
  <r>
    <n v="211908"/>
    <x v="0"/>
    <d v="2016-07-02T00:00:00"/>
    <s v="Al Muhafiz Sohan Halwa Almond"/>
    <n v="350"/>
    <n v="1"/>
    <n v="350"/>
    <n v="100148009"/>
    <x v="2"/>
    <s v="\N"/>
    <n v="0"/>
    <x v="0"/>
    <d v="2016-07-02T00:00:00"/>
    <s v="Net"/>
    <n v="350"/>
    <n v="2016"/>
    <n v="7"/>
    <s v="2016-7"/>
    <d v="2016-07-01T00:00:00"/>
    <s v="FY17"/>
    <n v="253"/>
  </r>
  <r>
    <n v="211909"/>
    <x v="0"/>
    <d v="2016-07-02T00:00:00"/>
    <s v="Al Muhafiz Sohan Halwa Almond"/>
    <n v="350"/>
    <n v="1"/>
    <n v="350"/>
    <n v="100148010"/>
    <x v="2"/>
    <s v="\N"/>
    <n v="0"/>
    <x v="0"/>
    <d v="2016-07-02T00:00:00"/>
    <s v="Net"/>
    <n v="350"/>
    <n v="2016"/>
    <n v="7"/>
    <s v="2016-7"/>
    <d v="2016-07-01T00:00:00"/>
    <s v="FY17"/>
    <n v="254"/>
  </r>
  <r>
    <n v="211910"/>
    <x v="1"/>
    <d v="2016-07-02T00:00:00"/>
    <s v="panasonic_3411"/>
    <n v="3200"/>
    <n v="2"/>
    <n v="6400"/>
    <n v="100148011"/>
    <x v="3"/>
    <s v="\N"/>
    <n v="0"/>
    <x v="0"/>
    <d v="2016-07-02T00:00:00"/>
    <s v="Gross"/>
    <n v="6400"/>
    <n v="2016"/>
    <n v="7"/>
    <s v="2016-7"/>
    <d v="2016-07-01T00:00:00"/>
    <s v="FY17"/>
    <n v="255"/>
  </r>
  <r>
    <n v="211911"/>
    <x v="0"/>
    <d v="2016-07-02T00:00:00"/>
    <s v="UK_Cake Rusk Cardamom 150 Gms"/>
    <n v="90"/>
    <n v="1"/>
    <n v="90"/>
    <n v="100148012"/>
    <x v="2"/>
    <s v="\N"/>
    <n v="0"/>
    <x v="0"/>
    <d v="2016-07-02T00:00:00"/>
    <s v="Net"/>
    <n v="90"/>
    <n v="2016"/>
    <n v="7"/>
    <s v="2016-7"/>
    <d v="2016-07-01T00:00:00"/>
    <s v="FY17"/>
    <n v="247"/>
  </r>
  <r>
    <n v="211912"/>
    <x v="0"/>
    <d v="2016-07-02T00:00:00"/>
    <s v="UK_Namkino Mix Nimco 200 Gms"/>
    <n v="80"/>
    <n v="1"/>
    <n v="80"/>
    <n v="100148013"/>
    <x v="2"/>
    <n v="102795"/>
    <n v="0"/>
    <x v="0"/>
    <d v="2016-07-02T00:00:00"/>
    <s v="Net"/>
    <n v="80"/>
    <n v="2016"/>
    <n v="7"/>
    <s v="2016-7"/>
    <d v="2016-07-01T00:00:00"/>
    <s v="FY17"/>
    <n v="256"/>
  </r>
  <r>
    <n v="211913"/>
    <x v="0"/>
    <d v="2016-07-02T00:00:00"/>
    <s v="bb_WSTIV"/>
    <n v="1100"/>
    <n v="1"/>
    <n v="2799"/>
    <n v="100148014"/>
    <x v="7"/>
    <s v="\N"/>
    <n v="0"/>
    <x v="0"/>
    <d v="2016-07-02T00:00:00"/>
    <s v="Net"/>
    <n v="1100"/>
    <n v="2016"/>
    <n v="7"/>
    <s v="2016-7"/>
    <d v="2016-07-01T00:00:00"/>
    <s v="FY17"/>
    <n v="257"/>
  </r>
  <r>
    <n v="211914"/>
    <x v="0"/>
    <d v="2016-07-02T00:00:00"/>
    <s v="KI_bedsheet-2050mkmmbs"/>
    <n v="1699"/>
    <n v="1"/>
    <n v="2799"/>
    <n v="100148014"/>
    <x v="5"/>
    <s v="\N"/>
    <n v="0"/>
    <x v="0"/>
    <d v="2016-07-02T00:00:00"/>
    <s v="Net"/>
    <n v="1699"/>
    <n v="2016"/>
    <n v="7"/>
    <s v="2016-7"/>
    <d v="2016-07-01T00:00:00"/>
    <s v="FY17"/>
    <n v="257"/>
  </r>
  <r>
    <n v="211915"/>
    <x v="0"/>
    <d v="2016-07-02T00:00:00"/>
    <s v="Al Muhafiz Sohan Halwa Cashew"/>
    <n v="570"/>
    <n v="1"/>
    <n v="370"/>
    <n v="100148015"/>
    <x v="2"/>
    <s v="\N"/>
    <n v="200"/>
    <x v="0"/>
    <d v="2016-07-02T00:00:00"/>
    <s v="Net"/>
    <n v="570"/>
    <n v="2016"/>
    <n v="7"/>
    <s v="2016-7"/>
    <d v="2016-07-01T00:00:00"/>
    <s v="FY17"/>
    <n v="258"/>
  </r>
  <r>
    <n v="211916"/>
    <x v="0"/>
    <d v="2016-07-02T00:00:00"/>
    <s v="kcc_Bakheer Pocket Perfume"/>
    <n v="120"/>
    <n v="2"/>
    <n v="240"/>
    <n v="100148016"/>
    <x v="1"/>
    <s v="C-KHC-44247"/>
    <n v="0"/>
    <x v="0"/>
    <d v="2016-07-02T00:00:00"/>
    <s v="Net"/>
    <n v="240"/>
    <n v="2016"/>
    <n v="7"/>
    <s v="2016-7"/>
    <d v="2016-07-01T00:00:00"/>
    <s v="FY17"/>
    <n v="114"/>
  </r>
  <r>
    <n v="211917"/>
    <x v="2"/>
    <d v="2016-07-02T00:00:00"/>
    <s v="PHILIPS_HP8600_32"/>
    <n v="2950"/>
    <n v="1"/>
    <n v="2950"/>
    <n v="100148017"/>
    <x v="1"/>
    <s v="\N"/>
    <n v="0"/>
    <x v="0"/>
    <d v="2016-07-02T00:00:00"/>
    <s v="Valid"/>
    <n v="2950"/>
    <n v="2016"/>
    <n v="7"/>
    <s v="2016-7"/>
    <d v="2016-07-01T00:00:00"/>
    <s v="FY17"/>
    <n v="156"/>
  </r>
  <r>
    <n v="211918"/>
    <x v="0"/>
    <d v="2016-07-02T00:00:00"/>
    <s v="kcc_glamour deal"/>
    <n v="320"/>
    <n v="1"/>
    <n v="320"/>
    <n v="100148018"/>
    <x v="1"/>
    <s v="C-MUX-43033"/>
    <n v="0"/>
    <x v="0"/>
    <d v="2016-07-02T00:00:00"/>
    <s v="Net"/>
    <n v="320"/>
    <n v="2016"/>
    <n v="7"/>
    <s v="2016-7"/>
    <d v="2016-07-01T00:00:00"/>
    <s v="FY17"/>
    <n v="259"/>
  </r>
  <r>
    <n v="211919"/>
    <x v="0"/>
    <d v="2016-07-02T00:00:00"/>
    <s v="audionic_AH-70"/>
    <n v="190"/>
    <n v="2"/>
    <n v="180"/>
    <n v="100148019"/>
    <x v="10"/>
    <s v="\N"/>
    <n v="200"/>
    <x v="0"/>
    <d v="2016-07-02T00:00:00"/>
    <s v="Net"/>
    <n v="380"/>
    <n v="2016"/>
    <n v="7"/>
    <s v="2016-7"/>
    <d v="2016-07-01T00:00:00"/>
    <s v="FY17"/>
    <n v="248"/>
  </r>
  <r>
    <n v="211920"/>
    <x v="2"/>
    <d v="2016-07-02T00:00:00"/>
    <s v="UK_Cake Rusk Cardamom 150 Gms"/>
    <n v="90"/>
    <n v="1"/>
    <n v="90"/>
    <n v="100148020"/>
    <x v="2"/>
    <s v="\N"/>
    <n v="0"/>
    <x v="0"/>
    <d v="2016-07-02T00:00:00"/>
    <s v="Valid"/>
    <n v="90"/>
    <n v="2016"/>
    <n v="7"/>
    <s v="2016-7"/>
    <d v="2016-07-01T00:00:00"/>
    <s v="FY17"/>
    <n v="260"/>
  </r>
  <r>
    <n v="211923"/>
    <x v="0"/>
    <d v="2016-07-02T00:00:00"/>
    <s v="UK_Tea Rusk Regular 220 Gms"/>
    <n v="75"/>
    <n v="1"/>
    <n v="75"/>
    <n v="100148022"/>
    <x v="2"/>
    <s v="\N"/>
    <n v="0"/>
    <x v="0"/>
    <d v="2016-07-02T00:00:00"/>
    <s v="Net"/>
    <n v="75"/>
    <n v="2016"/>
    <n v="7"/>
    <s v="2016-7"/>
    <d v="2016-07-01T00:00:00"/>
    <s v="FY17"/>
    <n v="260"/>
  </r>
  <r>
    <n v="211921"/>
    <x v="2"/>
    <d v="2016-07-02T00:00:00"/>
    <s v="bata_comfit-8613714-43-9"/>
    <n v="999"/>
    <n v="1"/>
    <n v="999"/>
    <n v="100148021"/>
    <x v="6"/>
    <n v="102795"/>
    <n v="0"/>
    <x v="0"/>
    <d v="2016-07-02T00:00:00"/>
    <s v="Valid"/>
    <n v="999"/>
    <n v="2016"/>
    <n v="7"/>
    <s v="2016-7"/>
    <d v="2016-07-01T00:00:00"/>
    <s v="FY17"/>
    <n v="256"/>
  </r>
  <r>
    <n v="211924"/>
    <x v="2"/>
    <d v="2016-07-02T00:00:00"/>
    <s v="Dawlance_MD 10 + DWB 600"/>
    <n v="8420"/>
    <n v="1"/>
    <n v="8420"/>
    <n v="100148023"/>
    <x v="8"/>
    <s v="c-lhc-34292"/>
    <n v="0"/>
    <x v="0"/>
    <d v="2016-07-02T00:00:00"/>
    <s v="Valid"/>
    <n v="8420"/>
    <n v="2016"/>
    <n v="7"/>
    <s v="2016-7"/>
    <d v="2016-07-01T00:00:00"/>
    <s v="FY17"/>
    <n v="261"/>
  </r>
  <r>
    <n v="211925"/>
    <x v="0"/>
    <d v="2016-07-02T00:00:00"/>
    <s v="kcc_Bakheer Pocket Perfume"/>
    <n v="120"/>
    <n v="2"/>
    <n v="1160"/>
    <n v="100148024"/>
    <x v="1"/>
    <s v="R-KHW-104406"/>
    <n v="0"/>
    <x v="0"/>
    <d v="2016-07-02T00:00:00"/>
    <s v="Net"/>
    <n v="240"/>
    <n v="2016"/>
    <n v="7"/>
    <s v="2016-7"/>
    <d v="2016-07-01T00:00:00"/>
    <s v="FY17"/>
    <n v="13"/>
  </r>
  <r>
    <n v="211926"/>
    <x v="0"/>
    <d v="2016-07-02T00:00:00"/>
    <s v="kcc_Oudh Pocket Perfume"/>
    <n v="120"/>
    <n v="1"/>
    <n v="1160"/>
    <n v="100148024"/>
    <x v="1"/>
    <s v="R-KHW-104406"/>
    <n v="0"/>
    <x v="0"/>
    <d v="2016-07-02T00:00:00"/>
    <s v="Net"/>
    <n v="120"/>
    <n v="2016"/>
    <n v="7"/>
    <s v="2016-7"/>
    <d v="2016-07-01T00:00:00"/>
    <s v="FY17"/>
    <n v="13"/>
  </r>
  <r>
    <n v="211927"/>
    <x v="0"/>
    <d v="2016-07-02T00:00:00"/>
    <s v="kcc_Cool Pocket Perfume"/>
    <n v="120"/>
    <n v="1"/>
    <n v="1160"/>
    <n v="100148024"/>
    <x v="1"/>
    <s v="R-KHW-104406"/>
    <n v="0"/>
    <x v="0"/>
    <d v="2016-07-02T00:00:00"/>
    <s v="Net"/>
    <n v="120"/>
    <n v="2016"/>
    <n v="7"/>
    <s v="2016-7"/>
    <d v="2016-07-01T00:00:00"/>
    <s v="FY17"/>
    <n v="13"/>
  </r>
  <r>
    <n v="211928"/>
    <x v="0"/>
    <d v="2016-07-02T00:00:00"/>
    <s v="kcc_glamour deal"/>
    <n v="320"/>
    <n v="1"/>
    <n v="1160"/>
    <n v="100148024"/>
    <x v="1"/>
    <s v="R-KHW-104406"/>
    <n v="0"/>
    <x v="0"/>
    <d v="2016-07-02T00:00:00"/>
    <s v="Net"/>
    <n v="320"/>
    <n v="2016"/>
    <n v="7"/>
    <s v="2016-7"/>
    <d v="2016-07-01T00:00:00"/>
    <s v="FY17"/>
    <n v="13"/>
  </r>
  <r>
    <n v="211929"/>
    <x v="0"/>
    <d v="2016-07-02T00:00:00"/>
    <s v="kcc_social"/>
    <n v="180"/>
    <n v="1"/>
    <n v="1160"/>
    <n v="100148024"/>
    <x v="1"/>
    <s v="R-KHW-104406"/>
    <n v="0"/>
    <x v="0"/>
    <d v="2016-07-02T00:00:00"/>
    <s v="Net"/>
    <n v="180"/>
    <n v="2016"/>
    <n v="7"/>
    <s v="2016-7"/>
    <d v="2016-07-01T00:00:00"/>
    <s v="FY17"/>
    <n v="13"/>
  </r>
  <r>
    <n v="211930"/>
    <x v="0"/>
    <d v="2016-07-02T00:00:00"/>
    <s v="kcc_smart"/>
    <n v="180"/>
    <n v="1"/>
    <n v="1160"/>
    <n v="100148024"/>
    <x v="5"/>
    <s v="R-KHW-104406"/>
    <n v="0"/>
    <x v="0"/>
    <d v="2016-07-02T00:00:00"/>
    <s v="Net"/>
    <n v="180"/>
    <n v="2016"/>
    <n v="7"/>
    <s v="2016-7"/>
    <d v="2016-07-01T00:00:00"/>
    <s v="FY17"/>
    <n v="13"/>
  </r>
  <r>
    <n v="211931"/>
    <x v="0"/>
    <d v="2016-07-02T00:00:00"/>
    <s v="Rajesh_RAJ001"/>
    <n v="1300"/>
    <n v="1"/>
    <n v="1300"/>
    <n v="100148025"/>
    <x v="5"/>
    <s v="c-lhc-34292"/>
    <n v="0"/>
    <x v="0"/>
    <d v="2016-07-02T00:00:00"/>
    <s v="Net"/>
    <n v="1300"/>
    <n v="2016"/>
    <n v="7"/>
    <s v="2016-7"/>
    <d v="2016-07-01T00:00:00"/>
    <s v="FY17"/>
    <n v="261"/>
  </r>
  <r>
    <n v="211932"/>
    <x v="0"/>
    <d v="2016-07-02T00:00:00"/>
    <s v="HR_Moong Dal 200g"/>
    <n v="200"/>
    <n v="1"/>
    <n v="785"/>
    <n v="100148026"/>
    <x v="2"/>
    <s v="R-skz104411"/>
    <n v="0"/>
    <x v="0"/>
    <d v="2016-07-02T00:00:00"/>
    <s v="Net"/>
    <n v="200"/>
    <n v="2016"/>
    <n v="7"/>
    <s v="2016-7"/>
    <d v="2016-07-01T00:00:00"/>
    <s v="FY17"/>
    <n v="262"/>
  </r>
  <r>
    <n v="211933"/>
    <x v="0"/>
    <d v="2016-07-02T00:00:00"/>
    <s v="UK_Karachi Halwa Tin Pack 400 Gms"/>
    <n v="235"/>
    <n v="1"/>
    <n v="785"/>
    <n v="100148026"/>
    <x v="2"/>
    <s v="R-skz104411"/>
    <n v="0"/>
    <x v="0"/>
    <d v="2016-07-02T00:00:00"/>
    <s v="Net"/>
    <n v="235"/>
    <n v="2016"/>
    <n v="7"/>
    <s v="2016-7"/>
    <d v="2016-07-01T00:00:00"/>
    <s v="FY17"/>
    <n v="262"/>
  </r>
  <r>
    <n v="211934"/>
    <x v="0"/>
    <d v="2016-07-02T00:00:00"/>
    <s v="Al Muhafiz Sohan Halwa Almond"/>
    <n v="350"/>
    <n v="1"/>
    <n v="785"/>
    <n v="100148026"/>
    <x v="2"/>
    <s v="R-skz104411"/>
    <n v="0"/>
    <x v="0"/>
    <d v="2016-07-02T00:00:00"/>
    <s v="Net"/>
    <n v="350"/>
    <n v="2016"/>
    <n v="7"/>
    <s v="2016-7"/>
    <d v="2016-07-01T00:00:00"/>
    <s v="FY17"/>
    <n v="262"/>
  </r>
  <r>
    <n v="211935"/>
    <x v="0"/>
    <d v="2016-07-02T00:00:00"/>
    <s v="bed&amp;rest_Danika 3D"/>
    <n v="630"/>
    <n v="1"/>
    <n v="630"/>
    <n v="100148027"/>
    <x v="5"/>
    <s v="\N"/>
    <n v="0"/>
    <x v="0"/>
    <d v="2016-07-02T00:00:00"/>
    <s v="Net"/>
    <n v="630"/>
    <n v="2016"/>
    <n v="7"/>
    <s v="2016-7"/>
    <d v="2016-07-01T00:00:00"/>
    <s v="FY17"/>
    <n v="263"/>
  </r>
  <r>
    <n v="211936"/>
    <x v="0"/>
    <d v="2016-07-02T00:00:00"/>
    <s v="Rajesh_RAJ001"/>
    <n v="1300"/>
    <n v="1"/>
    <n v="1300"/>
    <n v="100148028"/>
    <x v="5"/>
    <s v="c-lhc-34292"/>
    <n v="0"/>
    <x v="0"/>
    <d v="2016-07-02T00:00:00"/>
    <s v="Net"/>
    <n v="1300"/>
    <n v="2016"/>
    <n v="7"/>
    <s v="2016-7"/>
    <d v="2016-07-01T00:00:00"/>
    <s v="FY17"/>
    <n v="261"/>
  </r>
  <r>
    <n v="211941"/>
    <x v="0"/>
    <d v="2016-07-02T00:00:00"/>
    <s v="UK_Soan Papdi Original 250 Gms"/>
    <n v="150"/>
    <n v="1"/>
    <n v="150"/>
    <n v="100148030"/>
    <x v="2"/>
    <s v="\N"/>
    <n v="0"/>
    <x v="0"/>
    <d v="2016-07-02T00:00:00"/>
    <s v="Net"/>
    <n v="150"/>
    <n v="2016"/>
    <n v="7"/>
    <s v="2016-7"/>
    <d v="2016-07-01T00:00:00"/>
    <s v="FY17"/>
    <n v="264"/>
  </r>
  <r>
    <n v="211937"/>
    <x v="0"/>
    <d v="2016-07-02T00:00:00"/>
    <s v="emo_SS-17227-L"/>
    <n v="475"/>
    <n v="1"/>
    <n v="2425"/>
    <n v="100148029"/>
    <x v="6"/>
    <s v="\N"/>
    <n v="0"/>
    <x v="0"/>
    <d v="2016-07-02T00:00:00"/>
    <s v="Net"/>
    <n v="475"/>
    <n v="2016"/>
    <n v="7"/>
    <s v="2016-7"/>
    <d v="2016-07-01T00:00:00"/>
    <s v="FY17"/>
    <n v="52"/>
  </r>
  <r>
    <n v="211939"/>
    <x v="0"/>
    <d v="2016-07-02T00:00:00"/>
    <s v="sst_Jessy-Regular fit-Large"/>
    <n v="1950"/>
    <n v="1"/>
    <n v="2425"/>
    <n v="100148029"/>
    <x v="6"/>
    <s v="\N"/>
    <n v="0"/>
    <x v="0"/>
    <d v="2016-07-02T00:00:00"/>
    <s v="Net"/>
    <n v="1950"/>
    <n v="2016"/>
    <n v="7"/>
    <s v="2016-7"/>
    <d v="2016-07-01T00:00:00"/>
    <s v="FY17"/>
    <n v="52"/>
  </r>
  <r>
    <n v="211942"/>
    <x v="2"/>
    <d v="2016-07-02T00:00:00"/>
    <s v="Al Muhafiz Sohan Halwa Almond"/>
    <n v="350"/>
    <n v="1"/>
    <n v="1628"/>
    <n v="100148031"/>
    <x v="2"/>
    <s v="\N"/>
    <n v="0"/>
    <x v="0"/>
    <d v="2016-07-02T00:00:00"/>
    <s v="Valid"/>
    <n v="350"/>
    <n v="2016"/>
    <n v="7"/>
    <s v="2016-7"/>
    <d v="2016-07-01T00:00:00"/>
    <s v="FY17"/>
    <n v="265"/>
  </r>
  <r>
    <n v="211943"/>
    <x v="2"/>
    <d v="2016-07-02T00:00:00"/>
    <s v="RS_Habshi Halwa Tin"/>
    <n v="280"/>
    <n v="1"/>
    <n v="1628"/>
    <n v="100148031"/>
    <x v="2"/>
    <s v="\N"/>
    <n v="0"/>
    <x v="0"/>
    <d v="2016-07-02T00:00:00"/>
    <s v="Valid"/>
    <n v="280"/>
    <n v="2016"/>
    <n v="7"/>
    <s v="2016-7"/>
    <d v="2016-07-01T00:00:00"/>
    <s v="FY17"/>
    <n v="265"/>
  </r>
  <r>
    <n v="211944"/>
    <x v="2"/>
    <d v="2016-07-02T00:00:00"/>
    <s v="BK5110500DG"/>
    <n v="499"/>
    <n v="2"/>
    <n v="1628"/>
    <n v="100148031"/>
    <x v="2"/>
    <s v="\N"/>
    <n v="0"/>
    <x v="0"/>
    <d v="2016-07-02T00:00:00"/>
    <s v="Valid"/>
    <n v="998"/>
    <n v="2016"/>
    <n v="7"/>
    <s v="2016-7"/>
    <d v="2016-07-01T00:00:00"/>
    <s v="FY17"/>
    <n v="265"/>
  </r>
  <r>
    <n v="211945"/>
    <x v="0"/>
    <d v="2016-07-02T00:00:00"/>
    <s v="kcc_Charming Perfumed Talcum Powder-100gm"/>
    <n v="74"/>
    <n v="1"/>
    <n v="74"/>
    <n v="100148032"/>
    <x v="1"/>
    <s v="\N"/>
    <n v="0"/>
    <x v="0"/>
    <d v="2016-07-02T00:00:00"/>
    <s v="Net"/>
    <n v="74"/>
    <n v="2016"/>
    <n v="7"/>
    <s v="2016-7"/>
    <d v="2016-07-01T00:00:00"/>
    <s v="FY17"/>
    <n v="260"/>
  </r>
  <r>
    <n v="211947"/>
    <x v="0"/>
    <d v="2016-07-02T00:00:00"/>
    <s v="MYWALET_MW-060-BROWN"/>
    <n v="626"/>
    <n v="1"/>
    <n v="626"/>
    <n v="100148033"/>
    <x v="6"/>
    <s v="c-lhc-57595"/>
    <n v="0"/>
    <x v="0"/>
    <d v="2016-07-02T00:00:00"/>
    <s v="Net"/>
    <n v="626"/>
    <n v="2016"/>
    <n v="7"/>
    <s v="2016-7"/>
    <d v="2016-07-01T00:00:00"/>
    <s v="FY17"/>
    <n v="266"/>
  </r>
  <r>
    <n v="211948"/>
    <x v="2"/>
    <d v="2016-07-02T00:00:00"/>
    <s v="sstop_etable"/>
    <n v="2465"/>
    <n v="1"/>
    <n v="2465"/>
    <n v="100148034"/>
    <x v="10"/>
    <n v="1151"/>
    <n v="0"/>
    <x v="0"/>
    <d v="2016-07-02T00:00:00"/>
    <s v="Valid"/>
    <n v="2465"/>
    <n v="2016"/>
    <n v="7"/>
    <s v="2016-7"/>
    <d v="2016-07-01T00:00:00"/>
    <s v="FY17"/>
    <n v="267"/>
  </r>
  <r>
    <n v="211949"/>
    <x v="0"/>
    <d v="2016-07-02T00:00:00"/>
    <s v="sst_Logic 2-Slim Fit-Large"/>
    <n v="1950"/>
    <n v="1"/>
    <n v="1950"/>
    <n v="100148035"/>
    <x v="6"/>
    <s v="\N"/>
    <n v="0"/>
    <x v="0"/>
    <d v="2016-07-02T00:00:00"/>
    <s v="Net"/>
    <n v="1950"/>
    <n v="2016"/>
    <n v="7"/>
    <s v="2016-7"/>
    <d v="2016-07-01T00:00:00"/>
    <s v="FY17"/>
    <n v="268"/>
  </r>
  <r>
    <n v="211951"/>
    <x v="1"/>
    <d v="2016-07-02T00:00:00"/>
    <s v="Al Muhafiz Sohan Halwa Cashew"/>
    <n v="570"/>
    <n v="1"/>
    <n v="570"/>
    <n v="100148036"/>
    <x v="2"/>
    <s v="R-PEW-50644"/>
    <n v="0"/>
    <x v="5"/>
    <d v="2016-07-02T00:00:00"/>
    <s v="Gross"/>
    <n v="570"/>
    <n v="2016"/>
    <n v="7"/>
    <s v="2016-7"/>
    <d v="2016-07-01T00:00:00"/>
    <s v="FY17"/>
    <n v="86"/>
  </r>
  <r>
    <n v="211952"/>
    <x v="2"/>
    <d v="2016-07-02T00:00:00"/>
    <s v="samsung_ETA-U90JWSO_45"/>
    <n v="890"/>
    <n v="1"/>
    <n v="890"/>
    <n v="100148037"/>
    <x v="3"/>
    <s v="\N"/>
    <n v="0"/>
    <x v="0"/>
    <d v="2016-07-02T00:00:00"/>
    <s v="Valid"/>
    <n v="890"/>
    <n v="2016"/>
    <n v="7"/>
    <s v="2016-7"/>
    <d v="2016-07-01T00:00:00"/>
    <s v="FY17"/>
    <n v="269"/>
  </r>
  <r>
    <n v="211954"/>
    <x v="0"/>
    <d v="2016-07-02T00:00:00"/>
    <s v="Al Muhafiz Sohan Halwa Cashew"/>
    <n v="570"/>
    <n v="1"/>
    <n v="570"/>
    <n v="100148039"/>
    <x v="2"/>
    <s v="R-PEW-50644"/>
    <n v="0"/>
    <x v="0"/>
    <d v="2016-07-02T00:00:00"/>
    <s v="Net"/>
    <n v="570"/>
    <n v="2016"/>
    <n v="7"/>
    <s v="2016-7"/>
    <d v="2016-07-01T00:00:00"/>
    <s v="FY17"/>
    <n v="86"/>
  </r>
  <r>
    <n v="211953"/>
    <x v="1"/>
    <d v="2016-07-02T00:00:00"/>
    <s v="Al Muhafiz Sohan Halwa Walnut"/>
    <n v="510"/>
    <n v="1"/>
    <n v="510"/>
    <n v="100148038"/>
    <x v="2"/>
    <s v="\N"/>
    <n v="0"/>
    <x v="0"/>
    <d v="2016-07-02T00:00:00"/>
    <s v="Gross"/>
    <n v="510"/>
    <n v="2016"/>
    <n v="7"/>
    <s v="2016-7"/>
    <d v="2016-07-01T00:00:00"/>
    <s v="FY17"/>
    <n v="270"/>
  </r>
  <r>
    <n v="211955"/>
    <x v="1"/>
    <d v="2016-07-02T00:00:00"/>
    <s v="AKL_GMTP002_Earth Red-L"/>
    <n v="1250"/>
    <n v="1"/>
    <n v="8140"/>
    <n v="100148040"/>
    <x v="6"/>
    <s v="\N"/>
    <n v="0"/>
    <x v="0"/>
    <d v="2016-07-02T00:00:00"/>
    <s v="Gross"/>
    <n v="1250"/>
    <n v="2016"/>
    <n v="7"/>
    <s v="2016-7"/>
    <d v="2016-07-01T00:00:00"/>
    <s v="FY17"/>
    <n v="271"/>
  </r>
  <r>
    <n v="211957"/>
    <x v="1"/>
    <d v="2016-07-02T00:00:00"/>
    <s v="mm_AG-2049"/>
    <n v="6240"/>
    <n v="1"/>
    <n v="8140"/>
    <n v="100148040"/>
    <x v="4"/>
    <s v="\N"/>
    <n v="0"/>
    <x v="0"/>
    <d v="2016-07-02T00:00:00"/>
    <s v="Gross"/>
    <n v="6240"/>
    <n v="2016"/>
    <n v="7"/>
    <s v="2016-7"/>
    <d v="2016-07-01T00:00:00"/>
    <s v="FY17"/>
    <n v="271"/>
  </r>
  <r>
    <n v="211958"/>
    <x v="1"/>
    <d v="2016-07-02T00:00:00"/>
    <s v="UC_PP-004-L"/>
    <n v="650"/>
    <n v="1"/>
    <n v="8140"/>
    <n v="100148040"/>
    <x v="6"/>
    <s v="\N"/>
    <n v="0"/>
    <x v="0"/>
    <d v="2016-07-02T00:00:00"/>
    <s v="Gross"/>
    <n v="650"/>
    <n v="2016"/>
    <n v="7"/>
    <s v="2016-7"/>
    <d v="2016-07-01T00:00:00"/>
    <s v="FY17"/>
    <n v="271"/>
  </r>
  <r>
    <n v="211960"/>
    <x v="2"/>
    <d v="2016-07-02T00:00:00"/>
    <s v="UK_Namkino Mix Nimco 5 Pcs Gift Pack"/>
    <n v="495"/>
    <n v="1"/>
    <n v="495"/>
    <n v="100148041"/>
    <x v="2"/>
    <s v="R-PEW-50644"/>
    <n v="0"/>
    <x v="0"/>
    <d v="2016-07-02T00:00:00"/>
    <s v="Valid"/>
    <n v="495"/>
    <n v="2016"/>
    <n v="7"/>
    <s v="2016-7"/>
    <d v="2016-07-01T00:00:00"/>
    <s v="FY17"/>
    <n v="86"/>
  </r>
  <r>
    <n v="211961"/>
    <x v="0"/>
    <d v="2016-07-02T00:00:00"/>
    <s v="Samsung Galaxy J7"/>
    <n v="25999"/>
    <n v="1"/>
    <n v="25999"/>
    <n v="100148042"/>
    <x v="3"/>
    <s v="C-PEW-104656"/>
    <n v="0"/>
    <x v="0"/>
    <d v="2016-07-02T00:00:00"/>
    <s v="Net"/>
    <n v="25999"/>
    <n v="2016"/>
    <n v="7"/>
    <s v="2016-7"/>
    <d v="2016-07-01T00:00:00"/>
    <s v="FY17"/>
    <n v="272"/>
  </r>
  <r>
    <n v="211962"/>
    <x v="0"/>
    <d v="2016-07-02T00:00:00"/>
    <s v="liberty_9788174367181"/>
    <n v="200"/>
    <n v="1"/>
    <n v="200"/>
    <n v="100148043"/>
    <x v="13"/>
    <s v="\N"/>
    <n v="0"/>
    <x v="0"/>
    <d v="2016-07-02T00:00:00"/>
    <s v="Net"/>
    <n v="200"/>
    <n v="2016"/>
    <n v="7"/>
    <s v="2016-7"/>
    <d v="2016-07-01T00:00:00"/>
    <s v="FY17"/>
    <n v="273"/>
  </r>
  <r>
    <n v="211963"/>
    <x v="2"/>
    <d v="2016-07-02T00:00:00"/>
    <s v="casio_MTP-1302D-1A1VDF"/>
    <n v="3050"/>
    <n v="1"/>
    <n v="3050"/>
    <n v="100148044"/>
    <x v="6"/>
    <s v="R-PEW-50644"/>
    <n v="0"/>
    <x v="0"/>
    <d v="2016-07-02T00:00:00"/>
    <s v="Valid"/>
    <n v="3050"/>
    <n v="2016"/>
    <n v="7"/>
    <s v="2016-7"/>
    <d v="2016-07-01T00:00:00"/>
    <s v="FY17"/>
    <n v="86"/>
  </r>
  <r>
    <n v="211964"/>
    <x v="1"/>
    <d v="2016-07-02T00:00:00"/>
    <s v="Senorita_GAK-836-RED-34"/>
    <n v="1870"/>
    <n v="1"/>
    <n v="1870"/>
    <n v="100148045"/>
    <x v="7"/>
    <s v="\N"/>
    <n v="0"/>
    <x v="0"/>
    <d v="2016-07-02T00:00:00"/>
    <s v="Gross"/>
    <n v="1870"/>
    <n v="2016"/>
    <n v="7"/>
    <s v="2016-7"/>
    <d v="2016-07-01T00:00:00"/>
    <s v="FY17"/>
    <n v="274"/>
  </r>
  <r>
    <n v="211996"/>
    <x v="1"/>
    <d v="2016-07-02T00:00:00"/>
    <s v="Dany_6954217552453"/>
    <n v="6900"/>
    <n v="1"/>
    <n v="6900"/>
    <n v="100148047"/>
    <x v="3"/>
    <s v="\N"/>
    <n v="0"/>
    <x v="1"/>
    <d v="2016-07-02T00:00:00"/>
    <s v="Gross"/>
    <n v="6900"/>
    <n v="2016"/>
    <n v="7"/>
    <s v="2016-7"/>
    <d v="2016-07-01T00:00:00"/>
    <s v="FY17"/>
    <n v="275"/>
  </r>
  <r>
    <n v="211997"/>
    <x v="0"/>
    <d v="2016-07-02T00:00:00"/>
    <s v="RS_Soan Papri-250gm"/>
    <n v="150"/>
    <n v="1"/>
    <n v="150"/>
    <n v="100148048"/>
    <x v="2"/>
    <s v="\N"/>
    <n v="0"/>
    <x v="0"/>
    <d v="2016-07-02T00:00:00"/>
    <s v="Net"/>
    <n v="150"/>
    <n v="2016"/>
    <n v="7"/>
    <s v="2016-7"/>
    <d v="2016-07-01T00:00:00"/>
    <s v="FY17"/>
    <n v="260"/>
  </r>
  <r>
    <n v="212003"/>
    <x v="0"/>
    <d v="2016-07-02T00:00:00"/>
    <s v="kkc_ Icy Menthol Oasis Prickly Heat Powder"/>
    <n v="80"/>
    <n v="1"/>
    <n v="80"/>
    <n v="100148049"/>
    <x v="1"/>
    <s v="C-MUX-60389"/>
    <n v="0"/>
    <x v="0"/>
    <d v="2016-07-02T00:00:00"/>
    <s v="Net"/>
    <n v="80"/>
    <n v="2016"/>
    <n v="7"/>
    <s v="2016-7"/>
    <d v="2016-07-01T00:00:00"/>
    <s v="FY17"/>
    <n v="43"/>
  </r>
  <r>
    <n v="212004"/>
    <x v="2"/>
    <d v="2016-07-02T00:00:00"/>
    <s v="kcc_jazzy"/>
    <n v="140"/>
    <n v="1"/>
    <n v="140"/>
    <n v="100148050"/>
    <x v="1"/>
    <s v="C-MUX-60384"/>
    <n v="0"/>
    <x v="0"/>
    <d v="2016-07-02T00:00:00"/>
    <s v="Valid"/>
    <n v="140"/>
    <n v="2016"/>
    <n v="7"/>
    <s v="2016-7"/>
    <d v="2016-07-01T00:00:00"/>
    <s v="FY17"/>
    <n v="43"/>
  </r>
  <r>
    <n v="212005"/>
    <x v="2"/>
    <d v="2016-07-02T00:00:00"/>
    <s v="dany_6954217942148"/>
    <n v="9500"/>
    <n v="1"/>
    <n v="9500"/>
    <n v="100148051"/>
    <x v="3"/>
    <n v="123123"/>
    <n v="0"/>
    <x v="0"/>
    <d v="2016-07-02T00:00:00"/>
    <s v="Valid"/>
    <n v="9500"/>
    <n v="2016"/>
    <n v="7"/>
    <s v="2016-7"/>
    <d v="2016-07-01T00:00:00"/>
    <s v="FY17"/>
    <n v="276"/>
  </r>
  <r>
    <n v="212006"/>
    <x v="0"/>
    <d v="2016-07-02T00:00:00"/>
    <s v="kkc_ Icy Menthol Oasis Prickly Heat Powder"/>
    <n v="80"/>
    <n v="1"/>
    <n v="80"/>
    <n v="100148052"/>
    <x v="1"/>
    <s v="C-MUX-100374"/>
    <n v="0"/>
    <x v="0"/>
    <d v="2016-07-02T00:00:00"/>
    <s v="Net"/>
    <n v="80"/>
    <n v="2016"/>
    <n v="7"/>
    <s v="2016-7"/>
    <d v="2016-07-01T00:00:00"/>
    <s v="FY17"/>
    <n v="43"/>
  </r>
  <r>
    <n v="212012"/>
    <x v="0"/>
    <d v="2016-07-02T00:00:00"/>
    <s v="kcc_funky"/>
    <n v="160"/>
    <n v="1"/>
    <n v="160"/>
    <n v="100148053"/>
    <x v="1"/>
    <s v="C-MUX-60390"/>
    <n v="0"/>
    <x v="0"/>
    <d v="2016-07-02T00:00:00"/>
    <s v="Net"/>
    <n v="160"/>
    <n v="2016"/>
    <n v="7"/>
    <s v="2016-7"/>
    <d v="2016-07-01T00:00:00"/>
    <s v="FY17"/>
    <n v="43"/>
  </r>
  <r>
    <n v="212013"/>
    <x v="0"/>
    <d v="2016-07-02T00:00:00"/>
    <s v="kcc_glamour deal"/>
    <n v="320"/>
    <n v="1"/>
    <n v="320"/>
    <n v="100148054"/>
    <x v="1"/>
    <s v="C-MUX-48275"/>
    <n v="0"/>
    <x v="0"/>
    <d v="2016-07-02T00:00:00"/>
    <s v="Net"/>
    <n v="320"/>
    <n v="2016"/>
    <n v="7"/>
    <s v="2016-7"/>
    <d v="2016-07-01T00:00:00"/>
    <s v="FY17"/>
    <n v="43"/>
  </r>
  <r>
    <n v="212014"/>
    <x v="0"/>
    <d v="2016-07-02T00:00:00"/>
    <s v="kcc_active"/>
    <n v="180"/>
    <n v="1"/>
    <n v="480"/>
    <n v="100148055"/>
    <x v="1"/>
    <s v="\N"/>
    <n v="0"/>
    <x v="0"/>
    <d v="2016-07-02T00:00:00"/>
    <s v="Net"/>
    <n v="180"/>
    <n v="2016"/>
    <n v="7"/>
    <s v="2016-7"/>
    <d v="2016-07-01T00:00:00"/>
    <s v="FY17"/>
    <n v="277"/>
  </r>
  <r>
    <n v="212015"/>
    <x v="0"/>
    <d v="2016-07-02T00:00:00"/>
    <s v="itter_AB 1214"/>
    <n v="300"/>
    <n v="1"/>
    <n v="480"/>
    <n v="100148055"/>
    <x v="1"/>
    <s v="\N"/>
    <n v="0"/>
    <x v="0"/>
    <d v="2016-07-02T00:00:00"/>
    <s v="Net"/>
    <n v="300"/>
    <n v="2016"/>
    <n v="7"/>
    <s v="2016-7"/>
    <d v="2016-07-01T00:00:00"/>
    <s v="FY17"/>
    <n v="277"/>
  </r>
  <r>
    <n v="212016"/>
    <x v="1"/>
    <d v="2016-07-02T00:00:00"/>
    <s v="Huawei_Y6 DS"/>
    <n v="13999"/>
    <n v="1"/>
    <n v="13999"/>
    <n v="100148056"/>
    <x v="3"/>
    <n v="1072"/>
    <n v="0"/>
    <x v="0"/>
    <d v="2016-07-02T00:00:00"/>
    <s v="Gross"/>
    <n v="13999"/>
    <n v="2016"/>
    <n v="7"/>
    <s v="2016-7"/>
    <d v="2016-07-01T00:00:00"/>
    <s v="FY17"/>
    <n v="278"/>
  </r>
  <r>
    <n v="212017"/>
    <x v="0"/>
    <d v="2016-07-02T00:00:00"/>
    <s v="UK_ Namkino Daal Moong 200 Gms"/>
    <n v="90"/>
    <n v="1"/>
    <n v="90"/>
    <n v="100148057"/>
    <x v="2"/>
    <s v="\N"/>
    <n v="0"/>
    <x v="0"/>
    <d v="2016-07-02T00:00:00"/>
    <s v="Net"/>
    <n v="90"/>
    <n v="2016"/>
    <n v="7"/>
    <s v="2016-7"/>
    <d v="2016-07-01T00:00:00"/>
    <s v="FY17"/>
    <n v="279"/>
  </r>
  <r>
    <n v="212018"/>
    <x v="1"/>
    <d v="2016-07-02T00:00:00"/>
    <s v="Haier G20"/>
    <n v="4380"/>
    <n v="1"/>
    <n v="4180"/>
    <n v="100148058"/>
    <x v="3"/>
    <s v="\N"/>
    <n v="200"/>
    <x v="0"/>
    <d v="2016-07-02T00:00:00"/>
    <s v="Gross"/>
    <n v="4380"/>
    <n v="2016"/>
    <n v="7"/>
    <s v="2016-7"/>
    <d v="2016-07-01T00:00:00"/>
    <s v="FY17"/>
    <n v="141"/>
  </r>
  <r>
    <n v="212019"/>
    <x v="1"/>
    <d v="2016-07-02T00:00:00"/>
    <s v="iPhone SE-16GB"/>
    <n v="51999"/>
    <n v="1"/>
    <n v="51999"/>
    <n v="100148059"/>
    <x v="3"/>
    <s v="\N"/>
    <n v="0"/>
    <x v="1"/>
    <d v="2016-07-02T00:00:00"/>
    <s v="Gross"/>
    <n v="51999"/>
    <n v="2016"/>
    <n v="7"/>
    <s v="2016-7"/>
    <d v="2016-07-01T00:00:00"/>
    <s v="FY17"/>
    <n v="280"/>
  </r>
  <r>
    <n v="212020"/>
    <x v="0"/>
    <d v="2016-07-02T00:00:00"/>
    <s v="3m_NANOPAX"/>
    <n v="1020"/>
    <n v="1"/>
    <n v="1020"/>
    <n v="100148060"/>
    <x v="8"/>
    <s v="\N"/>
    <n v="0"/>
    <x v="0"/>
    <d v="2016-07-02T00:00:00"/>
    <s v="Net"/>
    <n v="1020"/>
    <n v="2016"/>
    <n v="7"/>
    <s v="2016-7"/>
    <d v="2016-07-01T00:00:00"/>
    <s v="FY17"/>
    <n v="281"/>
  </r>
  <r>
    <n v="212021"/>
    <x v="0"/>
    <d v="2016-07-02T00:00:00"/>
    <s v="RS_Honey Dry Fruit Halwa"/>
    <n v="325"/>
    <n v="1"/>
    <n v="325"/>
    <n v="100148061"/>
    <x v="2"/>
    <s v="\N"/>
    <n v="0"/>
    <x v="0"/>
    <d v="2016-07-02T00:00:00"/>
    <s v="Net"/>
    <n v="325"/>
    <n v="2016"/>
    <n v="7"/>
    <s v="2016-7"/>
    <d v="2016-07-01T00:00:00"/>
    <s v="FY17"/>
    <n v="282"/>
  </r>
  <r>
    <n v="212022"/>
    <x v="0"/>
    <d v="2016-07-02T00:00:00"/>
    <s v="Al Muhafiz Sohan Halwa Walnut"/>
    <n v="510"/>
    <n v="1"/>
    <n v="510"/>
    <n v="100148062"/>
    <x v="2"/>
    <s v="\N"/>
    <n v="0"/>
    <x v="0"/>
    <d v="2016-07-02T00:00:00"/>
    <s v="Net"/>
    <n v="510"/>
    <n v="2016"/>
    <n v="7"/>
    <s v="2016-7"/>
    <d v="2016-07-01T00:00:00"/>
    <s v="FY17"/>
    <n v="283"/>
  </r>
  <r>
    <n v="212023"/>
    <x v="0"/>
    <d v="2016-07-02T00:00:00"/>
    <s v="Gasonline-MPT-524-BEIGE-36"/>
    <n v="1099"/>
    <n v="1"/>
    <n v="1099"/>
    <n v="100148063"/>
    <x v="8"/>
    <s v="\N"/>
    <n v="0"/>
    <x v="0"/>
    <d v="2016-07-02T00:00:00"/>
    <s v="Net"/>
    <n v="1099"/>
    <n v="2016"/>
    <n v="7"/>
    <s v="2016-7"/>
    <d v="2016-07-01T00:00:00"/>
    <s v="FY17"/>
    <n v="284"/>
  </r>
  <r>
    <n v="212025"/>
    <x v="0"/>
    <d v="2016-07-02T00:00:00"/>
    <s v="Ifsha_CU-0047"/>
    <n v="399"/>
    <n v="1"/>
    <n v="99"/>
    <n v="100148064"/>
    <x v="6"/>
    <s v="\N"/>
    <n v="300"/>
    <x v="0"/>
    <d v="2016-07-02T00:00:00"/>
    <s v="Net"/>
    <n v="399"/>
    <n v="2016"/>
    <n v="7"/>
    <s v="2016-7"/>
    <d v="2016-07-01T00:00:00"/>
    <s v="FY17"/>
    <n v="285"/>
  </r>
  <r>
    <n v="212026"/>
    <x v="0"/>
    <d v="2016-07-02T00:00:00"/>
    <s v="UK_Namkino Badshahi Mix 200 Gms"/>
    <n v="100"/>
    <n v="2"/>
    <n v="470"/>
    <n v="100148065"/>
    <x v="2"/>
    <s v="\N"/>
    <n v="0"/>
    <x v="0"/>
    <d v="2016-07-02T00:00:00"/>
    <s v="Net"/>
    <n v="200"/>
    <n v="2016"/>
    <n v="7"/>
    <s v="2016-7"/>
    <d v="2016-07-01T00:00:00"/>
    <s v="FY17"/>
    <n v="282"/>
  </r>
  <r>
    <n v="212027"/>
    <x v="0"/>
    <d v="2016-07-02T00:00:00"/>
    <s v="UK_Namkino Spicy Peanuts 200 Gms"/>
    <n v="100"/>
    <n v="1"/>
    <n v="470"/>
    <n v="100148065"/>
    <x v="2"/>
    <s v="\N"/>
    <n v="0"/>
    <x v="0"/>
    <d v="2016-07-02T00:00:00"/>
    <s v="Net"/>
    <n v="100"/>
    <n v="2016"/>
    <n v="7"/>
    <s v="2016-7"/>
    <d v="2016-07-01T00:00:00"/>
    <s v="FY17"/>
    <n v="282"/>
  </r>
  <r>
    <n v="212028"/>
    <x v="0"/>
    <d v="2016-07-02T00:00:00"/>
    <s v="UK_Namkino Mix Nimco 400 Gms"/>
    <n v="170"/>
    <n v="1"/>
    <n v="470"/>
    <n v="100148065"/>
    <x v="2"/>
    <s v="\N"/>
    <n v="0"/>
    <x v="0"/>
    <d v="2016-07-02T00:00:00"/>
    <s v="Net"/>
    <n v="170"/>
    <n v="2016"/>
    <n v="7"/>
    <s v="2016-7"/>
    <d v="2016-07-01T00:00:00"/>
    <s v="FY17"/>
    <n v="282"/>
  </r>
  <r>
    <n v="212029"/>
    <x v="0"/>
    <d v="2016-07-02T00:00:00"/>
    <s v="Ajmery_BRR-590-M"/>
    <n v="899"/>
    <n v="1"/>
    <n v="899"/>
    <n v="100148066"/>
    <x v="6"/>
    <s v="\N"/>
    <n v="0"/>
    <x v="0"/>
    <d v="2016-07-02T00:00:00"/>
    <s v="Net"/>
    <n v="899"/>
    <n v="2016"/>
    <n v="7"/>
    <s v="2016-7"/>
    <d v="2016-07-01T00:00:00"/>
    <s v="FY17"/>
    <n v="286"/>
  </r>
  <r>
    <n v="212031"/>
    <x v="2"/>
    <d v="2016-07-02T00:00:00"/>
    <s v="Tiraaz_Tm-02-019-L"/>
    <n v="2253"/>
    <n v="1"/>
    <n v="2253"/>
    <n v="100148067"/>
    <x v="6"/>
    <s v="\N"/>
    <n v="0"/>
    <x v="0"/>
    <d v="2016-07-02T00:00:00"/>
    <s v="Valid"/>
    <n v="2253"/>
    <n v="2016"/>
    <n v="7"/>
    <s v="2016-7"/>
    <d v="2016-07-01T00:00:00"/>
    <s v="FY17"/>
    <n v="287"/>
  </r>
  <r>
    <n v="212033"/>
    <x v="1"/>
    <d v="2016-07-02T00:00:00"/>
    <s v="centrix_Scootify - Red Self Balancing Scooter"/>
    <n v="16999"/>
    <n v="1"/>
    <n v="16999"/>
    <n v="100148068"/>
    <x v="7"/>
    <s v="\N"/>
    <n v="0"/>
    <x v="2"/>
    <d v="2016-07-02T00:00:00"/>
    <s v="Gross"/>
    <n v="16999"/>
    <n v="2016"/>
    <n v="7"/>
    <s v="2016-7"/>
    <d v="2016-07-01T00:00:00"/>
    <s v="FY17"/>
    <n v="288"/>
  </r>
  <r>
    <n v="212034"/>
    <x v="2"/>
    <d v="2016-07-02T00:00:00"/>
    <s v="Audionic_B-880"/>
    <n v="1375"/>
    <n v="1"/>
    <n v="1375"/>
    <n v="100148069"/>
    <x v="10"/>
    <s v="\N"/>
    <n v="0"/>
    <x v="0"/>
    <d v="2016-07-02T00:00:00"/>
    <s v="Valid"/>
    <n v="1375"/>
    <n v="2016"/>
    <n v="7"/>
    <s v="2016-7"/>
    <d v="2016-07-01T00:00:00"/>
    <s v="FY17"/>
    <n v="289"/>
  </r>
  <r>
    <n v="212035"/>
    <x v="0"/>
    <d v="2016-07-02T00:00:00"/>
    <s v="Al Muhafiz Sohan Halwa Almond"/>
    <n v="350"/>
    <n v="1"/>
    <n v="860"/>
    <n v="100148070"/>
    <x v="2"/>
    <s v="\N"/>
    <n v="0"/>
    <x v="0"/>
    <d v="2016-07-02T00:00:00"/>
    <s v="Net"/>
    <n v="350"/>
    <n v="2016"/>
    <n v="7"/>
    <s v="2016-7"/>
    <d v="2016-07-01T00:00:00"/>
    <s v="FY17"/>
    <n v="290"/>
  </r>
  <r>
    <n v="212036"/>
    <x v="0"/>
    <d v="2016-07-02T00:00:00"/>
    <s v="Al Muhafiz Sohan Halwa Walnut"/>
    <n v="510"/>
    <n v="1"/>
    <n v="860"/>
    <n v="100148070"/>
    <x v="2"/>
    <s v="\N"/>
    <n v="0"/>
    <x v="0"/>
    <d v="2016-07-02T00:00:00"/>
    <s v="Net"/>
    <n v="510"/>
    <n v="2016"/>
    <n v="7"/>
    <s v="2016-7"/>
    <d v="2016-07-01T00:00:00"/>
    <s v="FY17"/>
    <n v="290"/>
  </r>
  <r>
    <n v="212037"/>
    <x v="1"/>
    <d v="2016-07-02T00:00:00"/>
    <s v="Audionic  BT125 Speaker"/>
    <n v="775"/>
    <n v="1"/>
    <n v="775"/>
    <n v="100148071"/>
    <x v="10"/>
    <s v="\N"/>
    <n v="0"/>
    <x v="0"/>
    <d v="2016-07-02T00:00:00"/>
    <s v="Gross"/>
    <n v="775"/>
    <n v="2016"/>
    <n v="7"/>
    <s v="2016-7"/>
    <d v="2016-07-01T00:00:00"/>
    <s v="FY17"/>
    <n v="291"/>
  </r>
  <r>
    <n v="212038"/>
    <x v="2"/>
    <d v="2016-07-02T00:00:00"/>
    <s v="HOL_A-802T-39"/>
    <n v="1799"/>
    <n v="1"/>
    <n v="1799"/>
    <n v="100148072"/>
    <x v="6"/>
    <s v="R-PEW-101268"/>
    <n v="0"/>
    <x v="0"/>
    <d v="2016-07-02T00:00:00"/>
    <s v="Valid"/>
    <n v="1799"/>
    <n v="2016"/>
    <n v="7"/>
    <s v="2016-7"/>
    <d v="2016-07-01T00:00:00"/>
    <s v="FY17"/>
    <n v="292"/>
  </r>
  <r>
    <n v="212040"/>
    <x v="0"/>
    <d v="2016-07-02T00:00:00"/>
    <s v="kcc_Buy 2 Frey Air Freshener &amp; Get 1 Kasual Body Spray Free"/>
    <n v="240"/>
    <n v="1"/>
    <n v="240"/>
    <n v="100148073"/>
    <x v="1"/>
    <s v="C-MUX-45345"/>
    <n v="0"/>
    <x v="0"/>
    <d v="2016-07-02T00:00:00"/>
    <s v="Net"/>
    <n v="240"/>
    <n v="2016"/>
    <n v="7"/>
    <s v="2016-7"/>
    <d v="2016-07-01T00:00:00"/>
    <s v="FY17"/>
    <n v="293"/>
  </r>
  <r>
    <n v="212041"/>
    <x v="1"/>
    <d v="2016-07-02T00:00:00"/>
    <s v="Al Muhafiz Sohan Halwa Almond"/>
    <n v="350"/>
    <n v="1"/>
    <n v="350"/>
    <n v="100148074"/>
    <x v="2"/>
    <s v="\N"/>
    <n v="0"/>
    <x v="1"/>
    <d v="2016-07-02T00:00:00"/>
    <s v="Gross"/>
    <n v="350"/>
    <n v="2016"/>
    <n v="7"/>
    <s v="2016-7"/>
    <d v="2016-07-01T00:00:00"/>
    <s v="FY17"/>
    <n v="294"/>
  </r>
  <r>
    <n v="212042"/>
    <x v="0"/>
    <d v="2016-07-02T00:00:00"/>
    <s v="BB_RCKBS_GARD"/>
    <n v="1695"/>
    <n v="1"/>
    <n v="1395"/>
    <n v="100148075"/>
    <x v="5"/>
    <s v="\N"/>
    <n v="300"/>
    <x v="0"/>
    <d v="2016-07-02T00:00:00"/>
    <s v="Net"/>
    <n v="1695"/>
    <n v="2016"/>
    <n v="7"/>
    <s v="2016-7"/>
    <d v="2016-07-01T00:00:00"/>
    <s v="FY17"/>
    <n v="189"/>
  </r>
  <r>
    <n v="212044"/>
    <x v="1"/>
    <d v="2016-07-02T00:00:00"/>
    <s v="Al Muhafiz Sohan Halwa Almond"/>
    <n v="350"/>
    <n v="1"/>
    <n v="350"/>
    <n v="100148076"/>
    <x v="2"/>
    <s v="\N"/>
    <n v="0"/>
    <x v="1"/>
    <d v="2016-07-02T00:00:00"/>
    <s v="Gross"/>
    <n v="350"/>
    <n v="2016"/>
    <n v="7"/>
    <s v="2016-7"/>
    <d v="2016-07-01T00:00:00"/>
    <s v="FY17"/>
    <n v="294"/>
  </r>
  <r>
    <n v="212045"/>
    <x v="0"/>
    <d v="2016-07-02T00:00:00"/>
    <s v="UK_Gift Box Habshi Halwa 500 Gms"/>
    <n v="340"/>
    <n v="1"/>
    <n v="1205"/>
    <n v="100148077"/>
    <x v="2"/>
    <s v="\N"/>
    <n v="0"/>
    <x v="0"/>
    <d v="2016-07-02T00:00:00"/>
    <s v="Net"/>
    <n v="340"/>
    <n v="2016"/>
    <n v="7"/>
    <s v="2016-7"/>
    <d v="2016-07-01T00:00:00"/>
    <s v="FY17"/>
    <n v="295"/>
  </r>
  <r>
    <n v="212046"/>
    <x v="0"/>
    <d v="2016-07-02T00:00:00"/>
    <s v="UK_Gift Box Mix Sweets 500 Gms"/>
    <n v="330"/>
    <n v="1"/>
    <n v="1205"/>
    <n v="100148077"/>
    <x v="2"/>
    <s v="\N"/>
    <n v="0"/>
    <x v="0"/>
    <d v="2016-07-02T00:00:00"/>
    <s v="Net"/>
    <n v="330"/>
    <n v="2016"/>
    <n v="7"/>
    <s v="2016-7"/>
    <d v="2016-07-01T00:00:00"/>
    <s v="FY17"/>
    <n v="295"/>
  </r>
  <r>
    <n v="212047"/>
    <x v="0"/>
    <d v="2016-07-02T00:00:00"/>
    <s v="UK_Namkino Crunchy Nut Mix 200 Gms"/>
    <n v="100"/>
    <n v="1"/>
    <n v="1205"/>
    <n v="100148077"/>
    <x v="2"/>
    <s v="\N"/>
    <n v="0"/>
    <x v="0"/>
    <d v="2016-07-02T00:00:00"/>
    <s v="Net"/>
    <n v="100"/>
    <n v="2016"/>
    <n v="7"/>
    <s v="2016-7"/>
    <d v="2016-07-01T00:00:00"/>
    <s v="FY17"/>
    <n v="295"/>
  </r>
  <r>
    <n v="212048"/>
    <x v="0"/>
    <d v="2016-07-02T00:00:00"/>
    <s v="UK_Habshi Halwa Tin Pack 400 Gms"/>
    <n v="285"/>
    <n v="1"/>
    <n v="1205"/>
    <n v="100148077"/>
    <x v="2"/>
    <s v="\N"/>
    <n v="0"/>
    <x v="0"/>
    <d v="2016-07-02T00:00:00"/>
    <s v="Net"/>
    <n v="285"/>
    <n v="2016"/>
    <n v="7"/>
    <s v="2016-7"/>
    <d v="2016-07-01T00:00:00"/>
    <s v="FY17"/>
    <n v="295"/>
  </r>
  <r>
    <n v="212049"/>
    <x v="0"/>
    <d v="2016-07-02T00:00:00"/>
    <s v="UK_Pheni 400 Gms"/>
    <n v="150"/>
    <n v="1"/>
    <n v="1205"/>
    <n v="100148077"/>
    <x v="2"/>
    <s v="\N"/>
    <n v="0"/>
    <x v="0"/>
    <d v="2016-07-02T00:00:00"/>
    <s v="Net"/>
    <n v="150"/>
    <n v="2016"/>
    <n v="7"/>
    <s v="2016-7"/>
    <d v="2016-07-01T00:00:00"/>
    <s v="FY17"/>
    <n v="295"/>
  </r>
  <r>
    <n v="212050"/>
    <x v="0"/>
    <d v="2016-07-02T00:00:00"/>
    <s v="mm_AG-2049"/>
    <n v="6240"/>
    <n v="1"/>
    <n v="0"/>
    <n v="100148046"/>
    <x v="4"/>
    <s v="\N"/>
    <n v="0"/>
    <x v="8"/>
    <d v="2016-07-02T00:00:00"/>
    <s v="Net"/>
    <n v="6240"/>
    <n v="2016"/>
    <n v="7"/>
    <s v="2016-7"/>
    <d v="2016-07-01T00:00:00"/>
    <s v="FY17"/>
    <n v="271"/>
  </r>
  <r>
    <n v="212051"/>
    <x v="0"/>
    <d v="2016-07-02T00:00:00"/>
    <s v="UC_SP-042-L"/>
    <n v="700"/>
    <n v="1"/>
    <n v="0"/>
    <n v="100148046"/>
    <x v="6"/>
    <s v="\N"/>
    <n v="0"/>
    <x v="8"/>
    <d v="2016-07-02T00:00:00"/>
    <s v="Net"/>
    <n v="700"/>
    <n v="2016"/>
    <n v="7"/>
    <s v="2016-7"/>
    <d v="2016-07-01T00:00:00"/>
    <s v="FY17"/>
    <n v="271"/>
  </r>
  <r>
    <n v="212053"/>
    <x v="0"/>
    <d v="2016-07-02T00:00:00"/>
    <s v="emo_MJ-21916-36"/>
    <n v="899"/>
    <n v="1"/>
    <n v="0"/>
    <n v="100148046"/>
    <x v="6"/>
    <s v="\N"/>
    <n v="0"/>
    <x v="8"/>
    <d v="2016-07-02T00:00:00"/>
    <s v="Net"/>
    <n v="899"/>
    <n v="2016"/>
    <n v="7"/>
    <s v="2016-7"/>
    <d v="2016-07-01T00:00:00"/>
    <s v="FY17"/>
    <n v="271"/>
  </r>
  <r>
    <n v="212055"/>
    <x v="0"/>
    <d v="2016-07-02T00:00:00"/>
    <s v="Gasonline-MPT-560-GREY-30"/>
    <n v="1099"/>
    <n v="1"/>
    <n v="1099"/>
    <n v="100148078"/>
    <x v="8"/>
    <s v="\N"/>
    <n v="0"/>
    <x v="0"/>
    <d v="2016-07-02T00:00:00"/>
    <s v="Net"/>
    <n v="1099"/>
    <n v="2016"/>
    <n v="7"/>
    <s v="2016-7"/>
    <d v="2016-07-01T00:00:00"/>
    <s v="FY17"/>
    <n v="284"/>
  </r>
  <r>
    <n v="212057"/>
    <x v="1"/>
    <d v="2016-07-02T00:00:00"/>
    <s v="UC_SP-042-L"/>
    <n v="700"/>
    <n v="1"/>
    <n v="5040"/>
    <n v="100148079"/>
    <x v="6"/>
    <s v="\N"/>
    <n v="0"/>
    <x v="0"/>
    <d v="2016-07-02T00:00:00"/>
    <s v="Gross"/>
    <n v="700"/>
    <n v="2016"/>
    <n v="7"/>
    <s v="2016-7"/>
    <d v="2016-07-01T00:00:00"/>
    <s v="FY17"/>
    <n v="296"/>
  </r>
  <r>
    <n v="212059"/>
    <x v="1"/>
    <d v="2016-07-02T00:00:00"/>
    <s v="AKL_A131128809_SS-87_Sea Green"/>
    <n v="1675"/>
    <n v="1"/>
    <n v="5040"/>
    <n v="100148079"/>
    <x v="0"/>
    <s v="\N"/>
    <n v="0"/>
    <x v="0"/>
    <d v="2016-07-02T00:00:00"/>
    <s v="Gross"/>
    <n v="1675"/>
    <n v="2016"/>
    <n v="7"/>
    <s v="2016-7"/>
    <d v="2016-07-01T00:00:00"/>
    <s v="FY17"/>
    <n v="296"/>
  </r>
  <r>
    <n v="212060"/>
    <x v="1"/>
    <d v="2016-07-02T00:00:00"/>
    <s v="AKL_A131130523_SS-185_Blue"/>
    <n v="990"/>
    <n v="1"/>
    <n v="5040"/>
    <n v="100148079"/>
    <x v="0"/>
    <s v="\N"/>
    <n v="0"/>
    <x v="0"/>
    <d v="2016-07-02T00:00:00"/>
    <s v="Gross"/>
    <n v="990"/>
    <n v="2016"/>
    <n v="7"/>
    <s v="2016-7"/>
    <d v="2016-07-01T00:00:00"/>
    <s v="FY17"/>
    <n v="296"/>
  </r>
  <r>
    <n v="212061"/>
    <x v="1"/>
    <d v="2016-07-02T00:00:00"/>
    <s v="AKL_A131128827_SS-118_Ivory"/>
    <n v="1675"/>
    <n v="1"/>
    <n v="5040"/>
    <n v="100148079"/>
    <x v="0"/>
    <s v="\N"/>
    <n v="0"/>
    <x v="0"/>
    <d v="2016-07-02T00:00:00"/>
    <s v="Gross"/>
    <n v="1675"/>
    <n v="2016"/>
    <n v="7"/>
    <s v="2016-7"/>
    <d v="2016-07-01T00:00:00"/>
    <s v="FY17"/>
    <n v="296"/>
  </r>
  <r>
    <n v="212062"/>
    <x v="0"/>
    <d v="2016-07-02T00:00:00"/>
    <s v="nabila_Nchant FOR Olive"/>
    <n v="6900"/>
    <n v="1"/>
    <n v="6900"/>
    <n v="100148080"/>
    <x v="1"/>
    <s v="\N"/>
    <n v="0"/>
    <x v="0"/>
    <d v="2016-07-02T00:00:00"/>
    <s v="Net"/>
    <n v="6900"/>
    <n v="2016"/>
    <n v="7"/>
    <s v="2016-7"/>
    <d v="2016-07-01T00:00:00"/>
    <s v="FY17"/>
    <n v="297"/>
  </r>
  <r>
    <n v="212063"/>
    <x v="0"/>
    <d v="2016-07-02T00:00:00"/>
    <s v="AKL_DL-02-YELLOW"/>
    <n v="1499"/>
    <n v="1"/>
    <n v="1499"/>
    <n v="100148081"/>
    <x v="0"/>
    <s v="\N"/>
    <n v="0"/>
    <x v="0"/>
    <d v="2016-07-02T00:00:00"/>
    <s v="Net"/>
    <n v="1499"/>
    <n v="2016"/>
    <n v="7"/>
    <s v="2016-7"/>
    <d v="2016-07-01T00:00:00"/>
    <s v="FY17"/>
    <n v="298"/>
  </r>
  <r>
    <n v="212064"/>
    <x v="0"/>
    <d v="2016-07-02T00:00:00"/>
    <s v="UK_Namkino Chatkhara Papdi 150 Gms"/>
    <n v="80"/>
    <n v="2"/>
    <n v="160"/>
    <n v="100148082"/>
    <x v="2"/>
    <s v="\N"/>
    <n v="0"/>
    <x v="0"/>
    <d v="2016-07-02T00:00:00"/>
    <s v="Net"/>
    <n v="160"/>
    <n v="2016"/>
    <n v="7"/>
    <s v="2016-7"/>
    <d v="2016-07-01T00:00:00"/>
    <s v="FY17"/>
    <n v="299"/>
  </r>
  <r>
    <n v="212065"/>
    <x v="0"/>
    <d v="2016-07-02T00:00:00"/>
    <s v="Al Muhafiz Sohan Halwa Walnut"/>
    <n v="510"/>
    <n v="1"/>
    <n v="510"/>
    <n v="100148083"/>
    <x v="2"/>
    <s v="\N"/>
    <n v="0"/>
    <x v="0"/>
    <d v="2016-07-02T00:00:00"/>
    <s v="Net"/>
    <n v="510"/>
    <n v="2016"/>
    <n v="7"/>
    <s v="2016-7"/>
    <d v="2016-07-01T00:00:00"/>
    <s v="FY17"/>
    <n v="300"/>
  </r>
  <r>
    <n v="212066"/>
    <x v="0"/>
    <d v="2016-07-02T00:00:00"/>
    <s v="jackpot_JP-14"/>
    <n v="1050"/>
    <n v="1"/>
    <n v="1050"/>
    <n v="100148084"/>
    <x v="4"/>
    <s v="\N"/>
    <n v="0"/>
    <x v="0"/>
    <d v="2016-07-02T00:00:00"/>
    <s v="Net"/>
    <n v="1050"/>
    <n v="2016"/>
    <n v="7"/>
    <s v="2016-7"/>
    <d v="2016-07-01T00:00:00"/>
    <s v="FY17"/>
    <n v="301"/>
  </r>
  <r>
    <n v="212067"/>
    <x v="0"/>
    <d v="2016-07-02T00:00:00"/>
    <s v="kcc_Glow"/>
    <n v="140"/>
    <n v="1"/>
    <n v="140"/>
    <n v="100148085"/>
    <x v="1"/>
    <s v="\N"/>
    <n v="0"/>
    <x v="0"/>
    <d v="2016-07-02T00:00:00"/>
    <s v="Net"/>
    <n v="140"/>
    <n v="2016"/>
    <n v="7"/>
    <s v="2016-7"/>
    <d v="2016-07-01T00:00:00"/>
    <s v="FY17"/>
    <n v="302"/>
  </r>
  <r>
    <n v="212068"/>
    <x v="0"/>
    <d v="2016-07-02T00:00:00"/>
    <s v="RUB_Kingston_16 gb Sd Card"/>
    <n v="800"/>
    <n v="1"/>
    <n v="800"/>
    <n v="100148086"/>
    <x v="3"/>
    <s v="\N"/>
    <n v="0"/>
    <x v="1"/>
    <d v="2016-07-02T00:00:00"/>
    <s v="Net"/>
    <n v="800"/>
    <n v="2016"/>
    <n v="7"/>
    <s v="2016-7"/>
    <d v="2016-07-01T00:00:00"/>
    <s v="FY17"/>
    <n v="303"/>
  </r>
  <r>
    <n v="212069"/>
    <x v="2"/>
    <d v="2016-07-02T00:00:00"/>
    <s v="Veet_3"/>
    <n v="165"/>
    <n v="1"/>
    <n v="330"/>
    <n v="100148087"/>
    <x v="1"/>
    <s v="\N"/>
    <n v="0"/>
    <x v="0"/>
    <d v="2016-07-02T00:00:00"/>
    <s v="Valid"/>
    <n v="165"/>
    <n v="2016"/>
    <n v="7"/>
    <s v="2016-7"/>
    <d v="2016-07-01T00:00:00"/>
    <s v="FY17"/>
    <n v="304"/>
  </r>
  <r>
    <n v="212070"/>
    <x v="2"/>
    <d v="2016-07-02T00:00:00"/>
    <s v="Veet_5"/>
    <n v="165"/>
    <n v="1"/>
    <n v="330"/>
    <n v="100148087"/>
    <x v="1"/>
    <s v="\N"/>
    <n v="0"/>
    <x v="0"/>
    <d v="2016-07-02T00:00:00"/>
    <s v="Valid"/>
    <n v="165"/>
    <n v="2016"/>
    <n v="7"/>
    <s v="2016-7"/>
    <d v="2016-07-01T00:00:00"/>
    <s v="FY17"/>
    <n v="304"/>
  </r>
  <r>
    <n v="212071"/>
    <x v="0"/>
    <d v="2016-07-03T00:00:00"/>
    <s v="kcc_Sultanat Pocket Perfume"/>
    <n v="120"/>
    <n v="1"/>
    <n v="120"/>
    <n v="100148088"/>
    <x v="1"/>
    <s v="\N"/>
    <n v="0"/>
    <x v="0"/>
    <d v="2016-07-03T00:00:00"/>
    <s v="Net"/>
    <n v="120"/>
    <n v="2016"/>
    <n v="7"/>
    <s v="2016-7"/>
    <d v="2016-07-01T00:00:00"/>
    <s v="FY17"/>
    <n v="302"/>
  </r>
  <r>
    <n v="212072"/>
    <x v="2"/>
    <d v="2016-07-03T00:00:00"/>
    <s v="B-power_8284384-42"/>
    <n v="2299"/>
    <n v="1"/>
    <n v="2299"/>
    <n v="100148089"/>
    <x v="6"/>
    <s v="\N"/>
    <n v="0"/>
    <x v="0"/>
    <d v="2016-07-03T00:00:00"/>
    <s v="Valid"/>
    <n v="2299"/>
    <n v="2016"/>
    <n v="7"/>
    <s v="2016-7"/>
    <d v="2016-07-01T00:00:00"/>
    <s v="FY17"/>
    <n v="305"/>
  </r>
  <r>
    <n v="212074"/>
    <x v="0"/>
    <d v="2016-07-03T00:00:00"/>
    <s v="Emotions_Emo-BS-28436"/>
    <n v="2400"/>
    <n v="1"/>
    <n v="2400"/>
    <n v="100148090"/>
    <x v="5"/>
    <s v="\N"/>
    <n v="0"/>
    <x v="0"/>
    <d v="2016-07-03T00:00:00"/>
    <s v="Net"/>
    <n v="2400"/>
    <n v="2016"/>
    <n v="7"/>
    <s v="2016-7"/>
    <d v="2016-07-01T00:00:00"/>
    <s v="FY17"/>
    <n v="263"/>
  </r>
  <r>
    <n v="212075"/>
    <x v="1"/>
    <d v="2016-07-03T00:00:00"/>
    <s v="J&amp;J_JJNR16"/>
    <n v="399"/>
    <n v="1"/>
    <n v="894"/>
    <n v="100148091"/>
    <x v="7"/>
    <s v="\N"/>
    <n v="0"/>
    <x v="0"/>
    <d v="2016-07-03T00:00:00"/>
    <s v="Gross"/>
    <n v="399"/>
    <n v="2016"/>
    <n v="7"/>
    <s v="2016-7"/>
    <d v="2016-07-01T00:00:00"/>
    <s v="FY17"/>
    <n v="306"/>
  </r>
  <r>
    <n v="212076"/>
    <x v="1"/>
    <d v="2016-07-03T00:00:00"/>
    <s v="J&amp;J_JJPS-007XL"/>
    <n v="495"/>
    <n v="1"/>
    <n v="894"/>
    <n v="100148091"/>
    <x v="7"/>
    <s v="\N"/>
    <n v="0"/>
    <x v="0"/>
    <d v="2016-07-03T00:00:00"/>
    <s v="Gross"/>
    <n v="495"/>
    <n v="2016"/>
    <n v="7"/>
    <s v="2016-7"/>
    <d v="2016-07-01T00:00:00"/>
    <s v="FY17"/>
    <n v="306"/>
  </r>
  <r>
    <n v="212077"/>
    <x v="0"/>
    <d v="2016-07-03T00:00:00"/>
    <s v="rub_Rubian_VR-Box With Remote"/>
    <n v="1765"/>
    <n v="1"/>
    <n v="1765"/>
    <n v="100148092"/>
    <x v="3"/>
    <s v="\N"/>
    <n v="0"/>
    <x v="0"/>
    <d v="2016-07-03T00:00:00"/>
    <s v="Net"/>
    <n v="1765"/>
    <n v="2016"/>
    <n v="7"/>
    <s v="2016-7"/>
    <d v="2016-07-01T00:00:00"/>
    <s v="FY17"/>
    <n v="307"/>
  </r>
  <r>
    <n v="212078"/>
    <x v="0"/>
    <d v="2016-07-03T00:00:00"/>
    <s v="J&amp;J_JJNR16"/>
    <n v="399"/>
    <n v="1"/>
    <n v="1293"/>
    <n v="100148093"/>
    <x v="7"/>
    <s v="\N"/>
    <n v="0"/>
    <x v="0"/>
    <d v="2016-07-03T00:00:00"/>
    <s v="Net"/>
    <n v="399"/>
    <n v="2016"/>
    <n v="7"/>
    <s v="2016-7"/>
    <d v="2016-07-01T00:00:00"/>
    <s v="FY17"/>
    <n v="306"/>
  </r>
  <r>
    <n v="212079"/>
    <x v="0"/>
    <d v="2016-07-03T00:00:00"/>
    <s v="J&amp;J_JJPS-007XL"/>
    <n v="495"/>
    <n v="1"/>
    <n v="1293"/>
    <n v="100148093"/>
    <x v="7"/>
    <s v="\N"/>
    <n v="0"/>
    <x v="0"/>
    <d v="2016-07-03T00:00:00"/>
    <s v="Net"/>
    <n v="495"/>
    <n v="2016"/>
    <n v="7"/>
    <s v="2016-7"/>
    <d v="2016-07-01T00:00:00"/>
    <s v="FY17"/>
    <n v="306"/>
  </r>
  <r>
    <n v="212080"/>
    <x v="0"/>
    <d v="2016-07-03T00:00:00"/>
    <s v="J&amp;J_JJNR12"/>
    <n v="399"/>
    <n v="1"/>
    <n v="1293"/>
    <n v="100148093"/>
    <x v="7"/>
    <s v="\N"/>
    <n v="0"/>
    <x v="0"/>
    <d v="2016-07-03T00:00:00"/>
    <s v="Net"/>
    <n v="399"/>
    <n v="2016"/>
    <n v="7"/>
    <s v="2016-7"/>
    <d v="2016-07-01T00:00:00"/>
    <s v="FY17"/>
    <n v="306"/>
  </r>
  <r>
    <n v="212081"/>
    <x v="2"/>
    <d v="2016-07-03T00:00:00"/>
    <s v="nabila_Ngage FOR Honey"/>
    <n v="6900"/>
    <n v="1"/>
    <n v="6900"/>
    <n v="100148094"/>
    <x v="1"/>
    <s v="\N"/>
    <n v="0"/>
    <x v="0"/>
    <d v="2016-07-03T00:00:00"/>
    <s v="Valid"/>
    <n v="6900"/>
    <n v="2016"/>
    <n v="7"/>
    <s v="2016-7"/>
    <d v="2016-07-01T00:00:00"/>
    <s v="FY17"/>
    <n v="308"/>
  </r>
  <r>
    <n v="212082"/>
    <x v="0"/>
    <d v="2016-07-03T00:00:00"/>
    <s v="Al Muhafiz Sohan Halwa Almond"/>
    <n v="350"/>
    <n v="1"/>
    <n v="350"/>
    <n v="100148095"/>
    <x v="2"/>
    <s v="\N"/>
    <n v="0"/>
    <x v="0"/>
    <d v="2016-07-03T00:00:00"/>
    <s v="Net"/>
    <n v="350"/>
    <n v="2016"/>
    <n v="7"/>
    <s v="2016-7"/>
    <d v="2016-07-01T00:00:00"/>
    <s v="FY17"/>
    <n v="309"/>
  </r>
  <r>
    <n v="212083"/>
    <x v="1"/>
    <d v="2016-07-03T00:00:00"/>
    <s v="UK_Gift Box Pistachio Delight 500 Gms"/>
    <n v="370"/>
    <n v="1"/>
    <n v="870"/>
    <n v="100148096"/>
    <x v="2"/>
    <s v="\N"/>
    <n v="0"/>
    <x v="0"/>
    <d v="2016-07-03T00:00:00"/>
    <s v="Gross"/>
    <n v="370"/>
    <n v="2016"/>
    <n v="7"/>
    <s v="2016-7"/>
    <d v="2016-07-01T00:00:00"/>
    <s v="FY17"/>
    <n v="310"/>
  </r>
  <r>
    <n v="212084"/>
    <x v="1"/>
    <d v="2016-07-03T00:00:00"/>
    <s v="UK_Gift Box Habshi Halwa 500 Gms"/>
    <n v="340"/>
    <n v="1"/>
    <n v="870"/>
    <n v="100148096"/>
    <x v="2"/>
    <s v="\N"/>
    <n v="0"/>
    <x v="0"/>
    <d v="2016-07-03T00:00:00"/>
    <s v="Gross"/>
    <n v="340"/>
    <n v="2016"/>
    <n v="7"/>
    <s v="2016-7"/>
    <d v="2016-07-01T00:00:00"/>
    <s v="FY17"/>
    <n v="310"/>
  </r>
  <r>
    <n v="212085"/>
    <x v="1"/>
    <d v="2016-07-03T00:00:00"/>
    <s v="UK_Namkino Mix Nimco 200 Gms"/>
    <n v="80"/>
    <n v="2"/>
    <n v="870"/>
    <n v="100148096"/>
    <x v="2"/>
    <s v="\N"/>
    <n v="0"/>
    <x v="0"/>
    <d v="2016-07-03T00:00:00"/>
    <s v="Gross"/>
    <n v="160"/>
    <n v="2016"/>
    <n v="7"/>
    <s v="2016-7"/>
    <d v="2016-07-01T00:00:00"/>
    <s v="FY17"/>
    <n v="310"/>
  </r>
  <r>
    <n v="212086"/>
    <x v="1"/>
    <d v="2016-07-03T00:00:00"/>
    <s v="Truck Art Round metal tray"/>
    <n v="3500"/>
    <n v="1"/>
    <n v="9353.02"/>
    <n v="100148097"/>
    <x v="5"/>
    <s v="\N"/>
    <n v="0"/>
    <x v="2"/>
    <d v="2016-07-03T00:00:00"/>
    <s v="Gross"/>
    <n v="3500"/>
    <n v="2016"/>
    <n v="7"/>
    <s v="2016-7"/>
    <d v="2016-07-01T00:00:00"/>
    <s v="FY17"/>
    <n v="311"/>
  </r>
  <r>
    <n v="212087"/>
    <x v="1"/>
    <d v="2016-07-03T00:00:00"/>
    <s v="UK_Soan Papdi Orange 250 Gms"/>
    <n v="150"/>
    <n v="1"/>
    <n v="1040"/>
    <n v="100148098"/>
    <x v="2"/>
    <s v="\N"/>
    <n v="0"/>
    <x v="0"/>
    <d v="2016-07-03T00:00:00"/>
    <s v="Gross"/>
    <n v="150"/>
    <n v="2016"/>
    <n v="7"/>
    <s v="2016-7"/>
    <d v="2016-07-01T00:00:00"/>
    <s v="FY17"/>
    <n v="312"/>
  </r>
  <r>
    <n v="212088"/>
    <x v="1"/>
    <d v="2016-07-03T00:00:00"/>
    <s v="UK_Namkino All In One 200 Gms"/>
    <n v="80"/>
    <n v="1"/>
    <n v="1040"/>
    <n v="100148098"/>
    <x v="2"/>
    <s v="\N"/>
    <n v="0"/>
    <x v="0"/>
    <d v="2016-07-03T00:00:00"/>
    <s v="Gross"/>
    <n v="80"/>
    <n v="2016"/>
    <n v="7"/>
    <s v="2016-7"/>
    <d v="2016-07-01T00:00:00"/>
    <s v="FY17"/>
    <n v="312"/>
  </r>
  <r>
    <n v="212089"/>
    <x v="1"/>
    <d v="2016-07-03T00:00:00"/>
    <s v="RS_Soan Papri-250gm"/>
    <n v="150"/>
    <n v="1"/>
    <n v="1040"/>
    <n v="100148098"/>
    <x v="2"/>
    <s v="\N"/>
    <n v="0"/>
    <x v="0"/>
    <d v="2016-07-03T00:00:00"/>
    <s v="Gross"/>
    <n v="150"/>
    <n v="2016"/>
    <n v="7"/>
    <s v="2016-7"/>
    <d v="2016-07-01T00:00:00"/>
    <s v="FY17"/>
    <n v="312"/>
  </r>
  <r>
    <n v="212090"/>
    <x v="1"/>
    <d v="2016-07-03T00:00:00"/>
    <s v="RS_Karachi Halwa Tin"/>
    <n v="280"/>
    <n v="1"/>
    <n v="1040"/>
    <n v="100148098"/>
    <x v="2"/>
    <s v="\N"/>
    <n v="0"/>
    <x v="0"/>
    <d v="2016-07-03T00:00:00"/>
    <s v="Gross"/>
    <n v="280"/>
    <n v="2016"/>
    <n v="7"/>
    <s v="2016-7"/>
    <d v="2016-07-01T00:00:00"/>
    <s v="FY17"/>
    <n v="312"/>
  </r>
  <r>
    <n v="212091"/>
    <x v="1"/>
    <d v="2016-07-03T00:00:00"/>
    <s v="RS_Double Delight"/>
    <n v="380"/>
    <n v="1"/>
    <n v="1040"/>
    <n v="100148098"/>
    <x v="2"/>
    <s v="\N"/>
    <n v="0"/>
    <x v="0"/>
    <d v="2016-07-03T00:00:00"/>
    <s v="Gross"/>
    <n v="380"/>
    <n v="2016"/>
    <n v="7"/>
    <s v="2016-7"/>
    <d v="2016-07-01T00:00:00"/>
    <s v="FY17"/>
    <n v="312"/>
  </r>
  <r>
    <n v="212092"/>
    <x v="0"/>
    <d v="2016-07-03T00:00:00"/>
    <s v="Al Muhafiz Sohan Halwa Almond"/>
    <n v="350"/>
    <n v="1"/>
    <n v="350"/>
    <n v="100148099"/>
    <x v="2"/>
    <s v="\N"/>
    <n v="0"/>
    <x v="0"/>
    <d v="2016-07-03T00:00:00"/>
    <s v="Net"/>
    <n v="350"/>
    <n v="2016"/>
    <n v="7"/>
    <s v="2016-7"/>
    <d v="2016-07-01T00:00:00"/>
    <s v="FY17"/>
    <n v="313"/>
  </r>
  <r>
    <n v="212093"/>
    <x v="0"/>
    <d v="2016-07-03T00:00:00"/>
    <s v="CK_530-Vest-XLarge"/>
    <n v="203"/>
    <n v="1"/>
    <n v="203"/>
    <n v="100148100"/>
    <x v="6"/>
    <s v="\N"/>
    <n v="0"/>
    <x v="0"/>
    <d v="2016-07-03T00:00:00"/>
    <s v="Net"/>
    <n v="203"/>
    <n v="2016"/>
    <n v="7"/>
    <s v="2016-7"/>
    <d v="2016-07-01T00:00:00"/>
    <s v="FY17"/>
    <n v="314"/>
  </r>
  <r>
    <n v="212095"/>
    <x v="1"/>
    <d v="2016-07-03T00:00:00"/>
    <s v="CK_530-Underwear-XLarge"/>
    <n v="203"/>
    <n v="1"/>
    <n v="203"/>
    <n v="100148101"/>
    <x v="6"/>
    <s v="\N"/>
    <n v="0"/>
    <x v="0"/>
    <d v="2016-07-03T00:00:00"/>
    <s v="Gross"/>
    <n v="203"/>
    <n v="2016"/>
    <n v="7"/>
    <s v="2016-7"/>
    <d v="2016-07-01T00:00:00"/>
    <s v="FY17"/>
    <n v="314"/>
  </r>
  <r>
    <n v="212097"/>
    <x v="0"/>
    <d v="2016-07-03T00:00:00"/>
    <s v="closecomfort_PC8"/>
    <n v="29000"/>
    <n v="1"/>
    <n v="29000"/>
    <n v="100148102"/>
    <x v="4"/>
    <s v="\N"/>
    <n v="0"/>
    <x v="0"/>
    <d v="2016-07-03T00:00:00"/>
    <s v="Net"/>
    <n v="29000"/>
    <n v="2016"/>
    <n v="7"/>
    <s v="2016-7"/>
    <d v="2016-07-01T00:00:00"/>
    <s v="FY17"/>
    <n v="315"/>
  </r>
  <r>
    <n v="212098"/>
    <x v="2"/>
    <d v="2016-07-03T00:00:00"/>
    <s v="edifier_XM6-PF"/>
    <n v="7930"/>
    <n v="1"/>
    <n v="7930"/>
    <n v="100148103"/>
    <x v="10"/>
    <s v="\N"/>
    <n v="0"/>
    <x v="0"/>
    <d v="2016-07-03T00:00:00"/>
    <s v="Valid"/>
    <n v="7930"/>
    <n v="2016"/>
    <n v="7"/>
    <s v="2016-7"/>
    <d v="2016-07-01T00:00:00"/>
    <s v="FY17"/>
    <n v="316"/>
  </r>
  <r>
    <n v="212099"/>
    <x v="2"/>
    <d v="2016-07-03T00:00:00"/>
    <s v="cr_AJWA DATES (400 GM)"/>
    <n v="925"/>
    <n v="1"/>
    <n v="925"/>
    <n v="100148104"/>
    <x v="2"/>
    <s v="\N"/>
    <n v="0"/>
    <x v="0"/>
    <d v="2016-07-03T00:00:00"/>
    <s v="Valid"/>
    <n v="925"/>
    <n v="2016"/>
    <n v="7"/>
    <s v="2016-7"/>
    <d v="2016-07-01T00:00:00"/>
    <s v="FY17"/>
    <n v="317"/>
  </r>
  <r>
    <n v="212100"/>
    <x v="2"/>
    <d v="2016-07-03T00:00:00"/>
    <s v="west point_WF-306"/>
    <n v="3070"/>
    <n v="1"/>
    <n v="3070"/>
    <n v="100148105"/>
    <x v="4"/>
    <s v="\N"/>
    <n v="0"/>
    <x v="0"/>
    <d v="2016-07-03T00:00:00"/>
    <s v="Valid"/>
    <n v="3070"/>
    <n v="2016"/>
    <n v="7"/>
    <s v="2016-7"/>
    <d v="2016-07-01T00:00:00"/>
    <s v="FY17"/>
    <n v="317"/>
  </r>
  <r>
    <n v="212101"/>
    <x v="2"/>
    <d v="2016-07-03T00:00:00"/>
    <s v="Veet_4"/>
    <n v="165"/>
    <n v="1"/>
    <n v="165"/>
    <n v="100148106"/>
    <x v="1"/>
    <s v="\N"/>
    <n v="0"/>
    <x v="0"/>
    <d v="2016-07-03T00:00:00"/>
    <s v="Valid"/>
    <n v="165"/>
    <n v="2016"/>
    <n v="7"/>
    <s v="2016-7"/>
    <d v="2016-07-01T00:00:00"/>
    <s v="FY17"/>
    <n v="318"/>
  </r>
  <r>
    <n v="212102"/>
    <x v="0"/>
    <d v="2016-07-03T00:00:00"/>
    <s v="kcc_glamour deal"/>
    <n v="320"/>
    <n v="1"/>
    <n v="320"/>
    <n v="100148107"/>
    <x v="1"/>
    <s v="\N"/>
    <n v="0"/>
    <x v="0"/>
    <d v="2016-07-03T00:00:00"/>
    <s v="Net"/>
    <n v="320"/>
    <n v="2016"/>
    <n v="7"/>
    <s v="2016-7"/>
    <d v="2016-07-01T00:00:00"/>
    <s v="FY17"/>
    <n v="319"/>
  </r>
  <r>
    <n v="212103"/>
    <x v="2"/>
    <d v="2016-07-03T00:00:00"/>
    <s v="qzs_Black V-Neck T-Shirt"/>
    <n v="800"/>
    <n v="1"/>
    <n v="800"/>
    <n v="100148108"/>
    <x v="6"/>
    <s v="\N"/>
    <n v="0"/>
    <x v="0"/>
    <d v="2016-07-03T00:00:00"/>
    <s v="Valid"/>
    <n v="800"/>
    <n v="2016"/>
    <n v="7"/>
    <s v="2016-7"/>
    <d v="2016-07-01T00:00:00"/>
    <s v="FY17"/>
    <n v="320"/>
  </r>
  <r>
    <n v="212104"/>
    <x v="2"/>
    <d v="2016-07-03T00:00:00"/>
    <s v="sm-SamsungC3520"/>
    <n v="6700"/>
    <n v="1"/>
    <n v="6700"/>
    <n v="100148109"/>
    <x v="3"/>
    <s v="\N"/>
    <n v="0"/>
    <x v="0"/>
    <d v="2016-07-03T00:00:00"/>
    <s v="Valid"/>
    <n v="6700"/>
    <n v="2016"/>
    <n v="7"/>
    <s v="2016-7"/>
    <d v="2016-07-01T00:00:00"/>
    <s v="FY17"/>
    <n v="321"/>
  </r>
  <r>
    <n v="212105"/>
    <x v="2"/>
    <d v="2016-07-03T00:00:00"/>
    <s v="qzs_V-neck by QZS Clothing"/>
    <n v="550"/>
    <n v="1"/>
    <n v="550"/>
    <n v="100148110"/>
    <x v="6"/>
    <s v="\N"/>
    <n v="0"/>
    <x v="0"/>
    <d v="2016-07-03T00:00:00"/>
    <s v="Valid"/>
    <n v="550"/>
    <n v="2016"/>
    <n v="7"/>
    <s v="2016-7"/>
    <d v="2016-07-01T00:00:00"/>
    <s v="FY17"/>
    <n v="321"/>
  </r>
  <r>
    <n v="212106"/>
    <x v="0"/>
    <d v="2016-07-03T00:00:00"/>
    <s v="vitamin_Kojic Acid Whitening Face Wash"/>
    <n v="280"/>
    <n v="1"/>
    <n v="280"/>
    <n v="100148111"/>
    <x v="1"/>
    <s v="\N"/>
    <n v="0"/>
    <x v="0"/>
    <d v="2016-07-03T00:00:00"/>
    <s v="Net"/>
    <n v="280"/>
    <n v="2016"/>
    <n v="7"/>
    <s v="2016-7"/>
    <d v="2016-07-01T00:00:00"/>
    <s v="FY17"/>
    <n v="322"/>
  </r>
  <r>
    <n v="212107"/>
    <x v="1"/>
    <d v="2016-07-03T00:00:00"/>
    <s v="Dany_6954217552453"/>
    <n v="6900"/>
    <n v="1"/>
    <n v="6900"/>
    <n v="100148112"/>
    <x v="3"/>
    <s v="\N"/>
    <n v="0"/>
    <x v="1"/>
    <d v="2016-07-03T00:00:00"/>
    <s v="Gross"/>
    <n v="6900"/>
    <n v="2016"/>
    <n v="7"/>
    <s v="2016-7"/>
    <d v="2016-07-01T00:00:00"/>
    <s v="FY17"/>
    <n v="275"/>
  </r>
  <r>
    <n v="212108"/>
    <x v="1"/>
    <d v="2016-07-03T00:00:00"/>
    <s v="BO_4 Ft Sunset Glow Baby Swimming Pool"/>
    <n v="1190"/>
    <n v="1"/>
    <n v="22824"/>
    <n v="100148113"/>
    <x v="8"/>
    <s v="\N"/>
    <n v="0"/>
    <x v="2"/>
    <d v="2016-07-03T00:00:00"/>
    <s v="Gross"/>
    <n v="1190"/>
    <n v="2016"/>
    <n v="7"/>
    <s v="2016-7"/>
    <d v="2016-07-01T00:00:00"/>
    <s v="FY17"/>
    <n v="323"/>
  </r>
  <r>
    <n v="212109"/>
    <x v="1"/>
    <d v="2016-07-03T00:00:00"/>
    <s v="RT002-M"/>
    <n v="2339"/>
    <n v="1"/>
    <n v="22824"/>
    <n v="100148113"/>
    <x v="6"/>
    <s v="\N"/>
    <n v="0"/>
    <x v="2"/>
    <d v="2016-07-03T00:00:00"/>
    <s v="Gross"/>
    <n v="2339"/>
    <n v="2016"/>
    <n v="7"/>
    <s v="2016-7"/>
    <d v="2016-07-01T00:00:00"/>
    <s v="FY17"/>
    <n v="323"/>
  </r>
  <r>
    <n v="212111"/>
    <x v="1"/>
    <d v="2016-07-03T00:00:00"/>
    <s v="shubinak_SN-ERT-13-S - 34"/>
    <n v="1200"/>
    <n v="1"/>
    <n v="22824"/>
    <n v="100148113"/>
    <x v="6"/>
    <s v="\N"/>
    <n v="0"/>
    <x v="2"/>
    <d v="2016-07-03T00:00:00"/>
    <s v="Gross"/>
    <n v="1200"/>
    <n v="2016"/>
    <n v="7"/>
    <s v="2016-7"/>
    <d v="2016-07-01T00:00:00"/>
    <s v="FY17"/>
    <n v="323"/>
  </r>
  <r>
    <n v="212113"/>
    <x v="1"/>
    <d v="2016-07-03T00:00:00"/>
    <s v="shubinak_SN-ERT-13-grey-S - 34"/>
    <n v="1200"/>
    <n v="1"/>
    <n v="22824"/>
    <n v="100148113"/>
    <x v="6"/>
    <s v="\N"/>
    <n v="0"/>
    <x v="2"/>
    <d v="2016-07-03T00:00:00"/>
    <s v="Gross"/>
    <n v="1200"/>
    <n v="2016"/>
    <n v="7"/>
    <s v="2016-7"/>
    <d v="2016-07-01T00:00:00"/>
    <s v="FY17"/>
    <n v="323"/>
  </r>
  <r>
    <n v="212115"/>
    <x v="1"/>
    <d v="2016-07-03T00:00:00"/>
    <s v="AKL_A131128767_SS-25_Light Blue"/>
    <n v="3775"/>
    <n v="1"/>
    <n v="22824"/>
    <n v="100148113"/>
    <x v="0"/>
    <s v="\N"/>
    <n v="0"/>
    <x v="2"/>
    <d v="2016-07-03T00:00:00"/>
    <s v="Gross"/>
    <n v="3775"/>
    <n v="2016"/>
    <n v="7"/>
    <s v="2016-7"/>
    <d v="2016-07-01T00:00:00"/>
    <s v="FY17"/>
    <n v="323"/>
  </r>
  <r>
    <n v="212116"/>
    <x v="1"/>
    <d v="2016-07-03T00:00:00"/>
    <s v="AKL_A131130507_SS-161_Blue"/>
    <n v="3975"/>
    <n v="2"/>
    <n v="22824"/>
    <n v="100148113"/>
    <x v="0"/>
    <s v="\N"/>
    <n v="0"/>
    <x v="2"/>
    <d v="2016-07-03T00:00:00"/>
    <s v="Gross"/>
    <n v="7950"/>
    <n v="2016"/>
    <n v="7"/>
    <s v="2016-7"/>
    <d v="2016-07-01T00:00:00"/>
    <s v="FY17"/>
    <n v="323"/>
  </r>
  <r>
    <n v="212117"/>
    <x v="1"/>
    <d v="2016-07-03T00:00:00"/>
    <s v="Silkasia_Cream Stylish Embroidered Dress"/>
    <n v="4500"/>
    <n v="1"/>
    <n v="22824"/>
    <n v="100148113"/>
    <x v="0"/>
    <s v="\N"/>
    <n v="0"/>
    <x v="2"/>
    <d v="2016-07-03T00:00:00"/>
    <s v="Gross"/>
    <n v="4500"/>
    <n v="2016"/>
    <n v="7"/>
    <s v="2016-7"/>
    <d v="2016-07-01T00:00:00"/>
    <s v="FY17"/>
    <n v="323"/>
  </r>
  <r>
    <n v="212118"/>
    <x v="1"/>
    <d v="2016-07-03T00:00:00"/>
    <s v="UK_Soan Papdi Original 250 Gms"/>
    <n v="150"/>
    <n v="1"/>
    <n v="22824"/>
    <n v="100148113"/>
    <x v="2"/>
    <s v="\N"/>
    <n v="0"/>
    <x v="2"/>
    <d v="2016-07-03T00:00:00"/>
    <s v="Gross"/>
    <n v="150"/>
    <n v="2016"/>
    <n v="7"/>
    <s v="2016-7"/>
    <d v="2016-07-01T00:00:00"/>
    <s v="FY17"/>
    <n v="323"/>
  </r>
  <r>
    <n v="212119"/>
    <x v="1"/>
    <d v="2016-07-03T00:00:00"/>
    <s v="UK_Namkino Crunchy Nut Mix 200 Gms"/>
    <n v="100"/>
    <n v="1"/>
    <n v="22824"/>
    <n v="100148113"/>
    <x v="2"/>
    <s v="\N"/>
    <n v="0"/>
    <x v="2"/>
    <d v="2016-07-03T00:00:00"/>
    <s v="Gross"/>
    <n v="100"/>
    <n v="2016"/>
    <n v="7"/>
    <s v="2016-7"/>
    <d v="2016-07-01T00:00:00"/>
    <s v="FY17"/>
    <n v="323"/>
  </r>
  <r>
    <n v="212120"/>
    <x v="1"/>
    <d v="2016-07-03T00:00:00"/>
    <s v="UK_ Namkino Lajawab Mix 200 Gms"/>
    <n v="80"/>
    <n v="1"/>
    <n v="22824"/>
    <n v="100148113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21"/>
    <x v="1"/>
    <d v="2016-07-03T00:00:00"/>
    <s v="UK_Namkino Masala Sev 200 Gms"/>
    <n v="80"/>
    <n v="1"/>
    <n v="22824"/>
    <n v="100148113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22"/>
    <x v="1"/>
    <d v="2016-07-03T00:00:00"/>
    <s v="UK_Kala Jamun Tin Pack 500 Gms"/>
    <n v="260"/>
    <n v="1"/>
    <n v="22824"/>
    <n v="100148113"/>
    <x v="2"/>
    <s v="\N"/>
    <n v="0"/>
    <x v="2"/>
    <d v="2016-07-03T00:00:00"/>
    <s v="Gross"/>
    <n v="260"/>
    <n v="2016"/>
    <n v="7"/>
    <s v="2016-7"/>
    <d v="2016-07-01T00:00:00"/>
    <s v="FY17"/>
    <n v="323"/>
  </r>
  <r>
    <n v="212123"/>
    <x v="1"/>
    <d v="2016-07-03T00:00:00"/>
    <s v="Dany_6954217552453"/>
    <n v="6900"/>
    <n v="1"/>
    <n v="6900"/>
    <n v="100148114"/>
    <x v="3"/>
    <s v="\N"/>
    <n v="0"/>
    <x v="1"/>
    <d v="2016-07-03T00:00:00"/>
    <s v="Gross"/>
    <n v="6900"/>
    <n v="2016"/>
    <n v="7"/>
    <s v="2016-7"/>
    <d v="2016-07-01T00:00:00"/>
    <s v="FY17"/>
    <n v="275"/>
  </r>
  <r>
    <n v="212124"/>
    <x v="1"/>
    <d v="2016-07-03T00:00:00"/>
    <s v="QMobile Bolt T50"/>
    <n v="3750"/>
    <n v="1"/>
    <n v="3750"/>
    <n v="100148115"/>
    <x v="3"/>
    <n v="1234"/>
    <n v="0"/>
    <x v="6"/>
    <d v="2016-07-03T00:00:00"/>
    <s v="Gross"/>
    <n v="3750"/>
    <n v="2016"/>
    <n v="7"/>
    <s v="2016-7"/>
    <d v="2016-07-01T00:00:00"/>
    <s v="FY17"/>
    <n v="324"/>
  </r>
  <r>
    <n v="212125"/>
    <x v="1"/>
    <d v="2016-07-03T00:00:00"/>
    <s v="BO_4 Ft Sunset Glow Baby Swimming Pool"/>
    <n v="1190"/>
    <n v="1"/>
    <n v="20987"/>
    <n v="100148116"/>
    <x v="8"/>
    <s v="\N"/>
    <n v="0"/>
    <x v="2"/>
    <d v="2016-07-03T00:00:00"/>
    <s v="Gross"/>
    <n v="1190"/>
    <n v="2016"/>
    <n v="7"/>
    <s v="2016-7"/>
    <d v="2016-07-01T00:00:00"/>
    <s v="FY17"/>
    <n v="323"/>
  </r>
  <r>
    <n v="212126"/>
    <x v="1"/>
    <d v="2016-07-03T00:00:00"/>
    <s v="AKL_A131128767_SS-25_Light Blue"/>
    <n v="3775"/>
    <n v="1"/>
    <n v="20987"/>
    <n v="100148116"/>
    <x v="0"/>
    <s v="\N"/>
    <n v="0"/>
    <x v="2"/>
    <d v="2016-07-03T00:00:00"/>
    <s v="Gross"/>
    <n v="3775"/>
    <n v="2016"/>
    <n v="7"/>
    <s v="2016-7"/>
    <d v="2016-07-01T00:00:00"/>
    <s v="FY17"/>
    <n v="323"/>
  </r>
  <r>
    <n v="212127"/>
    <x v="1"/>
    <d v="2016-07-03T00:00:00"/>
    <s v="Silkasia_Cream Stylish Embroidered Dress"/>
    <n v="4500"/>
    <n v="1"/>
    <n v="20987"/>
    <n v="100148116"/>
    <x v="0"/>
    <s v="\N"/>
    <n v="0"/>
    <x v="2"/>
    <d v="2016-07-03T00:00:00"/>
    <s v="Gross"/>
    <n v="4500"/>
    <n v="2016"/>
    <n v="7"/>
    <s v="2016-7"/>
    <d v="2016-07-01T00:00:00"/>
    <s v="FY17"/>
    <n v="323"/>
  </r>
  <r>
    <n v="212128"/>
    <x v="1"/>
    <d v="2016-07-03T00:00:00"/>
    <s v="UK_Kala Jamun Tin Pack 500 Gms"/>
    <n v="260"/>
    <n v="1"/>
    <n v="20987"/>
    <n v="100148116"/>
    <x v="2"/>
    <s v="\N"/>
    <n v="0"/>
    <x v="2"/>
    <d v="2016-07-03T00:00:00"/>
    <s v="Gross"/>
    <n v="260"/>
    <n v="2016"/>
    <n v="7"/>
    <s v="2016-7"/>
    <d v="2016-07-01T00:00:00"/>
    <s v="FY17"/>
    <n v="323"/>
  </r>
  <r>
    <n v="212129"/>
    <x v="1"/>
    <d v="2016-07-03T00:00:00"/>
    <s v="UK_Namkino Mix Nimco 200 Gms"/>
    <n v="80"/>
    <n v="1"/>
    <n v="20987"/>
    <n v="100148116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30"/>
    <x v="1"/>
    <d v="2016-07-03T00:00:00"/>
    <s v="UK_ Namkino Lajawab Mix 200 Gms"/>
    <n v="80"/>
    <n v="1"/>
    <n v="20987"/>
    <n v="100148116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31"/>
    <x v="1"/>
    <d v="2016-07-03T00:00:00"/>
    <s v="UK_Namkino All In One 200 Gms"/>
    <n v="80"/>
    <n v="1"/>
    <n v="20987"/>
    <n v="100148116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32"/>
    <x v="1"/>
    <d v="2016-07-03T00:00:00"/>
    <s v="UK_Soan Papdi Original 250 Gms"/>
    <n v="150"/>
    <n v="1"/>
    <n v="20987"/>
    <n v="100148116"/>
    <x v="2"/>
    <s v="\N"/>
    <n v="0"/>
    <x v="2"/>
    <d v="2016-07-03T00:00:00"/>
    <s v="Gross"/>
    <n v="150"/>
    <n v="2016"/>
    <n v="7"/>
    <s v="2016-7"/>
    <d v="2016-07-01T00:00:00"/>
    <s v="FY17"/>
    <n v="323"/>
  </r>
  <r>
    <n v="212133"/>
    <x v="1"/>
    <d v="2016-07-03T00:00:00"/>
    <s v="UK_Namkino Masala Sev 200 Gms"/>
    <n v="80"/>
    <n v="1"/>
    <n v="20987"/>
    <n v="100148116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34"/>
    <x v="1"/>
    <d v="2016-07-03T00:00:00"/>
    <s v="Farah_3-B"/>
    <n v="2996"/>
    <n v="2"/>
    <n v="20987"/>
    <n v="100148116"/>
    <x v="0"/>
    <s v="\N"/>
    <n v="0"/>
    <x v="2"/>
    <d v="2016-07-03T00:00:00"/>
    <s v="Gross"/>
    <n v="5992"/>
    <n v="2016"/>
    <n v="7"/>
    <s v="2016-7"/>
    <d v="2016-07-01T00:00:00"/>
    <s v="FY17"/>
    <n v="323"/>
  </r>
  <r>
    <n v="212135"/>
    <x v="1"/>
    <d v="2016-07-03T00:00:00"/>
    <s v="shubinak_SN-ERT-13-S - 34"/>
    <n v="1200"/>
    <n v="2"/>
    <n v="20987"/>
    <n v="100148116"/>
    <x v="6"/>
    <s v="\N"/>
    <n v="0"/>
    <x v="2"/>
    <d v="2016-07-03T00:00:00"/>
    <s v="Gross"/>
    <n v="2400"/>
    <n v="2016"/>
    <n v="7"/>
    <s v="2016-7"/>
    <d v="2016-07-01T00:00:00"/>
    <s v="FY17"/>
    <n v="323"/>
  </r>
  <r>
    <n v="212137"/>
    <x v="1"/>
    <d v="2016-07-03T00:00:00"/>
    <s v="shubinak_SN-ERT-13-grey-M - 36"/>
    <n v="1200"/>
    <n v="2"/>
    <n v="20987"/>
    <n v="100148116"/>
    <x v="6"/>
    <s v="\N"/>
    <n v="0"/>
    <x v="2"/>
    <d v="2016-07-03T00:00:00"/>
    <s v="Gross"/>
    <n v="2400"/>
    <n v="2016"/>
    <n v="7"/>
    <s v="2016-7"/>
    <d v="2016-07-01T00:00:00"/>
    <s v="FY17"/>
    <n v="323"/>
  </r>
  <r>
    <n v="212139"/>
    <x v="1"/>
    <d v="2016-07-03T00:00:00"/>
    <s v="BO_4 Ft Sunset Glow Baby Swimming Pool"/>
    <n v="1190"/>
    <n v="1"/>
    <n v="14995"/>
    <n v="100148117"/>
    <x v="8"/>
    <s v="\N"/>
    <n v="0"/>
    <x v="2"/>
    <d v="2016-07-03T00:00:00"/>
    <s v="Gross"/>
    <n v="1190"/>
    <n v="2016"/>
    <n v="7"/>
    <s v="2016-7"/>
    <d v="2016-07-01T00:00:00"/>
    <s v="FY17"/>
    <n v="323"/>
  </r>
  <r>
    <n v="212140"/>
    <x v="1"/>
    <d v="2016-07-03T00:00:00"/>
    <s v="AKL_A131128767_SS-25_Light Blue"/>
    <n v="3775"/>
    <n v="1"/>
    <n v="14995"/>
    <n v="100148117"/>
    <x v="0"/>
    <s v="\N"/>
    <n v="0"/>
    <x v="2"/>
    <d v="2016-07-03T00:00:00"/>
    <s v="Gross"/>
    <n v="3775"/>
    <n v="2016"/>
    <n v="7"/>
    <s v="2016-7"/>
    <d v="2016-07-01T00:00:00"/>
    <s v="FY17"/>
    <n v="323"/>
  </r>
  <r>
    <n v="212141"/>
    <x v="1"/>
    <d v="2016-07-03T00:00:00"/>
    <s v="Silkasia_Cream Stylish Embroidered Dress"/>
    <n v="4500"/>
    <n v="1"/>
    <n v="14995"/>
    <n v="100148117"/>
    <x v="0"/>
    <s v="\N"/>
    <n v="0"/>
    <x v="2"/>
    <d v="2016-07-03T00:00:00"/>
    <s v="Gross"/>
    <n v="4500"/>
    <n v="2016"/>
    <n v="7"/>
    <s v="2016-7"/>
    <d v="2016-07-01T00:00:00"/>
    <s v="FY17"/>
    <n v="323"/>
  </r>
  <r>
    <n v="212142"/>
    <x v="1"/>
    <d v="2016-07-03T00:00:00"/>
    <s v="UK_Kala Jamun Tin Pack 500 Gms"/>
    <n v="260"/>
    <n v="1"/>
    <n v="14995"/>
    <n v="100148117"/>
    <x v="2"/>
    <s v="\N"/>
    <n v="0"/>
    <x v="2"/>
    <d v="2016-07-03T00:00:00"/>
    <s v="Gross"/>
    <n v="260"/>
    <n v="2016"/>
    <n v="7"/>
    <s v="2016-7"/>
    <d v="2016-07-01T00:00:00"/>
    <s v="FY17"/>
    <n v="323"/>
  </r>
  <r>
    <n v="212143"/>
    <x v="1"/>
    <d v="2016-07-03T00:00:00"/>
    <s v="UK_Namkino Mix Nimco 200 Gms"/>
    <n v="80"/>
    <n v="1"/>
    <n v="14995"/>
    <n v="100148117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44"/>
    <x v="1"/>
    <d v="2016-07-03T00:00:00"/>
    <s v="UK_ Namkino Lajawab Mix 200 Gms"/>
    <n v="80"/>
    <n v="1"/>
    <n v="14995"/>
    <n v="100148117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45"/>
    <x v="1"/>
    <d v="2016-07-03T00:00:00"/>
    <s v="UK_Namkino All In One 200 Gms"/>
    <n v="80"/>
    <n v="1"/>
    <n v="14995"/>
    <n v="100148117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46"/>
    <x v="1"/>
    <d v="2016-07-03T00:00:00"/>
    <s v="UK_Soan Papdi Original 250 Gms"/>
    <n v="150"/>
    <n v="1"/>
    <n v="14995"/>
    <n v="100148117"/>
    <x v="2"/>
    <s v="\N"/>
    <n v="0"/>
    <x v="2"/>
    <d v="2016-07-03T00:00:00"/>
    <s v="Gross"/>
    <n v="150"/>
    <n v="2016"/>
    <n v="7"/>
    <s v="2016-7"/>
    <d v="2016-07-01T00:00:00"/>
    <s v="FY17"/>
    <n v="323"/>
  </r>
  <r>
    <n v="212147"/>
    <x v="1"/>
    <d v="2016-07-03T00:00:00"/>
    <s v="UK_Namkino Masala Sev 200 Gms"/>
    <n v="80"/>
    <n v="1"/>
    <n v="14995"/>
    <n v="100148117"/>
    <x v="2"/>
    <s v="\N"/>
    <n v="0"/>
    <x v="2"/>
    <d v="2016-07-03T00:00:00"/>
    <s v="Gross"/>
    <n v="80"/>
    <n v="2016"/>
    <n v="7"/>
    <s v="2016-7"/>
    <d v="2016-07-01T00:00:00"/>
    <s v="FY17"/>
    <n v="323"/>
  </r>
  <r>
    <n v="212148"/>
    <x v="1"/>
    <d v="2016-07-03T00:00:00"/>
    <s v="shubinak_SN-ERT-13-S - 34"/>
    <n v="1200"/>
    <n v="2"/>
    <n v="14995"/>
    <n v="100148117"/>
    <x v="6"/>
    <s v="\N"/>
    <n v="0"/>
    <x v="2"/>
    <d v="2016-07-03T00:00:00"/>
    <s v="Gross"/>
    <n v="2400"/>
    <n v="2016"/>
    <n v="7"/>
    <s v="2016-7"/>
    <d v="2016-07-01T00:00:00"/>
    <s v="FY17"/>
    <n v="323"/>
  </r>
  <r>
    <n v="212150"/>
    <x v="1"/>
    <d v="2016-07-03T00:00:00"/>
    <s v="shubinak_SN-ERT-13-grey-M - 36"/>
    <n v="1200"/>
    <n v="2"/>
    <n v="14995"/>
    <n v="100148117"/>
    <x v="6"/>
    <s v="\N"/>
    <n v="0"/>
    <x v="2"/>
    <d v="2016-07-03T00:00:00"/>
    <s v="Gross"/>
    <n v="2400"/>
    <n v="2016"/>
    <n v="7"/>
    <s v="2016-7"/>
    <d v="2016-07-01T00:00:00"/>
    <s v="FY17"/>
    <n v="323"/>
  </r>
  <r>
    <n v="212152"/>
    <x v="0"/>
    <d v="2016-07-03T00:00:00"/>
    <s v="kcc_krone deal"/>
    <n v="360"/>
    <n v="1"/>
    <n v="360"/>
    <n v="100148118"/>
    <x v="1"/>
    <s v="\N"/>
    <n v="0"/>
    <x v="0"/>
    <d v="2016-07-03T00:00:00"/>
    <s v="Net"/>
    <n v="360"/>
    <n v="2016"/>
    <n v="7"/>
    <s v="2016-7"/>
    <d v="2016-07-01T00:00:00"/>
    <s v="FY17"/>
    <n v="325"/>
  </r>
  <r>
    <n v="212153"/>
    <x v="0"/>
    <d v="2016-07-03T00:00:00"/>
    <s v="kcc_bakheer"/>
    <n v="120"/>
    <n v="1"/>
    <n v="120"/>
    <n v="100148119"/>
    <x v="5"/>
    <s v="\N"/>
    <n v="0"/>
    <x v="0"/>
    <d v="2016-07-03T00:00:00"/>
    <s v="Net"/>
    <n v="120"/>
    <n v="2016"/>
    <n v="7"/>
    <s v="2016-7"/>
    <d v="2016-07-01T00:00:00"/>
    <s v="FY17"/>
    <n v="325"/>
  </r>
  <r>
    <n v="212154"/>
    <x v="2"/>
    <d v="2016-07-03T00:00:00"/>
    <s v="bata_comfit-8744557-41-7"/>
    <n v="799"/>
    <n v="1"/>
    <n v="799"/>
    <n v="100148120"/>
    <x v="6"/>
    <n v="3118078"/>
    <n v="0"/>
    <x v="0"/>
    <d v="2016-07-03T00:00:00"/>
    <s v="Valid"/>
    <n v="799"/>
    <n v="2016"/>
    <n v="7"/>
    <s v="2016-7"/>
    <d v="2016-07-01T00:00:00"/>
    <s v="FY17"/>
    <n v="326"/>
  </r>
  <r>
    <n v="212156"/>
    <x v="0"/>
    <d v="2016-07-03T00:00:00"/>
    <s v="JBS_WEN-043"/>
    <n v="1880"/>
    <n v="1"/>
    <n v="2700"/>
    <n v="100148121"/>
    <x v="8"/>
    <s v="\N"/>
    <n v="0"/>
    <x v="0"/>
    <d v="2016-07-03T00:00:00"/>
    <s v="Net"/>
    <n v="1880"/>
    <n v="2016"/>
    <n v="7"/>
    <s v="2016-7"/>
    <d v="2016-07-01T00:00:00"/>
    <s v="FY17"/>
    <n v="23"/>
  </r>
  <r>
    <n v="212157"/>
    <x v="0"/>
    <d v="2016-07-03T00:00:00"/>
    <s v="JBS_TAT-173"/>
    <n v="820"/>
    <n v="1"/>
    <n v="2700"/>
    <n v="100148121"/>
    <x v="5"/>
    <s v="\N"/>
    <n v="0"/>
    <x v="0"/>
    <d v="2016-07-03T00:00:00"/>
    <s v="Net"/>
    <n v="820"/>
    <n v="2016"/>
    <n v="7"/>
    <s v="2016-7"/>
    <d v="2016-07-01T00:00:00"/>
    <s v="FY17"/>
    <n v="23"/>
  </r>
  <r>
    <n v="212158"/>
    <x v="0"/>
    <d v="2016-07-03T00:00:00"/>
    <s v="Al Muhafiz Sohan Halwa Almond"/>
    <n v="350"/>
    <n v="1"/>
    <n v="350"/>
    <n v="100148122"/>
    <x v="2"/>
    <s v="r-hdd-70202"/>
    <n v="0"/>
    <x v="0"/>
    <d v="2016-07-03T00:00:00"/>
    <s v="Net"/>
    <n v="350"/>
    <n v="2016"/>
    <n v="7"/>
    <s v="2016-7"/>
    <d v="2016-07-01T00:00:00"/>
    <s v="FY17"/>
    <n v="327"/>
  </r>
  <r>
    <n v="212159"/>
    <x v="0"/>
    <d v="2016-07-03T00:00:00"/>
    <s v="RS_Kaju Barfi"/>
    <n v="425"/>
    <n v="1"/>
    <n v="425"/>
    <n v="100148123"/>
    <x v="2"/>
    <s v="r-hdd-70202"/>
    <n v="0"/>
    <x v="0"/>
    <d v="2016-07-03T00:00:00"/>
    <s v="Net"/>
    <n v="425"/>
    <n v="2016"/>
    <n v="7"/>
    <s v="2016-7"/>
    <d v="2016-07-01T00:00:00"/>
    <s v="FY17"/>
    <n v="327"/>
  </r>
  <r>
    <n v="212160"/>
    <x v="1"/>
    <d v="2016-07-03T00:00:00"/>
    <s v="kkc_Jasmine King Air Freshener"/>
    <n v="144"/>
    <n v="1"/>
    <n v="144"/>
    <n v="100148124"/>
    <x v="5"/>
    <s v="\N"/>
    <n v="0"/>
    <x v="0"/>
    <d v="2016-07-03T00:00:00"/>
    <s v="Gross"/>
    <n v="144"/>
    <n v="2016"/>
    <n v="7"/>
    <s v="2016-7"/>
    <d v="2016-07-01T00:00:00"/>
    <s v="FY17"/>
    <n v="133"/>
  </r>
  <r>
    <n v="212161"/>
    <x v="0"/>
    <d v="2016-07-03T00:00:00"/>
    <s v="kcc_krone deal"/>
    <n v="360"/>
    <n v="1"/>
    <n v="360"/>
    <n v="100148125"/>
    <x v="1"/>
    <s v="\N"/>
    <n v="0"/>
    <x v="0"/>
    <d v="2016-07-03T00:00:00"/>
    <s v="Net"/>
    <n v="360"/>
    <n v="2016"/>
    <n v="7"/>
    <s v="2016-7"/>
    <d v="2016-07-01T00:00:00"/>
    <s v="FY17"/>
    <n v="328"/>
  </r>
  <r>
    <n v="212162"/>
    <x v="0"/>
    <d v="2016-07-03T00:00:00"/>
    <s v="kcc_Oudh Pocket Perfume"/>
    <n v="120"/>
    <n v="1"/>
    <n v="0"/>
    <n v="100148126"/>
    <x v="1"/>
    <s v="\N"/>
    <n v="0"/>
    <x v="3"/>
    <d v="2016-07-03T00:00:00"/>
    <s v="Net"/>
    <n v="120"/>
    <n v="2016"/>
    <n v="7"/>
    <s v="2016-7"/>
    <d v="2016-07-01T00:00:00"/>
    <s v="FY17"/>
    <n v="329"/>
  </r>
  <r>
    <n v="212163"/>
    <x v="2"/>
    <d v="2016-07-03T00:00:00"/>
    <s v="kcc_Cool Pocket Perfume"/>
    <n v="120"/>
    <n v="1"/>
    <n v="120"/>
    <n v="100148127"/>
    <x v="1"/>
    <s v="\N"/>
    <n v="0"/>
    <x v="0"/>
    <d v="2016-07-03T00:00:00"/>
    <s v="Valid"/>
    <n v="120"/>
    <n v="2016"/>
    <n v="7"/>
    <s v="2016-7"/>
    <d v="2016-07-01T00:00:00"/>
    <s v="FY17"/>
    <n v="330"/>
  </r>
  <r>
    <n v="212164"/>
    <x v="2"/>
    <d v="2016-07-03T00:00:00"/>
    <s v="Hstyle_HW-2016165"/>
    <n v="350"/>
    <n v="1"/>
    <n v="350"/>
    <n v="100148128"/>
    <x v="1"/>
    <n v="80311"/>
    <n v="0"/>
    <x v="0"/>
    <d v="2016-07-03T00:00:00"/>
    <s v="Valid"/>
    <n v="350"/>
    <n v="2016"/>
    <n v="7"/>
    <s v="2016-7"/>
    <d v="2016-07-01T00:00:00"/>
    <s v="FY17"/>
    <n v="331"/>
  </r>
  <r>
    <n v="212165"/>
    <x v="0"/>
    <d v="2016-07-03T00:00:00"/>
    <s v="kcc_glamour deal"/>
    <n v="320"/>
    <n v="1"/>
    <n v="320"/>
    <n v="100148129"/>
    <x v="1"/>
    <s v="\N"/>
    <n v="0"/>
    <x v="0"/>
    <d v="2016-07-03T00:00:00"/>
    <s v="Net"/>
    <n v="320"/>
    <n v="2016"/>
    <n v="7"/>
    <s v="2016-7"/>
    <d v="2016-07-01T00:00:00"/>
    <s v="FY17"/>
    <n v="332"/>
  </r>
  <r>
    <n v="212166"/>
    <x v="1"/>
    <d v="2016-07-03T00:00:00"/>
    <s v="Al Muhafiz Sohan Halwa Almond"/>
    <n v="350"/>
    <n v="1"/>
    <n v="350"/>
    <n v="100148130"/>
    <x v="2"/>
    <s v="\N"/>
    <n v="0"/>
    <x v="0"/>
    <d v="2016-07-03T00:00:00"/>
    <s v="Gross"/>
    <n v="350"/>
    <n v="2016"/>
    <n v="7"/>
    <s v="2016-7"/>
    <d v="2016-07-01T00:00:00"/>
    <s v="FY17"/>
    <n v="333"/>
  </r>
  <r>
    <n v="212167"/>
    <x v="0"/>
    <d v="2016-07-03T00:00:00"/>
    <s v="Al Muhafiz Sohan Halwa Almond"/>
    <n v="350"/>
    <n v="1"/>
    <n v="1150"/>
    <n v="100148131"/>
    <x v="2"/>
    <s v="\N"/>
    <n v="0"/>
    <x v="0"/>
    <d v="2016-07-03T00:00:00"/>
    <s v="Net"/>
    <n v="350"/>
    <n v="2016"/>
    <n v="7"/>
    <s v="2016-7"/>
    <d v="2016-07-01T00:00:00"/>
    <s v="FY17"/>
    <n v="334"/>
  </r>
  <r>
    <n v="212168"/>
    <x v="0"/>
    <d v="2016-07-03T00:00:00"/>
    <s v="itter_AB 1126"/>
    <n v="800"/>
    <n v="1"/>
    <n v="1150"/>
    <n v="100148131"/>
    <x v="1"/>
    <s v="\N"/>
    <n v="0"/>
    <x v="0"/>
    <d v="2016-07-03T00:00:00"/>
    <s v="Net"/>
    <n v="800"/>
    <n v="2016"/>
    <n v="7"/>
    <s v="2016-7"/>
    <d v="2016-07-01T00:00:00"/>
    <s v="FY17"/>
    <n v="334"/>
  </r>
  <r>
    <n v="212169"/>
    <x v="2"/>
    <d v="2016-07-03T00:00:00"/>
    <s v="emo_Emo-VB-12 Black Blazer"/>
    <n v="3299"/>
    <n v="1"/>
    <n v="3299"/>
    <n v="100148132"/>
    <x v="6"/>
    <s v="\N"/>
    <n v="0"/>
    <x v="0"/>
    <d v="2016-07-03T00:00:00"/>
    <s v="Valid"/>
    <n v="3299"/>
    <n v="2016"/>
    <n v="7"/>
    <s v="2016-7"/>
    <d v="2016-07-01T00:00:00"/>
    <s v="FY17"/>
    <n v="140"/>
  </r>
  <r>
    <n v="212170"/>
    <x v="1"/>
    <d v="2016-07-03T00:00:00"/>
    <s v="emo_Emo-VB-12 Black Blazer"/>
    <n v="3299"/>
    <n v="1"/>
    <n v="3299"/>
    <n v="100148133"/>
    <x v="6"/>
    <s v="\N"/>
    <n v="0"/>
    <x v="1"/>
    <d v="2016-07-03T00:00:00"/>
    <s v="Gross"/>
    <n v="3299"/>
    <n v="2016"/>
    <n v="7"/>
    <s v="2016-7"/>
    <d v="2016-07-01T00:00:00"/>
    <s v="FY17"/>
    <n v="140"/>
  </r>
  <r>
    <n v="212171"/>
    <x v="0"/>
    <d v="2016-07-03T00:00:00"/>
    <s v="kcc_glamour deal"/>
    <n v="320"/>
    <n v="1"/>
    <n v="320"/>
    <n v="100148134"/>
    <x v="1"/>
    <s v="\N"/>
    <n v="0"/>
    <x v="0"/>
    <d v="2016-07-03T00:00:00"/>
    <s v="Net"/>
    <n v="320"/>
    <n v="2016"/>
    <n v="7"/>
    <s v="2016-7"/>
    <d v="2016-07-01T00:00:00"/>
    <s v="FY17"/>
    <n v="335"/>
  </r>
  <r>
    <n v="212172"/>
    <x v="0"/>
    <d v="2016-07-03T00:00:00"/>
    <s v="vitamin_Ultra Gainer"/>
    <n v="1200"/>
    <n v="1"/>
    <n v="1200"/>
    <n v="100148135"/>
    <x v="12"/>
    <s v="\N"/>
    <n v="0"/>
    <x v="0"/>
    <d v="2016-07-03T00:00:00"/>
    <s v="Net"/>
    <n v="1200"/>
    <n v="2016"/>
    <n v="7"/>
    <s v="2016-7"/>
    <d v="2016-07-01T00:00:00"/>
    <s v="FY17"/>
    <n v="336"/>
  </r>
  <r>
    <n v="212173"/>
    <x v="0"/>
    <d v="2016-07-03T00:00:00"/>
    <s v="Audionic_B-710"/>
    <n v="1175"/>
    <n v="1"/>
    <n v="1175"/>
    <n v="100148136"/>
    <x v="10"/>
    <s v="\N"/>
    <n v="0"/>
    <x v="0"/>
    <d v="2016-07-03T00:00:00"/>
    <s v="Net"/>
    <n v="1175"/>
    <n v="2016"/>
    <n v="7"/>
    <s v="2016-7"/>
    <d v="2016-07-01T00:00:00"/>
    <s v="FY17"/>
    <n v="337"/>
  </r>
  <r>
    <n v="212174"/>
    <x v="2"/>
    <d v="2016-07-03T00:00:00"/>
    <s v="BK1010200BR"/>
    <n v="99"/>
    <n v="1"/>
    <n v="99"/>
    <n v="100148137"/>
    <x v="2"/>
    <s v="\N"/>
    <n v="0"/>
    <x v="0"/>
    <d v="2016-07-03T00:00:00"/>
    <s v="Valid"/>
    <n v="99"/>
    <n v="2016"/>
    <n v="7"/>
    <s v="2016-7"/>
    <d v="2016-07-01T00:00:00"/>
    <s v="FY17"/>
    <n v="338"/>
  </r>
  <r>
    <n v="212175"/>
    <x v="0"/>
    <d v="2016-07-03T00:00:00"/>
    <s v="Dany_AUK-650 "/>
    <n v="4200"/>
    <n v="1"/>
    <n v="4200"/>
    <n v="100148138"/>
    <x v="3"/>
    <s v="\N"/>
    <n v="0"/>
    <x v="0"/>
    <d v="2016-07-03T00:00:00"/>
    <s v="Net"/>
    <n v="4200"/>
    <n v="2016"/>
    <n v="7"/>
    <s v="2016-7"/>
    <d v="2016-07-01T00:00:00"/>
    <s v="FY17"/>
    <n v="339"/>
  </r>
  <r>
    <n v="212176"/>
    <x v="0"/>
    <d v="2016-07-03T00:00:00"/>
    <s v="RS_Double Delight"/>
    <n v="380"/>
    <n v="1"/>
    <n v="605"/>
    <n v="100148139"/>
    <x v="2"/>
    <s v="\N"/>
    <n v="0"/>
    <x v="0"/>
    <d v="2016-07-03T00:00:00"/>
    <s v="Net"/>
    <n v="380"/>
    <n v="2016"/>
    <n v="7"/>
    <s v="2016-7"/>
    <d v="2016-07-01T00:00:00"/>
    <s v="FY17"/>
    <n v="340"/>
  </r>
  <r>
    <n v="212177"/>
    <x v="0"/>
    <d v="2016-07-03T00:00:00"/>
    <s v="UK_Soan Papdi Original 250 Gms"/>
    <n v="150"/>
    <n v="1"/>
    <n v="605"/>
    <n v="100148139"/>
    <x v="2"/>
    <s v="\N"/>
    <n v="0"/>
    <x v="0"/>
    <d v="2016-07-03T00:00:00"/>
    <s v="Net"/>
    <n v="150"/>
    <n v="2016"/>
    <n v="7"/>
    <s v="2016-7"/>
    <d v="2016-07-01T00:00:00"/>
    <s v="FY17"/>
    <n v="340"/>
  </r>
  <r>
    <n v="212178"/>
    <x v="0"/>
    <d v="2016-07-03T00:00:00"/>
    <s v="UK_Tea Rusk Regular 220 Gms"/>
    <n v="75"/>
    <n v="1"/>
    <n v="605"/>
    <n v="100148139"/>
    <x v="2"/>
    <s v="\N"/>
    <n v="0"/>
    <x v="0"/>
    <d v="2016-07-03T00:00:00"/>
    <s v="Net"/>
    <n v="75"/>
    <n v="2016"/>
    <n v="7"/>
    <s v="2016-7"/>
    <d v="2016-07-01T00:00:00"/>
    <s v="FY17"/>
    <n v="340"/>
  </r>
  <r>
    <n v="212179"/>
    <x v="1"/>
    <d v="2016-07-03T00:00:00"/>
    <s v="UK_Namkino All In One 200 Gms"/>
    <n v="80"/>
    <n v="1"/>
    <n v="240"/>
    <n v="100148140"/>
    <x v="2"/>
    <s v="MBC"/>
    <n v="0"/>
    <x v="0"/>
    <d v="2016-07-03T00:00:00"/>
    <s v="Gross"/>
    <n v="80"/>
    <n v="2016"/>
    <n v="7"/>
    <s v="2016-7"/>
    <d v="2016-07-01T00:00:00"/>
    <s v="FY17"/>
    <n v="341"/>
  </r>
  <r>
    <n v="212180"/>
    <x v="1"/>
    <d v="2016-07-03T00:00:00"/>
    <s v="UK_Namkino Khat Mitha Mix 200 Gms"/>
    <n v="80"/>
    <n v="1"/>
    <n v="240"/>
    <n v="100148140"/>
    <x v="2"/>
    <s v="MBC"/>
    <n v="0"/>
    <x v="0"/>
    <d v="2016-07-03T00:00:00"/>
    <s v="Gross"/>
    <n v="80"/>
    <n v="2016"/>
    <n v="7"/>
    <s v="2016-7"/>
    <d v="2016-07-01T00:00:00"/>
    <s v="FY17"/>
    <n v="341"/>
  </r>
  <r>
    <n v="212181"/>
    <x v="1"/>
    <d v="2016-07-03T00:00:00"/>
    <s v="UK_ Namkino Lajawab Mix 200 Gms"/>
    <n v="80"/>
    <n v="1"/>
    <n v="240"/>
    <n v="100148140"/>
    <x v="2"/>
    <s v="MBC"/>
    <n v="0"/>
    <x v="0"/>
    <d v="2016-07-03T00:00:00"/>
    <s v="Gross"/>
    <n v="80"/>
    <n v="2016"/>
    <n v="7"/>
    <s v="2016-7"/>
    <d v="2016-07-01T00:00:00"/>
    <s v="FY17"/>
    <n v="341"/>
  </r>
  <r>
    <n v="212182"/>
    <x v="0"/>
    <d v="2016-07-03T00:00:00"/>
    <s v="UK_Namkino Mix Nimco 200 Gms"/>
    <n v="80"/>
    <n v="1"/>
    <n v="80"/>
    <n v="100148141"/>
    <x v="2"/>
    <s v="MBC"/>
    <n v="0"/>
    <x v="0"/>
    <d v="2016-07-03T00:00:00"/>
    <s v="Net"/>
    <n v="80"/>
    <n v="2016"/>
    <n v="7"/>
    <s v="2016-7"/>
    <d v="2016-07-01T00:00:00"/>
    <s v="FY17"/>
    <n v="341"/>
  </r>
  <r>
    <n v="212183"/>
    <x v="0"/>
    <d v="2016-07-03T00:00:00"/>
    <s v="UK_Namkino Daal Moth Classic 160 Gms"/>
    <n v="90"/>
    <n v="1"/>
    <n v="90"/>
    <n v="100148142"/>
    <x v="2"/>
    <s v="MBC"/>
    <n v="0"/>
    <x v="0"/>
    <d v="2016-07-03T00:00:00"/>
    <s v="Net"/>
    <n v="90"/>
    <n v="2016"/>
    <n v="7"/>
    <s v="2016-7"/>
    <d v="2016-07-01T00:00:00"/>
    <s v="FY17"/>
    <n v="341"/>
  </r>
  <r>
    <n v="212184"/>
    <x v="0"/>
    <d v="2016-07-03T00:00:00"/>
    <s v="UK_Gift Box Sohan Halwa 500 Gms"/>
    <n v="340"/>
    <n v="2"/>
    <n v="680"/>
    <n v="100148143"/>
    <x v="2"/>
    <s v="\N"/>
    <n v="0"/>
    <x v="6"/>
    <d v="2016-07-03T00:00:00"/>
    <s v="Net"/>
    <n v="680"/>
    <n v="2016"/>
    <n v="7"/>
    <s v="2016-7"/>
    <d v="2016-07-01T00:00:00"/>
    <s v="FY17"/>
    <n v="342"/>
  </r>
  <r>
    <n v="212185"/>
    <x v="0"/>
    <d v="2016-07-03T00:00:00"/>
    <s v="UK_ Namkino Daal Moong 200 Gms"/>
    <n v="90"/>
    <n v="3"/>
    <n v="1435"/>
    <n v="100148144"/>
    <x v="2"/>
    <s v="\N"/>
    <n v="0"/>
    <x v="0"/>
    <d v="2016-07-03T00:00:00"/>
    <s v="Net"/>
    <n v="270"/>
    <n v="2016"/>
    <n v="7"/>
    <s v="2016-7"/>
    <d v="2016-07-01T00:00:00"/>
    <s v="FY17"/>
    <n v="343"/>
  </r>
  <r>
    <n v="212186"/>
    <x v="0"/>
    <d v="2016-07-03T00:00:00"/>
    <s v="UK_Gulab Jamun Tin Pack  1000 Gms"/>
    <n v="520"/>
    <n v="1"/>
    <n v="1435"/>
    <n v="100148144"/>
    <x v="2"/>
    <s v="\N"/>
    <n v="0"/>
    <x v="0"/>
    <d v="2016-07-03T00:00:00"/>
    <s v="Net"/>
    <n v="520"/>
    <n v="2016"/>
    <n v="7"/>
    <s v="2016-7"/>
    <d v="2016-07-01T00:00:00"/>
    <s v="FY17"/>
    <n v="343"/>
  </r>
  <r>
    <n v="212187"/>
    <x v="0"/>
    <d v="2016-07-03T00:00:00"/>
    <s v="UK_Habshi Halwa Tin Pack 400 Gms"/>
    <n v="285"/>
    <n v="1"/>
    <n v="1435"/>
    <n v="100148144"/>
    <x v="2"/>
    <s v="\N"/>
    <n v="0"/>
    <x v="0"/>
    <d v="2016-07-03T00:00:00"/>
    <s v="Net"/>
    <n v="285"/>
    <n v="2016"/>
    <n v="7"/>
    <s v="2016-7"/>
    <d v="2016-07-01T00:00:00"/>
    <s v="FY17"/>
    <n v="343"/>
  </r>
  <r>
    <n v="212188"/>
    <x v="0"/>
    <d v="2016-07-03T00:00:00"/>
    <s v="UK_Namkino Mix Nimco 200 Gms"/>
    <n v="80"/>
    <n v="2"/>
    <n v="1435"/>
    <n v="100148144"/>
    <x v="2"/>
    <s v="\N"/>
    <n v="0"/>
    <x v="0"/>
    <d v="2016-07-03T00:00:00"/>
    <s v="Net"/>
    <n v="160"/>
    <n v="2016"/>
    <n v="7"/>
    <s v="2016-7"/>
    <d v="2016-07-01T00:00:00"/>
    <s v="FY17"/>
    <n v="343"/>
  </r>
  <r>
    <n v="212189"/>
    <x v="0"/>
    <d v="2016-07-03T00:00:00"/>
    <s v="UK_Namkino Crunchy Nut Mix 200 Gms"/>
    <n v="100"/>
    <n v="2"/>
    <n v="1435"/>
    <n v="100148144"/>
    <x v="2"/>
    <s v="\N"/>
    <n v="0"/>
    <x v="0"/>
    <d v="2016-07-03T00:00:00"/>
    <s v="Net"/>
    <n v="200"/>
    <n v="2016"/>
    <n v="7"/>
    <s v="2016-7"/>
    <d v="2016-07-01T00:00:00"/>
    <s v="FY17"/>
    <n v="343"/>
  </r>
  <r>
    <n v="212190"/>
    <x v="1"/>
    <d v="2016-07-03T00:00:00"/>
    <s v="UK_Namkino Khat Mitha Mix 200 Gms"/>
    <n v="80"/>
    <n v="1"/>
    <n v="160"/>
    <n v="100148145"/>
    <x v="2"/>
    <s v="\N"/>
    <n v="0"/>
    <x v="2"/>
    <d v="2016-07-03T00:00:00"/>
    <s v="Gross"/>
    <n v="80"/>
    <n v="2016"/>
    <n v="7"/>
    <s v="2016-7"/>
    <d v="2016-07-01T00:00:00"/>
    <s v="FY17"/>
    <n v="341"/>
  </r>
  <r>
    <n v="212191"/>
    <x v="1"/>
    <d v="2016-07-03T00:00:00"/>
    <s v="UK_Namkino All In One 200 Gms"/>
    <n v="80"/>
    <n v="1"/>
    <n v="160"/>
    <n v="100148145"/>
    <x v="2"/>
    <s v="\N"/>
    <n v="0"/>
    <x v="2"/>
    <d v="2016-07-03T00:00:00"/>
    <s v="Gross"/>
    <n v="80"/>
    <n v="2016"/>
    <n v="7"/>
    <s v="2016-7"/>
    <d v="2016-07-01T00:00:00"/>
    <s v="FY17"/>
    <n v="341"/>
  </r>
  <r>
    <n v="212192"/>
    <x v="1"/>
    <d v="2016-07-03T00:00:00"/>
    <s v="AC_ac168-yellow"/>
    <n v="1019"/>
    <n v="1"/>
    <n v="1019"/>
    <n v="100148146"/>
    <x v="0"/>
    <s v="\N"/>
    <n v="0"/>
    <x v="1"/>
    <d v="2016-07-03T00:00:00"/>
    <s v="Gross"/>
    <n v="1019"/>
    <n v="2016"/>
    <n v="7"/>
    <s v="2016-7"/>
    <d v="2016-07-01T00:00:00"/>
    <s v="FY17"/>
    <n v="344"/>
  </r>
  <r>
    <n v="212193"/>
    <x v="0"/>
    <d v="2016-07-03T00:00:00"/>
    <s v="BK1010200BR"/>
    <n v="99"/>
    <n v="1"/>
    <n v="99"/>
    <n v="100148147"/>
    <x v="2"/>
    <s v="\N"/>
    <n v="0"/>
    <x v="0"/>
    <d v="2016-07-03T00:00:00"/>
    <s v="Net"/>
    <n v="99"/>
    <n v="2016"/>
    <n v="7"/>
    <s v="2016-7"/>
    <d v="2016-07-01T00:00:00"/>
    <s v="FY17"/>
    <n v="345"/>
  </r>
  <r>
    <n v="212194"/>
    <x v="0"/>
    <d v="2016-07-03T00:00:00"/>
    <s v="UK_Namkino All In One 200 Gms"/>
    <n v="80"/>
    <n v="1"/>
    <n v="240"/>
    <n v="100148148"/>
    <x v="2"/>
    <s v="MBC"/>
    <n v="0"/>
    <x v="0"/>
    <d v="2016-07-03T00:00:00"/>
    <s v="Net"/>
    <n v="80"/>
    <n v="2016"/>
    <n v="7"/>
    <s v="2016-7"/>
    <d v="2016-07-01T00:00:00"/>
    <s v="FY17"/>
    <n v="341"/>
  </r>
  <r>
    <n v="212195"/>
    <x v="0"/>
    <d v="2016-07-03T00:00:00"/>
    <s v="UK_Namkino Khat Mitha Mix 200 Gms"/>
    <n v="80"/>
    <n v="1"/>
    <n v="240"/>
    <n v="100148148"/>
    <x v="2"/>
    <s v="MBC"/>
    <n v="0"/>
    <x v="0"/>
    <d v="2016-07-03T00:00:00"/>
    <s v="Net"/>
    <n v="80"/>
    <n v="2016"/>
    <n v="7"/>
    <s v="2016-7"/>
    <d v="2016-07-01T00:00:00"/>
    <s v="FY17"/>
    <n v="341"/>
  </r>
  <r>
    <n v="212196"/>
    <x v="0"/>
    <d v="2016-07-03T00:00:00"/>
    <s v="UK_ Namkino Lajawab Mix 200 Gms"/>
    <n v="80"/>
    <n v="1"/>
    <n v="240"/>
    <n v="100148148"/>
    <x v="2"/>
    <s v="MBC"/>
    <n v="0"/>
    <x v="0"/>
    <d v="2016-07-03T00:00:00"/>
    <s v="Net"/>
    <n v="80"/>
    <n v="2016"/>
    <n v="7"/>
    <s v="2016-7"/>
    <d v="2016-07-01T00:00:00"/>
    <s v="FY17"/>
    <n v="341"/>
  </r>
  <r>
    <n v="212197"/>
    <x v="0"/>
    <d v="2016-07-03T00:00:00"/>
    <s v="audionic6-954217-562582"/>
    <n v="585"/>
    <n v="1"/>
    <n v="585"/>
    <n v="100148149"/>
    <x v="10"/>
    <n v="45254"/>
    <n v="0"/>
    <x v="0"/>
    <d v="2016-07-03T00:00:00"/>
    <s v="Net"/>
    <n v="585"/>
    <n v="2016"/>
    <n v="7"/>
    <s v="2016-7"/>
    <d v="2016-07-01T00:00:00"/>
    <s v="FY17"/>
    <n v="346"/>
  </r>
  <r>
    <n v="212199"/>
    <x v="1"/>
    <d v="2016-07-03T00:00:00"/>
    <s v="Emo_SS-21775-41"/>
    <n v="1199"/>
    <n v="1"/>
    <n v="1199"/>
    <n v="100148151"/>
    <x v="6"/>
    <s v="\N"/>
    <n v="0"/>
    <x v="5"/>
    <d v="2016-07-03T00:00:00"/>
    <s v="Gross"/>
    <n v="1199"/>
    <n v="2016"/>
    <n v="7"/>
    <s v="2016-7"/>
    <d v="2016-07-01T00:00:00"/>
    <s v="FY17"/>
    <n v="347"/>
  </r>
  <r>
    <n v="212198"/>
    <x v="0"/>
    <d v="2016-07-03T00:00:00"/>
    <s v="RS_Baklawa 500gm"/>
    <n v="330"/>
    <n v="1"/>
    <n v="330"/>
    <n v="100148150"/>
    <x v="2"/>
    <s v="\N"/>
    <n v="0"/>
    <x v="0"/>
    <d v="2016-07-03T00:00:00"/>
    <s v="Net"/>
    <n v="330"/>
    <n v="2016"/>
    <n v="7"/>
    <s v="2016-7"/>
    <d v="2016-07-01T00:00:00"/>
    <s v="FY17"/>
    <n v="348"/>
  </r>
  <r>
    <n v="212201"/>
    <x v="2"/>
    <d v="2016-07-03T00:00:00"/>
    <s v="Hawks_A17"/>
    <n v="425"/>
    <n v="1"/>
    <n v="425"/>
    <n v="100148152"/>
    <x v="6"/>
    <s v="\N"/>
    <n v="0"/>
    <x v="0"/>
    <d v="2016-07-03T00:00:00"/>
    <s v="Valid"/>
    <n v="425"/>
    <n v="2016"/>
    <n v="7"/>
    <s v="2016-7"/>
    <d v="2016-07-01T00:00:00"/>
    <s v="FY17"/>
    <n v="349"/>
  </r>
  <r>
    <n v="212202"/>
    <x v="0"/>
    <d v="2016-07-03T00:00:00"/>
    <s v="urban_URT0023-L"/>
    <n v="1200"/>
    <n v="1"/>
    <n v="1200"/>
    <n v="100148153"/>
    <x v="6"/>
    <s v="\N"/>
    <n v="0"/>
    <x v="0"/>
    <d v="2016-07-03T00:00:00"/>
    <s v="Net"/>
    <n v="1200"/>
    <n v="2016"/>
    <n v="7"/>
    <s v="2016-7"/>
    <d v="2016-07-01T00:00:00"/>
    <s v="FY17"/>
    <n v="350"/>
  </r>
  <r>
    <n v="212204"/>
    <x v="4"/>
    <d v="2016-07-03T00:00:00"/>
    <s v="Bold_Fresh"/>
    <n v="299"/>
    <n v="1"/>
    <n v="299"/>
    <n v="100148154"/>
    <x v="1"/>
    <s v="AÃŸ"/>
    <n v="0"/>
    <x v="0"/>
    <d v="2016-07-03T00:00:00"/>
    <s v="Valid"/>
    <n v="299"/>
    <n v="2016"/>
    <n v="7"/>
    <s v="2016-7"/>
    <d v="2016-07-01T00:00:00"/>
    <s v="FY17"/>
    <n v="351"/>
  </r>
  <r>
    <n v="212205"/>
    <x v="1"/>
    <d v="2016-07-03T00:00:00"/>
    <s v="Al Muhafiz Sohan Halwa Cashew"/>
    <n v="570"/>
    <n v="1"/>
    <n v="5288"/>
    <n v="100148155"/>
    <x v="2"/>
    <s v="\N"/>
    <n v="0"/>
    <x v="2"/>
    <d v="2016-07-03T00:00:00"/>
    <s v="Gross"/>
    <n v="570"/>
    <n v="2016"/>
    <n v="7"/>
    <s v="2016-7"/>
    <d v="2016-07-01T00:00:00"/>
    <s v="FY17"/>
    <n v="352"/>
  </r>
  <r>
    <n v="212206"/>
    <x v="1"/>
    <d v="2016-07-03T00:00:00"/>
    <s v="Al Muhafiz Sohan Halwa Walnut"/>
    <n v="510"/>
    <n v="1"/>
    <n v="5288"/>
    <n v="100148155"/>
    <x v="2"/>
    <s v="\N"/>
    <n v="0"/>
    <x v="2"/>
    <d v="2016-07-03T00:00:00"/>
    <s v="Gross"/>
    <n v="510"/>
    <n v="2016"/>
    <n v="7"/>
    <s v="2016-7"/>
    <d v="2016-07-01T00:00:00"/>
    <s v="FY17"/>
    <n v="352"/>
  </r>
  <r>
    <n v="212207"/>
    <x v="1"/>
    <d v="2016-07-03T00:00:00"/>
    <s v="RS_Sohan Halwa_Tin-1000 GM"/>
    <n v="600"/>
    <n v="1"/>
    <n v="5288"/>
    <n v="100148155"/>
    <x v="2"/>
    <s v="\N"/>
    <n v="0"/>
    <x v="2"/>
    <d v="2016-07-03T00:00:00"/>
    <s v="Gross"/>
    <n v="600"/>
    <n v="2016"/>
    <n v="7"/>
    <s v="2016-7"/>
    <d v="2016-07-01T00:00:00"/>
    <s v="FY17"/>
    <n v="352"/>
  </r>
  <r>
    <n v="212209"/>
    <x v="1"/>
    <d v="2016-07-03T00:00:00"/>
    <s v="RS_Habshi Halwa Tin"/>
    <n v="280"/>
    <n v="2"/>
    <n v="5288"/>
    <n v="100148155"/>
    <x v="2"/>
    <s v="\N"/>
    <n v="0"/>
    <x v="2"/>
    <d v="2016-07-03T00:00:00"/>
    <s v="Gross"/>
    <n v="560"/>
    <n v="2016"/>
    <n v="7"/>
    <s v="2016-7"/>
    <d v="2016-07-01T00:00:00"/>
    <s v="FY17"/>
    <n v="352"/>
  </r>
  <r>
    <n v="212210"/>
    <x v="1"/>
    <d v="2016-07-03T00:00:00"/>
    <s v="RS_Chum Chum Tin"/>
    <n v="435"/>
    <n v="1"/>
    <n v="5288"/>
    <n v="100148155"/>
    <x v="2"/>
    <s v="\N"/>
    <n v="0"/>
    <x v="2"/>
    <d v="2016-07-03T00:00:00"/>
    <s v="Gross"/>
    <n v="435"/>
    <n v="2016"/>
    <n v="7"/>
    <s v="2016-7"/>
    <d v="2016-07-01T00:00:00"/>
    <s v="FY17"/>
    <n v="352"/>
  </r>
  <r>
    <n v="212211"/>
    <x v="1"/>
    <d v="2016-07-03T00:00:00"/>
    <s v="RS_Gulab jaman Tin"/>
    <n v="435"/>
    <n v="1"/>
    <n v="5288"/>
    <n v="100148155"/>
    <x v="2"/>
    <s v="\N"/>
    <n v="0"/>
    <x v="2"/>
    <d v="2016-07-03T00:00:00"/>
    <s v="Gross"/>
    <n v="435"/>
    <n v="2016"/>
    <n v="7"/>
    <s v="2016-7"/>
    <d v="2016-07-01T00:00:00"/>
    <s v="FY17"/>
    <n v="352"/>
  </r>
  <r>
    <n v="212212"/>
    <x v="1"/>
    <d v="2016-07-03T00:00:00"/>
    <s v="RS_Karachi Halwa Tin"/>
    <n v="280"/>
    <n v="2"/>
    <n v="5288"/>
    <n v="100148155"/>
    <x v="2"/>
    <s v="\N"/>
    <n v="0"/>
    <x v="2"/>
    <d v="2016-07-03T00:00:00"/>
    <s v="Gross"/>
    <n v="560"/>
    <n v="2016"/>
    <n v="7"/>
    <s v="2016-7"/>
    <d v="2016-07-01T00:00:00"/>
    <s v="FY17"/>
    <n v="352"/>
  </r>
  <r>
    <n v="212213"/>
    <x v="1"/>
    <d v="2016-07-03T00:00:00"/>
    <s v="RS_Honey Dry Fruit Halwa"/>
    <n v="325"/>
    <n v="2"/>
    <n v="5288"/>
    <n v="100148155"/>
    <x v="2"/>
    <s v="\N"/>
    <n v="0"/>
    <x v="2"/>
    <d v="2016-07-03T00:00:00"/>
    <s v="Gross"/>
    <n v="650"/>
    <n v="2016"/>
    <n v="7"/>
    <s v="2016-7"/>
    <d v="2016-07-01T00:00:00"/>
    <s v="FY17"/>
    <n v="352"/>
  </r>
  <r>
    <n v="212214"/>
    <x v="1"/>
    <d v="2016-07-03T00:00:00"/>
    <s v="BK5110250OR"/>
    <n v="234"/>
    <n v="2"/>
    <n v="5288"/>
    <n v="100148155"/>
    <x v="2"/>
    <s v="\N"/>
    <n v="0"/>
    <x v="2"/>
    <d v="2016-07-03T00:00:00"/>
    <s v="Gross"/>
    <n v="468"/>
    <n v="2016"/>
    <n v="7"/>
    <s v="2016-7"/>
    <d v="2016-07-01T00:00:00"/>
    <s v="FY17"/>
    <n v="352"/>
  </r>
  <r>
    <n v="212215"/>
    <x v="1"/>
    <d v="2016-07-03T00:00:00"/>
    <s v="BK5110500"/>
    <n v="500"/>
    <n v="1"/>
    <n v="5288"/>
    <n v="100148155"/>
    <x v="2"/>
    <s v="\N"/>
    <n v="0"/>
    <x v="2"/>
    <d v="2016-07-03T00:00:00"/>
    <s v="Gross"/>
    <n v="500"/>
    <n v="2016"/>
    <n v="7"/>
    <s v="2016-7"/>
    <d v="2016-07-01T00:00:00"/>
    <s v="FY17"/>
    <n v="352"/>
  </r>
  <r>
    <n v="212216"/>
    <x v="0"/>
    <d v="2016-07-03T00:00:00"/>
    <s v="UK_Gift Box Pistachio Delight 500 Gms"/>
    <n v="370"/>
    <n v="1"/>
    <n v="370"/>
    <n v="100148156"/>
    <x v="2"/>
    <s v="\N"/>
    <n v="0"/>
    <x v="0"/>
    <d v="2016-07-03T00:00:00"/>
    <s v="Net"/>
    <n v="370"/>
    <n v="2016"/>
    <n v="7"/>
    <s v="2016-7"/>
    <d v="2016-07-01T00:00:00"/>
    <s v="FY17"/>
    <n v="353"/>
  </r>
  <r>
    <n v="212217"/>
    <x v="0"/>
    <d v="2016-07-03T00:00:00"/>
    <s v="UK_Namkino Mix Nimco 400 Gms"/>
    <n v="170"/>
    <n v="1"/>
    <n v="60"/>
    <n v="100148157"/>
    <x v="2"/>
    <s v="\N"/>
    <n v="141.66"/>
    <x v="0"/>
    <d v="2016-07-03T00:00:00"/>
    <s v="Net"/>
    <n v="170"/>
    <n v="2016"/>
    <n v="7"/>
    <s v="2016-7"/>
    <d v="2016-07-01T00:00:00"/>
    <s v="FY17"/>
    <n v="354"/>
  </r>
  <r>
    <n v="212218"/>
    <x v="0"/>
    <d v="2016-07-03T00:00:00"/>
    <s v="UK_ Namkino Daal Moong 200 Gms"/>
    <n v="90"/>
    <n v="1"/>
    <n v="60"/>
    <n v="100148157"/>
    <x v="2"/>
    <s v="\N"/>
    <n v="75"/>
    <x v="0"/>
    <d v="2016-07-03T00:00:00"/>
    <s v="Net"/>
    <n v="90"/>
    <n v="2016"/>
    <n v="7"/>
    <s v="2016-7"/>
    <d v="2016-07-01T00:00:00"/>
    <s v="FY17"/>
    <n v="354"/>
  </r>
  <r>
    <n v="212219"/>
    <x v="0"/>
    <d v="2016-07-03T00:00:00"/>
    <s v="UK_Namkino Badshahi Mix 200 Gms"/>
    <n v="100"/>
    <n v="1"/>
    <n v="60"/>
    <n v="100148157"/>
    <x v="2"/>
    <s v="\N"/>
    <n v="83.34"/>
    <x v="0"/>
    <d v="2016-07-03T00:00:00"/>
    <s v="Net"/>
    <n v="100"/>
    <n v="2016"/>
    <n v="7"/>
    <s v="2016-7"/>
    <d v="2016-07-01T00:00:00"/>
    <s v="FY17"/>
    <n v="354"/>
  </r>
  <r>
    <n v="212220"/>
    <x v="1"/>
    <d v="2016-07-03T00:00:00"/>
    <s v="Infinix Hot Note X551-1GB-Gold-Nationwide Delivery"/>
    <n v="12600"/>
    <n v="1"/>
    <n v="12600"/>
    <n v="100148158"/>
    <x v="4"/>
    <s v="\N"/>
    <n v="0"/>
    <x v="0"/>
    <d v="2016-07-03T00:00:00"/>
    <s v="Gross"/>
    <n v="12600"/>
    <n v="2016"/>
    <n v="7"/>
    <s v="2016-7"/>
    <d v="2016-07-01T00:00:00"/>
    <s v="FY17"/>
    <n v="355"/>
  </r>
  <r>
    <n v="212222"/>
    <x v="0"/>
    <d v="2016-07-03T00:00:00"/>
    <s v="Al Muhafiz Sohan Halwa Almond"/>
    <n v="350"/>
    <n v="1"/>
    <n v="150"/>
    <n v="100148159"/>
    <x v="2"/>
    <s v="\N"/>
    <n v="200"/>
    <x v="0"/>
    <d v="2016-07-03T00:00:00"/>
    <s v="Net"/>
    <n v="350"/>
    <n v="2016"/>
    <n v="7"/>
    <s v="2016-7"/>
    <d v="2016-07-01T00:00:00"/>
    <s v="FY17"/>
    <n v="354"/>
  </r>
  <r>
    <n v="212223"/>
    <x v="4"/>
    <d v="2016-07-03T00:00:00"/>
    <s v="UK_Namkino Khat Mitha Mix 200 Gms"/>
    <n v="80"/>
    <n v="1"/>
    <n v="870"/>
    <n v="100148160"/>
    <x v="2"/>
    <s v="\N"/>
    <n v="0"/>
    <x v="0"/>
    <d v="2016-07-03T00:00:00"/>
    <s v="Valid"/>
    <n v="80"/>
    <n v="2016"/>
    <n v="7"/>
    <s v="2016-7"/>
    <d v="2016-07-01T00:00:00"/>
    <s v="FY17"/>
    <n v="111"/>
  </r>
  <r>
    <n v="212224"/>
    <x v="4"/>
    <d v="2016-07-03T00:00:00"/>
    <s v="RS_Habshi Halwa Tin"/>
    <n v="280"/>
    <n v="1"/>
    <n v="870"/>
    <n v="100148160"/>
    <x v="2"/>
    <s v="\N"/>
    <n v="0"/>
    <x v="0"/>
    <d v="2016-07-03T00:00:00"/>
    <s v="Valid"/>
    <n v="280"/>
    <n v="2016"/>
    <n v="7"/>
    <s v="2016-7"/>
    <d v="2016-07-01T00:00:00"/>
    <s v="FY17"/>
    <n v="111"/>
  </r>
  <r>
    <n v="212225"/>
    <x v="4"/>
    <d v="2016-07-03T00:00:00"/>
    <s v="UK_Namkino Mix Nimco 200 Gms"/>
    <n v="80"/>
    <n v="1"/>
    <n v="870"/>
    <n v="100148160"/>
    <x v="2"/>
    <s v="\N"/>
    <n v="0"/>
    <x v="0"/>
    <d v="2016-07-03T00:00:00"/>
    <s v="Valid"/>
    <n v="80"/>
    <n v="2016"/>
    <n v="7"/>
    <s v="2016-7"/>
    <d v="2016-07-01T00:00:00"/>
    <s v="FY17"/>
    <n v="111"/>
  </r>
  <r>
    <n v="212226"/>
    <x v="4"/>
    <d v="2016-07-03T00:00:00"/>
    <s v="UK_Namkino Crunchy Nut Mix 200 Gms"/>
    <n v="100"/>
    <n v="1"/>
    <n v="870"/>
    <n v="100148160"/>
    <x v="2"/>
    <s v="\N"/>
    <n v="0"/>
    <x v="0"/>
    <d v="2016-07-03T00:00:00"/>
    <s v="Valid"/>
    <n v="100"/>
    <n v="2016"/>
    <n v="7"/>
    <s v="2016-7"/>
    <d v="2016-07-01T00:00:00"/>
    <s v="FY17"/>
    <n v="111"/>
  </r>
  <r>
    <n v="212227"/>
    <x v="4"/>
    <d v="2016-07-03T00:00:00"/>
    <s v="RS_Baklawa 500gm"/>
    <n v="330"/>
    <n v="1"/>
    <n v="870"/>
    <n v="100148160"/>
    <x v="2"/>
    <s v="\N"/>
    <n v="0"/>
    <x v="0"/>
    <d v="2016-07-03T00:00:00"/>
    <s v="Valid"/>
    <n v="330"/>
    <n v="2016"/>
    <n v="7"/>
    <s v="2016-7"/>
    <d v="2016-07-01T00:00:00"/>
    <s v="FY17"/>
    <n v="111"/>
  </r>
  <r>
    <n v="212228"/>
    <x v="1"/>
    <d v="2016-07-03T00:00:00"/>
    <s v="Lenovo Zuk"/>
    <n v="33999"/>
    <n v="34"/>
    <n v="1155966"/>
    <n v="100148161"/>
    <x v="3"/>
    <s v="\N"/>
    <n v="0"/>
    <x v="2"/>
    <d v="2016-07-03T00:00:00"/>
    <s v="Gross"/>
    <n v="1155966"/>
    <n v="2016"/>
    <n v="7"/>
    <s v="2016-7"/>
    <d v="2016-07-01T00:00:00"/>
    <s v="FY17"/>
    <n v="356"/>
  </r>
  <r>
    <n v="212229"/>
    <x v="0"/>
    <d v="2016-07-03T00:00:00"/>
    <s v="Nokia Asha 105"/>
    <n v="2620"/>
    <n v="1"/>
    <n v="3395"/>
    <n v="100148162"/>
    <x v="3"/>
    <s v="\N"/>
    <n v="0"/>
    <x v="0"/>
    <d v="2016-07-03T00:00:00"/>
    <s v="Net"/>
    <n v="2620"/>
    <n v="2016"/>
    <n v="7"/>
    <s v="2016-7"/>
    <d v="2016-07-01T00:00:00"/>
    <s v="FY17"/>
    <n v="357"/>
  </r>
  <r>
    <n v="212230"/>
    <x v="0"/>
    <d v="2016-07-03T00:00:00"/>
    <s v="AUDIONIC BT110 SPEAKER"/>
    <n v="775"/>
    <n v="1"/>
    <n v="3395"/>
    <n v="100148162"/>
    <x v="10"/>
    <s v="\N"/>
    <n v="0"/>
    <x v="0"/>
    <d v="2016-07-03T00:00:00"/>
    <s v="Net"/>
    <n v="775"/>
    <n v="2016"/>
    <n v="7"/>
    <s v="2016-7"/>
    <d v="2016-07-01T00:00:00"/>
    <s v="FY17"/>
    <n v="357"/>
  </r>
  <r>
    <n v="212231"/>
    <x v="0"/>
    <d v="2016-07-03T00:00:00"/>
    <s v="bata_comfit-8613714-44-10"/>
    <n v="999"/>
    <n v="1"/>
    <n v="999"/>
    <n v="100148163"/>
    <x v="6"/>
    <s v="\N"/>
    <n v="0"/>
    <x v="6"/>
    <d v="2016-07-03T00:00:00"/>
    <s v="Net"/>
    <n v="999"/>
    <n v="2016"/>
    <n v="7"/>
    <s v="2016-7"/>
    <d v="2016-07-01T00:00:00"/>
    <s v="FY17"/>
    <n v="358"/>
  </r>
  <r>
    <n v="212233"/>
    <x v="0"/>
    <d v="2016-07-03T00:00:00"/>
    <s v="bata_leena-5161226-37-4"/>
    <n v="999"/>
    <n v="1"/>
    <n v="999"/>
    <n v="100148164"/>
    <x v="0"/>
    <s v="\N"/>
    <n v="0"/>
    <x v="0"/>
    <d v="2016-07-03T00:00:00"/>
    <s v="Net"/>
    <n v="999"/>
    <n v="2016"/>
    <n v="7"/>
    <s v="2016-7"/>
    <d v="2016-07-01T00:00:00"/>
    <s v="FY17"/>
    <n v="359"/>
  </r>
  <r>
    <n v="212235"/>
    <x v="0"/>
    <d v="2016-07-03T00:00:00"/>
    <s v="Al Muhafiz Sohan Halwa Almond"/>
    <n v="350"/>
    <n v="1"/>
    <n v="150"/>
    <n v="100148165"/>
    <x v="2"/>
    <s v="\N"/>
    <n v="200"/>
    <x v="0"/>
    <d v="2016-07-03T00:00:00"/>
    <s v="Net"/>
    <n v="350"/>
    <n v="2016"/>
    <n v="7"/>
    <s v="2016-7"/>
    <d v="2016-07-01T00:00:00"/>
    <s v="FY17"/>
    <n v="360"/>
  </r>
  <r>
    <n v="212236"/>
    <x v="0"/>
    <d v="2016-07-03T00:00:00"/>
    <s v="VITAMIN_KOJIC ACID WHITENING CREAM"/>
    <n v="280"/>
    <n v="1"/>
    <n v="840"/>
    <n v="100148166"/>
    <x v="1"/>
    <s v="\N"/>
    <n v="0"/>
    <x v="0"/>
    <d v="2016-07-03T00:00:00"/>
    <s v="Net"/>
    <n v="280"/>
    <n v="2016"/>
    <n v="7"/>
    <s v="2016-7"/>
    <d v="2016-07-01T00:00:00"/>
    <s v="FY17"/>
    <n v="361"/>
  </r>
  <r>
    <n v="212237"/>
    <x v="0"/>
    <d v="2016-07-03T00:00:00"/>
    <s v="vitamin_Kojic Acid Whitening Face Wash"/>
    <n v="280"/>
    <n v="2"/>
    <n v="840"/>
    <n v="100148166"/>
    <x v="1"/>
    <s v="\N"/>
    <n v="0"/>
    <x v="0"/>
    <d v="2016-07-03T00:00:00"/>
    <s v="Net"/>
    <n v="560"/>
    <n v="2016"/>
    <n v="7"/>
    <s v="2016-7"/>
    <d v="2016-07-01T00:00:00"/>
    <s v="FY17"/>
    <n v="361"/>
  </r>
  <r>
    <n v="212238"/>
    <x v="2"/>
    <d v="2016-07-03T00:00:00"/>
    <s v="PucaM_SS-25-BLACK-41"/>
    <n v="1125"/>
    <n v="1"/>
    <n v="126"/>
    <n v="100148167"/>
    <x v="6"/>
    <s v="\N"/>
    <n v="0"/>
    <x v="0"/>
    <d v="2016-07-03T00:00:00"/>
    <s v="Valid"/>
    <n v="1125"/>
    <n v="2016"/>
    <n v="7"/>
    <s v="2016-7"/>
    <d v="2016-07-01T00:00:00"/>
    <s v="FY17"/>
    <n v="362"/>
  </r>
  <r>
    <n v="212240"/>
    <x v="2"/>
    <d v="2016-07-03T00:00:00"/>
    <s v="kkc_Jasmine King Air Freshener"/>
    <n v="144"/>
    <n v="1"/>
    <n v="144"/>
    <n v="100148168"/>
    <x v="5"/>
    <n v="80702"/>
    <n v="0"/>
    <x v="0"/>
    <d v="2016-07-03T00:00:00"/>
    <s v="Valid"/>
    <n v="144"/>
    <n v="2016"/>
    <n v="7"/>
    <s v="2016-7"/>
    <d v="2016-07-01T00:00:00"/>
    <s v="FY17"/>
    <n v="241"/>
  </r>
  <r>
    <n v="212241"/>
    <x v="0"/>
    <d v="2016-07-03T00:00:00"/>
    <s v="PucaM_SS-2715-CAMEL-43"/>
    <n v="1500"/>
    <n v="1"/>
    <n v="1500"/>
    <n v="100148169"/>
    <x v="6"/>
    <s v="\N"/>
    <n v="0"/>
    <x v="0"/>
    <d v="2016-07-03T00:00:00"/>
    <s v="Net"/>
    <n v="1500"/>
    <n v="2016"/>
    <n v="7"/>
    <s v="2016-7"/>
    <d v="2016-07-01T00:00:00"/>
    <s v="FY17"/>
    <n v="363"/>
  </r>
  <r>
    <n v="212243"/>
    <x v="0"/>
    <d v="2016-07-03T00:00:00"/>
    <s v="kkc_Rose King  Air Freshener"/>
    <n v="144"/>
    <n v="1"/>
    <n v="144"/>
    <n v="100148170"/>
    <x v="5"/>
    <n v="80702"/>
    <n v="0"/>
    <x v="0"/>
    <d v="2016-07-03T00:00:00"/>
    <s v="Net"/>
    <n v="144"/>
    <n v="2016"/>
    <n v="7"/>
    <s v="2016-7"/>
    <d v="2016-07-01T00:00:00"/>
    <s v="FY17"/>
    <n v="241"/>
  </r>
  <r>
    <n v="212244"/>
    <x v="1"/>
    <d v="2016-07-03T00:00:00"/>
    <s v="AC_110-white with blacck"/>
    <n v="999"/>
    <n v="1"/>
    <n v="999"/>
    <n v="100148171"/>
    <x v="0"/>
    <s v="\N"/>
    <n v="0"/>
    <x v="0"/>
    <d v="2016-07-03T00:00:00"/>
    <s v="Gross"/>
    <n v="999"/>
    <n v="2016"/>
    <n v="7"/>
    <s v="2016-7"/>
    <d v="2016-07-01T00:00:00"/>
    <s v="FY17"/>
    <n v="364"/>
  </r>
  <r>
    <n v="212245"/>
    <x v="1"/>
    <d v="2016-07-03T00:00:00"/>
    <s v="HR_Pani Puri 360g"/>
    <n v="350"/>
    <n v="1"/>
    <n v="350"/>
    <n v="100148172"/>
    <x v="2"/>
    <s v="\N"/>
    <n v="0"/>
    <x v="0"/>
    <d v="2016-07-03T00:00:00"/>
    <s v="Gross"/>
    <n v="350"/>
    <n v="2016"/>
    <n v="7"/>
    <s v="2016-7"/>
    <d v="2016-07-01T00:00:00"/>
    <s v="FY17"/>
    <n v="365"/>
  </r>
  <r>
    <n v="212246"/>
    <x v="1"/>
    <d v="2016-07-03T00:00:00"/>
    <s v="hol_T-38-42"/>
    <n v="1450"/>
    <n v="1"/>
    <n v="1450"/>
    <n v="100148173"/>
    <x v="6"/>
    <s v="\N"/>
    <n v="0"/>
    <x v="0"/>
    <d v="2016-07-03T00:00:00"/>
    <s v="Gross"/>
    <n v="1450"/>
    <n v="2016"/>
    <n v="7"/>
    <s v="2016-7"/>
    <d v="2016-07-01T00:00:00"/>
    <s v="FY17"/>
    <n v="366"/>
  </r>
  <r>
    <n v="212248"/>
    <x v="0"/>
    <d v="2016-07-03T00:00:00"/>
    <s v="Al Muhafiz Sohan Halwa Walnut"/>
    <n v="510"/>
    <n v="1"/>
    <n v="510"/>
    <n v="100148174"/>
    <x v="2"/>
    <s v="\N"/>
    <n v="0"/>
    <x v="0"/>
    <d v="2016-07-03T00:00:00"/>
    <s v="Net"/>
    <n v="510"/>
    <n v="2016"/>
    <n v="7"/>
    <s v="2016-7"/>
    <d v="2016-07-01T00:00:00"/>
    <s v="FY17"/>
    <n v="367"/>
  </r>
  <r>
    <n v="212249"/>
    <x v="1"/>
    <d v="2016-07-03T00:00:00"/>
    <s v="Am-PTV_VC-1029-M"/>
    <n v="6000"/>
    <n v="1"/>
    <n v="7933.86"/>
    <n v="100148175"/>
    <x v="6"/>
    <s v="\N"/>
    <n v="0"/>
    <x v="2"/>
    <d v="2016-07-03T00:00:00"/>
    <s v="Gross"/>
    <n v="6000"/>
    <n v="2016"/>
    <n v="7"/>
    <s v="2016-7"/>
    <d v="2016-07-01T00:00:00"/>
    <s v="FY17"/>
    <n v="368"/>
  </r>
  <r>
    <n v="212251"/>
    <x v="0"/>
    <d v="2016-07-03T00:00:00"/>
    <s v="Audionic_LT-486"/>
    <n v="250"/>
    <n v="1"/>
    <n v="525"/>
    <n v="100148176"/>
    <x v="10"/>
    <s v="\N"/>
    <n v="0"/>
    <x v="0"/>
    <d v="2016-07-03T00:00:00"/>
    <s v="Net"/>
    <n v="250"/>
    <n v="2016"/>
    <n v="7"/>
    <s v="2016-7"/>
    <d v="2016-07-01T00:00:00"/>
    <s v="FY17"/>
    <n v="369"/>
  </r>
  <r>
    <n v="212252"/>
    <x v="0"/>
    <d v="2016-07-03T00:00:00"/>
    <s v="Audionic_ LT-480 "/>
    <n v="275"/>
    <n v="1"/>
    <n v="525"/>
    <n v="100148176"/>
    <x v="10"/>
    <s v="\N"/>
    <n v="0"/>
    <x v="0"/>
    <d v="2016-07-03T00:00:00"/>
    <s v="Net"/>
    <n v="275"/>
    <n v="2016"/>
    <n v="7"/>
    <s v="2016-7"/>
    <d v="2016-07-01T00:00:00"/>
    <s v="FY17"/>
    <n v="369"/>
  </r>
  <r>
    <n v="212253"/>
    <x v="1"/>
    <d v="2016-07-03T00:00:00"/>
    <s v="sputnik_701/5-9"/>
    <n v="1500"/>
    <n v="1"/>
    <n v="1500"/>
    <n v="100148177"/>
    <x v="6"/>
    <s v="\N"/>
    <n v="0"/>
    <x v="0"/>
    <d v="2016-07-03T00:00:00"/>
    <s v="Gross"/>
    <n v="1500"/>
    <n v="2016"/>
    <n v="7"/>
    <s v="2016-7"/>
    <d v="2016-07-01T00:00:00"/>
    <s v="FY17"/>
    <n v="370"/>
  </r>
  <r>
    <n v="212255"/>
    <x v="0"/>
    <d v="2016-07-03T00:00:00"/>
    <s v="B-power_8282391-43"/>
    <n v="2499"/>
    <n v="1"/>
    <n v="2499"/>
    <n v="100148178"/>
    <x v="6"/>
    <s v="\N"/>
    <n v="0"/>
    <x v="0"/>
    <d v="2016-07-03T00:00:00"/>
    <s v="Net"/>
    <n v="2499"/>
    <n v="2016"/>
    <n v="7"/>
    <s v="2016-7"/>
    <d v="2016-07-01T00:00:00"/>
    <s v="FY17"/>
    <n v="371"/>
  </r>
  <r>
    <n v="212257"/>
    <x v="0"/>
    <d v="2016-07-03T00:00:00"/>
    <s v="kcc_glamour deal"/>
    <n v="320"/>
    <n v="1"/>
    <n v="320"/>
    <n v="100148179"/>
    <x v="1"/>
    <s v="\N"/>
    <n v="0"/>
    <x v="0"/>
    <d v="2016-07-03T00:00:00"/>
    <s v="Net"/>
    <n v="320"/>
    <n v="2016"/>
    <n v="7"/>
    <s v="2016-7"/>
    <d v="2016-07-01T00:00:00"/>
    <s v="FY17"/>
    <n v="48"/>
  </r>
  <r>
    <n v="212258"/>
    <x v="2"/>
    <d v="2016-07-03T00:00:00"/>
    <s v="sputnik_701/D14-10"/>
    <n v="1500"/>
    <n v="1"/>
    <n v="1500"/>
    <n v="100148180"/>
    <x v="6"/>
    <s v="\N"/>
    <n v="0"/>
    <x v="0"/>
    <d v="2016-07-03T00:00:00"/>
    <s v="Valid"/>
    <n v="1500"/>
    <n v="2016"/>
    <n v="7"/>
    <s v="2016-7"/>
    <d v="2016-07-01T00:00:00"/>
    <s v="FY17"/>
    <n v="372"/>
  </r>
  <r>
    <n v="212260"/>
    <x v="0"/>
    <d v="2016-07-03T00:00:00"/>
    <s v="kcc_fresh"/>
    <n v="180"/>
    <n v="1"/>
    <n v="180"/>
    <n v="100148181"/>
    <x v="1"/>
    <s v="\N"/>
    <n v="0"/>
    <x v="0"/>
    <d v="2016-07-03T00:00:00"/>
    <s v="Net"/>
    <n v="180"/>
    <n v="2016"/>
    <n v="7"/>
    <s v="2016-7"/>
    <d v="2016-07-01T00:00:00"/>
    <s v="FY17"/>
    <n v="373"/>
  </r>
  <r>
    <n v="212261"/>
    <x v="0"/>
    <d v="2016-07-03T00:00:00"/>
    <s v="Hstyle_HW-2016156"/>
    <n v="405"/>
    <n v="1"/>
    <n v="405"/>
    <n v="100148182"/>
    <x v="1"/>
    <s v="\N"/>
    <n v="0"/>
    <x v="0"/>
    <d v="2016-07-03T00:00:00"/>
    <s v="Net"/>
    <n v="405"/>
    <n v="2016"/>
    <n v="7"/>
    <s v="2016-7"/>
    <d v="2016-07-01T00:00:00"/>
    <s v="FY17"/>
    <n v="374"/>
  </r>
  <r>
    <n v="212262"/>
    <x v="2"/>
    <d v="2016-07-03T00:00:00"/>
    <s v="Veet_1"/>
    <n v="165"/>
    <n v="1"/>
    <n v="165"/>
    <n v="100148183"/>
    <x v="1"/>
    <s v="\N"/>
    <n v="0"/>
    <x v="0"/>
    <d v="2016-07-03T00:00:00"/>
    <s v="Valid"/>
    <n v="165"/>
    <n v="2016"/>
    <n v="7"/>
    <s v="2016-7"/>
    <d v="2016-07-01T00:00:00"/>
    <s v="FY17"/>
    <n v="375"/>
  </r>
  <r>
    <n v="212263"/>
    <x v="0"/>
    <d v="2016-07-03T00:00:00"/>
    <s v="kcc_Harmony Perfumed Talcum Powder-200gm"/>
    <n v="143"/>
    <n v="1"/>
    <n v="143"/>
    <n v="100148184"/>
    <x v="1"/>
    <s v="\N"/>
    <n v="0"/>
    <x v="0"/>
    <d v="2016-07-03T00:00:00"/>
    <s v="Net"/>
    <n v="143"/>
    <n v="2016"/>
    <n v="7"/>
    <s v="2016-7"/>
    <d v="2016-07-01T00:00:00"/>
    <s v="FY17"/>
    <n v="48"/>
  </r>
  <r>
    <n v="212265"/>
    <x v="0"/>
    <d v="2016-07-03T00:00:00"/>
    <s v="rute2_Vit B 50 Complex 50 Tablets"/>
    <n v="890"/>
    <n v="1"/>
    <n v="2090"/>
    <n v="100148185"/>
    <x v="12"/>
    <s v="\N"/>
    <n v="0"/>
    <x v="0"/>
    <d v="2016-07-03T00:00:00"/>
    <s v="Net"/>
    <n v="890"/>
    <n v="2016"/>
    <n v="7"/>
    <s v="2016-7"/>
    <d v="2016-07-01T00:00:00"/>
    <s v="FY17"/>
    <n v="376"/>
  </r>
  <r>
    <n v="212266"/>
    <x v="0"/>
    <d v="2016-07-03T00:00:00"/>
    <s v="vitamin_Ultra Whey Protein"/>
    <n v="1200"/>
    <n v="1"/>
    <n v="2090"/>
    <n v="100148185"/>
    <x v="12"/>
    <s v="\N"/>
    <n v="0"/>
    <x v="0"/>
    <d v="2016-07-03T00:00:00"/>
    <s v="Net"/>
    <n v="1200"/>
    <n v="2016"/>
    <n v="7"/>
    <s v="2016-7"/>
    <d v="2016-07-01T00:00:00"/>
    <s v="FY17"/>
    <n v="376"/>
  </r>
  <r>
    <n v="212267"/>
    <x v="1"/>
    <d v="2016-07-03T00:00:00"/>
    <s v="MYWALET_MW-033-D1-BLACK"/>
    <n v="1082"/>
    <n v="1"/>
    <n v="1082"/>
    <n v="100148186"/>
    <x v="6"/>
    <s v="\N"/>
    <n v="0"/>
    <x v="0"/>
    <d v="2016-07-03T00:00:00"/>
    <s v="Gross"/>
    <n v="1082"/>
    <n v="2016"/>
    <n v="7"/>
    <s v="2016-7"/>
    <d v="2016-07-01T00:00:00"/>
    <s v="FY17"/>
    <n v="377"/>
  </r>
  <r>
    <n v="212268"/>
    <x v="0"/>
    <d v="2016-07-03T00:00:00"/>
    <s v="vitamin_Vita White"/>
    <n v="960"/>
    <n v="2"/>
    <n v="1920"/>
    <n v="100148187"/>
    <x v="12"/>
    <s v="\N"/>
    <n v="0"/>
    <x v="0"/>
    <d v="2016-07-03T00:00:00"/>
    <s v="Net"/>
    <n v="1920"/>
    <n v="2016"/>
    <n v="7"/>
    <s v="2016-7"/>
    <d v="2016-07-01T00:00:00"/>
    <s v="FY17"/>
    <n v="378"/>
  </r>
  <r>
    <n v="212269"/>
    <x v="0"/>
    <d v="2016-07-03T00:00:00"/>
    <s v="UK_Pheni 400 Gms"/>
    <n v="150"/>
    <n v="1"/>
    <n v="150"/>
    <n v="100148188"/>
    <x v="2"/>
    <n v="80645"/>
    <n v="0"/>
    <x v="0"/>
    <d v="2016-07-03T00:00:00"/>
    <s v="Net"/>
    <n v="150"/>
    <n v="2016"/>
    <n v="7"/>
    <s v="2016-7"/>
    <d v="2016-07-01T00:00:00"/>
    <s v="FY17"/>
    <n v="93"/>
  </r>
  <r>
    <n v="212270"/>
    <x v="2"/>
    <d v="2016-07-03T00:00:00"/>
    <s v="vitamin_Royal Jelly 500"/>
    <n v="640"/>
    <n v="1"/>
    <n v="640"/>
    <n v="100148189"/>
    <x v="12"/>
    <s v="\N"/>
    <n v="0"/>
    <x v="0"/>
    <d v="2016-07-03T00:00:00"/>
    <s v="Valid"/>
    <n v="640"/>
    <n v="2016"/>
    <n v="7"/>
    <s v="2016-7"/>
    <d v="2016-07-01T00:00:00"/>
    <s v="FY17"/>
    <n v="379"/>
  </r>
  <r>
    <n v="212271"/>
    <x v="0"/>
    <d v="2016-07-03T00:00:00"/>
    <s v="VITAMIN_HAIR SKIN &amp; NAIL FORMULA"/>
    <n v="480"/>
    <n v="2"/>
    <n v="960"/>
    <n v="100148190"/>
    <x v="12"/>
    <s v="\N"/>
    <n v="0"/>
    <x v="0"/>
    <d v="2016-07-03T00:00:00"/>
    <s v="Net"/>
    <n v="960"/>
    <n v="2016"/>
    <n v="7"/>
    <s v="2016-7"/>
    <d v="2016-07-01T00:00:00"/>
    <s v="FY17"/>
    <n v="378"/>
  </r>
  <r>
    <n v="212272"/>
    <x v="0"/>
    <d v="2016-07-03T00:00:00"/>
    <s v="VITAMIN_WHITENING BB CREAM"/>
    <n v="280"/>
    <n v="1"/>
    <n v="70"/>
    <n v="100148191"/>
    <x v="1"/>
    <s v="\N"/>
    <n v="0"/>
    <x v="0"/>
    <d v="2016-07-03T00:00:00"/>
    <s v="Net"/>
    <n v="280"/>
    <n v="2016"/>
    <n v="7"/>
    <s v="2016-7"/>
    <d v="2016-07-01T00:00:00"/>
    <s v="FY17"/>
    <n v="380"/>
  </r>
  <r>
    <n v="212273"/>
    <x v="0"/>
    <d v="2016-07-03T00:00:00"/>
    <s v="alkhair_Black Seed Oil Softgel Capsules100  Cap bottle"/>
    <n v="500"/>
    <n v="1"/>
    <n v="70"/>
    <n v="100148191"/>
    <x v="8"/>
    <s v="\N"/>
    <n v="0"/>
    <x v="0"/>
    <d v="2016-07-03T00:00:00"/>
    <s v="Net"/>
    <n v="500"/>
    <n v="2016"/>
    <n v="7"/>
    <s v="2016-7"/>
    <d v="2016-07-01T00:00:00"/>
    <s v="FY17"/>
    <n v="380"/>
  </r>
  <r>
    <n v="212274"/>
    <x v="1"/>
    <d v="2016-07-03T00:00:00"/>
    <s v="vitamin_Vita White"/>
    <n v="960"/>
    <n v="2"/>
    <n v="1920"/>
    <n v="100148192"/>
    <x v="12"/>
    <s v="\N"/>
    <n v="0"/>
    <x v="0"/>
    <d v="2016-07-03T00:00:00"/>
    <s v="Gross"/>
    <n v="1920"/>
    <n v="2016"/>
    <n v="7"/>
    <s v="2016-7"/>
    <d v="2016-07-01T00:00:00"/>
    <s v="FY17"/>
    <n v="378"/>
  </r>
  <r>
    <n v="212275"/>
    <x v="0"/>
    <d v="2016-07-03T00:00:00"/>
    <s v="sentiments_Ferrero Rocher Gift Box"/>
    <n v="1"/>
    <n v="1"/>
    <n v="0"/>
    <n v="100148193"/>
    <x v="8"/>
    <s v="\N"/>
    <n v="1"/>
    <x v="0"/>
    <d v="2016-07-03T00:00:00"/>
    <s v="Net"/>
    <n v="1"/>
    <n v="2016"/>
    <n v="7"/>
    <s v="2016-7"/>
    <d v="2016-07-01T00:00:00"/>
    <s v="FY17"/>
    <n v="381"/>
  </r>
  <r>
    <n v="212276"/>
    <x v="1"/>
    <d v="2016-07-03T00:00:00"/>
    <s v="ESPICO_050-Fancy Nylon Bra-Black-34"/>
    <n v="430"/>
    <n v="1"/>
    <n v="430"/>
    <n v="100148194"/>
    <x v="0"/>
    <s v="\N"/>
    <n v="0"/>
    <x v="0"/>
    <d v="2016-07-03T00:00:00"/>
    <s v="Gross"/>
    <n v="430"/>
    <n v="2016"/>
    <n v="7"/>
    <s v="2016-7"/>
    <d v="2016-07-01T00:00:00"/>
    <s v="FY17"/>
    <n v="382"/>
  </r>
  <r>
    <n v="212278"/>
    <x v="0"/>
    <d v="2016-07-03T00:00:00"/>
    <s v="JBS_SL-STOR-017"/>
    <n v="100"/>
    <n v="1"/>
    <n v="180"/>
    <n v="100148195"/>
    <x v="5"/>
    <s v="\N"/>
    <n v="52.63"/>
    <x v="0"/>
    <d v="2016-07-03T00:00:00"/>
    <s v="Net"/>
    <n v="100"/>
    <n v="2016"/>
    <n v="7"/>
    <s v="2016-7"/>
    <d v="2016-07-01T00:00:00"/>
    <s v="FY17"/>
    <n v="383"/>
  </r>
  <r>
    <n v="212279"/>
    <x v="0"/>
    <d v="2016-07-03T00:00:00"/>
    <s v="JBS_SL-STOR-051"/>
    <n v="100"/>
    <n v="1"/>
    <n v="180"/>
    <n v="100148195"/>
    <x v="5"/>
    <s v="\N"/>
    <n v="52.63"/>
    <x v="0"/>
    <d v="2016-07-03T00:00:00"/>
    <s v="Net"/>
    <n v="100"/>
    <n v="2016"/>
    <n v="7"/>
    <s v="2016-7"/>
    <d v="2016-07-01T00:00:00"/>
    <s v="FY17"/>
    <n v="383"/>
  </r>
  <r>
    <n v="212280"/>
    <x v="0"/>
    <d v="2016-07-03T00:00:00"/>
    <s v="JBS_SL-STOR-024"/>
    <n v="180"/>
    <n v="1"/>
    <n v="180"/>
    <n v="100148195"/>
    <x v="5"/>
    <s v="\N"/>
    <n v="94.74"/>
    <x v="0"/>
    <d v="2016-07-03T00:00:00"/>
    <s v="Net"/>
    <n v="180"/>
    <n v="2016"/>
    <n v="7"/>
    <s v="2016-7"/>
    <d v="2016-07-01T00:00:00"/>
    <s v="FY17"/>
    <n v="383"/>
  </r>
  <r>
    <n v="212281"/>
    <x v="1"/>
    <d v="2016-07-03T00:00:00"/>
    <s v="sputnik_177/9-10"/>
    <n v="1500"/>
    <n v="1"/>
    <n v="1500"/>
    <n v="100148196"/>
    <x v="6"/>
    <s v="\N"/>
    <n v="0"/>
    <x v="0"/>
    <d v="2016-07-03T00:00:00"/>
    <s v="Gross"/>
    <n v="1500"/>
    <n v="2016"/>
    <n v="7"/>
    <s v="2016-7"/>
    <d v="2016-07-01T00:00:00"/>
    <s v="FY17"/>
    <n v="384"/>
  </r>
  <r>
    <n v="212283"/>
    <x v="1"/>
    <d v="2016-07-03T00:00:00"/>
    <s v="Audionic_DJ-106"/>
    <n v="625"/>
    <n v="1"/>
    <n v="625"/>
    <n v="100148197"/>
    <x v="10"/>
    <s v="\N"/>
    <n v="0"/>
    <x v="0"/>
    <d v="2016-07-03T00:00:00"/>
    <s v="Gross"/>
    <n v="625"/>
    <n v="2016"/>
    <n v="7"/>
    <s v="2016-7"/>
    <d v="2016-07-01T00:00:00"/>
    <s v="FY17"/>
    <n v="385"/>
  </r>
  <r>
    <n v="212284"/>
    <x v="0"/>
    <d v="2016-07-03T00:00:00"/>
    <s v="sputnik_3444/10-9"/>
    <n v="2000"/>
    <n v="1"/>
    <n v="2639"/>
    <n v="100148198"/>
    <x v="0"/>
    <s v="\N"/>
    <n v="0"/>
    <x v="1"/>
    <d v="2016-07-03T00:00:00"/>
    <s v="Net"/>
    <n v="2000"/>
    <n v="2016"/>
    <n v="7"/>
    <s v="2016-7"/>
    <d v="2016-07-01T00:00:00"/>
    <s v="FY17"/>
    <n v="386"/>
  </r>
  <r>
    <n v="212286"/>
    <x v="0"/>
    <d v="2016-07-03T00:00:00"/>
    <s v="ihijab_PN039"/>
    <n v="639"/>
    <n v="1"/>
    <n v="2639"/>
    <n v="100148198"/>
    <x v="0"/>
    <s v="\N"/>
    <n v="0"/>
    <x v="1"/>
    <d v="2016-07-03T00:00:00"/>
    <s v="Net"/>
    <n v="639"/>
    <n v="2016"/>
    <n v="7"/>
    <s v="2016-7"/>
    <d v="2016-07-01T00:00:00"/>
    <s v="FY17"/>
    <n v="386"/>
  </r>
  <r>
    <n v="212287"/>
    <x v="0"/>
    <d v="2016-07-03T00:00:00"/>
    <s v="Al Muhafiz Sohan Halwa Almond"/>
    <n v="350"/>
    <n v="1"/>
    <n v="150"/>
    <n v="100148199"/>
    <x v="2"/>
    <s v="\N"/>
    <n v="200"/>
    <x v="0"/>
    <d v="2016-07-03T00:00:00"/>
    <s v="Net"/>
    <n v="350"/>
    <n v="2016"/>
    <n v="7"/>
    <s v="2016-7"/>
    <d v="2016-07-01T00:00:00"/>
    <s v="FY17"/>
    <n v="387"/>
  </r>
  <r>
    <n v="212288"/>
    <x v="0"/>
    <d v="2016-07-03T00:00:00"/>
    <s v="ajwa_Ajwa Seeds Powder"/>
    <n v="900"/>
    <n v="1"/>
    <n v="1800"/>
    <n v="100148200"/>
    <x v="12"/>
    <s v="\N"/>
    <n v="0"/>
    <x v="0"/>
    <d v="2016-07-03T00:00:00"/>
    <s v="Net"/>
    <n v="900"/>
    <n v="2016"/>
    <n v="7"/>
    <s v="2016-7"/>
    <d v="2016-07-01T00:00:00"/>
    <s v="FY17"/>
    <n v="388"/>
  </r>
  <r>
    <n v="212289"/>
    <x v="0"/>
    <d v="2016-07-03T00:00:00"/>
    <s v="ajwa_Ajwa Dates Powder"/>
    <n v="900"/>
    <n v="1"/>
    <n v="1800"/>
    <n v="100148200"/>
    <x v="12"/>
    <s v="\N"/>
    <n v="0"/>
    <x v="0"/>
    <d v="2016-07-03T00:00:00"/>
    <s v="Net"/>
    <n v="900"/>
    <n v="2016"/>
    <n v="7"/>
    <s v="2016-7"/>
    <d v="2016-07-01T00:00:00"/>
    <s v="FY17"/>
    <n v="388"/>
  </r>
  <r>
    <n v="212290"/>
    <x v="0"/>
    <d v="2016-07-03T00:00:00"/>
    <s v="ESPICO_050-Fancy Nylon Bra-Black-34"/>
    <n v="430"/>
    <n v="1"/>
    <n v="130"/>
    <n v="100148201"/>
    <x v="0"/>
    <s v="\N"/>
    <n v="100"/>
    <x v="2"/>
    <d v="2016-07-03T00:00:00"/>
    <s v="Net"/>
    <n v="430"/>
    <n v="2016"/>
    <n v="7"/>
    <s v="2016-7"/>
    <d v="2016-07-01T00:00:00"/>
    <s v="FY17"/>
    <n v="389"/>
  </r>
  <r>
    <n v="212292"/>
    <x v="0"/>
    <d v="2016-07-03T00:00:00"/>
    <s v="ESPICO_Sports Bra-Skin-Free size"/>
    <n v="480"/>
    <n v="1"/>
    <n v="280"/>
    <n v="100148202"/>
    <x v="0"/>
    <s v="\N"/>
    <n v="200"/>
    <x v="0"/>
    <d v="2016-07-03T00:00:00"/>
    <s v="Net"/>
    <n v="480"/>
    <n v="2016"/>
    <n v="7"/>
    <s v="2016-7"/>
    <d v="2016-07-01T00:00:00"/>
    <s v="FY17"/>
    <n v="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5F26F-DDE4-4DAD-AAD1-5CDB1CDC4F9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0" firstHeaderRow="1" firstDataRow="2" firstDataCol="1"/>
  <pivotFields count="21"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Col" dataField="1" showAll="0">
      <items count="15">
        <item x="4"/>
        <item x="1"/>
        <item x="13"/>
        <item x="10"/>
        <item x="9"/>
        <item x="12"/>
        <item x="5"/>
        <item x="7"/>
        <item x="6"/>
        <item x="3"/>
        <item x="8"/>
        <item x="2"/>
        <item x="1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7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product category" fld="8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8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A27D-2892-4C59-BB3E-7640DB5EB8CF}">
  <dimension ref="A1:U1001"/>
  <sheetViews>
    <sheetView topLeftCell="A978" workbookViewId="0">
      <selection activeCell="A979" sqref="A979"/>
    </sheetView>
  </sheetViews>
  <sheetFormatPr defaultRowHeight="15" x14ac:dyDescent="0.25"/>
  <cols>
    <col min="6" max="6" width="12" style="5" bestFit="1" customWidth="1"/>
    <col min="8" max="8" width="13.85546875" customWidth="1"/>
    <col min="9" max="9" width="18.42578125" bestFit="1" customWidth="1"/>
    <col min="10" max="10" width="13.42578125" style="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211131</v>
      </c>
      <c r="B2" t="s">
        <v>21</v>
      </c>
      <c r="C2" s="1">
        <v>42552</v>
      </c>
      <c r="D2" t="s">
        <v>22</v>
      </c>
      <c r="E2">
        <v>1950</v>
      </c>
      <c r="F2" s="5">
        <v>1</v>
      </c>
      <c r="G2">
        <v>1950</v>
      </c>
      <c r="H2">
        <v>100147443</v>
      </c>
      <c r="I2" t="s">
        <v>23</v>
      </c>
      <c r="J2" s="4" t="s">
        <v>24</v>
      </c>
      <c r="K2">
        <v>0</v>
      </c>
      <c r="L2" t="s">
        <v>25</v>
      </c>
      <c r="M2" s="1">
        <v>42552</v>
      </c>
      <c r="N2" t="s">
        <v>35</v>
      </c>
      <c r="O2" s="2">
        <v>1950</v>
      </c>
      <c r="P2">
        <v>2016</v>
      </c>
      <c r="Q2">
        <v>7</v>
      </c>
      <c r="R2" t="s">
        <v>26</v>
      </c>
      <c r="S2" s="3">
        <v>42552</v>
      </c>
      <c r="T2" t="s">
        <v>27</v>
      </c>
      <c r="U2">
        <v>1</v>
      </c>
    </row>
    <row r="3" spans="1:21" x14ac:dyDescent="0.25">
      <c r="A3">
        <v>211133</v>
      </c>
      <c r="B3" t="s">
        <v>28</v>
      </c>
      <c r="C3" s="1">
        <v>42552</v>
      </c>
      <c r="D3" t="s">
        <v>29</v>
      </c>
      <c r="E3">
        <v>240</v>
      </c>
      <c r="F3" s="5">
        <v>1</v>
      </c>
      <c r="G3">
        <v>240</v>
      </c>
      <c r="H3">
        <v>100147444</v>
      </c>
      <c r="I3" t="s">
        <v>30</v>
      </c>
      <c r="J3" s="4" t="s">
        <v>24</v>
      </c>
      <c r="K3">
        <v>0</v>
      </c>
      <c r="L3" t="s">
        <v>25</v>
      </c>
      <c r="M3" s="1">
        <v>42552</v>
      </c>
      <c r="N3" t="s">
        <v>31</v>
      </c>
      <c r="O3">
        <v>240</v>
      </c>
      <c r="P3">
        <v>2016</v>
      </c>
      <c r="Q3">
        <v>7</v>
      </c>
      <c r="R3" t="s">
        <v>26</v>
      </c>
      <c r="S3" s="3">
        <v>42552</v>
      </c>
      <c r="T3" t="s">
        <v>27</v>
      </c>
      <c r="U3">
        <v>2</v>
      </c>
    </row>
    <row r="4" spans="1:21" x14ac:dyDescent="0.25">
      <c r="A4">
        <v>211134</v>
      </c>
      <c r="B4" t="s">
        <v>28</v>
      </c>
      <c r="C4" s="1">
        <v>42552</v>
      </c>
      <c r="D4" t="s">
        <v>32</v>
      </c>
      <c r="E4">
        <v>2450</v>
      </c>
      <c r="F4" s="5">
        <v>1</v>
      </c>
      <c r="G4">
        <v>2450</v>
      </c>
      <c r="H4">
        <v>100147445</v>
      </c>
      <c r="I4" t="s">
        <v>23</v>
      </c>
      <c r="J4" s="4" t="s">
        <v>24</v>
      </c>
      <c r="K4">
        <v>0</v>
      </c>
      <c r="L4" t="s">
        <v>25</v>
      </c>
      <c r="M4" s="1">
        <v>42552</v>
      </c>
      <c r="N4" t="s">
        <v>31</v>
      </c>
      <c r="O4" s="2">
        <v>2450</v>
      </c>
      <c r="P4">
        <v>2016</v>
      </c>
      <c r="Q4">
        <v>7</v>
      </c>
      <c r="R4" t="s">
        <v>26</v>
      </c>
      <c r="S4" s="3">
        <v>42552</v>
      </c>
      <c r="T4" t="s">
        <v>27</v>
      </c>
      <c r="U4">
        <v>3</v>
      </c>
    </row>
    <row r="5" spans="1:21" x14ac:dyDescent="0.25">
      <c r="A5">
        <v>211135</v>
      </c>
      <c r="B5" t="s">
        <v>21</v>
      </c>
      <c r="C5" s="1">
        <v>42552</v>
      </c>
      <c r="D5" t="s">
        <v>33</v>
      </c>
      <c r="E5">
        <v>360</v>
      </c>
      <c r="F5" s="5">
        <v>1</v>
      </c>
      <c r="G5">
        <v>60</v>
      </c>
      <c r="H5">
        <v>100147446</v>
      </c>
      <c r="I5" t="s">
        <v>30</v>
      </c>
      <c r="J5" s="4" t="s">
        <v>34</v>
      </c>
      <c r="K5">
        <v>300</v>
      </c>
      <c r="L5" t="s">
        <v>25</v>
      </c>
      <c r="M5" s="1">
        <v>42552</v>
      </c>
      <c r="N5" t="s">
        <v>35</v>
      </c>
      <c r="O5">
        <v>360</v>
      </c>
      <c r="P5">
        <v>2016</v>
      </c>
      <c r="Q5">
        <v>7</v>
      </c>
      <c r="R5" t="s">
        <v>26</v>
      </c>
      <c r="S5" s="3">
        <v>42552</v>
      </c>
      <c r="T5" t="s">
        <v>27</v>
      </c>
      <c r="U5">
        <v>4</v>
      </c>
    </row>
    <row r="6" spans="1:21" x14ac:dyDescent="0.25">
      <c r="A6">
        <v>211136</v>
      </c>
      <c r="B6" t="s">
        <v>36</v>
      </c>
      <c r="C6" s="1">
        <v>42552</v>
      </c>
      <c r="D6" t="s">
        <v>37</v>
      </c>
      <c r="E6">
        <v>555</v>
      </c>
      <c r="F6" s="5">
        <v>2</v>
      </c>
      <c r="G6">
        <v>1110</v>
      </c>
      <c r="H6">
        <v>100147447</v>
      </c>
      <c r="I6" t="s">
        <v>38</v>
      </c>
      <c r="J6" s="4" t="s">
        <v>24</v>
      </c>
      <c r="K6">
        <v>0</v>
      </c>
      <c r="L6" t="s">
        <v>25</v>
      </c>
      <c r="M6" s="1">
        <v>42552</v>
      </c>
      <c r="N6" t="s">
        <v>39</v>
      </c>
      <c r="O6" s="2">
        <v>1110</v>
      </c>
      <c r="P6">
        <v>2016</v>
      </c>
      <c r="Q6">
        <v>7</v>
      </c>
      <c r="R6" t="s">
        <v>26</v>
      </c>
      <c r="S6" s="3">
        <v>42552</v>
      </c>
      <c r="T6" t="s">
        <v>27</v>
      </c>
      <c r="U6">
        <v>5</v>
      </c>
    </row>
    <row r="7" spans="1:21" x14ac:dyDescent="0.25">
      <c r="A7">
        <v>211137</v>
      </c>
      <c r="B7" t="s">
        <v>28</v>
      </c>
      <c r="C7" s="1">
        <v>42552</v>
      </c>
      <c r="D7" t="s">
        <v>40</v>
      </c>
      <c r="E7">
        <v>80</v>
      </c>
      <c r="F7" s="5">
        <v>1</v>
      </c>
      <c r="G7">
        <v>80</v>
      </c>
      <c r="H7">
        <v>100147448</v>
      </c>
      <c r="I7" t="s">
        <v>38</v>
      </c>
      <c r="J7" s="4" t="s">
        <v>24</v>
      </c>
      <c r="K7">
        <v>0</v>
      </c>
      <c r="L7" t="s">
        <v>25</v>
      </c>
      <c r="M7" s="1">
        <v>42552</v>
      </c>
      <c r="N7" t="s">
        <v>31</v>
      </c>
      <c r="O7">
        <v>80</v>
      </c>
      <c r="P7">
        <v>2016</v>
      </c>
      <c r="Q7">
        <v>7</v>
      </c>
      <c r="R7" t="s">
        <v>26</v>
      </c>
      <c r="S7" s="3">
        <v>42552</v>
      </c>
      <c r="T7" t="s">
        <v>27</v>
      </c>
      <c r="U7">
        <v>6</v>
      </c>
    </row>
    <row r="8" spans="1:21" x14ac:dyDescent="0.25">
      <c r="A8">
        <v>211138</v>
      </c>
      <c r="B8" t="s">
        <v>21</v>
      </c>
      <c r="C8" s="1">
        <v>42552</v>
      </c>
      <c r="D8" t="s">
        <v>33</v>
      </c>
      <c r="E8">
        <v>360</v>
      </c>
      <c r="F8" s="5">
        <v>1</v>
      </c>
      <c r="G8">
        <v>60</v>
      </c>
      <c r="H8">
        <v>100147449</v>
      </c>
      <c r="I8" t="s">
        <v>30</v>
      </c>
      <c r="J8" s="4" t="s">
        <v>24</v>
      </c>
      <c r="K8">
        <v>300</v>
      </c>
      <c r="L8" t="s">
        <v>25</v>
      </c>
      <c r="M8" s="1">
        <v>42552</v>
      </c>
      <c r="N8" t="s">
        <v>35</v>
      </c>
      <c r="O8">
        <v>360</v>
      </c>
      <c r="P8">
        <v>2016</v>
      </c>
      <c r="Q8">
        <v>7</v>
      </c>
      <c r="R8" t="s">
        <v>26</v>
      </c>
      <c r="S8" s="3">
        <v>42552</v>
      </c>
      <c r="T8" t="s">
        <v>27</v>
      </c>
      <c r="U8">
        <v>7</v>
      </c>
    </row>
    <row r="9" spans="1:21" x14ac:dyDescent="0.25">
      <c r="A9">
        <v>211139</v>
      </c>
      <c r="B9" t="s">
        <v>21</v>
      </c>
      <c r="C9" s="1">
        <v>42552</v>
      </c>
      <c r="D9" t="s">
        <v>41</v>
      </c>
      <c r="E9">
        <v>170</v>
      </c>
      <c r="F9" s="5">
        <v>1</v>
      </c>
      <c r="G9">
        <v>170</v>
      </c>
      <c r="H9">
        <v>100147450</v>
      </c>
      <c r="I9" t="s">
        <v>38</v>
      </c>
      <c r="J9" s="4" t="s">
        <v>24</v>
      </c>
      <c r="K9">
        <v>0</v>
      </c>
      <c r="L9" t="s">
        <v>25</v>
      </c>
      <c r="M9" s="1">
        <v>42552</v>
      </c>
      <c r="N9" t="s">
        <v>35</v>
      </c>
      <c r="O9">
        <v>170</v>
      </c>
      <c r="P9">
        <v>2016</v>
      </c>
      <c r="Q9">
        <v>7</v>
      </c>
      <c r="R9" t="s">
        <v>26</v>
      </c>
      <c r="S9" s="3">
        <v>42552</v>
      </c>
      <c r="T9" t="s">
        <v>27</v>
      </c>
      <c r="U9">
        <v>6</v>
      </c>
    </row>
    <row r="10" spans="1:21" x14ac:dyDescent="0.25">
      <c r="A10">
        <v>211140</v>
      </c>
      <c r="B10" t="s">
        <v>28</v>
      </c>
      <c r="C10" s="1">
        <v>42552</v>
      </c>
      <c r="D10" t="s">
        <v>42</v>
      </c>
      <c r="E10">
        <v>96499</v>
      </c>
      <c r="F10" s="5">
        <v>1</v>
      </c>
      <c r="G10">
        <v>96499</v>
      </c>
      <c r="H10">
        <v>100147451</v>
      </c>
      <c r="I10" t="s">
        <v>43</v>
      </c>
      <c r="J10" s="4" t="s">
        <v>24</v>
      </c>
      <c r="K10">
        <v>0</v>
      </c>
      <c r="L10" t="s">
        <v>44</v>
      </c>
      <c r="M10" s="1">
        <v>42552</v>
      </c>
      <c r="N10" t="s">
        <v>31</v>
      </c>
      <c r="O10" s="2">
        <v>96499</v>
      </c>
      <c r="P10">
        <v>2016</v>
      </c>
      <c r="Q10">
        <v>7</v>
      </c>
      <c r="R10" t="s">
        <v>26</v>
      </c>
      <c r="S10" s="3">
        <v>42552</v>
      </c>
      <c r="T10" t="s">
        <v>27</v>
      </c>
      <c r="U10">
        <v>8</v>
      </c>
    </row>
    <row r="11" spans="1:21" x14ac:dyDescent="0.25">
      <c r="A11">
        <v>211141</v>
      </c>
      <c r="B11" t="s">
        <v>28</v>
      </c>
      <c r="C11" s="1">
        <v>42552</v>
      </c>
      <c r="D11" t="s">
        <v>42</v>
      </c>
      <c r="E11">
        <v>96499</v>
      </c>
      <c r="F11" s="5">
        <v>1</v>
      </c>
      <c r="G11">
        <v>96499</v>
      </c>
      <c r="H11">
        <v>100147452</v>
      </c>
      <c r="I11" t="s">
        <v>43</v>
      </c>
      <c r="J11" s="4" t="s">
        <v>24</v>
      </c>
      <c r="K11">
        <v>0</v>
      </c>
      <c r="L11" t="s">
        <v>45</v>
      </c>
      <c r="M11" s="1">
        <v>42552</v>
      </c>
      <c r="N11" t="s">
        <v>31</v>
      </c>
      <c r="O11" s="2">
        <v>96499</v>
      </c>
      <c r="P11">
        <v>2016</v>
      </c>
      <c r="Q11">
        <v>7</v>
      </c>
      <c r="R11" t="s">
        <v>26</v>
      </c>
      <c r="S11" s="3">
        <v>42552</v>
      </c>
      <c r="T11" t="s">
        <v>27</v>
      </c>
      <c r="U11">
        <v>8</v>
      </c>
    </row>
    <row r="12" spans="1:21" x14ac:dyDescent="0.25">
      <c r="A12">
        <v>211142</v>
      </c>
      <c r="B12" t="s">
        <v>21</v>
      </c>
      <c r="C12" s="1">
        <v>42552</v>
      </c>
      <c r="D12" t="s">
        <v>46</v>
      </c>
      <c r="E12">
        <v>5500</v>
      </c>
      <c r="F12" s="5">
        <v>1</v>
      </c>
      <c r="G12">
        <v>5500</v>
      </c>
      <c r="H12">
        <v>100147453</v>
      </c>
      <c r="I12" t="s">
        <v>47</v>
      </c>
      <c r="J12" s="4" t="s">
        <v>24</v>
      </c>
      <c r="K12">
        <v>0</v>
      </c>
      <c r="L12" t="s">
        <v>25</v>
      </c>
      <c r="M12" s="1">
        <v>42552</v>
      </c>
      <c r="N12" t="s">
        <v>35</v>
      </c>
      <c r="O12" s="2">
        <v>5500</v>
      </c>
      <c r="P12">
        <v>2016</v>
      </c>
      <c r="Q12">
        <v>7</v>
      </c>
      <c r="R12" t="s">
        <v>26</v>
      </c>
      <c r="S12" s="3">
        <v>42552</v>
      </c>
      <c r="T12" t="s">
        <v>27</v>
      </c>
      <c r="U12">
        <v>9</v>
      </c>
    </row>
    <row r="13" spans="1:21" x14ac:dyDescent="0.25">
      <c r="A13">
        <v>211143</v>
      </c>
      <c r="B13" t="s">
        <v>48</v>
      </c>
      <c r="C13" s="1">
        <v>42552</v>
      </c>
      <c r="D13" t="s">
        <v>49</v>
      </c>
      <c r="E13">
        <v>210</v>
      </c>
      <c r="F13" s="5">
        <v>1</v>
      </c>
      <c r="G13">
        <v>366</v>
      </c>
      <c r="H13">
        <v>100147454</v>
      </c>
      <c r="I13" t="s">
        <v>38</v>
      </c>
      <c r="J13" s="4" t="s">
        <v>24</v>
      </c>
      <c r="K13">
        <v>0</v>
      </c>
      <c r="L13" t="s">
        <v>25</v>
      </c>
      <c r="M13" s="1">
        <v>42552</v>
      </c>
      <c r="N13" t="s">
        <v>39</v>
      </c>
      <c r="O13">
        <v>210</v>
      </c>
      <c r="P13">
        <v>2016</v>
      </c>
      <c r="Q13">
        <v>7</v>
      </c>
      <c r="R13" t="s">
        <v>26</v>
      </c>
      <c r="S13" s="3">
        <v>42552</v>
      </c>
      <c r="T13" t="s">
        <v>27</v>
      </c>
      <c r="U13">
        <v>10</v>
      </c>
    </row>
    <row r="14" spans="1:21" x14ac:dyDescent="0.25">
      <c r="A14">
        <v>211144</v>
      </c>
      <c r="B14" t="s">
        <v>48</v>
      </c>
      <c r="C14" s="1">
        <v>42552</v>
      </c>
      <c r="D14" t="s">
        <v>50</v>
      </c>
      <c r="E14">
        <v>156</v>
      </c>
      <c r="F14" s="5">
        <v>1</v>
      </c>
      <c r="G14">
        <v>366</v>
      </c>
      <c r="H14">
        <v>100147454</v>
      </c>
      <c r="I14" t="s">
        <v>38</v>
      </c>
      <c r="J14" s="4" t="s">
        <v>24</v>
      </c>
      <c r="K14">
        <v>0</v>
      </c>
      <c r="L14" t="s">
        <v>25</v>
      </c>
      <c r="M14" s="1">
        <v>42552</v>
      </c>
      <c r="N14" t="s">
        <v>39</v>
      </c>
      <c r="O14">
        <v>156</v>
      </c>
      <c r="P14">
        <v>2016</v>
      </c>
      <c r="Q14">
        <v>7</v>
      </c>
      <c r="R14" t="s">
        <v>26</v>
      </c>
      <c r="S14" s="3">
        <v>42552</v>
      </c>
      <c r="T14" t="s">
        <v>27</v>
      </c>
      <c r="U14">
        <v>10</v>
      </c>
    </row>
    <row r="15" spans="1:21" x14ac:dyDescent="0.25">
      <c r="A15">
        <v>211145</v>
      </c>
      <c r="B15" t="s">
        <v>21</v>
      </c>
      <c r="C15" s="1">
        <v>42552</v>
      </c>
      <c r="D15" t="s">
        <v>51</v>
      </c>
      <c r="E15">
        <v>120</v>
      </c>
      <c r="F15" s="5">
        <v>1</v>
      </c>
      <c r="G15">
        <v>120</v>
      </c>
      <c r="H15">
        <v>100147455</v>
      </c>
      <c r="I15" t="s">
        <v>52</v>
      </c>
      <c r="J15" s="4">
        <v>105259</v>
      </c>
      <c r="K15">
        <v>0</v>
      </c>
      <c r="L15" t="s">
        <v>44</v>
      </c>
      <c r="M15" s="1">
        <v>42552</v>
      </c>
      <c r="N15" t="s">
        <v>35</v>
      </c>
      <c r="O15">
        <v>120</v>
      </c>
      <c r="P15">
        <v>2016</v>
      </c>
      <c r="Q15">
        <v>7</v>
      </c>
      <c r="R15" t="s">
        <v>26</v>
      </c>
      <c r="S15" s="3">
        <v>42552</v>
      </c>
      <c r="T15" t="s">
        <v>27</v>
      </c>
      <c r="U15">
        <v>11</v>
      </c>
    </row>
    <row r="16" spans="1:21" x14ac:dyDescent="0.25">
      <c r="A16">
        <v>211146</v>
      </c>
      <c r="B16" t="s">
        <v>21</v>
      </c>
      <c r="C16" s="1">
        <v>42552</v>
      </c>
      <c r="D16" t="s">
        <v>53</v>
      </c>
      <c r="E16">
        <v>320</v>
      </c>
      <c r="F16" s="5">
        <v>1</v>
      </c>
      <c r="G16">
        <v>0</v>
      </c>
      <c r="H16">
        <v>100147456</v>
      </c>
      <c r="I16" t="s">
        <v>30</v>
      </c>
      <c r="J16" s="4" t="s">
        <v>24</v>
      </c>
      <c r="K16">
        <v>0</v>
      </c>
      <c r="L16" t="s">
        <v>54</v>
      </c>
      <c r="M16" s="1">
        <v>42552</v>
      </c>
      <c r="N16" t="s">
        <v>35</v>
      </c>
      <c r="O16">
        <v>320</v>
      </c>
      <c r="P16">
        <v>2016</v>
      </c>
      <c r="Q16">
        <v>7</v>
      </c>
      <c r="R16" t="s">
        <v>26</v>
      </c>
      <c r="S16" s="3">
        <v>42552</v>
      </c>
      <c r="T16" t="s">
        <v>27</v>
      </c>
      <c r="U16">
        <v>12</v>
      </c>
    </row>
    <row r="17" spans="1:21" x14ac:dyDescent="0.25">
      <c r="A17">
        <v>211147</v>
      </c>
      <c r="B17" t="s">
        <v>28</v>
      </c>
      <c r="C17" s="1">
        <v>42552</v>
      </c>
      <c r="D17" t="s">
        <v>55</v>
      </c>
      <c r="E17">
        <v>1550</v>
      </c>
      <c r="F17" s="5">
        <v>1</v>
      </c>
      <c r="G17">
        <v>1550</v>
      </c>
      <c r="H17">
        <v>100147457</v>
      </c>
      <c r="I17" t="s">
        <v>56</v>
      </c>
      <c r="J17" s="4">
        <v>105259</v>
      </c>
      <c r="K17">
        <v>0</v>
      </c>
      <c r="L17" t="s">
        <v>44</v>
      </c>
      <c r="M17" s="1">
        <v>42552</v>
      </c>
      <c r="N17" t="s">
        <v>31</v>
      </c>
      <c r="O17" s="2">
        <v>1550</v>
      </c>
      <c r="P17">
        <v>2016</v>
      </c>
      <c r="Q17">
        <v>7</v>
      </c>
      <c r="R17" t="s">
        <v>26</v>
      </c>
      <c r="S17" s="3">
        <v>42552</v>
      </c>
      <c r="T17" t="s">
        <v>27</v>
      </c>
      <c r="U17">
        <v>11</v>
      </c>
    </row>
    <row r="18" spans="1:21" x14ac:dyDescent="0.25">
      <c r="A18">
        <v>211149</v>
      </c>
      <c r="B18" t="s">
        <v>21</v>
      </c>
      <c r="C18" s="1">
        <v>42552</v>
      </c>
      <c r="D18" t="s">
        <v>57</v>
      </c>
      <c r="E18">
        <v>420</v>
      </c>
      <c r="F18" s="5">
        <v>1</v>
      </c>
      <c r="G18">
        <v>1270</v>
      </c>
      <c r="H18">
        <v>100147458</v>
      </c>
      <c r="I18" t="s">
        <v>38</v>
      </c>
      <c r="J18" s="4" t="s">
        <v>58</v>
      </c>
      <c r="K18">
        <v>0</v>
      </c>
      <c r="L18" t="s">
        <v>25</v>
      </c>
      <c r="M18" s="1">
        <v>42552</v>
      </c>
      <c r="N18" t="s">
        <v>35</v>
      </c>
      <c r="O18">
        <v>420</v>
      </c>
      <c r="P18">
        <v>2016</v>
      </c>
      <c r="Q18">
        <v>7</v>
      </c>
      <c r="R18" t="s">
        <v>26</v>
      </c>
      <c r="S18" s="3">
        <v>42552</v>
      </c>
      <c r="T18" t="s">
        <v>27</v>
      </c>
      <c r="U18">
        <v>13</v>
      </c>
    </row>
    <row r="19" spans="1:21" x14ac:dyDescent="0.25">
      <c r="A19">
        <v>211150</v>
      </c>
      <c r="B19" t="s">
        <v>21</v>
      </c>
      <c r="C19" s="1">
        <v>42552</v>
      </c>
      <c r="D19" t="s">
        <v>59</v>
      </c>
      <c r="E19">
        <v>360</v>
      </c>
      <c r="F19" s="5">
        <v>1</v>
      </c>
      <c r="G19">
        <v>1270</v>
      </c>
      <c r="H19">
        <v>100147458</v>
      </c>
      <c r="I19" t="s">
        <v>38</v>
      </c>
      <c r="J19" s="4" t="s">
        <v>58</v>
      </c>
      <c r="K19">
        <v>0</v>
      </c>
      <c r="L19" t="s">
        <v>25</v>
      </c>
      <c r="M19" s="1">
        <v>42552</v>
      </c>
      <c r="N19" t="s">
        <v>35</v>
      </c>
      <c r="O19">
        <v>360</v>
      </c>
      <c r="P19">
        <v>2016</v>
      </c>
      <c r="Q19">
        <v>7</v>
      </c>
      <c r="R19" t="s">
        <v>26</v>
      </c>
      <c r="S19" s="3">
        <v>42552</v>
      </c>
      <c r="T19" t="s">
        <v>27</v>
      </c>
      <c r="U19">
        <v>13</v>
      </c>
    </row>
    <row r="20" spans="1:21" x14ac:dyDescent="0.25">
      <c r="A20">
        <v>211151</v>
      </c>
      <c r="B20" t="s">
        <v>21</v>
      </c>
      <c r="C20" s="1">
        <v>42552</v>
      </c>
      <c r="D20" t="s">
        <v>60</v>
      </c>
      <c r="E20">
        <v>490</v>
      </c>
      <c r="F20" s="5">
        <v>1</v>
      </c>
      <c r="G20">
        <v>1270</v>
      </c>
      <c r="H20">
        <v>100147458</v>
      </c>
      <c r="I20" t="s">
        <v>30</v>
      </c>
      <c r="J20" s="4" t="s">
        <v>58</v>
      </c>
      <c r="K20">
        <v>0</v>
      </c>
      <c r="L20" t="s">
        <v>25</v>
      </c>
      <c r="M20" s="1">
        <v>42552</v>
      </c>
      <c r="N20" t="s">
        <v>35</v>
      </c>
      <c r="O20">
        <v>490</v>
      </c>
      <c r="P20">
        <v>2016</v>
      </c>
      <c r="Q20">
        <v>7</v>
      </c>
      <c r="R20" t="s">
        <v>26</v>
      </c>
      <c r="S20" s="3">
        <v>42552</v>
      </c>
      <c r="T20" t="s">
        <v>27</v>
      </c>
      <c r="U20">
        <v>13</v>
      </c>
    </row>
    <row r="21" spans="1:21" x14ac:dyDescent="0.25">
      <c r="A21">
        <v>211152</v>
      </c>
      <c r="B21" t="s">
        <v>28</v>
      </c>
      <c r="C21" s="1">
        <v>42552</v>
      </c>
      <c r="D21" t="s">
        <v>61</v>
      </c>
      <c r="E21" s="5">
        <v>899.25</v>
      </c>
      <c r="F21" s="5">
        <v>1</v>
      </c>
      <c r="G21">
        <v>2118.25</v>
      </c>
      <c r="H21">
        <v>100147459</v>
      </c>
      <c r="I21" t="s">
        <v>52</v>
      </c>
      <c r="J21" s="4" t="s">
        <v>24</v>
      </c>
      <c r="K21">
        <v>0</v>
      </c>
      <c r="L21" t="s">
        <v>25</v>
      </c>
      <c r="M21" s="1">
        <v>42552</v>
      </c>
      <c r="N21" t="s">
        <v>31</v>
      </c>
      <c r="O21">
        <v>899</v>
      </c>
      <c r="P21">
        <v>2016</v>
      </c>
      <c r="Q21">
        <v>7</v>
      </c>
      <c r="R21" t="s">
        <v>26</v>
      </c>
      <c r="S21" s="3">
        <v>42552</v>
      </c>
      <c r="T21" t="s">
        <v>27</v>
      </c>
      <c r="U21">
        <v>14</v>
      </c>
    </row>
    <row r="22" spans="1:21" x14ac:dyDescent="0.25">
      <c r="A22">
        <v>211153</v>
      </c>
      <c r="B22" t="s">
        <v>28</v>
      </c>
      <c r="C22" s="1">
        <v>42552</v>
      </c>
      <c r="D22" t="s">
        <v>62</v>
      </c>
      <c r="E22">
        <v>899</v>
      </c>
      <c r="F22" s="5">
        <v>1</v>
      </c>
      <c r="G22">
        <v>2118.25</v>
      </c>
      <c r="H22">
        <v>100147459</v>
      </c>
      <c r="I22" t="s">
        <v>52</v>
      </c>
      <c r="J22" s="4" t="s">
        <v>24</v>
      </c>
      <c r="K22">
        <v>0</v>
      </c>
      <c r="L22" t="s">
        <v>25</v>
      </c>
      <c r="M22" s="1">
        <v>42552</v>
      </c>
      <c r="N22" t="s">
        <v>31</v>
      </c>
      <c r="O22">
        <v>899</v>
      </c>
      <c r="P22">
        <v>2016</v>
      </c>
      <c r="Q22">
        <v>7</v>
      </c>
      <c r="R22" t="s">
        <v>26</v>
      </c>
      <c r="S22" s="3">
        <v>42552</v>
      </c>
      <c r="T22" t="s">
        <v>27</v>
      </c>
      <c r="U22">
        <v>14</v>
      </c>
    </row>
    <row r="23" spans="1:21" x14ac:dyDescent="0.25">
      <c r="A23">
        <v>211154</v>
      </c>
      <c r="B23" t="s">
        <v>28</v>
      </c>
      <c r="C23" s="1">
        <v>42552</v>
      </c>
      <c r="D23" t="s">
        <v>63</v>
      </c>
      <c r="E23">
        <v>320</v>
      </c>
      <c r="F23" s="5">
        <v>1</v>
      </c>
      <c r="G23">
        <v>2118.25</v>
      </c>
      <c r="H23">
        <v>100147459</v>
      </c>
      <c r="I23" t="s">
        <v>52</v>
      </c>
      <c r="J23" s="4" t="s">
        <v>24</v>
      </c>
      <c r="K23">
        <v>0</v>
      </c>
      <c r="L23" t="s">
        <v>25</v>
      </c>
      <c r="M23" s="1">
        <v>42552</v>
      </c>
      <c r="N23" t="s">
        <v>31</v>
      </c>
      <c r="O23">
        <v>320</v>
      </c>
      <c r="P23">
        <v>2016</v>
      </c>
      <c r="Q23">
        <v>7</v>
      </c>
      <c r="R23" t="s">
        <v>26</v>
      </c>
      <c r="S23" s="3">
        <v>42552</v>
      </c>
      <c r="T23" t="s">
        <v>27</v>
      </c>
      <c r="U23">
        <v>14</v>
      </c>
    </row>
    <row r="24" spans="1:21" x14ac:dyDescent="0.25">
      <c r="A24">
        <v>211155</v>
      </c>
      <c r="B24" t="s">
        <v>21</v>
      </c>
      <c r="C24" s="1">
        <v>42552</v>
      </c>
      <c r="D24" t="s">
        <v>64</v>
      </c>
      <c r="E24">
        <v>149</v>
      </c>
      <c r="F24" s="5">
        <v>1</v>
      </c>
      <c r="G24">
        <v>298</v>
      </c>
      <c r="H24">
        <v>100147460</v>
      </c>
      <c r="I24" t="s">
        <v>65</v>
      </c>
      <c r="J24" s="4" t="s">
        <v>24</v>
      </c>
      <c r="K24">
        <v>0</v>
      </c>
      <c r="L24" t="s">
        <v>25</v>
      </c>
      <c r="M24" s="1">
        <v>42552</v>
      </c>
      <c r="N24" t="s">
        <v>35</v>
      </c>
      <c r="O24">
        <v>149</v>
      </c>
      <c r="P24">
        <v>2016</v>
      </c>
      <c r="Q24">
        <v>7</v>
      </c>
      <c r="R24" t="s">
        <v>26</v>
      </c>
      <c r="S24" s="3">
        <v>42552</v>
      </c>
      <c r="T24" t="s">
        <v>27</v>
      </c>
      <c r="U24">
        <v>15</v>
      </c>
    </row>
    <row r="25" spans="1:21" x14ac:dyDescent="0.25">
      <c r="A25">
        <v>211156</v>
      </c>
      <c r="B25" t="s">
        <v>21</v>
      </c>
      <c r="C25" s="1">
        <v>42552</v>
      </c>
      <c r="D25" t="s">
        <v>66</v>
      </c>
      <c r="E25">
        <v>149</v>
      </c>
      <c r="F25" s="5">
        <v>1</v>
      </c>
      <c r="G25">
        <v>298</v>
      </c>
      <c r="H25">
        <v>100147460</v>
      </c>
      <c r="I25" t="s">
        <v>65</v>
      </c>
      <c r="J25" s="4" t="s">
        <v>24</v>
      </c>
      <c r="K25">
        <v>0</v>
      </c>
      <c r="L25" t="s">
        <v>25</v>
      </c>
      <c r="M25" s="1">
        <v>42552</v>
      </c>
      <c r="N25" t="s">
        <v>35</v>
      </c>
      <c r="O25">
        <v>149</v>
      </c>
      <c r="P25">
        <v>2016</v>
      </c>
      <c r="Q25">
        <v>7</v>
      </c>
      <c r="R25" t="s">
        <v>26</v>
      </c>
      <c r="S25" s="3">
        <v>42552</v>
      </c>
      <c r="T25" t="s">
        <v>27</v>
      </c>
      <c r="U25">
        <v>15</v>
      </c>
    </row>
    <row r="26" spans="1:21" x14ac:dyDescent="0.25">
      <c r="A26">
        <v>211157</v>
      </c>
      <c r="B26" t="s">
        <v>36</v>
      </c>
      <c r="C26" s="1">
        <v>42552</v>
      </c>
      <c r="D26" t="s">
        <v>67</v>
      </c>
      <c r="E26">
        <v>1000</v>
      </c>
      <c r="F26" s="5">
        <v>1</v>
      </c>
      <c r="G26">
        <v>0</v>
      </c>
      <c r="H26">
        <v>100147461</v>
      </c>
      <c r="I26" t="s">
        <v>71</v>
      </c>
      <c r="J26" s="4" t="s">
        <v>24</v>
      </c>
      <c r="K26">
        <v>0</v>
      </c>
      <c r="L26" t="s">
        <v>54</v>
      </c>
      <c r="M26" s="1">
        <v>42552</v>
      </c>
      <c r="N26" t="s">
        <v>39</v>
      </c>
      <c r="O26" s="2">
        <v>1000</v>
      </c>
      <c r="P26">
        <v>2016</v>
      </c>
      <c r="Q26">
        <v>7</v>
      </c>
      <c r="R26" t="s">
        <v>26</v>
      </c>
      <c r="S26" s="3">
        <v>42552</v>
      </c>
      <c r="T26" t="s">
        <v>27</v>
      </c>
      <c r="U26">
        <v>16</v>
      </c>
    </row>
    <row r="27" spans="1:21" x14ac:dyDescent="0.25">
      <c r="A27">
        <v>211158</v>
      </c>
      <c r="B27" t="s">
        <v>36</v>
      </c>
      <c r="C27" s="1">
        <v>42552</v>
      </c>
      <c r="D27" t="s">
        <v>68</v>
      </c>
      <c r="E27">
        <v>1913</v>
      </c>
      <c r="F27" s="5">
        <v>1</v>
      </c>
      <c r="G27">
        <v>3826</v>
      </c>
      <c r="H27">
        <v>100147462</v>
      </c>
      <c r="I27" t="s">
        <v>56</v>
      </c>
      <c r="J27" s="4" t="s">
        <v>24</v>
      </c>
      <c r="K27">
        <v>0</v>
      </c>
      <c r="L27" t="s">
        <v>25</v>
      </c>
      <c r="M27" s="1">
        <v>42552</v>
      </c>
      <c r="N27" t="s">
        <v>39</v>
      </c>
      <c r="O27" s="2">
        <v>1913</v>
      </c>
      <c r="P27">
        <v>2016</v>
      </c>
      <c r="Q27">
        <v>7</v>
      </c>
      <c r="R27" t="s">
        <v>26</v>
      </c>
      <c r="S27" s="3">
        <v>42552</v>
      </c>
      <c r="T27" t="s">
        <v>27</v>
      </c>
      <c r="U27">
        <v>17</v>
      </c>
    </row>
    <row r="28" spans="1:21" x14ac:dyDescent="0.25">
      <c r="A28">
        <v>211160</v>
      </c>
      <c r="B28" t="s">
        <v>36</v>
      </c>
      <c r="C28" s="1">
        <v>42552</v>
      </c>
      <c r="D28" t="s">
        <v>69</v>
      </c>
      <c r="E28">
        <v>1913</v>
      </c>
      <c r="F28" s="5">
        <v>1</v>
      </c>
      <c r="G28">
        <v>3826</v>
      </c>
      <c r="H28">
        <v>100147462</v>
      </c>
      <c r="I28" t="s">
        <v>56</v>
      </c>
      <c r="J28" s="4" t="s">
        <v>24</v>
      </c>
      <c r="K28">
        <v>0</v>
      </c>
      <c r="L28" t="s">
        <v>25</v>
      </c>
      <c r="M28" s="1">
        <v>42552</v>
      </c>
      <c r="N28" t="s">
        <v>39</v>
      </c>
      <c r="O28" s="2">
        <v>1913</v>
      </c>
      <c r="P28">
        <v>2016</v>
      </c>
      <c r="Q28">
        <v>7</v>
      </c>
      <c r="R28" t="s">
        <v>26</v>
      </c>
      <c r="S28" s="3">
        <v>42552</v>
      </c>
      <c r="T28" t="s">
        <v>27</v>
      </c>
      <c r="U28">
        <v>17</v>
      </c>
    </row>
    <row r="29" spans="1:21" x14ac:dyDescent="0.25">
      <c r="A29">
        <v>211162</v>
      </c>
      <c r="B29" t="s">
        <v>21</v>
      </c>
      <c r="C29" s="1">
        <v>42552</v>
      </c>
      <c r="D29" t="s">
        <v>70</v>
      </c>
      <c r="E29">
        <v>500</v>
      </c>
      <c r="F29" s="5">
        <v>1</v>
      </c>
      <c r="G29">
        <v>0</v>
      </c>
      <c r="H29">
        <v>100147463</v>
      </c>
      <c r="I29" t="s">
        <v>71</v>
      </c>
      <c r="J29" s="4" t="s">
        <v>24</v>
      </c>
      <c r="K29">
        <v>0</v>
      </c>
      <c r="L29" t="s">
        <v>54</v>
      </c>
      <c r="M29" s="1">
        <v>42552</v>
      </c>
      <c r="N29" t="s">
        <v>35</v>
      </c>
      <c r="O29">
        <v>500</v>
      </c>
      <c r="P29">
        <v>2016</v>
      </c>
      <c r="Q29">
        <v>7</v>
      </c>
      <c r="R29" t="s">
        <v>26</v>
      </c>
      <c r="S29" s="3">
        <v>42552</v>
      </c>
      <c r="T29" t="s">
        <v>27</v>
      </c>
      <c r="U29">
        <v>16</v>
      </c>
    </row>
    <row r="30" spans="1:21" x14ac:dyDescent="0.25">
      <c r="A30">
        <v>211163</v>
      </c>
      <c r="B30" t="s">
        <v>21</v>
      </c>
      <c r="C30" s="1">
        <v>42552</v>
      </c>
      <c r="D30" t="s">
        <v>72</v>
      </c>
      <c r="E30">
        <v>100</v>
      </c>
      <c r="F30" s="5">
        <v>5</v>
      </c>
      <c r="G30">
        <v>0</v>
      </c>
      <c r="H30">
        <v>100147463</v>
      </c>
      <c r="I30" t="s">
        <v>71</v>
      </c>
      <c r="J30" s="4" t="s">
        <v>24</v>
      </c>
      <c r="K30">
        <v>0</v>
      </c>
      <c r="L30" t="s">
        <v>54</v>
      </c>
      <c r="M30" s="1">
        <v>42552</v>
      </c>
      <c r="N30" t="s">
        <v>35</v>
      </c>
      <c r="O30">
        <v>500</v>
      </c>
      <c r="P30">
        <v>2016</v>
      </c>
      <c r="Q30">
        <v>7</v>
      </c>
      <c r="R30" t="s">
        <v>26</v>
      </c>
      <c r="S30" s="3">
        <v>42552</v>
      </c>
      <c r="T30" t="s">
        <v>27</v>
      </c>
      <c r="U30">
        <v>16</v>
      </c>
    </row>
    <row r="31" spans="1:21" x14ac:dyDescent="0.25">
      <c r="A31">
        <v>211164</v>
      </c>
      <c r="B31" t="s">
        <v>28</v>
      </c>
      <c r="C31" s="1">
        <v>42552</v>
      </c>
      <c r="D31" t="s">
        <v>73</v>
      </c>
      <c r="E31">
        <v>1500</v>
      </c>
      <c r="F31" s="5">
        <v>2</v>
      </c>
      <c r="G31">
        <v>3000</v>
      </c>
      <c r="H31">
        <v>100147464</v>
      </c>
      <c r="I31" t="s">
        <v>56</v>
      </c>
      <c r="J31" s="4" t="s">
        <v>24</v>
      </c>
      <c r="K31">
        <v>0</v>
      </c>
      <c r="L31" t="s">
        <v>25</v>
      </c>
      <c r="M31" s="1">
        <v>42552</v>
      </c>
      <c r="N31" t="s">
        <v>31</v>
      </c>
      <c r="O31" s="2">
        <v>3000</v>
      </c>
      <c r="P31">
        <v>2016</v>
      </c>
      <c r="Q31">
        <v>7</v>
      </c>
      <c r="R31" t="s">
        <v>26</v>
      </c>
      <c r="S31" s="3">
        <v>42552</v>
      </c>
      <c r="T31" t="s">
        <v>27</v>
      </c>
      <c r="U31">
        <v>18</v>
      </c>
    </row>
    <row r="32" spans="1:21" x14ac:dyDescent="0.25">
      <c r="A32">
        <v>211166</v>
      </c>
      <c r="B32" t="s">
        <v>21</v>
      </c>
      <c r="C32" s="1">
        <v>42552</v>
      </c>
      <c r="D32" t="s">
        <v>74</v>
      </c>
      <c r="E32">
        <v>450</v>
      </c>
      <c r="F32" s="5">
        <v>1</v>
      </c>
      <c r="G32">
        <v>450</v>
      </c>
      <c r="H32">
        <v>100147465</v>
      </c>
      <c r="I32" t="s">
        <v>65</v>
      </c>
      <c r="J32" s="4" t="s">
        <v>24</v>
      </c>
      <c r="K32">
        <v>0</v>
      </c>
      <c r="L32" t="s">
        <v>25</v>
      </c>
      <c r="M32" s="1">
        <v>42552</v>
      </c>
      <c r="N32" t="s">
        <v>35</v>
      </c>
      <c r="O32">
        <v>450</v>
      </c>
      <c r="P32">
        <v>2016</v>
      </c>
      <c r="Q32">
        <v>7</v>
      </c>
      <c r="R32" t="s">
        <v>26</v>
      </c>
      <c r="S32" s="3">
        <v>42552</v>
      </c>
      <c r="T32" t="s">
        <v>27</v>
      </c>
      <c r="U32">
        <v>19</v>
      </c>
    </row>
    <row r="33" spans="1:21" x14ac:dyDescent="0.25">
      <c r="A33">
        <v>211168</v>
      </c>
      <c r="B33" t="s">
        <v>21</v>
      </c>
      <c r="C33" s="1">
        <v>42552</v>
      </c>
      <c r="D33" t="s">
        <v>75</v>
      </c>
      <c r="E33">
        <v>20999</v>
      </c>
      <c r="F33" s="5">
        <v>1</v>
      </c>
      <c r="G33">
        <v>20999</v>
      </c>
      <c r="H33">
        <v>100147466</v>
      </c>
      <c r="I33" t="s">
        <v>43</v>
      </c>
      <c r="J33" s="4" t="s">
        <v>76</v>
      </c>
      <c r="K33">
        <v>0</v>
      </c>
      <c r="L33" t="s">
        <v>25</v>
      </c>
      <c r="M33" s="1">
        <v>42552</v>
      </c>
      <c r="N33" t="s">
        <v>35</v>
      </c>
      <c r="O33" s="2">
        <v>20999</v>
      </c>
      <c r="P33">
        <v>2016</v>
      </c>
      <c r="Q33">
        <v>7</v>
      </c>
      <c r="R33" t="s">
        <v>26</v>
      </c>
      <c r="S33" s="3">
        <v>42552</v>
      </c>
      <c r="T33" t="s">
        <v>27</v>
      </c>
      <c r="U33">
        <v>20</v>
      </c>
    </row>
    <row r="34" spans="1:21" x14ac:dyDescent="0.25">
      <c r="A34">
        <v>211169</v>
      </c>
      <c r="B34" t="s">
        <v>21</v>
      </c>
      <c r="C34" s="1">
        <v>42552</v>
      </c>
      <c r="D34" t="s">
        <v>33</v>
      </c>
      <c r="E34">
        <v>360</v>
      </c>
      <c r="F34" s="5">
        <v>1</v>
      </c>
      <c r="G34">
        <v>360</v>
      </c>
      <c r="H34">
        <v>100147467</v>
      </c>
      <c r="I34" t="s">
        <v>30</v>
      </c>
      <c r="J34" s="4" t="s">
        <v>76</v>
      </c>
      <c r="K34">
        <v>0</v>
      </c>
      <c r="L34" t="s">
        <v>25</v>
      </c>
      <c r="M34" s="1">
        <v>42552</v>
      </c>
      <c r="N34" t="s">
        <v>35</v>
      </c>
      <c r="O34">
        <v>360</v>
      </c>
      <c r="P34">
        <v>2016</v>
      </c>
      <c r="Q34">
        <v>7</v>
      </c>
      <c r="R34" t="s">
        <v>26</v>
      </c>
      <c r="S34" s="3">
        <v>42552</v>
      </c>
      <c r="T34" t="s">
        <v>27</v>
      </c>
      <c r="U34">
        <v>20</v>
      </c>
    </row>
    <row r="35" spans="1:21" x14ac:dyDescent="0.25">
      <c r="A35">
        <v>211170</v>
      </c>
      <c r="B35" t="s">
        <v>77</v>
      </c>
      <c r="C35" s="1">
        <v>42552</v>
      </c>
      <c r="D35" t="s">
        <v>78</v>
      </c>
      <c r="E35">
        <v>165</v>
      </c>
      <c r="F35" s="5">
        <v>1</v>
      </c>
      <c r="G35">
        <v>300</v>
      </c>
      <c r="H35">
        <v>100147468</v>
      </c>
      <c r="I35" t="s">
        <v>30</v>
      </c>
      <c r="J35" s="4" t="s">
        <v>24</v>
      </c>
      <c r="K35">
        <v>82.5</v>
      </c>
      <c r="L35" t="s">
        <v>25</v>
      </c>
      <c r="M35" s="1">
        <v>42552</v>
      </c>
      <c r="N35" t="s">
        <v>39</v>
      </c>
      <c r="O35">
        <v>165</v>
      </c>
      <c r="P35">
        <v>2016</v>
      </c>
      <c r="Q35">
        <v>7</v>
      </c>
      <c r="R35" t="s">
        <v>26</v>
      </c>
      <c r="S35" s="3">
        <v>42552</v>
      </c>
      <c r="T35" t="s">
        <v>27</v>
      </c>
      <c r="U35">
        <v>21</v>
      </c>
    </row>
    <row r="36" spans="1:21" x14ac:dyDescent="0.25">
      <c r="A36">
        <v>211171</v>
      </c>
      <c r="B36" t="s">
        <v>77</v>
      </c>
      <c r="C36" s="1">
        <v>42552</v>
      </c>
      <c r="D36" t="s">
        <v>79</v>
      </c>
      <c r="E36">
        <v>435</v>
      </c>
      <c r="F36" s="5">
        <v>1</v>
      </c>
      <c r="G36">
        <v>300</v>
      </c>
      <c r="H36">
        <v>100147468</v>
      </c>
      <c r="I36" t="s">
        <v>38</v>
      </c>
      <c r="J36" s="4" t="s">
        <v>24</v>
      </c>
      <c r="K36">
        <v>217.5</v>
      </c>
      <c r="L36" t="s">
        <v>25</v>
      </c>
      <c r="M36" s="1">
        <v>42552</v>
      </c>
      <c r="N36" t="s">
        <v>39</v>
      </c>
      <c r="O36">
        <v>435</v>
      </c>
      <c r="P36">
        <v>2016</v>
      </c>
      <c r="Q36">
        <v>7</v>
      </c>
      <c r="R36" t="s">
        <v>26</v>
      </c>
      <c r="S36" s="3">
        <v>42552</v>
      </c>
      <c r="T36" t="s">
        <v>27</v>
      </c>
      <c r="U36">
        <v>21</v>
      </c>
    </row>
    <row r="37" spans="1:21" x14ac:dyDescent="0.25">
      <c r="A37">
        <v>211172</v>
      </c>
      <c r="B37" t="s">
        <v>28</v>
      </c>
      <c r="C37" s="1">
        <v>42552</v>
      </c>
      <c r="D37" t="s">
        <v>80</v>
      </c>
      <c r="E37">
        <v>90</v>
      </c>
      <c r="F37" s="5">
        <v>1</v>
      </c>
      <c r="G37">
        <v>940</v>
      </c>
      <c r="H37">
        <v>100147469</v>
      </c>
      <c r="I37" t="s">
        <v>38</v>
      </c>
      <c r="J37" s="4" t="s">
        <v>24</v>
      </c>
      <c r="K37">
        <v>0</v>
      </c>
      <c r="L37" t="s">
        <v>25</v>
      </c>
      <c r="M37" s="1">
        <v>42552</v>
      </c>
      <c r="N37" t="s">
        <v>31</v>
      </c>
      <c r="O37">
        <v>90</v>
      </c>
      <c r="P37">
        <v>2016</v>
      </c>
      <c r="Q37">
        <v>7</v>
      </c>
      <c r="R37" t="s">
        <v>26</v>
      </c>
      <c r="S37" s="3">
        <v>42552</v>
      </c>
      <c r="T37" t="s">
        <v>27</v>
      </c>
      <c r="U37">
        <v>22</v>
      </c>
    </row>
    <row r="38" spans="1:21" x14ac:dyDescent="0.25">
      <c r="A38">
        <v>211173</v>
      </c>
      <c r="B38" t="s">
        <v>28</v>
      </c>
      <c r="C38" s="1">
        <v>42552</v>
      </c>
      <c r="D38" t="s">
        <v>81</v>
      </c>
      <c r="E38">
        <v>850</v>
      </c>
      <c r="F38" s="5">
        <v>1</v>
      </c>
      <c r="G38">
        <v>940</v>
      </c>
      <c r="H38">
        <v>100147469</v>
      </c>
      <c r="I38" t="s">
        <v>30</v>
      </c>
      <c r="J38" s="4" t="s">
        <v>24</v>
      </c>
      <c r="K38">
        <v>0</v>
      </c>
      <c r="L38" t="s">
        <v>25</v>
      </c>
      <c r="M38" s="1">
        <v>42552</v>
      </c>
      <c r="N38" t="s">
        <v>31</v>
      </c>
      <c r="O38">
        <v>850</v>
      </c>
      <c r="P38">
        <v>2016</v>
      </c>
      <c r="Q38">
        <v>7</v>
      </c>
      <c r="R38" t="s">
        <v>26</v>
      </c>
      <c r="S38" s="3">
        <v>42552</v>
      </c>
      <c r="T38" t="s">
        <v>27</v>
      </c>
      <c r="U38">
        <v>22</v>
      </c>
    </row>
    <row r="39" spans="1:21" x14ac:dyDescent="0.25">
      <c r="A39">
        <v>211174</v>
      </c>
      <c r="B39" t="s">
        <v>21</v>
      </c>
      <c r="C39" s="1">
        <v>42552</v>
      </c>
      <c r="D39" t="s">
        <v>82</v>
      </c>
      <c r="E39">
        <v>3672</v>
      </c>
      <c r="F39" s="5">
        <v>1</v>
      </c>
      <c r="G39">
        <v>3672</v>
      </c>
      <c r="H39">
        <v>100147470</v>
      </c>
      <c r="I39" t="s">
        <v>52</v>
      </c>
      <c r="J39" s="4" t="s">
        <v>24</v>
      </c>
      <c r="K39">
        <v>0</v>
      </c>
      <c r="L39" t="s">
        <v>25</v>
      </c>
      <c r="M39" s="1">
        <v>42552</v>
      </c>
      <c r="N39" t="s">
        <v>35</v>
      </c>
      <c r="O39" s="2">
        <v>3672</v>
      </c>
      <c r="P39">
        <v>2016</v>
      </c>
      <c r="Q39">
        <v>7</v>
      </c>
      <c r="R39" t="s">
        <v>26</v>
      </c>
      <c r="S39" s="3">
        <v>42552</v>
      </c>
      <c r="T39" t="s">
        <v>27</v>
      </c>
      <c r="U39">
        <v>23</v>
      </c>
    </row>
    <row r="40" spans="1:21" x14ac:dyDescent="0.25">
      <c r="A40">
        <v>211175</v>
      </c>
      <c r="B40" t="s">
        <v>21</v>
      </c>
      <c r="C40" s="1">
        <v>42552</v>
      </c>
      <c r="D40" t="s">
        <v>80</v>
      </c>
      <c r="E40">
        <v>90</v>
      </c>
      <c r="F40" s="5">
        <v>1</v>
      </c>
      <c r="G40">
        <v>740</v>
      </c>
      <c r="H40">
        <v>100147471</v>
      </c>
      <c r="I40" t="s">
        <v>38</v>
      </c>
      <c r="J40" s="4" t="s">
        <v>24</v>
      </c>
      <c r="K40">
        <v>19.149999999999999</v>
      </c>
      <c r="L40" t="s">
        <v>25</v>
      </c>
      <c r="M40" s="1">
        <v>42552</v>
      </c>
      <c r="N40" t="s">
        <v>35</v>
      </c>
      <c r="O40">
        <v>90</v>
      </c>
      <c r="P40">
        <v>2016</v>
      </c>
      <c r="Q40">
        <v>7</v>
      </c>
      <c r="R40" t="s">
        <v>26</v>
      </c>
      <c r="S40" s="3">
        <v>42552</v>
      </c>
      <c r="T40" t="s">
        <v>27</v>
      </c>
      <c r="U40">
        <v>22</v>
      </c>
    </row>
    <row r="41" spans="1:21" x14ac:dyDescent="0.25">
      <c r="A41">
        <v>211176</v>
      </c>
      <c r="B41" t="s">
        <v>21</v>
      </c>
      <c r="C41" s="1">
        <v>42552</v>
      </c>
      <c r="D41" t="s">
        <v>81</v>
      </c>
      <c r="E41">
        <v>850</v>
      </c>
      <c r="F41" s="5">
        <v>1</v>
      </c>
      <c r="G41">
        <v>740</v>
      </c>
      <c r="H41">
        <v>100147471</v>
      </c>
      <c r="I41" t="s">
        <v>30</v>
      </c>
      <c r="J41" s="4" t="s">
        <v>24</v>
      </c>
      <c r="K41">
        <v>180.85</v>
      </c>
      <c r="L41" t="s">
        <v>25</v>
      </c>
      <c r="M41" s="1">
        <v>42552</v>
      </c>
      <c r="N41" t="s">
        <v>35</v>
      </c>
      <c r="O41">
        <v>850</v>
      </c>
      <c r="P41">
        <v>2016</v>
      </c>
      <c r="Q41">
        <v>7</v>
      </c>
      <c r="R41" t="s">
        <v>26</v>
      </c>
      <c r="S41" s="3">
        <v>42552</v>
      </c>
      <c r="T41" t="s">
        <v>27</v>
      </c>
      <c r="U41">
        <v>22</v>
      </c>
    </row>
    <row r="42" spans="1:21" x14ac:dyDescent="0.25">
      <c r="A42">
        <v>211177</v>
      </c>
      <c r="B42" t="s">
        <v>36</v>
      </c>
      <c r="C42" s="1">
        <v>42552</v>
      </c>
      <c r="D42" t="s">
        <v>83</v>
      </c>
      <c r="E42">
        <v>899</v>
      </c>
      <c r="F42" s="5">
        <v>1</v>
      </c>
      <c r="G42">
        <v>899</v>
      </c>
      <c r="H42">
        <v>100147472</v>
      </c>
      <c r="I42" t="s">
        <v>56</v>
      </c>
      <c r="J42" s="4" t="s">
        <v>24</v>
      </c>
      <c r="K42">
        <v>0</v>
      </c>
      <c r="L42" t="s">
        <v>25</v>
      </c>
      <c r="M42" s="1">
        <v>42552</v>
      </c>
      <c r="N42" t="s">
        <v>39</v>
      </c>
      <c r="O42">
        <v>899</v>
      </c>
      <c r="P42">
        <v>2016</v>
      </c>
      <c r="Q42">
        <v>7</v>
      </c>
      <c r="R42" t="s">
        <v>26</v>
      </c>
      <c r="S42" s="3">
        <v>42552</v>
      </c>
      <c r="T42" t="s">
        <v>27</v>
      </c>
      <c r="U42">
        <v>24</v>
      </c>
    </row>
    <row r="43" spans="1:21" x14ac:dyDescent="0.25">
      <c r="A43">
        <v>211179</v>
      </c>
      <c r="B43" t="s">
        <v>28</v>
      </c>
      <c r="C43" s="1">
        <v>42552</v>
      </c>
      <c r="D43" t="s">
        <v>84</v>
      </c>
      <c r="E43">
        <v>7400</v>
      </c>
      <c r="F43" s="5">
        <v>1</v>
      </c>
      <c r="G43">
        <v>11000</v>
      </c>
      <c r="H43">
        <v>100147473</v>
      </c>
      <c r="I43" t="s">
        <v>30</v>
      </c>
      <c r="J43" s="4" t="s">
        <v>24</v>
      </c>
      <c r="K43">
        <v>0</v>
      </c>
      <c r="L43" t="s">
        <v>45</v>
      </c>
      <c r="M43" s="1">
        <v>42552</v>
      </c>
      <c r="N43" t="s">
        <v>31</v>
      </c>
      <c r="O43" s="2">
        <v>7400</v>
      </c>
      <c r="P43">
        <v>2016</v>
      </c>
      <c r="Q43">
        <v>7</v>
      </c>
      <c r="R43" t="s">
        <v>26</v>
      </c>
      <c r="S43" s="3">
        <v>42552</v>
      </c>
      <c r="T43" t="s">
        <v>27</v>
      </c>
      <c r="U43">
        <v>25</v>
      </c>
    </row>
    <row r="44" spans="1:21" x14ac:dyDescent="0.25">
      <c r="A44">
        <v>211180</v>
      </c>
      <c r="B44" t="s">
        <v>28</v>
      </c>
      <c r="C44" s="1">
        <v>42552</v>
      </c>
      <c r="D44" t="s">
        <v>85</v>
      </c>
      <c r="E44">
        <v>3600</v>
      </c>
      <c r="F44" s="5">
        <v>1</v>
      </c>
      <c r="G44">
        <v>11000</v>
      </c>
      <c r="H44">
        <v>100147473</v>
      </c>
      <c r="I44" t="s">
        <v>43</v>
      </c>
      <c r="J44" s="4" t="s">
        <v>24</v>
      </c>
      <c r="K44">
        <v>0</v>
      </c>
      <c r="L44" t="s">
        <v>45</v>
      </c>
      <c r="M44" s="1">
        <v>42552</v>
      </c>
      <c r="N44" t="s">
        <v>31</v>
      </c>
      <c r="O44" s="2">
        <v>3600</v>
      </c>
      <c r="P44">
        <v>2016</v>
      </c>
      <c r="Q44">
        <v>7</v>
      </c>
      <c r="R44" t="s">
        <v>26</v>
      </c>
      <c r="S44" s="3">
        <v>42552</v>
      </c>
      <c r="T44" t="s">
        <v>27</v>
      </c>
      <c r="U44">
        <v>25</v>
      </c>
    </row>
    <row r="45" spans="1:21" x14ac:dyDescent="0.25">
      <c r="A45">
        <v>211182</v>
      </c>
      <c r="B45" t="s">
        <v>21</v>
      </c>
      <c r="C45" s="1">
        <v>42552</v>
      </c>
      <c r="D45" t="s">
        <v>86</v>
      </c>
      <c r="E45">
        <v>143</v>
      </c>
      <c r="F45" s="5">
        <v>1</v>
      </c>
      <c r="G45">
        <v>168</v>
      </c>
      <c r="H45">
        <v>100147474</v>
      </c>
      <c r="I45" t="s">
        <v>30</v>
      </c>
      <c r="J45" s="4" t="s">
        <v>24</v>
      </c>
      <c r="K45">
        <v>77.72</v>
      </c>
      <c r="L45" t="s">
        <v>25</v>
      </c>
      <c r="M45" s="1">
        <v>42552</v>
      </c>
      <c r="N45" t="s">
        <v>35</v>
      </c>
      <c r="O45">
        <v>143</v>
      </c>
      <c r="P45">
        <v>2016</v>
      </c>
      <c r="Q45">
        <v>7</v>
      </c>
      <c r="R45" t="s">
        <v>26</v>
      </c>
      <c r="S45" s="3">
        <v>42552</v>
      </c>
      <c r="T45" t="s">
        <v>27</v>
      </c>
      <c r="U45">
        <v>22</v>
      </c>
    </row>
    <row r="46" spans="1:21" x14ac:dyDescent="0.25">
      <c r="A46">
        <v>211184</v>
      </c>
      <c r="B46" t="s">
        <v>21</v>
      </c>
      <c r="C46" s="1">
        <v>42552</v>
      </c>
      <c r="D46" t="s">
        <v>87</v>
      </c>
      <c r="E46">
        <v>225</v>
      </c>
      <c r="F46" s="5">
        <v>1</v>
      </c>
      <c r="G46">
        <v>168</v>
      </c>
      <c r="H46">
        <v>100147474</v>
      </c>
      <c r="I46" t="s">
        <v>30</v>
      </c>
      <c r="J46" s="4" t="s">
        <v>24</v>
      </c>
      <c r="K46">
        <v>122.28</v>
      </c>
      <c r="L46" t="s">
        <v>25</v>
      </c>
      <c r="M46" s="1">
        <v>42552</v>
      </c>
      <c r="N46" t="s">
        <v>35</v>
      </c>
      <c r="O46">
        <v>225</v>
      </c>
      <c r="P46">
        <v>2016</v>
      </c>
      <c r="Q46">
        <v>7</v>
      </c>
      <c r="R46" t="s">
        <v>26</v>
      </c>
      <c r="S46" s="3">
        <v>42552</v>
      </c>
      <c r="T46" t="s">
        <v>27</v>
      </c>
      <c r="U46">
        <v>22</v>
      </c>
    </row>
    <row r="47" spans="1:21" x14ac:dyDescent="0.25">
      <c r="A47">
        <v>211185</v>
      </c>
      <c r="B47" t="s">
        <v>21</v>
      </c>
      <c r="C47" s="1">
        <v>42552</v>
      </c>
      <c r="D47" t="s">
        <v>88</v>
      </c>
      <c r="E47">
        <v>4500</v>
      </c>
      <c r="F47" s="5">
        <v>1</v>
      </c>
      <c r="G47">
        <v>4500</v>
      </c>
      <c r="H47">
        <v>100147475</v>
      </c>
      <c r="I47" t="s">
        <v>43</v>
      </c>
      <c r="J47" s="4" t="s">
        <v>24</v>
      </c>
      <c r="K47">
        <v>0</v>
      </c>
      <c r="L47" t="s">
        <v>25</v>
      </c>
      <c r="M47" s="1">
        <v>42552</v>
      </c>
      <c r="N47" t="s">
        <v>35</v>
      </c>
      <c r="O47" s="2">
        <v>4500</v>
      </c>
      <c r="P47">
        <v>2016</v>
      </c>
      <c r="Q47">
        <v>7</v>
      </c>
      <c r="R47" t="s">
        <v>26</v>
      </c>
      <c r="S47" s="3">
        <v>42552</v>
      </c>
      <c r="T47" t="s">
        <v>27</v>
      </c>
      <c r="U47">
        <v>26</v>
      </c>
    </row>
    <row r="48" spans="1:21" x14ac:dyDescent="0.25">
      <c r="A48">
        <v>211186</v>
      </c>
      <c r="B48" t="s">
        <v>28</v>
      </c>
      <c r="C48" s="1">
        <v>42552</v>
      </c>
      <c r="D48" t="s">
        <v>89</v>
      </c>
      <c r="E48">
        <v>3156</v>
      </c>
      <c r="F48" s="5">
        <v>1</v>
      </c>
      <c r="G48">
        <v>6152</v>
      </c>
      <c r="H48">
        <v>100147476</v>
      </c>
      <c r="I48" t="s">
        <v>23</v>
      </c>
      <c r="J48" s="4" t="s">
        <v>24</v>
      </c>
      <c r="K48">
        <v>0</v>
      </c>
      <c r="L48" t="s">
        <v>25</v>
      </c>
      <c r="M48" s="1">
        <v>42552</v>
      </c>
      <c r="N48" t="s">
        <v>31</v>
      </c>
      <c r="O48" s="2">
        <v>3156</v>
      </c>
      <c r="P48">
        <v>2016</v>
      </c>
      <c r="Q48">
        <v>7</v>
      </c>
      <c r="R48" t="s">
        <v>26</v>
      </c>
      <c r="S48" s="3">
        <v>42552</v>
      </c>
      <c r="T48" t="s">
        <v>27</v>
      </c>
      <c r="U48">
        <v>27</v>
      </c>
    </row>
    <row r="49" spans="1:21" x14ac:dyDescent="0.25">
      <c r="A49">
        <v>211187</v>
      </c>
      <c r="B49" t="s">
        <v>28</v>
      </c>
      <c r="C49" s="1">
        <v>42552</v>
      </c>
      <c r="D49" t="s">
        <v>90</v>
      </c>
      <c r="E49">
        <v>2996</v>
      </c>
      <c r="F49" s="5">
        <v>1</v>
      </c>
      <c r="G49">
        <v>6152</v>
      </c>
      <c r="H49">
        <v>100147476</v>
      </c>
      <c r="I49" t="s">
        <v>23</v>
      </c>
      <c r="J49" s="4" t="s">
        <v>24</v>
      </c>
      <c r="K49">
        <v>0</v>
      </c>
      <c r="L49" t="s">
        <v>25</v>
      </c>
      <c r="M49" s="1">
        <v>42552</v>
      </c>
      <c r="N49" t="s">
        <v>31</v>
      </c>
      <c r="O49" s="2">
        <v>2996</v>
      </c>
      <c r="P49">
        <v>2016</v>
      </c>
      <c r="Q49">
        <v>7</v>
      </c>
      <c r="R49" t="s">
        <v>26</v>
      </c>
      <c r="S49" s="3">
        <v>42552</v>
      </c>
      <c r="T49" t="s">
        <v>27</v>
      </c>
      <c r="U49">
        <v>27</v>
      </c>
    </row>
    <row r="50" spans="1:21" x14ac:dyDescent="0.25">
      <c r="A50">
        <v>211188</v>
      </c>
      <c r="B50" t="s">
        <v>28</v>
      </c>
      <c r="C50" s="1">
        <v>42552</v>
      </c>
      <c r="D50" t="s">
        <v>91</v>
      </c>
      <c r="E50">
        <v>300</v>
      </c>
      <c r="F50" s="5">
        <v>2</v>
      </c>
      <c r="G50">
        <v>2210</v>
      </c>
      <c r="H50">
        <v>100147477</v>
      </c>
      <c r="I50" t="s">
        <v>38</v>
      </c>
      <c r="J50" s="4" t="s">
        <v>24</v>
      </c>
      <c r="K50">
        <v>0</v>
      </c>
      <c r="L50" t="s">
        <v>25</v>
      </c>
      <c r="M50" s="1">
        <v>42552</v>
      </c>
      <c r="N50" t="s">
        <v>31</v>
      </c>
      <c r="O50">
        <v>600</v>
      </c>
      <c r="P50">
        <v>2016</v>
      </c>
      <c r="Q50">
        <v>7</v>
      </c>
      <c r="R50" t="s">
        <v>26</v>
      </c>
      <c r="S50" s="3">
        <v>42552</v>
      </c>
      <c r="T50" t="s">
        <v>27</v>
      </c>
      <c r="U50">
        <v>28</v>
      </c>
    </row>
    <row r="51" spans="1:21" x14ac:dyDescent="0.25">
      <c r="A51">
        <v>211189</v>
      </c>
      <c r="B51" t="s">
        <v>28</v>
      </c>
      <c r="C51" s="1">
        <v>42552</v>
      </c>
      <c r="D51" t="s">
        <v>92</v>
      </c>
      <c r="E51">
        <v>150</v>
      </c>
      <c r="F51" s="5">
        <v>2</v>
      </c>
      <c r="G51">
        <v>2210</v>
      </c>
      <c r="H51">
        <v>100147477</v>
      </c>
      <c r="I51" t="s">
        <v>38</v>
      </c>
      <c r="J51" s="4" t="s">
        <v>24</v>
      </c>
      <c r="K51">
        <v>0</v>
      </c>
      <c r="L51" t="s">
        <v>25</v>
      </c>
      <c r="M51" s="1">
        <v>42552</v>
      </c>
      <c r="N51" t="s">
        <v>31</v>
      </c>
      <c r="O51">
        <v>300</v>
      </c>
      <c r="P51">
        <v>2016</v>
      </c>
      <c r="Q51">
        <v>7</v>
      </c>
      <c r="R51" t="s">
        <v>26</v>
      </c>
      <c r="S51" s="3">
        <v>42552</v>
      </c>
      <c r="T51" t="s">
        <v>27</v>
      </c>
      <c r="U51">
        <v>28</v>
      </c>
    </row>
    <row r="52" spans="1:21" x14ac:dyDescent="0.25">
      <c r="A52">
        <v>211190</v>
      </c>
      <c r="B52" t="s">
        <v>28</v>
      </c>
      <c r="C52" s="1">
        <v>42552</v>
      </c>
      <c r="D52" t="s">
        <v>93</v>
      </c>
      <c r="E52">
        <v>465</v>
      </c>
      <c r="F52" s="5">
        <v>2</v>
      </c>
      <c r="G52">
        <v>2210</v>
      </c>
      <c r="H52">
        <v>100147477</v>
      </c>
      <c r="I52" t="s">
        <v>38</v>
      </c>
      <c r="J52" s="4" t="s">
        <v>24</v>
      </c>
      <c r="K52">
        <v>0</v>
      </c>
      <c r="L52" t="s">
        <v>25</v>
      </c>
      <c r="M52" s="1">
        <v>42552</v>
      </c>
      <c r="N52" t="s">
        <v>31</v>
      </c>
      <c r="O52">
        <v>930</v>
      </c>
      <c r="P52">
        <v>2016</v>
      </c>
      <c r="Q52">
        <v>7</v>
      </c>
      <c r="R52" t="s">
        <v>26</v>
      </c>
      <c r="S52" s="3">
        <v>42552</v>
      </c>
      <c r="T52" t="s">
        <v>27</v>
      </c>
      <c r="U52">
        <v>28</v>
      </c>
    </row>
    <row r="53" spans="1:21" x14ac:dyDescent="0.25">
      <c r="A53">
        <v>211191</v>
      </c>
      <c r="B53" t="s">
        <v>28</v>
      </c>
      <c r="C53" s="1">
        <v>42552</v>
      </c>
      <c r="D53" t="s">
        <v>94</v>
      </c>
      <c r="E53">
        <v>380</v>
      </c>
      <c r="F53" s="5">
        <v>1</v>
      </c>
      <c r="G53">
        <v>2210</v>
      </c>
      <c r="H53">
        <v>100147477</v>
      </c>
      <c r="I53" t="s">
        <v>38</v>
      </c>
      <c r="J53" s="4" t="s">
        <v>24</v>
      </c>
      <c r="K53">
        <v>0</v>
      </c>
      <c r="L53" t="s">
        <v>25</v>
      </c>
      <c r="M53" s="1">
        <v>42552</v>
      </c>
      <c r="N53" t="s">
        <v>31</v>
      </c>
      <c r="O53">
        <v>380</v>
      </c>
      <c r="P53">
        <v>2016</v>
      </c>
      <c r="Q53">
        <v>7</v>
      </c>
      <c r="R53" t="s">
        <v>26</v>
      </c>
      <c r="S53" s="3">
        <v>42552</v>
      </c>
      <c r="T53" t="s">
        <v>27</v>
      </c>
      <c r="U53">
        <v>28</v>
      </c>
    </row>
    <row r="54" spans="1:21" x14ac:dyDescent="0.25">
      <c r="A54">
        <v>211192</v>
      </c>
      <c r="B54" t="s">
        <v>28</v>
      </c>
      <c r="C54" s="1">
        <v>42552</v>
      </c>
      <c r="D54" t="s">
        <v>95</v>
      </c>
      <c r="E54">
        <v>350</v>
      </c>
      <c r="F54" s="5">
        <v>1</v>
      </c>
      <c r="G54">
        <v>350</v>
      </c>
      <c r="H54">
        <v>100147478</v>
      </c>
      <c r="I54" t="s">
        <v>38</v>
      </c>
      <c r="J54" s="4" t="s">
        <v>24</v>
      </c>
      <c r="K54">
        <v>0</v>
      </c>
      <c r="L54" t="s">
        <v>25</v>
      </c>
      <c r="M54" s="1">
        <v>42552</v>
      </c>
      <c r="N54" t="s">
        <v>31</v>
      </c>
      <c r="O54">
        <v>350</v>
      </c>
      <c r="P54">
        <v>2016</v>
      </c>
      <c r="Q54">
        <v>7</v>
      </c>
      <c r="R54" t="s">
        <v>26</v>
      </c>
      <c r="S54" s="3">
        <v>42552</v>
      </c>
      <c r="T54" t="s">
        <v>27</v>
      </c>
      <c r="U54">
        <v>29</v>
      </c>
    </row>
    <row r="55" spans="1:21" x14ac:dyDescent="0.25">
      <c r="A55">
        <v>211193</v>
      </c>
      <c r="B55" t="s">
        <v>21</v>
      </c>
      <c r="C55" s="1">
        <v>42552</v>
      </c>
      <c r="D55" t="s">
        <v>96</v>
      </c>
      <c r="E55">
        <v>425</v>
      </c>
      <c r="F55" s="5">
        <v>1</v>
      </c>
      <c r="G55">
        <v>425</v>
      </c>
      <c r="H55">
        <v>100147479</v>
      </c>
      <c r="I55" t="s">
        <v>38</v>
      </c>
      <c r="J55" s="4" t="s">
        <v>24</v>
      </c>
      <c r="K55">
        <v>0</v>
      </c>
      <c r="L55" t="s">
        <v>25</v>
      </c>
      <c r="M55" s="1">
        <v>42552</v>
      </c>
      <c r="N55" t="s">
        <v>35</v>
      </c>
      <c r="O55">
        <v>425</v>
      </c>
      <c r="P55">
        <v>2016</v>
      </c>
      <c r="Q55">
        <v>7</v>
      </c>
      <c r="R55" t="s">
        <v>26</v>
      </c>
      <c r="S55" s="3">
        <v>42552</v>
      </c>
      <c r="T55" t="s">
        <v>27</v>
      </c>
      <c r="U55">
        <v>30</v>
      </c>
    </row>
    <row r="56" spans="1:21" x14ac:dyDescent="0.25">
      <c r="A56">
        <v>211194</v>
      </c>
      <c r="B56" t="s">
        <v>21</v>
      </c>
      <c r="C56" s="1">
        <v>42552</v>
      </c>
      <c r="D56" t="s">
        <v>97</v>
      </c>
      <c r="E56">
        <v>850</v>
      </c>
      <c r="F56" s="5">
        <v>1</v>
      </c>
      <c r="G56">
        <v>850</v>
      </c>
      <c r="H56">
        <v>100147480</v>
      </c>
      <c r="I56" t="s">
        <v>23</v>
      </c>
      <c r="J56" s="4" t="s">
        <v>24</v>
      </c>
      <c r="K56">
        <v>0</v>
      </c>
      <c r="L56" t="s">
        <v>25</v>
      </c>
      <c r="M56" s="1">
        <v>42552</v>
      </c>
      <c r="N56" t="s">
        <v>35</v>
      </c>
      <c r="O56">
        <v>850</v>
      </c>
      <c r="P56">
        <v>2016</v>
      </c>
      <c r="Q56">
        <v>7</v>
      </c>
      <c r="R56" t="s">
        <v>26</v>
      </c>
      <c r="S56" s="3">
        <v>42552</v>
      </c>
      <c r="T56" t="s">
        <v>27</v>
      </c>
      <c r="U56">
        <v>31</v>
      </c>
    </row>
    <row r="57" spans="1:21" x14ac:dyDescent="0.25">
      <c r="A57">
        <v>211196</v>
      </c>
      <c r="B57" t="s">
        <v>21</v>
      </c>
      <c r="C57" s="1">
        <v>42552</v>
      </c>
      <c r="D57" t="s">
        <v>98</v>
      </c>
      <c r="E57">
        <v>251</v>
      </c>
      <c r="F57" s="5">
        <v>1</v>
      </c>
      <c r="G57">
        <v>251</v>
      </c>
      <c r="H57">
        <v>100147481</v>
      </c>
      <c r="I57" t="s">
        <v>52</v>
      </c>
      <c r="J57" s="4" t="s">
        <v>99</v>
      </c>
      <c r="K57">
        <v>0</v>
      </c>
      <c r="L57" t="s">
        <v>25</v>
      </c>
      <c r="M57" s="1">
        <v>42552</v>
      </c>
      <c r="N57" t="s">
        <v>35</v>
      </c>
      <c r="O57">
        <v>251</v>
      </c>
      <c r="P57">
        <v>2016</v>
      </c>
      <c r="Q57">
        <v>7</v>
      </c>
      <c r="R57" t="s">
        <v>26</v>
      </c>
      <c r="S57" s="3">
        <v>42552</v>
      </c>
      <c r="T57" t="s">
        <v>27</v>
      </c>
      <c r="U57">
        <v>32</v>
      </c>
    </row>
    <row r="58" spans="1:21" x14ac:dyDescent="0.25">
      <c r="A58">
        <v>211197</v>
      </c>
      <c r="B58" t="s">
        <v>36</v>
      </c>
      <c r="C58" s="1">
        <v>42552</v>
      </c>
      <c r="D58" t="s">
        <v>33</v>
      </c>
      <c r="E58">
        <v>360</v>
      </c>
      <c r="F58" s="5">
        <v>1</v>
      </c>
      <c r="G58">
        <v>360</v>
      </c>
      <c r="H58">
        <v>100147482</v>
      </c>
      <c r="I58" t="s">
        <v>30</v>
      </c>
      <c r="J58" s="4" t="s">
        <v>100</v>
      </c>
      <c r="K58">
        <v>0</v>
      </c>
      <c r="L58" t="s">
        <v>25</v>
      </c>
      <c r="M58" s="1">
        <v>42552</v>
      </c>
      <c r="N58" t="s">
        <v>39</v>
      </c>
      <c r="O58">
        <v>360</v>
      </c>
      <c r="P58">
        <v>2016</v>
      </c>
      <c r="Q58">
        <v>7</v>
      </c>
      <c r="R58" t="s">
        <v>26</v>
      </c>
      <c r="S58" s="3">
        <v>42552</v>
      </c>
      <c r="T58" t="s">
        <v>27</v>
      </c>
      <c r="U58">
        <v>33</v>
      </c>
    </row>
    <row r="59" spans="1:21" x14ac:dyDescent="0.25">
      <c r="A59">
        <v>211198</v>
      </c>
      <c r="B59" t="s">
        <v>21</v>
      </c>
      <c r="C59" s="1">
        <v>42552</v>
      </c>
      <c r="D59" t="s">
        <v>101</v>
      </c>
      <c r="E59">
        <v>510</v>
      </c>
      <c r="F59" s="5">
        <v>1</v>
      </c>
      <c r="G59">
        <v>835</v>
      </c>
      <c r="H59">
        <v>100147483</v>
      </c>
      <c r="I59" t="s">
        <v>38</v>
      </c>
      <c r="J59" s="4" t="s">
        <v>24</v>
      </c>
      <c r="K59">
        <v>0</v>
      </c>
      <c r="L59" t="s">
        <v>25</v>
      </c>
      <c r="M59" s="1">
        <v>42552</v>
      </c>
      <c r="N59" t="s">
        <v>35</v>
      </c>
      <c r="O59">
        <v>510</v>
      </c>
      <c r="P59">
        <v>2016</v>
      </c>
      <c r="Q59">
        <v>7</v>
      </c>
      <c r="R59" t="s">
        <v>26</v>
      </c>
      <c r="S59" s="3">
        <v>42552</v>
      </c>
      <c r="T59" t="s">
        <v>27</v>
      </c>
      <c r="U59">
        <v>34</v>
      </c>
    </row>
    <row r="60" spans="1:21" x14ac:dyDescent="0.25">
      <c r="A60">
        <v>211199</v>
      </c>
      <c r="B60" t="s">
        <v>21</v>
      </c>
      <c r="C60" s="1">
        <v>42552</v>
      </c>
      <c r="D60" t="s">
        <v>102</v>
      </c>
      <c r="E60">
        <v>325</v>
      </c>
      <c r="F60" s="5">
        <v>1</v>
      </c>
      <c r="G60">
        <v>835</v>
      </c>
      <c r="H60">
        <v>100147483</v>
      </c>
      <c r="I60" t="s">
        <v>38</v>
      </c>
      <c r="J60" s="4" t="s">
        <v>24</v>
      </c>
      <c r="K60">
        <v>0</v>
      </c>
      <c r="L60" t="s">
        <v>25</v>
      </c>
      <c r="M60" s="1">
        <v>42552</v>
      </c>
      <c r="N60" t="s">
        <v>35</v>
      </c>
      <c r="O60">
        <v>325</v>
      </c>
      <c r="P60">
        <v>2016</v>
      </c>
      <c r="Q60">
        <v>7</v>
      </c>
      <c r="R60" t="s">
        <v>26</v>
      </c>
      <c r="S60" s="3">
        <v>42552</v>
      </c>
      <c r="T60" t="s">
        <v>27</v>
      </c>
      <c r="U60">
        <v>34</v>
      </c>
    </row>
    <row r="61" spans="1:21" x14ac:dyDescent="0.25">
      <c r="A61">
        <v>211200</v>
      </c>
      <c r="B61" t="s">
        <v>21</v>
      </c>
      <c r="C61" s="1">
        <v>42552</v>
      </c>
      <c r="D61" t="s">
        <v>103</v>
      </c>
      <c r="E61">
        <v>300</v>
      </c>
      <c r="F61" s="5">
        <v>1</v>
      </c>
      <c r="G61">
        <v>300</v>
      </c>
      <c r="H61">
        <v>100147484</v>
      </c>
      <c r="I61" t="s">
        <v>30</v>
      </c>
      <c r="J61" s="4" t="s">
        <v>104</v>
      </c>
      <c r="K61">
        <v>0</v>
      </c>
      <c r="L61" t="s">
        <v>25</v>
      </c>
      <c r="M61" s="1">
        <v>42552</v>
      </c>
      <c r="N61" t="s">
        <v>35</v>
      </c>
      <c r="O61">
        <v>300</v>
      </c>
      <c r="P61">
        <v>2016</v>
      </c>
      <c r="Q61">
        <v>7</v>
      </c>
      <c r="R61" t="s">
        <v>26</v>
      </c>
      <c r="S61" s="3">
        <v>42552</v>
      </c>
      <c r="T61" t="s">
        <v>27</v>
      </c>
      <c r="U61">
        <v>35</v>
      </c>
    </row>
    <row r="62" spans="1:21" x14ac:dyDescent="0.25">
      <c r="A62">
        <v>211202</v>
      </c>
      <c r="B62" t="s">
        <v>36</v>
      </c>
      <c r="C62" s="1">
        <v>42552</v>
      </c>
      <c r="D62" t="s">
        <v>105</v>
      </c>
      <c r="E62">
        <v>30417</v>
      </c>
      <c r="F62" s="5">
        <v>1</v>
      </c>
      <c r="G62">
        <v>30417</v>
      </c>
      <c r="H62">
        <v>100147486</v>
      </c>
      <c r="I62" t="s">
        <v>106</v>
      </c>
      <c r="J62" s="4" t="s">
        <v>107</v>
      </c>
      <c r="K62">
        <v>0</v>
      </c>
      <c r="L62" t="s">
        <v>25</v>
      </c>
      <c r="M62" s="1">
        <v>42552</v>
      </c>
      <c r="N62" t="s">
        <v>39</v>
      </c>
      <c r="O62" s="2">
        <v>30417</v>
      </c>
      <c r="P62">
        <v>2016</v>
      </c>
      <c r="Q62">
        <v>7</v>
      </c>
      <c r="R62" t="s">
        <v>26</v>
      </c>
      <c r="S62" s="3">
        <v>42552</v>
      </c>
      <c r="T62" t="s">
        <v>27</v>
      </c>
      <c r="U62">
        <v>36</v>
      </c>
    </row>
    <row r="63" spans="1:21" x14ac:dyDescent="0.25">
      <c r="A63">
        <v>211201</v>
      </c>
      <c r="B63" t="s">
        <v>36</v>
      </c>
      <c r="C63" s="1">
        <v>42552</v>
      </c>
      <c r="D63" t="s">
        <v>33</v>
      </c>
      <c r="E63">
        <v>360</v>
      </c>
      <c r="F63" s="5">
        <v>1</v>
      </c>
      <c r="G63">
        <v>360</v>
      </c>
      <c r="H63">
        <v>100147485</v>
      </c>
      <c r="I63" t="s">
        <v>30</v>
      </c>
      <c r="J63" s="4" t="s">
        <v>108</v>
      </c>
      <c r="K63">
        <v>0</v>
      </c>
      <c r="L63" t="s">
        <v>25</v>
      </c>
      <c r="M63" s="1">
        <v>42552</v>
      </c>
      <c r="N63" t="s">
        <v>39</v>
      </c>
      <c r="O63">
        <v>360</v>
      </c>
      <c r="P63">
        <v>2016</v>
      </c>
      <c r="Q63">
        <v>7</v>
      </c>
      <c r="R63" t="s">
        <v>26</v>
      </c>
      <c r="S63" s="3">
        <v>42552</v>
      </c>
      <c r="T63" t="s">
        <v>27</v>
      </c>
      <c r="U63">
        <v>33</v>
      </c>
    </row>
    <row r="64" spans="1:21" x14ac:dyDescent="0.25">
      <c r="A64">
        <v>211203</v>
      </c>
      <c r="B64" t="s">
        <v>21</v>
      </c>
      <c r="C64" s="1">
        <v>42552</v>
      </c>
      <c r="D64" t="s">
        <v>95</v>
      </c>
      <c r="E64">
        <v>350</v>
      </c>
      <c r="F64" s="5">
        <v>2</v>
      </c>
      <c r="G64">
        <v>700</v>
      </c>
      <c r="H64">
        <v>100147487</v>
      </c>
      <c r="I64" t="s">
        <v>38</v>
      </c>
      <c r="J64" s="4" t="s">
        <v>24</v>
      </c>
      <c r="K64">
        <v>0</v>
      </c>
      <c r="L64" t="s">
        <v>25</v>
      </c>
      <c r="M64" s="1">
        <v>42552</v>
      </c>
      <c r="N64" t="s">
        <v>35</v>
      </c>
      <c r="O64">
        <v>700</v>
      </c>
      <c r="P64">
        <v>2016</v>
      </c>
      <c r="Q64">
        <v>7</v>
      </c>
      <c r="R64" t="s">
        <v>26</v>
      </c>
      <c r="S64" s="3">
        <v>42552</v>
      </c>
      <c r="T64" t="s">
        <v>27</v>
      </c>
      <c r="U64">
        <v>37</v>
      </c>
    </row>
    <row r="65" spans="1:21" x14ac:dyDescent="0.25">
      <c r="A65">
        <v>211204</v>
      </c>
      <c r="B65" t="s">
        <v>21</v>
      </c>
      <c r="C65" s="1">
        <v>42552</v>
      </c>
      <c r="D65" t="s">
        <v>109</v>
      </c>
      <c r="E65">
        <v>45250</v>
      </c>
      <c r="F65" s="5">
        <v>1</v>
      </c>
      <c r="G65">
        <v>45250</v>
      </c>
      <c r="H65">
        <v>100147488</v>
      </c>
      <c r="I65" t="s">
        <v>47</v>
      </c>
      <c r="J65" s="4" t="s">
        <v>110</v>
      </c>
      <c r="K65">
        <v>0</v>
      </c>
      <c r="L65" t="s">
        <v>25</v>
      </c>
      <c r="M65" s="1">
        <v>42552</v>
      </c>
      <c r="N65" t="s">
        <v>35</v>
      </c>
      <c r="O65" s="2">
        <v>45250</v>
      </c>
      <c r="P65">
        <v>2016</v>
      </c>
      <c r="Q65">
        <v>7</v>
      </c>
      <c r="R65" t="s">
        <v>26</v>
      </c>
      <c r="S65" s="3">
        <v>42552</v>
      </c>
      <c r="T65" t="s">
        <v>27</v>
      </c>
      <c r="U65">
        <v>38</v>
      </c>
    </row>
    <row r="66" spans="1:21" x14ac:dyDescent="0.25">
      <c r="A66">
        <v>211205</v>
      </c>
      <c r="B66" t="s">
        <v>28</v>
      </c>
      <c r="C66" s="1">
        <v>42552</v>
      </c>
      <c r="D66" t="s">
        <v>111</v>
      </c>
      <c r="E66">
        <v>8100</v>
      </c>
      <c r="F66" s="5">
        <v>3</v>
      </c>
      <c r="G66">
        <v>24588</v>
      </c>
      <c r="H66">
        <v>100147489</v>
      </c>
      <c r="I66" t="s">
        <v>30</v>
      </c>
      <c r="J66" s="4">
        <v>104835</v>
      </c>
      <c r="K66">
        <v>0</v>
      </c>
      <c r="L66" t="s">
        <v>25</v>
      </c>
      <c r="M66" s="1">
        <v>42552</v>
      </c>
      <c r="N66" t="s">
        <v>31</v>
      </c>
      <c r="O66" s="2">
        <v>24300</v>
      </c>
      <c r="P66">
        <v>2016</v>
      </c>
      <c r="Q66">
        <v>7</v>
      </c>
      <c r="R66" t="s">
        <v>26</v>
      </c>
      <c r="S66" s="3">
        <v>42552</v>
      </c>
      <c r="T66" t="s">
        <v>27</v>
      </c>
      <c r="U66">
        <v>39</v>
      </c>
    </row>
    <row r="67" spans="1:21" x14ac:dyDescent="0.25">
      <c r="A67">
        <v>211206</v>
      </c>
      <c r="B67" t="s">
        <v>28</v>
      </c>
      <c r="C67" s="1">
        <v>42552</v>
      </c>
      <c r="D67" t="s">
        <v>112</v>
      </c>
      <c r="E67">
        <v>144</v>
      </c>
      <c r="F67" s="5">
        <v>2</v>
      </c>
      <c r="G67">
        <v>24588</v>
      </c>
      <c r="H67">
        <v>100147489</v>
      </c>
      <c r="I67" t="s">
        <v>52</v>
      </c>
      <c r="J67" s="4">
        <v>104835</v>
      </c>
      <c r="K67">
        <v>0</v>
      </c>
      <c r="L67" t="s">
        <v>25</v>
      </c>
      <c r="M67" s="1">
        <v>42552</v>
      </c>
      <c r="N67" t="s">
        <v>31</v>
      </c>
      <c r="O67">
        <v>288</v>
      </c>
      <c r="P67">
        <v>2016</v>
      </c>
      <c r="Q67">
        <v>7</v>
      </c>
      <c r="R67" t="s">
        <v>26</v>
      </c>
      <c r="S67" s="3">
        <v>42552</v>
      </c>
      <c r="T67" t="s">
        <v>27</v>
      </c>
      <c r="U67">
        <v>39</v>
      </c>
    </row>
    <row r="68" spans="1:21" x14ac:dyDescent="0.25">
      <c r="A68">
        <v>211207</v>
      </c>
      <c r="B68" t="s">
        <v>21</v>
      </c>
      <c r="C68" s="1">
        <v>42552</v>
      </c>
      <c r="D68" t="s">
        <v>113</v>
      </c>
      <c r="E68">
        <v>5597</v>
      </c>
      <c r="F68" s="5">
        <v>1</v>
      </c>
      <c r="G68">
        <v>5597</v>
      </c>
      <c r="H68">
        <v>100147490</v>
      </c>
      <c r="I68" t="s">
        <v>23</v>
      </c>
      <c r="J68" s="4" t="s">
        <v>110</v>
      </c>
      <c r="K68">
        <v>0</v>
      </c>
      <c r="L68" t="s">
        <v>25</v>
      </c>
      <c r="M68" s="1">
        <v>42552</v>
      </c>
      <c r="N68" t="s">
        <v>35</v>
      </c>
      <c r="O68" s="2">
        <v>5597</v>
      </c>
      <c r="P68">
        <v>2016</v>
      </c>
      <c r="Q68">
        <v>7</v>
      </c>
      <c r="R68" t="s">
        <v>26</v>
      </c>
      <c r="S68" s="3">
        <v>42552</v>
      </c>
      <c r="T68" t="s">
        <v>27</v>
      </c>
      <c r="U68">
        <v>40</v>
      </c>
    </row>
    <row r="69" spans="1:21" x14ac:dyDescent="0.25">
      <c r="A69">
        <v>211208</v>
      </c>
      <c r="B69" t="s">
        <v>36</v>
      </c>
      <c r="C69" s="1">
        <v>42552</v>
      </c>
      <c r="D69" t="s">
        <v>114</v>
      </c>
      <c r="E69">
        <v>999</v>
      </c>
      <c r="F69" s="5">
        <v>1</v>
      </c>
      <c r="G69">
        <v>999</v>
      </c>
      <c r="H69">
        <v>100147491</v>
      </c>
      <c r="I69" t="s">
        <v>56</v>
      </c>
      <c r="J69" s="4" t="s">
        <v>115</v>
      </c>
      <c r="K69">
        <v>0</v>
      </c>
      <c r="L69" t="s">
        <v>25</v>
      </c>
      <c r="M69" s="1">
        <v>42552</v>
      </c>
      <c r="N69" t="s">
        <v>39</v>
      </c>
      <c r="O69">
        <v>999</v>
      </c>
      <c r="P69">
        <v>2016</v>
      </c>
      <c r="Q69">
        <v>7</v>
      </c>
      <c r="R69" t="s">
        <v>26</v>
      </c>
      <c r="S69" s="3">
        <v>42552</v>
      </c>
      <c r="T69" t="s">
        <v>27</v>
      </c>
      <c r="U69">
        <v>35</v>
      </c>
    </row>
    <row r="70" spans="1:21" x14ac:dyDescent="0.25">
      <c r="A70">
        <v>211209</v>
      </c>
      <c r="B70" t="s">
        <v>77</v>
      </c>
      <c r="C70" s="1">
        <v>42552</v>
      </c>
      <c r="D70" t="s">
        <v>116</v>
      </c>
      <c r="E70">
        <v>4950</v>
      </c>
      <c r="F70" s="5">
        <v>1</v>
      </c>
      <c r="G70">
        <v>4950</v>
      </c>
      <c r="H70">
        <v>100147492</v>
      </c>
      <c r="I70" t="s">
        <v>23</v>
      </c>
      <c r="J70" s="4" t="s">
        <v>110</v>
      </c>
      <c r="K70">
        <v>0</v>
      </c>
      <c r="L70" t="s">
        <v>25</v>
      </c>
      <c r="M70" s="1">
        <v>42552</v>
      </c>
      <c r="N70" t="s">
        <v>39</v>
      </c>
      <c r="O70" s="2">
        <v>4950</v>
      </c>
      <c r="P70">
        <v>2016</v>
      </c>
      <c r="Q70">
        <v>7</v>
      </c>
      <c r="R70" t="s">
        <v>26</v>
      </c>
      <c r="S70" s="3">
        <v>42552</v>
      </c>
      <c r="T70" t="s">
        <v>27</v>
      </c>
      <c r="U70">
        <v>40</v>
      </c>
    </row>
    <row r="71" spans="1:21" x14ac:dyDescent="0.25">
      <c r="A71">
        <v>211211</v>
      </c>
      <c r="B71" t="s">
        <v>36</v>
      </c>
      <c r="C71" s="1">
        <v>42552</v>
      </c>
      <c r="D71" t="s">
        <v>117</v>
      </c>
      <c r="E71">
        <v>805</v>
      </c>
      <c r="F71" s="5">
        <v>1</v>
      </c>
      <c r="G71">
        <v>805</v>
      </c>
      <c r="H71">
        <v>100147493</v>
      </c>
      <c r="I71" t="s">
        <v>52</v>
      </c>
      <c r="J71" s="4">
        <v>865116</v>
      </c>
      <c r="K71">
        <v>0</v>
      </c>
      <c r="L71" t="s">
        <v>25</v>
      </c>
      <c r="M71" s="1">
        <v>42552</v>
      </c>
      <c r="N71" t="s">
        <v>39</v>
      </c>
      <c r="O71">
        <v>805</v>
      </c>
      <c r="P71">
        <v>2016</v>
      </c>
      <c r="Q71">
        <v>7</v>
      </c>
      <c r="R71" t="s">
        <v>26</v>
      </c>
      <c r="S71" s="3">
        <v>42552</v>
      </c>
      <c r="T71" t="s">
        <v>27</v>
      </c>
      <c r="U71">
        <v>41</v>
      </c>
    </row>
    <row r="72" spans="1:21" x14ac:dyDescent="0.25">
      <c r="A72">
        <v>211212</v>
      </c>
      <c r="B72" t="s">
        <v>21</v>
      </c>
      <c r="C72" s="1">
        <v>42552</v>
      </c>
      <c r="D72" t="s">
        <v>33</v>
      </c>
      <c r="E72">
        <v>360</v>
      </c>
      <c r="F72" s="5">
        <v>1</v>
      </c>
      <c r="G72">
        <v>360</v>
      </c>
      <c r="H72">
        <v>100147494</v>
      </c>
      <c r="I72" t="s">
        <v>30</v>
      </c>
      <c r="J72" s="4" t="s">
        <v>118</v>
      </c>
      <c r="K72">
        <v>0</v>
      </c>
      <c r="L72" t="s">
        <v>25</v>
      </c>
      <c r="M72" s="1">
        <v>42552</v>
      </c>
      <c r="N72" t="s">
        <v>35</v>
      </c>
      <c r="O72">
        <v>360</v>
      </c>
      <c r="P72">
        <v>2016</v>
      </c>
      <c r="Q72">
        <v>7</v>
      </c>
      <c r="R72" t="s">
        <v>26</v>
      </c>
      <c r="S72" s="3">
        <v>42552</v>
      </c>
      <c r="T72" t="s">
        <v>27</v>
      </c>
      <c r="U72">
        <v>35</v>
      </c>
    </row>
    <row r="73" spans="1:21" x14ac:dyDescent="0.25">
      <c r="A73">
        <v>211213</v>
      </c>
      <c r="B73" t="s">
        <v>36</v>
      </c>
      <c r="C73" s="1">
        <v>42552</v>
      </c>
      <c r="D73" t="s">
        <v>119</v>
      </c>
      <c r="E73">
        <v>280</v>
      </c>
      <c r="F73" s="5">
        <v>1</v>
      </c>
      <c r="G73">
        <v>280</v>
      </c>
      <c r="H73">
        <v>100147495</v>
      </c>
      <c r="I73" t="s">
        <v>38</v>
      </c>
      <c r="J73" s="4" t="s">
        <v>120</v>
      </c>
      <c r="K73">
        <v>0</v>
      </c>
      <c r="L73" t="s">
        <v>25</v>
      </c>
      <c r="M73" s="1">
        <v>42552</v>
      </c>
      <c r="N73" t="s">
        <v>39</v>
      </c>
      <c r="O73">
        <v>280</v>
      </c>
      <c r="P73">
        <v>2016</v>
      </c>
      <c r="Q73">
        <v>7</v>
      </c>
      <c r="R73" t="s">
        <v>26</v>
      </c>
      <c r="S73" s="3">
        <v>42552</v>
      </c>
      <c r="T73" t="s">
        <v>27</v>
      </c>
      <c r="U73">
        <v>35</v>
      </c>
    </row>
    <row r="74" spans="1:21" x14ac:dyDescent="0.25">
      <c r="A74">
        <v>211214</v>
      </c>
      <c r="B74" t="s">
        <v>28</v>
      </c>
      <c r="C74" s="1">
        <v>42552</v>
      </c>
      <c r="D74" t="s">
        <v>121</v>
      </c>
      <c r="E74">
        <v>1</v>
      </c>
      <c r="F74" s="5">
        <v>1</v>
      </c>
      <c r="G74">
        <v>1</v>
      </c>
      <c r="H74">
        <v>100147496</v>
      </c>
      <c r="I74" t="s">
        <v>71</v>
      </c>
      <c r="J74" s="4" t="s">
        <v>122</v>
      </c>
      <c r="K74">
        <v>0</v>
      </c>
      <c r="L74" t="s">
        <v>25</v>
      </c>
      <c r="M74" s="1">
        <v>42552</v>
      </c>
      <c r="N74" t="s">
        <v>31</v>
      </c>
      <c r="O74">
        <v>1</v>
      </c>
      <c r="P74">
        <v>2016</v>
      </c>
      <c r="Q74">
        <v>7</v>
      </c>
      <c r="R74" t="s">
        <v>26</v>
      </c>
      <c r="S74" s="3">
        <v>42552</v>
      </c>
      <c r="T74" t="s">
        <v>27</v>
      </c>
      <c r="U74">
        <v>33</v>
      </c>
    </row>
    <row r="75" spans="1:21" x14ac:dyDescent="0.25">
      <c r="A75">
        <v>211215</v>
      </c>
      <c r="B75" t="s">
        <v>36</v>
      </c>
      <c r="C75" s="1">
        <v>42552</v>
      </c>
      <c r="D75" t="s">
        <v>123</v>
      </c>
      <c r="E75">
        <v>999</v>
      </c>
      <c r="F75" s="5">
        <v>1</v>
      </c>
      <c r="G75">
        <v>999</v>
      </c>
      <c r="H75">
        <v>100147497</v>
      </c>
      <c r="I75" t="s">
        <v>56</v>
      </c>
      <c r="J75" s="4" t="s">
        <v>124</v>
      </c>
      <c r="K75">
        <v>0</v>
      </c>
      <c r="L75" t="s">
        <v>25</v>
      </c>
      <c r="M75" s="1">
        <v>42552</v>
      </c>
      <c r="N75" t="s">
        <v>39</v>
      </c>
      <c r="O75">
        <v>999</v>
      </c>
      <c r="P75">
        <v>2016</v>
      </c>
      <c r="Q75">
        <v>7</v>
      </c>
      <c r="R75" t="s">
        <v>26</v>
      </c>
      <c r="S75" s="3">
        <v>42552</v>
      </c>
      <c r="T75" t="s">
        <v>27</v>
      </c>
      <c r="U75">
        <v>42</v>
      </c>
    </row>
    <row r="76" spans="1:21" x14ac:dyDescent="0.25">
      <c r="A76">
        <v>211217</v>
      </c>
      <c r="B76" t="s">
        <v>21</v>
      </c>
      <c r="C76" s="1">
        <v>42552</v>
      </c>
      <c r="D76" t="s">
        <v>33</v>
      </c>
      <c r="E76">
        <v>360</v>
      </c>
      <c r="F76" s="5">
        <v>1</v>
      </c>
      <c r="G76">
        <v>360</v>
      </c>
      <c r="H76">
        <v>100147498</v>
      </c>
      <c r="I76" t="s">
        <v>30</v>
      </c>
      <c r="J76" s="4" t="s">
        <v>125</v>
      </c>
      <c r="K76">
        <v>0</v>
      </c>
      <c r="L76" t="s">
        <v>25</v>
      </c>
      <c r="M76" s="1">
        <v>42552</v>
      </c>
      <c r="N76" t="s">
        <v>35</v>
      </c>
      <c r="O76">
        <v>360</v>
      </c>
      <c r="P76">
        <v>2016</v>
      </c>
      <c r="Q76">
        <v>7</v>
      </c>
      <c r="R76" t="s">
        <v>26</v>
      </c>
      <c r="S76" s="3">
        <v>42552</v>
      </c>
      <c r="T76" t="s">
        <v>27</v>
      </c>
      <c r="U76">
        <v>43</v>
      </c>
    </row>
    <row r="77" spans="1:21" x14ac:dyDescent="0.25">
      <c r="A77">
        <v>211218</v>
      </c>
      <c r="B77" t="s">
        <v>36</v>
      </c>
      <c r="C77" s="1">
        <v>42552</v>
      </c>
      <c r="D77" t="s">
        <v>95</v>
      </c>
      <c r="E77">
        <v>350</v>
      </c>
      <c r="F77" s="5">
        <v>1</v>
      </c>
      <c r="G77">
        <v>350</v>
      </c>
      <c r="H77">
        <v>100147499</v>
      </c>
      <c r="I77" t="s">
        <v>38</v>
      </c>
      <c r="J77" s="4" t="s">
        <v>126</v>
      </c>
      <c r="K77">
        <v>0</v>
      </c>
      <c r="L77" t="s">
        <v>25</v>
      </c>
      <c r="M77" s="1">
        <v>42552</v>
      </c>
      <c r="N77" t="s">
        <v>39</v>
      </c>
      <c r="O77">
        <v>350</v>
      </c>
      <c r="P77">
        <v>2016</v>
      </c>
      <c r="Q77">
        <v>7</v>
      </c>
      <c r="R77" t="s">
        <v>26</v>
      </c>
      <c r="S77" s="3">
        <v>42552</v>
      </c>
      <c r="T77" t="s">
        <v>27</v>
      </c>
      <c r="U77">
        <v>44</v>
      </c>
    </row>
    <row r="78" spans="1:21" x14ac:dyDescent="0.25">
      <c r="A78">
        <v>211219</v>
      </c>
      <c r="B78" t="s">
        <v>36</v>
      </c>
      <c r="C78" s="1">
        <v>42552</v>
      </c>
      <c r="D78" t="s">
        <v>95</v>
      </c>
      <c r="E78">
        <v>350</v>
      </c>
      <c r="F78" s="5">
        <v>1</v>
      </c>
      <c r="G78">
        <v>350</v>
      </c>
      <c r="H78">
        <v>100147500</v>
      </c>
      <c r="I78" t="s">
        <v>38</v>
      </c>
      <c r="J78" s="4" t="s">
        <v>126</v>
      </c>
      <c r="K78">
        <v>0</v>
      </c>
      <c r="L78" t="s">
        <v>25</v>
      </c>
      <c r="M78" s="1">
        <v>42552</v>
      </c>
      <c r="N78" t="s">
        <v>39</v>
      </c>
      <c r="O78">
        <v>350</v>
      </c>
      <c r="P78">
        <v>2016</v>
      </c>
      <c r="Q78">
        <v>7</v>
      </c>
      <c r="R78" t="s">
        <v>26</v>
      </c>
      <c r="S78" s="3">
        <v>42552</v>
      </c>
      <c r="T78" t="s">
        <v>27</v>
      </c>
      <c r="U78">
        <v>44</v>
      </c>
    </row>
    <row r="79" spans="1:21" x14ac:dyDescent="0.25">
      <c r="A79">
        <v>211220</v>
      </c>
      <c r="B79" t="s">
        <v>21</v>
      </c>
      <c r="C79" s="1">
        <v>42552</v>
      </c>
      <c r="D79" t="s">
        <v>127</v>
      </c>
      <c r="E79">
        <v>760</v>
      </c>
      <c r="F79" s="5">
        <v>1</v>
      </c>
      <c r="G79">
        <v>1195</v>
      </c>
      <c r="H79">
        <v>100147501</v>
      </c>
      <c r="I79" t="s">
        <v>38</v>
      </c>
      <c r="J79" s="4" t="s">
        <v>58</v>
      </c>
      <c r="K79">
        <v>0</v>
      </c>
      <c r="L79" t="s">
        <v>25</v>
      </c>
      <c r="M79" s="1">
        <v>42552</v>
      </c>
      <c r="N79" t="s">
        <v>35</v>
      </c>
      <c r="O79">
        <v>760</v>
      </c>
      <c r="P79">
        <v>2016</v>
      </c>
      <c r="Q79">
        <v>7</v>
      </c>
      <c r="R79" t="s">
        <v>26</v>
      </c>
      <c r="S79" s="3">
        <v>42552</v>
      </c>
      <c r="T79" t="s">
        <v>27</v>
      </c>
      <c r="U79">
        <v>13</v>
      </c>
    </row>
    <row r="80" spans="1:21" x14ac:dyDescent="0.25">
      <c r="A80">
        <v>211221</v>
      </c>
      <c r="B80" t="s">
        <v>21</v>
      </c>
      <c r="C80" s="1">
        <v>42552</v>
      </c>
      <c r="D80" t="s">
        <v>79</v>
      </c>
      <c r="E80">
        <v>435</v>
      </c>
      <c r="F80" s="5">
        <v>1</v>
      </c>
      <c r="G80">
        <v>1195</v>
      </c>
      <c r="H80">
        <v>100147501</v>
      </c>
      <c r="I80" t="s">
        <v>38</v>
      </c>
      <c r="J80" s="4" t="s">
        <v>58</v>
      </c>
      <c r="K80">
        <v>0</v>
      </c>
      <c r="L80" t="s">
        <v>25</v>
      </c>
      <c r="M80" s="1">
        <v>42552</v>
      </c>
      <c r="N80" t="s">
        <v>35</v>
      </c>
      <c r="O80">
        <v>435</v>
      </c>
      <c r="P80">
        <v>2016</v>
      </c>
      <c r="Q80">
        <v>7</v>
      </c>
      <c r="R80" t="s">
        <v>26</v>
      </c>
      <c r="S80" s="3">
        <v>42552</v>
      </c>
      <c r="T80" t="s">
        <v>27</v>
      </c>
      <c r="U80">
        <v>13</v>
      </c>
    </row>
    <row r="81" spans="1:21" x14ac:dyDescent="0.25">
      <c r="A81">
        <v>211222</v>
      </c>
      <c r="B81" t="s">
        <v>28</v>
      </c>
      <c r="C81" s="1">
        <v>42552</v>
      </c>
      <c r="D81" t="s">
        <v>121</v>
      </c>
      <c r="E81">
        <v>1</v>
      </c>
      <c r="F81" s="5">
        <v>5</v>
      </c>
      <c r="G81">
        <v>5</v>
      </c>
      <c r="H81">
        <v>100147502</v>
      </c>
      <c r="I81" t="s">
        <v>71</v>
      </c>
      <c r="J81" s="4" t="s">
        <v>128</v>
      </c>
      <c r="K81">
        <v>0</v>
      </c>
      <c r="L81" t="s">
        <v>25</v>
      </c>
      <c r="M81" s="1">
        <v>42552</v>
      </c>
      <c r="N81" t="s">
        <v>31</v>
      </c>
      <c r="O81">
        <v>5</v>
      </c>
      <c r="P81">
        <v>2016</v>
      </c>
      <c r="Q81">
        <v>7</v>
      </c>
      <c r="R81" t="s">
        <v>26</v>
      </c>
      <c r="S81" s="3">
        <v>42552</v>
      </c>
      <c r="T81" t="s">
        <v>27</v>
      </c>
      <c r="U81">
        <v>33</v>
      </c>
    </row>
    <row r="82" spans="1:21" x14ac:dyDescent="0.25">
      <c r="A82">
        <v>211223</v>
      </c>
      <c r="B82" t="s">
        <v>28</v>
      </c>
      <c r="C82" s="1">
        <v>42552</v>
      </c>
      <c r="D82" t="s">
        <v>121</v>
      </c>
      <c r="E82">
        <v>1</v>
      </c>
      <c r="F82" s="5">
        <v>2</v>
      </c>
      <c r="G82">
        <v>2</v>
      </c>
      <c r="H82">
        <v>100147503</v>
      </c>
      <c r="I82" t="s">
        <v>71</v>
      </c>
      <c r="J82" s="4" t="s">
        <v>129</v>
      </c>
      <c r="K82">
        <v>0</v>
      </c>
      <c r="L82" t="s">
        <v>25</v>
      </c>
      <c r="M82" s="1">
        <v>42552</v>
      </c>
      <c r="N82" t="s">
        <v>31</v>
      </c>
      <c r="O82">
        <v>2</v>
      </c>
      <c r="P82">
        <v>2016</v>
      </c>
      <c r="Q82">
        <v>7</v>
      </c>
      <c r="R82" t="s">
        <v>26</v>
      </c>
      <c r="S82" s="3">
        <v>42552</v>
      </c>
      <c r="T82" t="s">
        <v>27</v>
      </c>
      <c r="U82">
        <v>33</v>
      </c>
    </row>
    <row r="83" spans="1:21" x14ac:dyDescent="0.25">
      <c r="A83">
        <v>211225</v>
      </c>
      <c r="B83" t="s">
        <v>28</v>
      </c>
      <c r="C83" s="1">
        <v>42552</v>
      </c>
      <c r="D83" t="s">
        <v>121</v>
      </c>
      <c r="E83">
        <v>1</v>
      </c>
      <c r="F83" s="5">
        <v>1</v>
      </c>
      <c r="G83">
        <v>1</v>
      </c>
      <c r="H83">
        <v>100147505</v>
      </c>
      <c r="I83" t="s">
        <v>71</v>
      </c>
      <c r="J83" s="4" t="s">
        <v>122</v>
      </c>
      <c r="K83">
        <v>0</v>
      </c>
      <c r="L83" t="s">
        <v>25</v>
      </c>
      <c r="M83" s="1">
        <v>42552</v>
      </c>
      <c r="N83" t="s">
        <v>31</v>
      </c>
      <c r="O83">
        <v>1</v>
      </c>
      <c r="P83">
        <v>2016</v>
      </c>
      <c r="Q83">
        <v>7</v>
      </c>
      <c r="R83" t="s">
        <v>26</v>
      </c>
      <c r="S83" s="3">
        <v>42552</v>
      </c>
      <c r="T83" t="s">
        <v>27</v>
      </c>
      <c r="U83">
        <v>33</v>
      </c>
    </row>
    <row r="84" spans="1:21" x14ac:dyDescent="0.25">
      <c r="A84">
        <v>211224</v>
      </c>
      <c r="B84" t="s">
        <v>48</v>
      </c>
      <c r="C84" s="1">
        <v>42552</v>
      </c>
      <c r="D84" t="s">
        <v>33</v>
      </c>
      <c r="E84">
        <v>360</v>
      </c>
      <c r="F84" s="5">
        <v>1</v>
      </c>
      <c r="G84">
        <v>360</v>
      </c>
      <c r="H84">
        <v>100147504</v>
      </c>
      <c r="I84" t="s">
        <v>30</v>
      </c>
      <c r="J84" s="4" t="s">
        <v>130</v>
      </c>
      <c r="K84">
        <v>0</v>
      </c>
      <c r="L84" t="s">
        <v>25</v>
      </c>
      <c r="M84" s="1">
        <v>42552</v>
      </c>
      <c r="N84" t="s">
        <v>39</v>
      </c>
      <c r="O84">
        <v>360</v>
      </c>
      <c r="P84">
        <v>2016</v>
      </c>
      <c r="Q84">
        <v>7</v>
      </c>
      <c r="R84" t="s">
        <v>26</v>
      </c>
      <c r="S84" s="3">
        <v>42552</v>
      </c>
      <c r="T84" t="s">
        <v>27</v>
      </c>
      <c r="U84">
        <v>43</v>
      </c>
    </row>
    <row r="85" spans="1:21" x14ac:dyDescent="0.25">
      <c r="A85">
        <v>211226</v>
      </c>
      <c r="B85" t="s">
        <v>48</v>
      </c>
      <c r="C85" s="1">
        <v>42552</v>
      </c>
      <c r="D85" t="s">
        <v>53</v>
      </c>
      <c r="E85">
        <v>320</v>
      </c>
      <c r="F85" s="5">
        <v>1</v>
      </c>
      <c r="G85">
        <v>320</v>
      </c>
      <c r="H85">
        <v>100147506</v>
      </c>
      <c r="I85" t="s">
        <v>30</v>
      </c>
      <c r="J85" s="4" t="s">
        <v>130</v>
      </c>
      <c r="K85">
        <v>0</v>
      </c>
      <c r="L85" t="s">
        <v>25</v>
      </c>
      <c r="M85" s="1">
        <v>42552</v>
      </c>
      <c r="N85" t="s">
        <v>39</v>
      </c>
      <c r="O85">
        <v>320</v>
      </c>
      <c r="P85">
        <v>2016</v>
      </c>
      <c r="Q85">
        <v>7</v>
      </c>
      <c r="R85" t="s">
        <v>26</v>
      </c>
      <c r="S85" s="3">
        <v>42552</v>
      </c>
      <c r="T85" t="s">
        <v>27</v>
      </c>
      <c r="U85">
        <v>43</v>
      </c>
    </row>
    <row r="86" spans="1:21" x14ac:dyDescent="0.25">
      <c r="A86">
        <v>211227</v>
      </c>
      <c r="B86" t="s">
        <v>21</v>
      </c>
      <c r="C86" s="1">
        <v>42552</v>
      </c>
      <c r="D86" t="s">
        <v>79</v>
      </c>
      <c r="E86">
        <v>435</v>
      </c>
      <c r="F86" s="5">
        <v>1</v>
      </c>
      <c r="G86">
        <v>1195</v>
      </c>
      <c r="H86">
        <v>100147507</v>
      </c>
      <c r="I86" t="s">
        <v>38</v>
      </c>
      <c r="J86" s="4" t="s">
        <v>58</v>
      </c>
      <c r="K86">
        <v>0</v>
      </c>
      <c r="L86" t="s">
        <v>25</v>
      </c>
      <c r="M86" s="1">
        <v>42552</v>
      </c>
      <c r="N86" t="s">
        <v>35</v>
      </c>
      <c r="O86">
        <v>435</v>
      </c>
      <c r="P86">
        <v>2016</v>
      </c>
      <c r="Q86">
        <v>7</v>
      </c>
      <c r="R86" t="s">
        <v>26</v>
      </c>
      <c r="S86" s="3">
        <v>42552</v>
      </c>
      <c r="T86" t="s">
        <v>27</v>
      </c>
      <c r="U86">
        <v>13</v>
      </c>
    </row>
    <row r="87" spans="1:21" x14ac:dyDescent="0.25">
      <c r="A87">
        <v>211228</v>
      </c>
      <c r="B87" t="s">
        <v>21</v>
      </c>
      <c r="C87" s="1">
        <v>42552</v>
      </c>
      <c r="D87" t="s">
        <v>127</v>
      </c>
      <c r="E87">
        <v>760</v>
      </c>
      <c r="F87" s="5">
        <v>1</v>
      </c>
      <c r="G87">
        <v>1195</v>
      </c>
      <c r="H87">
        <v>100147507</v>
      </c>
      <c r="I87" t="s">
        <v>38</v>
      </c>
      <c r="J87" s="4" t="s">
        <v>58</v>
      </c>
      <c r="K87">
        <v>0</v>
      </c>
      <c r="L87" t="s">
        <v>25</v>
      </c>
      <c r="M87" s="1">
        <v>42552</v>
      </c>
      <c r="N87" t="s">
        <v>35</v>
      </c>
      <c r="O87">
        <v>760</v>
      </c>
      <c r="P87">
        <v>2016</v>
      </c>
      <c r="Q87">
        <v>7</v>
      </c>
      <c r="R87" t="s">
        <v>26</v>
      </c>
      <c r="S87" s="3">
        <v>42552</v>
      </c>
      <c r="T87" t="s">
        <v>27</v>
      </c>
      <c r="U87">
        <v>13</v>
      </c>
    </row>
    <row r="88" spans="1:21" x14ac:dyDescent="0.25">
      <c r="A88">
        <v>211229</v>
      </c>
      <c r="B88" t="s">
        <v>48</v>
      </c>
      <c r="C88" s="1">
        <v>42552</v>
      </c>
      <c r="D88" t="s">
        <v>29</v>
      </c>
      <c r="E88">
        <v>240</v>
      </c>
      <c r="F88" s="5">
        <v>1</v>
      </c>
      <c r="G88">
        <v>240</v>
      </c>
      <c r="H88">
        <v>100147508</v>
      </c>
      <c r="I88" t="s">
        <v>30</v>
      </c>
      <c r="J88" s="4" t="s">
        <v>130</v>
      </c>
      <c r="K88">
        <v>0</v>
      </c>
      <c r="L88" t="s">
        <v>25</v>
      </c>
      <c r="M88" s="1">
        <v>42552</v>
      </c>
      <c r="N88" t="s">
        <v>39</v>
      </c>
      <c r="O88">
        <v>240</v>
      </c>
      <c r="P88">
        <v>2016</v>
      </c>
      <c r="Q88">
        <v>7</v>
      </c>
      <c r="R88" t="s">
        <v>26</v>
      </c>
      <c r="S88" s="3">
        <v>42552</v>
      </c>
      <c r="T88" t="s">
        <v>27</v>
      </c>
      <c r="U88">
        <v>43</v>
      </c>
    </row>
    <row r="89" spans="1:21" x14ac:dyDescent="0.25">
      <c r="A89">
        <v>211230</v>
      </c>
      <c r="B89" t="s">
        <v>48</v>
      </c>
      <c r="C89" s="1">
        <v>42552</v>
      </c>
      <c r="D89" t="s">
        <v>33</v>
      </c>
      <c r="E89">
        <v>360</v>
      </c>
      <c r="F89" s="5">
        <v>1</v>
      </c>
      <c r="G89">
        <v>360</v>
      </c>
      <c r="H89">
        <v>100147509</v>
      </c>
      <c r="I89" t="s">
        <v>30</v>
      </c>
      <c r="J89" s="4" t="s">
        <v>130</v>
      </c>
      <c r="K89">
        <v>0</v>
      </c>
      <c r="L89" t="s">
        <v>25</v>
      </c>
      <c r="M89" s="1">
        <v>42552</v>
      </c>
      <c r="N89" t="s">
        <v>39</v>
      </c>
      <c r="O89">
        <v>360</v>
      </c>
      <c r="P89">
        <v>2016</v>
      </c>
      <c r="Q89">
        <v>7</v>
      </c>
      <c r="R89" t="s">
        <v>26</v>
      </c>
      <c r="S89" s="3">
        <v>42552</v>
      </c>
      <c r="T89" t="s">
        <v>27</v>
      </c>
      <c r="U89">
        <v>43</v>
      </c>
    </row>
    <row r="90" spans="1:21" x14ac:dyDescent="0.25">
      <c r="A90">
        <v>211231</v>
      </c>
      <c r="B90" t="s">
        <v>36</v>
      </c>
      <c r="C90" s="1">
        <v>42552</v>
      </c>
      <c r="D90" t="s">
        <v>131</v>
      </c>
      <c r="E90">
        <v>1875</v>
      </c>
      <c r="F90" s="5">
        <v>1</v>
      </c>
      <c r="G90">
        <v>1875</v>
      </c>
      <c r="H90">
        <v>100147510</v>
      </c>
      <c r="I90" t="s">
        <v>30</v>
      </c>
      <c r="J90" s="4" t="s">
        <v>24</v>
      </c>
      <c r="K90">
        <v>0</v>
      </c>
      <c r="L90" t="s">
        <v>25</v>
      </c>
      <c r="M90" s="1">
        <v>42552</v>
      </c>
      <c r="N90" t="s">
        <v>39</v>
      </c>
      <c r="O90" s="2">
        <v>1875</v>
      </c>
      <c r="P90">
        <v>2016</v>
      </c>
      <c r="Q90">
        <v>7</v>
      </c>
      <c r="R90" t="s">
        <v>26</v>
      </c>
      <c r="S90" s="3">
        <v>42552</v>
      </c>
      <c r="T90" t="s">
        <v>27</v>
      </c>
      <c r="U90">
        <v>45</v>
      </c>
    </row>
    <row r="91" spans="1:21" x14ac:dyDescent="0.25">
      <c r="A91">
        <v>211232</v>
      </c>
      <c r="B91" t="s">
        <v>21</v>
      </c>
      <c r="C91" s="1">
        <v>42552</v>
      </c>
      <c r="D91" t="s">
        <v>127</v>
      </c>
      <c r="E91">
        <v>760</v>
      </c>
      <c r="F91" s="5">
        <v>1</v>
      </c>
      <c r="G91">
        <v>1195</v>
      </c>
      <c r="H91">
        <v>100147511</v>
      </c>
      <c r="I91" t="s">
        <v>38</v>
      </c>
      <c r="J91" s="4" t="s">
        <v>58</v>
      </c>
      <c r="K91">
        <v>0</v>
      </c>
      <c r="L91" t="s">
        <v>25</v>
      </c>
      <c r="M91" s="1">
        <v>42552</v>
      </c>
      <c r="N91" t="s">
        <v>35</v>
      </c>
      <c r="O91">
        <v>760</v>
      </c>
      <c r="P91">
        <v>2016</v>
      </c>
      <c r="Q91">
        <v>7</v>
      </c>
      <c r="R91" t="s">
        <v>26</v>
      </c>
      <c r="S91" s="3">
        <v>42552</v>
      </c>
      <c r="T91" t="s">
        <v>27</v>
      </c>
      <c r="U91">
        <v>13</v>
      </c>
    </row>
    <row r="92" spans="1:21" x14ac:dyDescent="0.25">
      <c r="A92">
        <v>211233</v>
      </c>
      <c r="B92" t="s">
        <v>21</v>
      </c>
      <c r="C92" s="1">
        <v>42552</v>
      </c>
      <c r="D92" t="s">
        <v>132</v>
      </c>
      <c r="E92">
        <v>435</v>
      </c>
      <c r="F92" s="5">
        <v>1</v>
      </c>
      <c r="G92">
        <v>1195</v>
      </c>
      <c r="H92">
        <v>100147511</v>
      </c>
      <c r="I92" t="s">
        <v>38</v>
      </c>
      <c r="J92" s="4" t="s">
        <v>58</v>
      </c>
      <c r="K92">
        <v>0</v>
      </c>
      <c r="L92" t="s">
        <v>25</v>
      </c>
      <c r="M92" s="1">
        <v>42552</v>
      </c>
      <c r="N92" t="s">
        <v>35</v>
      </c>
      <c r="O92">
        <v>435</v>
      </c>
      <c r="P92">
        <v>2016</v>
      </c>
      <c r="Q92">
        <v>7</v>
      </c>
      <c r="R92" t="s">
        <v>26</v>
      </c>
      <c r="S92" s="3">
        <v>42552</v>
      </c>
      <c r="T92" t="s">
        <v>27</v>
      </c>
      <c r="U92">
        <v>13</v>
      </c>
    </row>
    <row r="93" spans="1:21" x14ac:dyDescent="0.25">
      <c r="A93">
        <v>211234</v>
      </c>
      <c r="B93" t="s">
        <v>48</v>
      </c>
      <c r="C93" s="1">
        <v>42552</v>
      </c>
      <c r="D93" t="s">
        <v>33</v>
      </c>
      <c r="E93">
        <v>360</v>
      </c>
      <c r="F93" s="5">
        <v>1</v>
      </c>
      <c r="G93">
        <v>360</v>
      </c>
      <c r="H93">
        <v>100147512</v>
      </c>
      <c r="I93" t="s">
        <v>30</v>
      </c>
      <c r="J93" s="4" t="s">
        <v>133</v>
      </c>
      <c r="K93">
        <v>0</v>
      </c>
      <c r="L93" t="s">
        <v>25</v>
      </c>
      <c r="M93" s="1">
        <v>42552</v>
      </c>
      <c r="N93" t="s">
        <v>39</v>
      </c>
      <c r="O93">
        <v>360</v>
      </c>
      <c r="P93">
        <v>2016</v>
      </c>
      <c r="Q93">
        <v>7</v>
      </c>
      <c r="R93" t="s">
        <v>26</v>
      </c>
      <c r="S93" s="3">
        <v>42552</v>
      </c>
      <c r="T93" t="s">
        <v>27</v>
      </c>
      <c r="U93">
        <v>43</v>
      </c>
    </row>
    <row r="94" spans="1:21" x14ac:dyDescent="0.25">
      <c r="A94">
        <v>211235</v>
      </c>
      <c r="B94" t="s">
        <v>48</v>
      </c>
      <c r="C94" s="1">
        <v>42552</v>
      </c>
      <c r="D94" t="s">
        <v>33</v>
      </c>
      <c r="E94">
        <v>360</v>
      </c>
      <c r="F94" s="5">
        <v>1</v>
      </c>
      <c r="G94">
        <v>360</v>
      </c>
      <c r="H94">
        <v>100147513</v>
      </c>
      <c r="I94" t="s">
        <v>30</v>
      </c>
      <c r="J94" s="4" t="s">
        <v>133</v>
      </c>
      <c r="K94">
        <v>0</v>
      </c>
      <c r="L94" t="s">
        <v>25</v>
      </c>
      <c r="M94" s="1">
        <v>42552</v>
      </c>
      <c r="N94" t="s">
        <v>39</v>
      </c>
      <c r="O94">
        <v>360</v>
      </c>
      <c r="P94">
        <v>2016</v>
      </c>
      <c r="Q94">
        <v>7</v>
      </c>
      <c r="R94" t="s">
        <v>26</v>
      </c>
      <c r="S94" s="3">
        <v>42552</v>
      </c>
      <c r="T94" t="s">
        <v>27</v>
      </c>
      <c r="U94">
        <v>43</v>
      </c>
    </row>
    <row r="95" spans="1:21" x14ac:dyDescent="0.25">
      <c r="A95">
        <v>211236</v>
      </c>
      <c r="B95" t="s">
        <v>21</v>
      </c>
      <c r="C95" s="1">
        <v>42552</v>
      </c>
      <c r="D95" t="s">
        <v>132</v>
      </c>
      <c r="E95">
        <v>435</v>
      </c>
      <c r="F95" s="5">
        <v>1</v>
      </c>
      <c r="G95">
        <v>1195</v>
      </c>
      <c r="H95">
        <v>100147514</v>
      </c>
      <c r="I95" t="s">
        <v>38</v>
      </c>
      <c r="J95" s="4" t="s">
        <v>58</v>
      </c>
      <c r="K95">
        <v>0</v>
      </c>
      <c r="L95" t="s">
        <v>25</v>
      </c>
      <c r="M95" s="1">
        <v>42552</v>
      </c>
      <c r="N95" t="s">
        <v>35</v>
      </c>
      <c r="O95">
        <v>435</v>
      </c>
      <c r="P95">
        <v>2016</v>
      </c>
      <c r="Q95">
        <v>7</v>
      </c>
      <c r="R95" t="s">
        <v>26</v>
      </c>
      <c r="S95" s="3">
        <v>42552</v>
      </c>
      <c r="T95" t="s">
        <v>27</v>
      </c>
      <c r="U95">
        <v>13</v>
      </c>
    </row>
    <row r="96" spans="1:21" x14ac:dyDescent="0.25">
      <c r="A96">
        <v>211237</v>
      </c>
      <c r="B96" t="s">
        <v>21</v>
      </c>
      <c r="C96" s="1">
        <v>42552</v>
      </c>
      <c r="D96" t="s">
        <v>127</v>
      </c>
      <c r="E96">
        <v>760</v>
      </c>
      <c r="F96" s="5">
        <v>1</v>
      </c>
      <c r="G96">
        <v>1195</v>
      </c>
      <c r="H96">
        <v>100147514</v>
      </c>
      <c r="I96" t="s">
        <v>38</v>
      </c>
      <c r="J96" s="4" t="s">
        <v>58</v>
      </c>
      <c r="K96">
        <v>0</v>
      </c>
      <c r="L96" t="s">
        <v>25</v>
      </c>
      <c r="M96" s="1">
        <v>42552</v>
      </c>
      <c r="N96" t="s">
        <v>35</v>
      </c>
      <c r="O96">
        <v>760</v>
      </c>
      <c r="P96">
        <v>2016</v>
      </c>
      <c r="Q96">
        <v>7</v>
      </c>
      <c r="R96" t="s">
        <v>26</v>
      </c>
      <c r="S96" s="3">
        <v>42552</v>
      </c>
      <c r="T96" t="s">
        <v>27</v>
      </c>
      <c r="U96">
        <v>13</v>
      </c>
    </row>
    <row r="97" spans="1:21" x14ac:dyDescent="0.25">
      <c r="A97">
        <v>211238</v>
      </c>
      <c r="B97" t="s">
        <v>48</v>
      </c>
      <c r="C97" s="1">
        <v>42552</v>
      </c>
      <c r="D97" t="s">
        <v>53</v>
      </c>
      <c r="E97">
        <v>320</v>
      </c>
      <c r="F97" s="5">
        <v>1</v>
      </c>
      <c r="G97">
        <v>320</v>
      </c>
      <c r="H97">
        <v>100147515</v>
      </c>
      <c r="I97" t="s">
        <v>30</v>
      </c>
      <c r="J97" s="4" t="s">
        <v>130</v>
      </c>
      <c r="K97">
        <v>0</v>
      </c>
      <c r="L97" t="s">
        <v>25</v>
      </c>
      <c r="M97" s="1">
        <v>42552</v>
      </c>
      <c r="N97" t="s">
        <v>39</v>
      </c>
      <c r="O97">
        <v>320</v>
      </c>
      <c r="P97">
        <v>2016</v>
      </c>
      <c r="Q97">
        <v>7</v>
      </c>
      <c r="R97" t="s">
        <v>26</v>
      </c>
      <c r="S97" s="3">
        <v>42552</v>
      </c>
      <c r="T97" t="s">
        <v>27</v>
      </c>
      <c r="U97">
        <v>43</v>
      </c>
    </row>
    <row r="98" spans="1:21" x14ac:dyDescent="0.25">
      <c r="A98">
        <v>211239</v>
      </c>
      <c r="B98" t="s">
        <v>21</v>
      </c>
      <c r="C98" s="1">
        <v>42552</v>
      </c>
      <c r="D98" t="s">
        <v>134</v>
      </c>
      <c r="E98">
        <v>4200</v>
      </c>
      <c r="F98" s="5">
        <v>1</v>
      </c>
      <c r="G98">
        <v>4200</v>
      </c>
      <c r="H98">
        <v>100147516</v>
      </c>
      <c r="I98" t="s">
        <v>43</v>
      </c>
      <c r="J98" s="4" t="s">
        <v>135</v>
      </c>
      <c r="K98">
        <v>0</v>
      </c>
      <c r="L98" t="s">
        <v>25</v>
      </c>
      <c r="M98" s="1">
        <v>42552</v>
      </c>
      <c r="N98" t="s">
        <v>35</v>
      </c>
      <c r="O98" s="2">
        <v>4200</v>
      </c>
      <c r="P98">
        <v>2016</v>
      </c>
      <c r="Q98">
        <v>7</v>
      </c>
      <c r="R98" t="s">
        <v>26</v>
      </c>
      <c r="S98" s="3">
        <v>42552</v>
      </c>
      <c r="T98" t="s">
        <v>27</v>
      </c>
      <c r="U98">
        <v>46</v>
      </c>
    </row>
    <row r="99" spans="1:21" x14ac:dyDescent="0.25">
      <c r="A99">
        <v>211240</v>
      </c>
      <c r="B99" t="s">
        <v>21</v>
      </c>
      <c r="C99" s="1">
        <v>42552</v>
      </c>
      <c r="D99" t="s">
        <v>127</v>
      </c>
      <c r="E99">
        <v>760</v>
      </c>
      <c r="F99" s="5">
        <v>1</v>
      </c>
      <c r="G99">
        <v>1195</v>
      </c>
      <c r="H99">
        <v>100147517</v>
      </c>
      <c r="I99" t="s">
        <v>38</v>
      </c>
      <c r="J99" s="4" t="s">
        <v>58</v>
      </c>
      <c r="K99">
        <v>0</v>
      </c>
      <c r="L99" t="s">
        <v>25</v>
      </c>
      <c r="M99" s="1">
        <v>42552</v>
      </c>
      <c r="N99" t="s">
        <v>35</v>
      </c>
      <c r="O99">
        <v>760</v>
      </c>
      <c r="P99">
        <v>2016</v>
      </c>
      <c r="Q99">
        <v>7</v>
      </c>
      <c r="R99" t="s">
        <v>26</v>
      </c>
      <c r="S99" s="3">
        <v>42552</v>
      </c>
      <c r="T99" t="s">
        <v>27</v>
      </c>
      <c r="U99">
        <v>13</v>
      </c>
    </row>
    <row r="100" spans="1:21" x14ac:dyDescent="0.25">
      <c r="A100">
        <v>211241</v>
      </c>
      <c r="B100" t="s">
        <v>21</v>
      </c>
      <c r="C100" s="1">
        <v>42552</v>
      </c>
      <c r="D100" t="s">
        <v>132</v>
      </c>
      <c r="E100">
        <v>435</v>
      </c>
      <c r="F100" s="5">
        <v>1</v>
      </c>
      <c r="G100">
        <v>1195</v>
      </c>
      <c r="H100">
        <v>100147517</v>
      </c>
      <c r="I100" t="s">
        <v>38</v>
      </c>
      <c r="J100" s="4" t="s">
        <v>58</v>
      </c>
      <c r="K100">
        <v>0</v>
      </c>
      <c r="L100" t="s">
        <v>25</v>
      </c>
      <c r="M100" s="1">
        <v>42552</v>
      </c>
      <c r="N100" t="s">
        <v>35</v>
      </c>
      <c r="O100">
        <v>435</v>
      </c>
      <c r="P100">
        <v>2016</v>
      </c>
      <c r="Q100">
        <v>7</v>
      </c>
      <c r="R100" t="s">
        <v>26</v>
      </c>
      <c r="S100" s="3">
        <v>42552</v>
      </c>
      <c r="T100" t="s">
        <v>27</v>
      </c>
      <c r="U100">
        <v>13</v>
      </c>
    </row>
    <row r="101" spans="1:21" x14ac:dyDescent="0.25">
      <c r="A101">
        <v>211242</v>
      </c>
      <c r="B101" t="s">
        <v>21</v>
      </c>
      <c r="C101" s="1">
        <v>42552</v>
      </c>
      <c r="D101" t="s">
        <v>136</v>
      </c>
      <c r="E101">
        <v>550</v>
      </c>
      <c r="F101" s="5">
        <v>1</v>
      </c>
      <c r="G101">
        <v>550</v>
      </c>
      <c r="H101">
        <v>100147518</v>
      </c>
      <c r="I101" t="s">
        <v>71</v>
      </c>
      <c r="J101" s="4" t="s">
        <v>137</v>
      </c>
      <c r="K101">
        <v>0</v>
      </c>
      <c r="L101" t="s">
        <v>25</v>
      </c>
      <c r="M101" s="1">
        <v>42552</v>
      </c>
      <c r="N101" t="s">
        <v>35</v>
      </c>
      <c r="O101">
        <v>550</v>
      </c>
      <c r="P101">
        <v>2016</v>
      </c>
      <c r="Q101">
        <v>7</v>
      </c>
      <c r="R101" t="s">
        <v>26</v>
      </c>
      <c r="S101" s="3">
        <v>42552</v>
      </c>
      <c r="T101" t="s">
        <v>27</v>
      </c>
      <c r="U101">
        <v>47</v>
      </c>
    </row>
    <row r="102" spans="1:21" x14ac:dyDescent="0.25">
      <c r="A102">
        <v>211244</v>
      </c>
      <c r="B102" t="s">
        <v>21</v>
      </c>
      <c r="C102" s="1">
        <v>42552</v>
      </c>
      <c r="D102" t="s">
        <v>138</v>
      </c>
      <c r="E102">
        <v>1230</v>
      </c>
      <c r="F102" s="5">
        <v>1</v>
      </c>
      <c r="G102">
        <v>1230</v>
      </c>
      <c r="H102">
        <v>100147519</v>
      </c>
      <c r="I102" t="s">
        <v>47</v>
      </c>
      <c r="J102" s="4" t="s">
        <v>24</v>
      </c>
      <c r="K102">
        <v>0</v>
      </c>
      <c r="L102" t="s">
        <v>25</v>
      </c>
      <c r="M102" s="1">
        <v>42552</v>
      </c>
      <c r="N102" t="s">
        <v>35</v>
      </c>
      <c r="O102" s="2">
        <v>1230</v>
      </c>
      <c r="P102">
        <v>2016</v>
      </c>
      <c r="Q102">
        <v>7</v>
      </c>
      <c r="R102" t="s">
        <v>26</v>
      </c>
      <c r="S102" s="3">
        <v>42552</v>
      </c>
      <c r="T102" t="s">
        <v>27</v>
      </c>
      <c r="U102">
        <v>48</v>
      </c>
    </row>
    <row r="103" spans="1:21" x14ac:dyDescent="0.25">
      <c r="A103">
        <v>211245</v>
      </c>
      <c r="B103" t="s">
        <v>21</v>
      </c>
      <c r="C103" s="1">
        <v>42552</v>
      </c>
      <c r="D103" t="s">
        <v>132</v>
      </c>
      <c r="E103">
        <v>435</v>
      </c>
      <c r="F103" s="5">
        <v>1</v>
      </c>
      <c r="G103">
        <v>1195</v>
      </c>
      <c r="H103">
        <v>100147520</v>
      </c>
      <c r="I103" t="s">
        <v>38</v>
      </c>
      <c r="J103" s="4" t="s">
        <v>58</v>
      </c>
      <c r="K103">
        <v>0</v>
      </c>
      <c r="L103" t="s">
        <v>25</v>
      </c>
      <c r="M103" s="1">
        <v>42552</v>
      </c>
      <c r="N103" t="s">
        <v>35</v>
      </c>
      <c r="O103">
        <v>435</v>
      </c>
      <c r="P103">
        <v>2016</v>
      </c>
      <c r="Q103">
        <v>7</v>
      </c>
      <c r="R103" t="s">
        <v>26</v>
      </c>
      <c r="S103" s="3">
        <v>42552</v>
      </c>
      <c r="T103" t="s">
        <v>27</v>
      </c>
      <c r="U103">
        <v>13</v>
      </c>
    </row>
    <row r="104" spans="1:21" x14ac:dyDescent="0.25">
      <c r="A104">
        <v>211246</v>
      </c>
      <c r="B104" t="s">
        <v>21</v>
      </c>
      <c r="C104" s="1">
        <v>42552</v>
      </c>
      <c r="D104" t="s">
        <v>127</v>
      </c>
      <c r="E104">
        <v>760</v>
      </c>
      <c r="F104" s="5">
        <v>1</v>
      </c>
      <c r="G104">
        <v>1195</v>
      </c>
      <c r="H104">
        <v>100147520</v>
      </c>
      <c r="I104" t="s">
        <v>38</v>
      </c>
      <c r="J104" s="4" t="s">
        <v>58</v>
      </c>
      <c r="K104">
        <v>0</v>
      </c>
      <c r="L104" t="s">
        <v>25</v>
      </c>
      <c r="M104" s="1">
        <v>42552</v>
      </c>
      <c r="N104" t="s">
        <v>35</v>
      </c>
      <c r="O104">
        <v>760</v>
      </c>
      <c r="P104">
        <v>2016</v>
      </c>
      <c r="Q104">
        <v>7</v>
      </c>
      <c r="R104" t="s">
        <v>26</v>
      </c>
      <c r="S104" s="3">
        <v>42552</v>
      </c>
      <c r="T104" t="s">
        <v>27</v>
      </c>
      <c r="U104">
        <v>13</v>
      </c>
    </row>
    <row r="105" spans="1:21" x14ac:dyDescent="0.25">
      <c r="A105">
        <v>211247</v>
      </c>
      <c r="B105" t="s">
        <v>21</v>
      </c>
      <c r="C105" s="1">
        <v>42552</v>
      </c>
      <c r="D105" t="s">
        <v>127</v>
      </c>
      <c r="E105">
        <v>760</v>
      </c>
      <c r="F105" s="5">
        <v>1</v>
      </c>
      <c r="G105">
        <v>1195</v>
      </c>
      <c r="H105">
        <v>100147521</v>
      </c>
      <c r="I105" t="s">
        <v>38</v>
      </c>
      <c r="J105" s="4" t="s">
        <v>58</v>
      </c>
      <c r="K105">
        <v>0</v>
      </c>
      <c r="L105" t="s">
        <v>25</v>
      </c>
      <c r="M105" s="1">
        <v>42552</v>
      </c>
      <c r="N105" t="s">
        <v>35</v>
      </c>
      <c r="O105">
        <v>760</v>
      </c>
      <c r="P105">
        <v>2016</v>
      </c>
      <c r="Q105">
        <v>7</v>
      </c>
      <c r="R105" t="s">
        <v>26</v>
      </c>
      <c r="S105" s="3">
        <v>42552</v>
      </c>
      <c r="T105" t="s">
        <v>27</v>
      </c>
      <c r="U105">
        <v>13</v>
      </c>
    </row>
    <row r="106" spans="1:21" x14ac:dyDescent="0.25">
      <c r="A106">
        <v>211248</v>
      </c>
      <c r="B106" t="s">
        <v>21</v>
      </c>
      <c r="C106" s="1">
        <v>42552</v>
      </c>
      <c r="D106" t="s">
        <v>132</v>
      </c>
      <c r="E106">
        <v>435</v>
      </c>
      <c r="F106" s="5">
        <v>1</v>
      </c>
      <c r="G106">
        <v>1195</v>
      </c>
      <c r="H106">
        <v>100147521</v>
      </c>
      <c r="I106" t="s">
        <v>38</v>
      </c>
      <c r="J106" s="4" t="s">
        <v>58</v>
      </c>
      <c r="K106">
        <v>0</v>
      </c>
      <c r="L106" t="s">
        <v>25</v>
      </c>
      <c r="M106" s="1">
        <v>42552</v>
      </c>
      <c r="N106" t="s">
        <v>35</v>
      </c>
      <c r="O106">
        <v>435</v>
      </c>
      <c r="P106">
        <v>2016</v>
      </c>
      <c r="Q106">
        <v>7</v>
      </c>
      <c r="R106" t="s">
        <v>26</v>
      </c>
      <c r="S106" s="3">
        <v>42552</v>
      </c>
      <c r="T106" t="s">
        <v>27</v>
      </c>
      <c r="U106">
        <v>13</v>
      </c>
    </row>
    <row r="107" spans="1:21" x14ac:dyDescent="0.25">
      <c r="A107">
        <v>211249</v>
      </c>
      <c r="B107" t="s">
        <v>48</v>
      </c>
      <c r="C107" s="1">
        <v>42552</v>
      </c>
      <c r="D107" t="s">
        <v>53</v>
      </c>
      <c r="E107">
        <v>320</v>
      </c>
      <c r="F107" s="5">
        <v>1</v>
      </c>
      <c r="G107">
        <v>320</v>
      </c>
      <c r="H107">
        <v>100147522</v>
      </c>
      <c r="I107" t="s">
        <v>30</v>
      </c>
      <c r="J107" s="4" t="s">
        <v>139</v>
      </c>
      <c r="K107">
        <v>0</v>
      </c>
      <c r="L107" t="s">
        <v>25</v>
      </c>
      <c r="M107" s="1">
        <v>42552</v>
      </c>
      <c r="N107" t="s">
        <v>39</v>
      </c>
      <c r="O107">
        <v>320</v>
      </c>
      <c r="P107">
        <v>2016</v>
      </c>
      <c r="Q107">
        <v>7</v>
      </c>
      <c r="R107" t="s">
        <v>26</v>
      </c>
      <c r="S107" s="3">
        <v>42552</v>
      </c>
      <c r="T107" t="s">
        <v>27</v>
      </c>
      <c r="U107">
        <v>43</v>
      </c>
    </row>
    <row r="108" spans="1:21" x14ac:dyDescent="0.25">
      <c r="A108">
        <v>211250</v>
      </c>
      <c r="B108" t="s">
        <v>48</v>
      </c>
      <c r="C108" s="1">
        <v>42552</v>
      </c>
      <c r="D108" t="s">
        <v>53</v>
      </c>
      <c r="E108">
        <v>320</v>
      </c>
      <c r="F108" s="5">
        <v>1</v>
      </c>
      <c r="G108">
        <v>320</v>
      </c>
      <c r="H108">
        <v>100147523</v>
      </c>
      <c r="I108" t="s">
        <v>30</v>
      </c>
      <c r="J108" s="4" t="s">
        <v>139</v>
      </c>
      <c r="K108">
        <v>0</v>
      </c>
      <c r="L108" t="s">
        <v>25</v>
      </c>
      <c r="M108" s="1">
        <v>42552</v>
      </c>
      <c r="N108" t="s">
        <v>39</v>
      </c>
      <c r="O108">
        <v>320</v>
      </c>
      <c r="P108">
        <v>2016</v>
      </c>
      <c r="Q108">
        <v>7</v>
      </c>
      <c r="R108" t="s">
        <v>26</v>
      </c>
      <c r="S108" s="3">
        <v>42552</v>
      </c>
      <c r="T108" t="s">
        <v>27</v>
      </c>
      <c r="U108">
        <v>43</v>
      </c>
    </row>
    <row r="109" spans="1:21" x14ac:dyDescent="0.25">
      <c r="A109">
        <v>211251</v>
      </c>
      <c r="B109" t="s">
        <v>28</v>
      </c>
      <c r="C109" s="1">
        <v>42552</v>
      </c>
      <c r="D109" t="s">
        <v>101</v>
      </c>
      <c r="E109">
        <v>510</v>
      </c>
      <c r="F109" s="5">
        <v>1</v>
      </c>
      <c r="G109">
        <v>880</v>
      </c>
      <c r="H109">
        <v>100147524</v>
      </c>
      <c r="I109" t="s">
        <v>38</v>
      </c>
      <c r="J109" s="4" t="s">
        <v>24</v>
      </c>
      <c r="K109">
        <v>0</v>
      </c>
      <c r="L109" t="s">
        <v>44</v>
      </c>
      <c r="M109" s="1">
        <v>42552</v>
      </c>
      <c r="N109" t="s">
        <v>31</v>
      </c>
      <c r="O109">
        <v>510</v>
      </c>
      <c r="P109">
        <v>2016</v>
      </c>
      <c r="Q109">
        <v>7</v>
      </c>
      <c r="R109" t="s">
        <v>26</v>
      </c>
      <c r="S109" s="3">
        <v>42552</v>
      </c>
      <c r="T109" t="s">
        <v>27</v>
      </c>
      <c r="U109">
        <v>49</v>
      </c>
    </row>
    <row r="110" spans="1:21" x14ac:dyDescent="0.25">
      <c r="A110">
        <v>211252</v>
      </c>
      <c r="B110" t="s">
        <v>28</v>
      </c>
      <c r="C110" s="1">
        <v>42552</v>
      </c>
      <c r="D110" t="s">
        <v>140</v>
      </c>
      <c r="E110">
        <v>370</v>
      </c>
      <c r="F110" s="5">
        <v>1</v>
      </c>
      <c r="G110">
        <v>880</v>
      </c>
      <c r="H110">
        <v>100147524</v>
      </c>
      <c r="I110" t="s">
        <v>38</v>
      </c>
      <c r="J110" s="4" t="s">
        <v>24</v>
      </c>
      <c r="K110">
        <v>0</v>
      </c>
      <c r="L110" t="s">
        <v>44</v>
      </c>
      <c r="M110" s="1">
        <v>42552</v>
      </c>
      <c r="N110" t="s">
        <v>31</v>
      </c>
      <c r="O110">
        <v>370</v>
      </c>
      <c r="P110">
        <v>2016</v>
      </c>
      <c r="Q110">
        <v>7</v>
      </c>
      <c r="R110" t="s">
        <v>26</v>
      </c>
      <c r="S110" s="3">
        <v>42552</v>
      </c>
      <c r="T110" t="s">
        <v>27</v>
      </c>
      <c r="U110">
        <v>49</v>
      </c>
    </row>
    <row r="111" spans="1:21" x14ac:dyDescent="0.25">
      <c r="A111">
        <v>211253</v>
      </c>
      <c r="B111" t="s">
        <v>28</v>
      </c>
      <c r="C111" s="1">
        <v>42552</v>
      </c>
      <c r="D111" t="s">
        <v>141</v>
      </c>
      <c r="E111">
        <v>2</v>
      </c>
      <c r="F111" s="5">
        <v>1</v>
      </c>
      <c r="G111">
        <v>2</v>
      </c>
      <c r="H111">
        <v>100147525</v>
      </c>
      <c r="I111" t="s">
        <v>71</v>
      </c>
      <c r="J111" s="4" t="s">
        <v>24</v>
      </c>
      <c r="K111">
        <v>0</v>
      </c>
      <c r="L111" t="s">
        <v>25</v>
      </c>
      <c r="M111" s="1">
        <v>42552</v>
      </c>
      <c r="N111" t="s">
        <v>31</v>
      </c>
      <c r="O111">
        <v>2</v>
      </c>
      <c r="P111">
        <v>2016</v>
      </c>
      <c r="Q111">
        <v>7</v>
      </c>
      <c r="R111" t="s">
        <v>26</v>
      </c>
      <c r="S111" s="3">
        <v>42552</v>
      </c>
      <c r="T111" t="s">
        <v>27</v>
      </c>
      <c r="U111">
        <v>50</v>
      </c>
    </row>
    <row r="112" spans="1:21" x14ac:dyDescent="0.25">
      <c r="A112">
        <v>211254</v>
      </c>
      <c r="B112" t="s">
        <v>48</v>
      </c>
      <c r="C112" s="1">
        <v>42552</v>
      </c>
      <c r="D112" t="s">
        <v>53</v>
      </c>
      <c r="E112">
        <v>320</v>
      </c>
      <c r="F112" s="5">
        <v>1</v>
      </c>
      <c r="G112">
        <v>320</v>
      </c>
      <c r="H112">
        <v>100147526</v>
      </c>
      <c r="I112" t="s">
        <v>30</v>
      </c>
      <c r="J112" s="4" t="s">
        <v>139</v>
      </c>
      <c r="K112">
        <v>0</v>
      </c>
      <c r="L112" t="s">
        <v>25</v>
      </c>
      <c r="M112" s="1">
        <v>42552</v>
      </c>
      <c r="N112" t="s">
        <v>39</v>
      </c>
      <c r="O112">
        <v>320</v>
      </c>
      <c r="P112">
        <v>2016</v>
      </c>
      <c r="Q112">
        <v>7</v>
      </c>
      <c r="R112" t="s">
        <v>26</v>
      </c>
      <c r="S112" s="3">
        <v>42552</v>
      </c>
      <c r="T112" t="s">
        <v>27</v>
      </c>
      <c r="U112">
        <v>43</v>
      </c>
    </row>
    <row r="113" spans="1:21" x14ac:dyDescent="0.25">
      <c r="A113">
        <v>211255</v>
      </c>
      <c r="B113" t="s">
        <v>48</v>
      </c>
      <c r="C113" s="1">
        <v>42552</v>
      </c>
      <c r="D113" t="s">
        <v>33</v>
      </c>
      <c r="E113">
        <v>360</v>
      </c>
      <c r="F113" s="5">
        <v>4</v>
      </c>
      <c r="G113">
        <v>1440</v>
      </c>
      <c r="H113">
        <v>100147527</v>
      </c>
      <c r="I113" t="s">
        <v>30</v>
      </c>
      <c r="J113" s="4" t="s">
        <v>139</v>
      </c>
      <c r="K113">
        <v>0</v>
      </c>
      <c r="L113" t="s">
        <v>25</v>
      </c>
      <c r="M113" s="1">
        <v>42552</v>
      </c>
      <c r="N113" t="s">
        <v>39</v>
      </c>
      <c r="O113" s="2">
        <v>1440</v>
      </c>
      <c r="P113">
        <v>2016</v>
      </c>
      <c r="Q113">
        <v>7</v>
      </c>
      <c r="R113" t="s">
        <v>26</v>
      </c>
      <c r="S113" s="3">
        <v>42552</v>
      </c>
      <c r="T113" t="s">
        <v>27</v>
      </c>
      <c r="U113">
        <v>43</v>
      </c>
    </row>
    <row r="114" spans="1:21" x14ac:dyDescent="0.25">
      <c r="A114">
        <v>211256</v>
      </c>
      <c r="B114" t="s">
        <v>21</v>
      </c>
      <c r="C114" s="1">
        <v>42552</v>
      </c>
      <c r="D114" t="s">
        <v>33</v>
      </c>
      <c r="E114">
        <v>360</v>
      </c>
      <c r="F114" s="5">
        <v>1</v>
      </c>
      <c r="G114">
        <v>360</v>
      </c>
      <c r="H114">
        <v>100147528</v>
      </c>
      <c r="I114" t="s">
        <v>30</v>
      </c>
      <c r="J114" s="4" t="s">
        <v>139</v>
      </c>
      <c r="K114">
        <v>0</v>
      </c>
      <c r="L114" t="s">
        <v>25</v>
      </c>
      <c r="M114" s="1">
        <v>42552</v>
      </c>
      <c r="N114" t="s">
        <v>35</v>
      </c>
      <c r="O114">
        <v>360</v>
      </c>
      <c r="P114">
        <v>2016</v>
      </c>
      <c r="Q114">
        <v>7</v>
      </c>
      <c r="R114" t="s">
        <v>26</v>
      </c>
      <c r="S114" s="3">
        <v>42552</v>
      </c>
      <c r="T114" t="s">
        <v>27</v>
      </c>
      <c r="U114">
        <v>43</v>
      </c>
    </row>
    <row r="115" spans="1:21" x14ac:dyDescent="0.25">
      <c r="A115">
        <v>211257</v>
      </c>
      <c r="B115" t="s">
        <v>21</v>
      </c>
      <c r="C115" s="1">
        <v>42552</v>
      </c>
      <c r="D115" t="s">
        <v>53</v>
      </c>
      <c r="E115">
        <v>320</v>
      </c>
      <c r="F115" s="5">
        <v>1</v>
      </c>
      <c r="G115">
        <v>320</v>
      </c>
      <c r="H115">
        <v>100147529</v>
      </c>
      <c r="I115" t="s">
        <v>30</v>
      </c>
      <c r="J115" s="4" t="s">
        <v>139</v>
      </c>
      <c r="K115">
        <v>0</v>
      </c>
      <c r="L115" t="s">
        <v>25</v>
      </c>
      <c r="M115" s="1">
        <v>42552</v>
      </c>
      <c r="N115" t="s">
        <v>35</v>
      </c>
      <c r="O115">
        <v>320</v>
      </c>
      <c r="P115">
        <v>2016</v>
      </c>
      <c r="Q115">
        <v>7</v>
      </c>
      <c r="R115" t="s">
        <v>26</v>
      </c>
      <c r="S115" s="3">
        <v>42552</v>
      </c>
      <c r="T115" t="s">
        <v>27</v>
      </c>
      <c r="U115">
        <v>43</v>
      </c>
    </row>
    <row r="116" spans="1:21" x14ac:dyDescent="0.25">
      <c r="A116">
        <v>211258</v>
      </c>
      <c r="B116" t="s">
        <v>36</v>
      </c>
      <c r="C116" s="1">
        <v>42552</v>
      </c>
      <c r="D116" t="s">
        <v>29</v>
      </c>
      <c r="E116">
        <v>240</v>
      </c>
      <c r="F116" s="5">
        <v>1</v>
      </c>
      <c r="G116">
        <v>240</v>
      </c>
      <c r="H116">
        <v>100147530</v>
      </c>
      <c r="I116" t="s">
        <v>30</v>
      </c>
      <c r="J116" s="4" t="s">
        <v>139</v>
      </c>
      <c r="K116">
        <v>0</v>
      </c>
      <c r="L116" t="s">
        <v>25</v>
      </c>
      <c r="M116" s="1">
        <v>42552</v>
      </c>
      <c r="N116" t="s">
        <v>39</v>
      </c>
      <c r="O116">
        <v>240</v>
      </c>
      <c r="P116">
        <v>2016</v>
      </c>
      <c r="Q116">
        <v>7</v>
      </c>
      <c r="R116" t="s">
        <v>26</v>
      </c>
      <c r="S116" s="3">
        <v>42552</v>
      </c>
      <c r="T116" t="s">
        <v>27</v>
      </c>
      <c r="U116">
        <v>43</v>
      </c>
    </row>
    <row r="117" spans="1:21" x14ac:dyDescent="0.25">
      <c r="A117">
        <v>211259</v>
      </c>
      <c r="B117" t="s">
        <v>28</v>
      </c>
      <c r="C117" s="1">
        <v>42552</v>
      </c>
      <c r="D117" t="s">
        <v>95</v>
      </c>
      <c r="E117">
        <v>350</v>
      </c>
      <c r="F117" s="5">
        <v>1</v>
      </c>
      <c r="G117">
        <v>350</v>
      </c>
      <c r="H117">
        <v>100147531</v>
      </c>
      <c r="I117" t="s">
        <v>38</v>
      </c>
      <c r="J117" s="4" t="s">
        <v>24</v>
      </c>
      <c r="K117">
        <v>0</v>
      </c>
      <c r="L117" t="s">
        <v>25</v>
      </c>
      <c r="M117" s="1">
        <v>42552</v>
      </c>
      <c r="N117" t="s">
        <v>31</v>
      </c>
      <c r="O117">
        <v>350</v>
      </c>
      <c r="P117">
        <v>2016</v>
      </c>
      <c r="Q117">
        <v>7</v>
      </c>
      <c r="R117" t="s">
        <v>26</v>
      </c>
      <c r="S117" s="3">
        <v>42552</v>
      </c>
      <c r="T117" t="s">
        <v>27</v>
      </c>
      <c r="U117">
        <v>51</v>
      </c>
    </row>
    <row r="118" spans="1:21" x14ac:dyDescent="0.25">
      <c r="A118">
        <v>211260</v>
      </c>
      <c r="B118" t="s">
        <v>28</v>
      </c>
      <c r="C118" s="1">
        <v>42552</v>
      </c>
      <c r="D118" t="s">
        <v>142</v>
      </c>
      <c r="E118">
        <v>1950</v>
      </c>
      <c r="F118" s="5">
        <v>1</v>
      </c>
      <c r="G118">
        <v>2745</v>
      </c>
      <c r="H118">
        <v>100147532</v>
      </c>
      <c r="I118" t="s">
        <v>56</v>
      </c>
      <c r="J118" s="4" t="s">
        <v>24</v>
      </c>
      <c r="K118">
        <v>0</v>
      </c>
      <c r="L118" t="s">
        <v>44</v>
      </c>
      <c r="M118" s="1">
        <v>42552</v>
      </c>
      <c r="N118" t="s">
        <v>31</v>
      </c>
      <c r="O118" s="2">
        <v>1950</v>
      </c>
      <c r="P118">
        <v>2016</v>
      </c>
      <c r="Q118">
        <v>7</v>
      </c>
      <c r="R118" t="s">
        <v>26</v>
      </c>
      <c r="S118" s="3">
        <v>42552</v>
      </c>
      <c r="T118" t="s">
        <v>27</v>
      </c>
      <c r="U118">
        <v>52</v>
      </c>
    </row>
    <row r="119" spans="1:21" x14ac:dyDescent="0.25">
      <c r="A119">
        <v>211262</v>
      </c>
      <c r="B119" t="s">
        <v>28</v>
      </c>
      <c r="C119" s="1">
        <v>42552</v>
      </c>
      <c r="D119" t="s">
        <v>143</v>
      </c>
      <c r="E119">
        <v>795</v>
      </c>
      <c r="F119" s="5">
        <v>1</v>
      </c>
      <c r="G119">
        <v>2745</v>
      </c>
      <c r="H119">
        <v>100147532</v>
      </c>
      <c r="I119" t="s">
        <v>56</v>
      </c>
      <c r="J119" s="4" t="s">
        <v>24</v>
      </c>
      <c r="K119">
        <v>0</v>
      </c>
      <c r="L119" t="s">
        <v>44</v>
      </c>
      <c r="M119" s="1">
        <v>42552</v>
      </c>
      <c r="N119" t="s">
        <v>31</v>
      </c>
      <c r="O119">
        <v>795</v>
      </c>
      <c r="P119">
        <v>2016</v>
      </c>
      <c r="Q119">
        <v>7</v>
      </c>
      <c r="R119" t="s">
        <v>26</v>
      </c>
      <c r="S119" s="3">
        <v>42552</v>
      </c>
      <c r="T119" t="s">
        <v>27</v>
      </c>
      <c r="U119">
        <v>52</v>
      </c>
    </row>
    <row r="120" spans="1:21" x14ac:dyDescent="0.25">
      <c r="A120">
        <v>211264</v>
      </c>
      <c r="B120" t="s">
        <v>21</v>
      </c>
      <c r="C120" s="1">
        <v>42552</v>
      </c>
      <c r="D120" t="s">
        <v>144</v>
      </c>
      <c r="E120">
        <v>4750</v>
      </c>
      <c r="F120" s="5">
        <v>1</v>
      </c>
      <c r="G120">
        <v>12150</v>
      </c>
      <c r="H120">
        <v>100147533</v>
      </c>
      <c r="I120" t="s">
        <v>30</v>
      </c>
      <c r="J120" s="4" t="s">
        <v>58</v>
      </c>
      <c r="K120">
        <v>0</v>
      </c>
      <c r="L120" t="s">
        <v>25</v>
      </c>
      <c r="M120" s="1">
        <v>42552</v>
      </c>
      <c r="N120" t="s">
        <v>35</v>
      </c>
      <c r="O120" s="2">
        <v>4750</v>
      </c>
      <c r="P120">
        <v>2016</v>
      </c>
      <c r="Q120">
        <v>7</v>
      </c>
      <c r="R120" t="s">
        <v>26</v>
      </c>
      <c r="S120" s="3">
        <v>42552</v>
      </c>
      <c r="T120" t="s">
        <v>27</v>
      </c>
      <c r="U120">
        <v>13</v>
      </c>
    </row>
    <row r="121" spans="1:21" x14ac:dyDescent="0.25">
      <c r="A121">
        <v>211265</v>
      </c>
      <c r="B121" t="s">
        <v>21</v>
      </c>
      <c r="C121" s="1">
        <v>42552</v>
      </c>
      <c r="D121" t="s">
        <v>145</v>
      </c>
      <c r="E121">
        <v>7400</v>
      </c>
      <c r="F121" s="5">
        <v>1</v>
      </c>
      <c r="G121">
        <v>12150</v>
      </c>
      <c r="H121">
        <v>100147533</v>
      </c>
      <c r="I121" t="s">
        <v>30</v>
      </c>
      <c r="J121" s="4" t="s">
        <v>58</v>
      </c>
      <c r="K121">
        <v>0</v>
      </c>
      <c r="L121" t="s">
        <v>25</v>
      </c>
      <c r="M121" s="1">
        <v>42552</v>
      </c>
      <c r="N121" t="s">
        <v>35</v>
      </c>
      <c r="O121" s="2">
        <v>7400</v>
      </c>
      <c r="P121">
        <v>2016</v>
      </c>
      <c r="Q121">
        <v>7</v>
      </c>
      <c r="R121" t="s">
        <v>26</v>
      </c>
      <c r="S121" s="3">
        <v>42552</v>
      </c>
      <c r="T121" t="s">
        <v>27</v>
      </c>
      <c r="U121">
        <v>13</v>
      </c>
    </row>
    <row r="122" spans="1:21" x14ac:dyDescent="0.25">
      <c r="A122">
        <v>211266</v>
      </c>
      <c r="B122" t="s">
        <v>21</v>
      </c>
      <c r="C122" s="1">
        <v>42552</v>
      </c>
      <c r="D122" t="s">
        <v>53</v>
      </c>
      <c r="E122">
        <v>320</v>
      </c>
      <c r="F122" s="5">
        <v>1</v>
      </c>
      <c r="G122">
        <v>320</v>
      </c>
      <c r="H122">
        <v>100147534</v>
      </c>
      <c r="I122" t="s">
        <v>30</v>
      </c>
      <c r="J122" s="4" t="s">
        <v>139</v>
      </c>
      <c r="K122">
        <v>0</v>
      </c>
      <c r="L122" t="s">
        <v>25</v>
      </c>
      <c r="M122" s="1">
        <v>42552</v>
      </c>
      <c r="N122" t="s">
        <v>35</v>
      </c>
      <c r="O122">
        <v>320</v>
      </c>
      <c r="P122">
        <v>2016</v>
      </c>
      <c r="Q122">
        <v>7</v>
      </c>
      <c r="R122" t="s">
        <v>26</v>
      </c>
      <c r="S122" s="3">
        <v>42552</v>
      </c>
      <c r="T122" t="s">
        <v>27</v>
      </c>
      <c r="U122">
        <v>43</v>
      </c>
    </row>
    <row r="123" spans="1:21" x14ac:dyDescent="0.25">
      <c r="A123">
        <v>211267</v>
      </c>
      <c r="B123" t="s">
        <v>21</v>
      </c>
      <c r="C123" s="1">
        <v>42552</v>
      </c>
      <c r="D123" t="s">
        <v>29</v>
      </c>
      <c r="E123">
        <v>240</v>
      </c>
      <c r="F123" s="5">
        <v>1</v>
      </c>
      <c r="G123">
        <v>240</v>
      </c>
      <c r="H123">
        <v>100147535</v>
      </c>
      <c r="I123" t="s">
        <v>30</v>
      </c>
      <c r="J123" s="4" t="s">
        <v>139</v>
      </c>
      <c r="K123">
        <v>0</v>
      </c>
      <c r="L123" t="s">
        <v>25</v>
      </c>
      <c r="M123" s="1">
        <v>42552</v>
      </c>
      <c r="N123" t="s">
        <v>35</v>
      </c>
      <c r="O123">
        <v>240</v>
      </c>
      <c r="P123">
        <v>2016</v>
      </c>
      <c r="Q123">
        <v>7</v>
      </c>
      <c r="R123" t="s">
        <v>26</v>
      </c>
      <c r="S123" s="3">
        <v>42552</v>
      </c>
      <c r="T123" t="s">
        <v>27</v>
      </c>
      <c r="U123">
        <v>43</v>
      </c>
    </row>
    <row r="124" spans="1:21" x14ac:dyDescent="0.25">
      <c r="A124">
        <v>211268</v>
      </c>
      <c r="B124" t="s">
        <v>36</v>
      </c>
      <c r="C124" s="1">
        <v>42552</v>
      </c>
      <c r="D124" t="s">
        <v>146</v>
      </c>
      <c r="E124">
        <v>520</v>
      </c>
      <c r="F124" s="5">
        <v>1</v>
      </c>
      <c r="G124">
        <v>520</v>
      </c>
      <c r="H124">
        <v>100147536</v>
      </c>
      <c r="I124" t="s">
        <v>38</v>
      </c>
      <c r="J124" s="4" t="s">
        <v>147</v>
      </c>
      <c r="K124">
        <v>0</v>
      </c>
      <c r="L124" t="s">
        <v>148</v>
      </c>
      <c r="M124" s="1">
        <v>42552</v>
      </c>
      <c r="N124" t="s">
        <v>39</v>
      </c>
      <c r="O124">
        <v>520</v>
      </c>
      <c r="P124">
        <v>2016</v>
      </c>
      <c r="Q124">
        <v>7</v>
      </c>
      <c r="R124" t="s">
        <v>26</v>
      </c>
      <c r="S124" s="3">
        <v>42552</v>
      </c>
      <c r="T124" t="s">
        <v>27</v>
      </c>
      <c r="U124">
        <v>44</v>
      </c>
    </row>
    <row r="125" spans="1:21" x14ac:dyDescent="0.25">
      <c r="A125">
        <v>211269</v>
      </c>
      <c r="B125" t="s">
        <v>36</v>
      </c>
      <c r="C125" s="1">
        <v>42552</v>
      </c>
      <c r="D125" t="s">
        <v>146</v>
      </c>
      <c r="E125">
        <v>520</v>
      </c>
      <c r="F125" s="5">
        <v>1</v>
      </c>
      <c r="G125">
        <v>520</v>
      </c>
      <c r="H125">
        <v>100147537</v>
      </c>
      <c r="I125" t="s">
        <v>38</v>
      </c>
      <c r="J125" s="4" t="s">
        <v>147</v>
      </c>
      <c r="K125">
        <v>0</v>
      </c>
      <c r="L125" t="s">
        <v>148</v>
      </c>
      <c r="M125" s="1">
        <v>42552</v>
      </c>
      <c r="N125" t="s">
        <v>39</v>
      </c>
      <c r="O125">
        <v>520</v>
      </c>
      <c r="P125">
        <v>2016</v>
      </c>
      <c r="Q125">
        <v>7</v>
      </c>
      <c r="R125" t="s">
        <v>26</v>
      </c>
      <c r="S125" s="3">
        <v>42552</v>
      </c>
      <c r="T125" t="s">
        <v>27</v>
      </c>
      <c r="U125">
        <v>44</v>
      </c>
    </row>
    <row r="126" spans="1:21" x14ac:dyDescent="0.25">
      <c r="A126">
        <v>211270</v>
      </c>
      <c r="B126" t="s">
        <v>21</v>
      </c>
      <c r="C126" s="1">
        <v>42552</v>
      </c>
      <c r="D126" t="s">
        <v>53</v>
      </c>
      <c r="E126">
        <v>320</v>
      </c>
      <c r="F126" s="5">
        <v>1</v>
      </c>
      <c r="G126">
        <v>320</v>
      </c>
      <c r="H126">
        <v>100147538</v>
      </c>
      <c r="I126" t="s">
        <v>30</v>
      </c>
      <c r="J126" s="4" t="s">
        <v>139</v>
      </c>
      <c r="K126">
        <v>0</v>
      </c>
      <c r="L126" t="s">
        <v>25</v>
      </c>
      <c r="M126" s="1">
        <v>42552</v>
      </c>
      <c r="N126" t="s">
        <v>35</v>
      </c>
      <c r="O126">
        <v>320</v>
      </c>
      <c r="P126">
        <v>2016</v>
      </c>
      <c r="Q126">
        <v>7</v>
      </c>
      <c r="R126" t="s">
        <v>26</v>
      </c>
      <c r="S126" s="3">
        <v>42552</v>
      </c>
      <c r="T126" t="s">
        <v>27</v>
      </c>
      <c r="U126">
        <v>43</v>
      </c>
    </row>
    <row r="127" spans="1:21" x14ac:dyDescent="0.25">
      <c r="A127">
        <v>211271</v>
      </c>
      <c r="B127" t="s">
        <v>21</v>
      </c>
      <c r="C127" s="1">
        <v>42552</v>
      </c>
      <c r="D127" t="s">
        <v>33</v>
      </c>
      <c r="E127">
        <v>360</v>
      </c>
      <c r="F127" s="5">
        <v>1</v>
      </c>
      <c r="G127">
        <v>360</v>
      </c>
      <c r="H127">
        <v>100147539</v>
      </c>
      <c r="I127" t="s">
        <v>30</v>
      </c>
      <c r="J127" s="4" t="s">
        <v>139</v>
      </c>
      <c r="K127">
        <v>0</v>
      </c>
      <c r="L127" t="s">
        <v>25</v>
      </c>
      <c r="M127" s="1">
        <v>42552</v>
      </c>
      <c r="N127" t="s">
        <v>35</v>
      </c>
      <c r="O127">
        <v>360</v>
      </c>
      <c r="P127">
        <v>2016</v>
      </c>
      <c r="Q127">
        <v>7</v>
      </c>
      <c r="R127" t="s">
        <v>26</v>
      </c>
      <c r="S127" s="3">
        <v>42552</v>
      </c>
      <c r="T127" t="s">
        <v>27</v>
      </c>
      <c r="U127">
        <v>43</v>
      </c>
    </row>
    <row r="128" spans="1:21" x14ac:dyDescent="0.25">
      <c r="A128">
        <v>211272</v>
      </c>
      <c r="B128" t="s">
        <v>21</v>
      </c>
      <c r="C128" s="1">
        <v>42552</v>
      </c>
      <c r="D128" t="s">
        <v>33</v>
      </c>
      <c r="E128">
        <v>360</v>
      </c>
      <c r="F128" s="5">
        <v>1</v>
      </c>
      <c r="G128">
        <v>360</v>
      </c>
      <c r="H128">
        <v>100147540</v>
      </c>
      <c r="I128" t="s">
        <v>30</v>
      </c>
      <c r="J128" s="4" t="s">
        <v>139</v>
      </c>
      <c r="K128">
        <v>0</v>
      </c>
      <c r="L128" t="s">
        <v>25</v>
      </c>
      <c r="M128" s="1">
        <v>42552</v>
      </c>
      <c r="N128" t="s">
        <v>35</v>
      </c>
      <c r="O128">
        <v>360</v>
      </c>
      <c r="P128">
        <v>2016</v>
      </c>
      <c r="Q128">
        <v>7</v>
      </c>
      <c r="R128" t="s">
        <v>26</v>
      </c>
      <c r="S128" s="3">
        <v>42552</v>
      </c>
      <c r="T128" t="s">
        <v>27</v>
      </c>
      <c r="U128">
        <v>43</v>
      </c>
    </row>
    <row r="129" spans="1:21" x14ac:dyDescent="0.25">
      <c r="A129">
        <v>211273</v>
      </c>
      <c r="B129" t="s">
        <v>21</v>
      </c>
      <c r="C129" s="1">
        <v>42552</v>
      </c>
      <c r="D129" t="s">
        <v>53</v>
      </c>
      <c r="E129">
        <v>320</v>
      </c>
      <c r="F129" s="5">
        <v>1</v>
      </c>
      <c r="G129">
        <v>320</v>
      </c>
      <c r="H129">
        <v>100147541</v>
      </c>
      <c r="I129" t="s">
        <v>30</v>
      </c>
      <c r="J129" s="4" t="s">
        <v>139</v>
      </c>
      <c r="K129">
        <v>0</v>
      </c>
      <c r="L129" t="s">
        <v>25</v>
      </c>
      <c r="M129" s="1">
        <v>42552</v>
      </c>
      <c r="N129" t="s">
        <v>35</v>
      </c>
      <c r="O129">
        <v>320</v>
      </c>
      <c r="P129">
        <v>2016</v>
      </c>
      <c r="Q129">
        <v>7</v>
      </c>
      <c r="R129" t="s">
        <v>26</v>
      </c>
      <c r="S129" s="3">
        <v>42552</v>
      </c>
      <c r="T129" t="s">
        <v>27</v>
      </c>
      <c r="U129">
        <v>43</v>
      </c>
    </row>
    <row r="130" spans="1:21" x14ac:dyDescent="0.25">
      <c r="A130">
        <v>211274</v>
      </c>
      <c r="B130" t="s">
        <v>21</v>
      </c>
      <c r="C130" s="1">
        <v>42552</v>
      </c>
      <c r="D130" t="s">
        <v>29</v>
      </c>
      <c r="E130">
        <v>240</v>
      </c>
      <c r="F130" s="5">
        <v>1</v>
      </c>
      <c r="G130">
        <v>240</v>
      </c>
      <c r="H130">
        <v>100147542</v>
      </c>
      <c r="I130" t="s">
        <v>30</v>
      </c>
      <c r="J130" s="4" t="s">
        <v>139</v>
      </c>
      <c r="K130">
        <v>0</v>
      </c>
      <c r="L130" t="s">
        <v>25</v>
      </c>
      <c r="M130" s="1">
        <v>42552</v>
      </c>
      <c r="N130" t="s">
        <v>35</v>
      </c>
      <c r="O130">
        <v>240</v>
      </c>
      <c r="P130">
        <v>2016</v>
      </c>
      <c r="Q130">
        <v>7</v>
      </c>
      <c r="R130" t="s">
        <v>26</v>
      </c>
      <c r="S130" s="3">
        <v>42552</v>
      </c>
      <c r="T130" t="s">
        <v>27</v>
      </c>
      <c r="U130">
        <v>43</v>
      </c>
    </row>
    <row r="131" spans="1:21" x14ac:dyDescent="0.25">
      <c r="A131">
        <v>211275</v>
      </c>
      <c r="B131" t="s">
        <v>21</v>
      </c>
      <c r="C131" s="1">
        <v>42552</v>
      </c>
      <c r="D131" t="s">
        <v>53</v>
      </c>
      <c r="E131">
        <v>320</v>
      </c>
      <c r="F131" s="5">
        <v>1</v>
      </c>
      <c r="G131">
        <v>320</v>
      </c>
      <c r="H131">
        <v>100147543</v>
      </c>
      <c r="I131" t="s">
        <v>30</v>
      </c>
      <c r="J131" s="4" t="s">
        <v>139</v>
      </c>
      <c r="K131">
        <v>0</v>
      </c>
      <c r="L131" t="s">
        <v>25</v>
      </c>
      <c r="M131" s="1">
        <v>42552</v>
      </c>
      <c r="N131" t="s">
        <v>35</v>
      </c>
      <c r="O131">
        <v>320</v>
      </c>
      <c r="P131">
        <v>2016</v>
      </c>
      <c r="Q131">
        <v>7</v>
      </c>
      <c r="R131" t="s">
        <v>26</v>
      </c>
      <c r="S131" s="3">
        <v>42552</v>
      </c>
      <c r="T131" t="s">
        <v>27</v>
      </c>
      <c r="U131">
        <v>43</v>
      </c>
    </row>
    <row r="132" spans="1:21" x14ac:dyDescent="0.25">
      <c r="A132">
        <v>211276</v>
      </c>
      <c r="B132" t="s">
        <v>21</v>
      </c>
      <c r="C132" s="1">
        <v>42552</v>
      </c>
      <c r="D132" t="s">
        <v>101</v>
      </c>
      <c r="E132">
        <v>510</v>
      </c>
      <c r="F132" s="5">
        <v>1</v>
      </c>
      <c r="G132">
        <v>880</v>
      </c>
      <c r="H132">
        <v>100147544</v>
      </c>
      <c r="I132" t="s">
        <v>38</v>
      </c>
      <c r="J132" s="4" t="s">
        <v>24</v>
      </c>
      <c r="K132">
        <v>0</v>
      </c>
      <c r="L132" t="s">
        <v>44</v>
      </c>
      <c r="M132" s="1">
        <v>42552</v>
      </c>
      <c r="N132" t="s">
        <v>35</v>
      </c>
      <c r="O132">
        <v>510</v>
      </c>
      <c r="P132">
        <v>2016</v>
      </c>
      <c r="Q132">
        <v>7</v>
      </c>
      <c r="R132" t="s">
        <v>26</v>
      </c>
      <c r="S132" s="3">
        <v>42552</v>
      </c>
      <c r="T132" t="s">
        <v>27</v>
      </c>
      <c r="U132">
        <v>49</v>
      </c>
    </row>
    <row r="133" spans="1:21" x14ac:dyDescent="0.25">
      <c r="A133">
        <v>211277</v>
      </c>
      <c r="B133" t="s">
        <v>21</v>
      </c>
      <c r="C133" s="1">
        <v>42552</v>
      </c>
      <c r="D133" t="s">
        <v>140</v>
      </c>
      <c r="E133">
        <v>370</v>
      </c>
      <c r="F133" s="5">
        <v>1</v>
      </c>
      <c r="G133">
        <v>880</v>
      </c>
      <c r="H133">
        <v>100147544</v>
      </c>
      <c r="I133" t="s">
        <v>38</v>
      </c>
      <c r="J133" s="4" t="s">
        <v>24</v>
      </c>
      <c r="K133">
        <v>0</v>
      </c>
      <c r="L133" t="s">
        <v>44</v>
      </c>
      <c r="M133" s="1">
        <v>42552</v>
      </c>
      <c r="N133" t="s">
        <v>35</v>
      </c>
      <c r="O133">
        <v>370</v>
      </c>
      <c r="P133">
        <v>2016</v>
      </c>
      <c r="Q133">
        <v>7</v>
      </c>
      <c r="R133" t="s">
        <v>26</v>
      </c>
      <c r="S133" s="3">
        <v>42552</v>
      </c>
      <c r="T133" t="s">
        <v>27</v>
      </c>
      <c r="U133">
        <v>49</v>
      </c>
    </row>
    <row r="134" spans="1:21" x14ac:dyDescent="0.25">
      <c r="A134">
        <v>211278</v>
      </c>
      <c r="B134" t="s">
        <v>21</v>
      </c>
      <c r="C134" s="1">
        <v>42552</v>
      </c>
      <c r="D134" t="s">
        <v>33</v>
      </c>
      <c r="E134">
        <v>360</v>
      </c>
      <c r="F134" s="5">
        <v>1</v>
      </c>
      <c r="G134">
        <v>360</v>
      </c>
      <c r="H134">
        <v>100147545</v>
      </c>
      <c r="I134" t="s">
        <v>30</v>
      </c>
      <c r="J134" s="4" t="s">
        <v>139</v>
      </c>
      <c r="K134">
        <v>0</v>
      </c>
      <c r="L134" t="s">
        <v>25</v>
      </c>
      <c r="M134" s="1">
        <v>42552</v>
      </c>
      <c r="N134" t="s">
        <v>35</v>
      </c>
      <c r="O134">
        <v>360</v>
      </c>
      <c r="P134">
        <v>2016</v>
      </c>
      <c r="Q134">
        <v>7</v>
      </c>
      <c r="R134" t="s">
        <v>26</v>
      </c>
      <c r="S134" s="3">
        <v>42552</v>
      </c>
      <c r="T134" t="s">
        <v>27</v>
      </c>
      <c r="U134">
        <v>43</v>
      </c>
    </row>
    <row r="135" spans="1:21" x14ac:dyDescent="0.25">
      <c r="A135">
        <v>211279</v>
      </c>
      <c r="B135" t="s">
        <v>21</v>
      </c>
      <c r="C135" s="1">
        <v>42552</v>
      </c>
      <c r="D135" t="s">
        <v>149</v>
      </c>
      <c r="E135">
        <v>260</v>
      </c>
      <c r="F135" s="5">
        <v>1</v>
      </c>
      <c r="G135">
        <v>600</v>
      </c>
      <c r="H135">
        <v>100147546</v>
      </c>
      <c r="I135" t="s">
        <v>38</v>
      </c>
      <c r="J135" s="4" t="s">
        <v>150</v>
      </c>
      <c r="K135">
        <v>0</v>
      </c>
      <c r="L135" t="s">
        <v>148</v>
      </c>
      <c r="M135" s="1">
        <v>42552</v>
      </c>
      <c r="N135" t="s">
        <v>35</v>
      </c>
      <c r="O135">
        <v>260</v>
      </c>
      <c r="P135">
        <v>2016</v>
      </c>
      <c r="Q135">
        <v>7</v>
      </c>
      <c r="R135" t="s">
        <v>26</v>
      </c>
      <c r="S135" s="3">
        <v>42552</v>
      </c>
      <c r="T135" t="s">
        <v>27</v>
      </c>
      <c r="U135">
        <v>53</v>
      </c>
    </row>
    <row r="136" spans="1:21" x14ac:dyDescent="0.25">
      <c r="A136">
        <v>211280</v>
      </c>
      <c r="B136" t="s">
        <v>21</v>
      </c>
      <c r="C136" s="1">
        <v>42552</v>
      </c>
      <c r="D136" t="s">
        <v>151</v>
      </c>
      <c r="E136">
        <v>260</v>
      </c>
      <c r="F136" s="5">
        <v>1</v>
      </c>
      <c r="G136">
        <v>600</v>
      </c>
      <c r="H136">
        <v>100147546</v>
      </c>
      <c r="I136" t="s">
        <v>38</v>
      </c>
      <c r="J136" s="4" t="s">
        <v>150</v>
      </c>
      <c r="K136">
        <v>0</v>
      </c>
      <c r="L136" t="s">
        <v>148</v>
      </c>
      <c r="M136" s="1">
        <v>42552</v>
      </c>
      <c r="N136" t="s">
        <v>35</v>
      </c>
      <c r="O136">
        <v>260</v>
      </c>
      <c r="P136">
        <v>2016</v>
      </c>
      <c r="Q136">
        <v>7</v>
      </c>
      <c r="R136" t="s">
        <v>26</v>
      </c>
      <c r="S136" s="3">
        <v>42552</v>
      </c>
      <c r="T136" t="s">
        <v>27</v>
      </c>
      <c r="U136">
        <v>53</v>
      </c>
    </row>
    <row r="137" spans="1:21" x14ac:dyDescent="0.25">
      <c r="A137">
        <v>211281</v>
      </c>
      <c r="B137" t="s">
        <v>21</v>
      </c>
      <c r="C137" s="1">
        <v>42552</v>
      </c>
      <c r="D137" t="s">
        <v>152</v>
      </c>
      <c r="E137">
        <v>80</v>
      </c>
      <c r="F137" s="5">
        <v>1</v>
      </c>
      <c r="G137">
        <v>600</v>
      </c>
      <c r="H137">
        <v>100147546</v>
      </c>
      <c r="I137" t="s">
        <v>38</v>
      </c>
      <c r="J137" s="4" t="s">
        <v>150</v>
      </c>
      <c r="K137">
        <v>0</v>
      </c>
      <c r="L137" t="s">
        <v>148</v>
      </c>
      <c r="M137" s="1">
        <v>42552</v>
      </c>
      <c r="N137" t="s">
        <v>35</v>
      </c>
      <c r="O137">
        <v>80</v>
      </c>
      <c r="P137">
        <v>2016</v>
      </c>
      <c r="Q137">
        <v>7</v>
      </c>
      <c r="R137" t="s">
        <v>26</v>
      </c>
      <c r="S137" s="3">
        <v>42552</v>
      </c>
      <c r="T137" t="s">
        <v>27</v>
      </c>
      <c r="U137">
        <v>53</v>
      </c>
    </row>
    <row r="138" spans="1:21" x14ac:dyDescent="0.25">
      <c r="A138">
        <v>211282</v>
      </c>
      <c r="B138" t="s">
        <v>21</v>
      </c>
      <c r="C138" s="1">
        <v>42552</v>
      </c>
      <c r="D138" t="s">
        <v>53</v>
      </c>
      <c r="E138">
        <v>320</v>
      </c>
      <c r="F138" s="5">
        <v>1</v>
      </c>
      <c r="G138">
        <v>320</v>
      </c>
      <c r="H138">
        <v>100147547</v>
      </c>
      <c r="I138" t="s">
        <v>30</v>
      </c>
      <c r="J138" s="4" t="s">
        <v>139</v>
      </c>
      <c r="K138">
        <v>0</v>
      </c>
      <c r="L138" t="s">
        <v>25</v>
      </c>
      <c r="M138" s="1">
        <v>42552</v>
      </c>
      <c r="N138" t="s">
        <v>35</v>
      </c>
      <c r="O138">
        <v>320</v>
      </c>
      <c r="P138">
        <v>2016</v>
      </c>
      <c r="Q138">
        <v>7</v>
      </c>
      <c r="R138" t="s">
        <v>26</v>
      </c>
      <c r="S138" s="3">
        <v>42552</v>
      </c>
      <c r="T138" t="s">
        <v>27</v>
      </c>
      <c r="U138">
        <v>43</v>
      </c>
    </row>
    <row r="139" spans="1:21" x14ac:dyDescent="0.25">
      <c r="A139">
        <v>211283</v>
      </c>
      <c r="B139" t="s">
        <v>28</v>
      </c>
      <c r="C139" s="1">
        <v>42552</v>
      </c>
      <c r="D139" t="s">
        <v>153</v>
      </c>
      <c r="E139">
        <v>1</v>
      </c>
      <c r="F139" s="5">
        <v>1</v>
      </c>
      <c r="G139">
        <v>1</v>
      </c>
      <c r="H139">
        <v>100147548</v>
      </c>
      <c r="I139" t="s">
        <v>71</v>
      </c>
      <c r="J139" s="4" t="s">
        <v>24</v>
      </c>
      <c r="K139">
        <v>0</v>
      </c>
      <c r="L139" t="s">
        <v>25</v>
      </c>
      <c r="M139" s="1">
        <v>42552</v>
      </c>
      <c r="N139" t="s">
        <v>31</v>
      </c>
      <c r="O139">
        <v>1</v>
      </c>
      <c r="P139">
        <v>2016</v>
      </c>
      <c r="Q139">
        <v>7</v>
      </c>
      <c r="R139" t="s">
        <v>26</v>
      </c>
      <c r="S139" s="3">
        <v>42552</v>
      </c>
      <c r="T139" t="s">
        <v>27</v>
      </c>
      <c r="U139">
        <v>54</v>
      </c>
    </row>
    <row r="140" spans="1:21" x14ac:dyDescent="0.25">
      <c r="A140">
        <v>211284</v>
      </c>
      <c r="B140" t="s">
        <v>21</v>
      </c>
      <c r="C140" s="1">
        <v>42552</v>
      </c>
      <c r="D140" t="s">
        <v>149</v>
      </c>
      <c r="E140">
        <v>260</v>
      </c>
      <c r="F140" s="5">
        <v>1</v>
      </c>
      <c r="G140">
        <v>600</v>
      </c>
      <c r="H140">
        <v>100147549</v>
      </c>
      <c r="I140" t="s">
        <v>38</v>
      </c>
      <c r="J140" s="4" t="s">
        <v>150</v>
      </c>
      <c r="K140">
        <v>0</v>
      </c>
      <c r="L140" t="s">
        <v>148</v>
      </c>
      <c r="M140" s="1">
        <v>42552</v>
      </c>
      <c r="N140" t="s">
        <v>35</v>
      </c>
      <c r="O140">
        <v>260</v>
      </c>
      <c r="P140">
        <v>2016</v>
      </c>
      <c r="Q140">
        <v>7</v>
      </c>
      <c r="R140" t="s">
        <v>26</v>
      </c>
      <c r="S140" s="3">
        <v>42552</v>
      </c>
      <c r="T140" t="s">
        <v>27</v>
      </c>
      <c r="U140">
        <v>53</v>
      </c>
    </row>
    <row r="141" spans="1:21" x14ac:dyDescent="0.25">
      <c r="A141">
        <v>211285</v>
      </c>
      <c r="B141" t="s">
        <v>21</v>
      </c>
      <c r="C141" s="1">
        <v>42552</v>
      </c>
      <c r="D141" t="s">
        <v>151</v>
      </c>
      <c r="E141">
        <v>260</v>
      </c>
      <c r="F141" s="5">
        <v>1</v>
      </c>
      <c r="G141">
        <v>600</v>
      </c>
      <c r="H141">
        <v>100147549</v>
      </c>
      <c r="I141" t="s">
        <v>38</v>
      </c>
      <c r="J141" s="4" t="s">
        <v>150</v>
      </c>
      <c r="K141">
        <v>0</v>
      </c>
      <c r="L141" t="s">
        <v>148</v>
      </c>
      <c r="M141" s="1">
        <v>42552</v>
      </c>
      <c r="N141" t="s">
        <v>35</v>
      </c>
      <c r="O141">
        <v>260</v>
      </c>
      <c r="P141">
        <v>2016</v>
      </c>
      <c r="Q141">
        <v>7</v>
      </c>
      <c r="R141" t="s">
        <v>26</v>
      </c>
      <c r="S141" s="3">
        <v>42552</v>
      </c>
      <c r="T141" t="s">
        <v>27</v>
      </c>
      <c r="U141">
        <v>53</v>
      </c>
    </row>
    <row r="142" spans="1:21" x14ac:dyDescent="0.25">
      <c r="A142">
        <v>211286</v>
      </c>
      <c r="B142" t="s">
        <v>21</v>
      </c>
      <c r="C142" s="1">
        <v>42552</v>
      </c>
      <c r="D142" t="s">
        <v>152</v>
      </c>
      <c r="E142">
        <v>80</v>
      </c>
      <c r="F142" s="5">
        <v>1</v>
      </c>
      <c r="G142">
        <v>600</v>
      </c>
      <c r="H142">
        <v>100147549</v>
      </c>
      <c r="I142" t="s">
        <v>38</v>
      </c>
      <c r="J142" s="4" t="s">
        <v>150</v>
      </c>
      <c r="K142">
        <v>0</v>
      </c>
      <c r="L142" t="s">
        <v>148</v>
      </c>
      <c r="M142" s="1">
        <v>42552</v>
      </c>
      <c r="N142" t="s">
        <v>35</v>
      </c>
      <c r="O142">
        <v>80</v>
      </c>
      <c r="P142">
        <v>2016</v>
      </c>
      <c r="Q142">
        <v>7</v>
      </c>
      <c r="R142" t="s">
        <v>26</v>
      </c>
      <c r="S142" s="3">
        <v>42552</v>
      </c>
      <c r="T142" t="s">
        <v>27</v>
      </c>
      <c r="U142">
        <v>53</v>
      </c>
    </row>
    <row r="143" spans="1:21" x14ac:dyDescent="0.25">
      <c r="A143">
        <v>211287</v>
      </c>
      <c r="B143" t="s">
        <v>21</v>
      </c>
      <c r="C143" s="1">
        <v>42552</v>
      </c>
      <c r="D143" t="s">
        <v>33</v>
      </c>
      <c r="E143">
        <v>360</v>
      </c>
      <c r="F143" s="5">
        <v>1</v>
      </c>
      <c r="G143">
        <v>360</v>
      </c>
      <c r="H143">
        <v>100147550</v>
      </c>
      <c r="I143" t="s">
        <v>30</v>
      </c>
      <c r="J143" s="4" t="s">
        <v>154</v>
      </c>
      <c r="K143">
        <v>0</v>
      </c>
      <c r="L143" t="s">
        <v>25</v>
      </c>
      <c r="M143" s="1">
        <v>42552</v>
      </c>
      <c r="N143" t="s">
        <v>35</v>
      </c>
      <c r="O143">
        <v>360</v>
      </c>
      <c r="P143">
        <v>2016</v>
      </c>
      <c r="Q143">
        <v>7</v>
      </c>
      <c r="R143" t="s">
        <v>26</v>
      </c>
      <c r="S143" s="3">
        <v>42552</v>
      </c>
      <c r="T143" t="s">
        <v>27</v>
      </c>
      <c r="U143">
        <v>43</v>
      </c>
    </row>
    <row r="144" spans="1:21" x14ac:dyDescent="0.25">
      <c r="A144">
        <v>211288</v>
      </c>
      <c r="B144" t="s">
        <v>21</v>
      </c>
      <c r="C144" s="1">
        <v>42552</v>
      </c>
      <c r="D144" t="s">
        <v>33</v>
      </c>
      <c r="E144">
        <v>360</v>
      </c>
      <c r="F144" s="5">
        <v>1</v>
      </c>
      <c r="G144">
        <v>360</v>
      </c>
      <c r="H144">
        <v>100147551</v>
      </c>
      <c r="I144" t="s">
        <v>30</v>
      </c>
      <c r="J144" s="4" t="s">
        <v>154</v>
      </c>
      <c r="K144">
        <v>0</v>
      </c>
      <c r="L144" t="s">
        <v>25</v>
      </c>
      <c r="M144" s="1">
        <v>42552</v>
      </c>
      <c r="N144" t="s">
        <v>35</v>
      </c>
      <c r="O144">
        <v>360</v>
      </c>
      <c r="P144">
        <v>2016</v>
      </c>
      <c r="Q144">
        <v>7</v>
      </c>
      <c r="R144" t="s">
        <v>26</v>
      </c>
      <c r="S144" s="3">
        <v>42552</v>
      </c>
      <c r="T144" t="s">
        <v>27</v>
      </c>
      <c r="U144">
        <v>43</v>
      </c>
    </row>
    <row r="145" spans="1:21" x14ac:dyDescent="0.25">
      <c r="A145">
        <v>211289</v>
      </c>
      <c r="B145" t="s">
        <v>28</v>
      </c>
      <c r="C145" s="1">
        <v>42552</v>
      </c>
      <c r="D145" t="s">
        <v>155</v>
      </c>
      <c r="E145">
        <v>1950</v>
      </c>
      <c r="F145" s="5">
        <v>2</v>
      </c>
      <c r="G145">
        <v>3901</v>
      </c>
      <c r="H145">
        <v>100147552</v>
      </c>
      <c r="I145" t="s">
        <v>23</v>
      </c>
      <c r="J145" s="4" t="s">
        <v>24</v>
      </c>
      <c r="K145">
        <v>0</v>
      </c>
      <c r="L145" t="s">
        <v>25</v>
      </c>
      <c r="M145" s="1">
        <v>42552</v>
      </c>
      <c r="N145" t="s">
        <v>31</v>
      </c>
      <c r="O145" s="2">
        <v>3900</v>
      </c>
      <c r="P145">
        <v>2016</v>
      </c>
      <c r="Q145">
        <v>7</v>
      </c>
      <c r="R145" t="s">
        <v>26</v>
      </c>
      <c r="S145" s="3">
        <v>42552</v>
      </c>
      <c r="T145" t="s">
        <v>27</v>
      </c>
      <c r="U145">
        <v>55</v>
      </c>
    </row>
    <row r="146" spans="1:21" x14ac:dyDescent="0.25">
      <c r="A146">
        <v>211291</v>
      </c>
      <c r="B146" t="s">
        <v>28</v>
      </c>
      <c r="C146" s="1">
        <v>42552</v>
      </c>
      <c r="D146" t="s">
        <v>121</v>
      </c>
      <c r="E146">
        <v>1</v>
      </c>
      <c r="F146" s="5">
        <v>1</v>
      </c>
      <c r="G146">
        <v>3901</v>
      </c>
      <c r="H146">
        <v>100147552</v>
      </c>
      <c r="I146" t="s">
        <v>71</v>
      </c>
      <c r="J146" s="4" t="s">
        <v>24</v>
      </c>
      <c r="K146">
        <v>0</v>
      </c>
      <c r="L146" t="s">
        <v>25</v>
      </c>
      <c r="M146" s="1">
        <v>42552</v>
      </c>
      <c r="N146" t="s">
        <v>31</v>
      </c>
      <c r="O146">
        <v>1</v>
      </c>
      <c r="P146">
        <v>2016</v>
      </c>
      <c r="Q146">
        <v>7</v>
      </c>
      <c r="R146" t="s">
        <v>26</v>
      </c>
      <c r="S146" s="3">
        <v>42552</v>
      </c>
      <c r="T146" t="s">
        <v>27</v>
      </c>
      <c r="U146">
        <v>55</v>
      </c>
    </row>
    <row r="147" spans="1:21" x14ac:dyDescent="0.25">
      <c r="A147">
        <v>211292</v>
      </c>
      <c r="B147" t="s">
        <v>21</v>
      </c>
      <c r="C147" s="1">
        <v>42552</v>
      </c>
      <c r="D147" t="s">
        <v>33</v>
      </c>
      <c r="E147">
        <v>360</v>
      </c>
      <c r="F147" s="5">
        <v>1</v>
      </c>
      <c r="G147">
        <v>360</v>
      </c>
      <c r="H147">
        <v>100147553</v>
      </c>
      <c r="I147" t="s">
        <v>30</v>
      </c>
      <c r="J147" s="4" t="s">
        <v>154</v>
      </c>
      <c r="K147">
        <v>0</v>
      </c>
      <c r="L147" t="s">
        <v>25</v>
      </c>
      <c r="M147" s="1">
        <v>42552</v>
      </c>
      <c r="N147" t="s">
        <v>35</v>
      </c>
      <c r="O147">
        <v>360</v>
      </c>
      <c r="P147">
        <v>2016</v>
      </c>
      <c r="Q147">
        <v>7</v>
      </c>
      <c r="R147" t="s">
        <v>26</v>
      </c>
      <c r="S147" s="3">
        <v>42552</v>
      </c>
      <c r="T147" t="s">
        <v>27</v>
      </c>
      <c r="U147">
        <v>43</v>
      </c>
    </row>
    <row r="148" spans="1:21" x14ac:dyDescent="0.25">
      <c r="A148">
        <v>211295</v>
      </c>
      <c r="B148" t="s">
        <v>21</v>
      </c>
      <c r="C148" s="1">
        <v>42552</v>
      </c>
      <c r="D148" t="s">
        <v>33</v>
      </c>
      <c r="E148">
        <v>360</v>
      </c>
      <c r="F148" s="5">
        <v>1</v>
      </c>
      <c r="G148">
        <v>360</v>
      </c>
      <c r="H148">
        <v>100147555</v>
      </c>
      <c r="I148" t="s">
        <v>30</v>
      </c>
      <c r="J148" s="4" t="s">
        <v>154</v>
      </c>
      <c r="K148">
        <v>0</v>
      </c>
      <c r="L148" t="s">
        <v>25</v>
      </c>
      <c r="M148" s="1">
        <v>42552</v>
      </c>
      <c r="N148" t="s">
        <v>35</v>
      </c>
      <c r="O148">
        <v>360</v>
      </c>
      <c r="P148">
        <v>2016</v>
      </c>
      <c r="Q148">
        <v>7</v>
      </c>
      <c r="R148" t="s">
        <v>26</v>
      </c>
      <c r="S148" s="3">
        <v>42552</v>
      </c>
      <c r="T148" t="s">
        <v>27</v>
      </c>
      <c r="U148">
        <v>43</v>
      </c>
    </row>
    <row r="149" spans="1:21" x14ac:dyDescent="0.25">
      <c r="A149">
        <v>211293</v>
      </c>
      <c r="B149" t="s">
        <v>28</v>
      </c>
      <c r="C149" s="1">
        <v>42552</v>
      </c>
      <c r="D149" t="s">
        <v>156</v>
      </c>
      <c r="E149">
        <v>1450</v>
      </c>
      <c r="F149" s="5">
        <v>1</v>
      </c>
      <c r="G149">
        <v>1450</v>
      </c>
      <c r="H149">
        <v>100147554</v>
      </c>
      <c r="I149" t="s">
        <v>56</v>
      </c>
      <c r="J149" s="4" t="s">
        <v>24</v>
      </c>
      <c r="K149">
        <v>0</v>
      </c>
      <c r="L149" t="s">
        <v>44</v>
      </c>
      <c r="M149" s="1">
        <v>42552</v>
      </c>
      <c r="N149" t="s">
        <v>31</v>
      </c>
      <c r="O149" s="2">
        <v>1450</v>
      </c>
      <c r="P149">
        <v>2016</v>
      </c>
      <c r="Q149">
        <v>7</v>
      </c>
      <c r="R149" t="s">
        <v>26</v>
      </c>
      <c r="S149" s="3">
        <v>42552</v>
      </c>
      <c r="T149" t="s">
        <v>27</v>
      </c>
      <c r="U149">
        <v>52</v>
      </c>
    </row>
    <row r="150" spans="1:21" x14ac:dyDescent="0.25">
      <c r="A150">
        <v>211296</v>
      </c>
      <c r="B150" t="s">
        <v>28</v>
      </c>
      <c r="C150" s="1">
        <v>42552</v>
      </c>
      <c r="D150" t="s">
        <v>153</v>
      </c>
      <c r="E150">
        <v>1</v>
      </c>
      <c r="F150" s="5">
        <v>1</v>
      </c>
      <c r="G150">
        <v>1</v>
      </c>
      <c r="H150">
        <v>100147556</v>
      </c>
      <c r="I150" t="s">
        <v>71</v>
      </c>
      <c r="J150" s="4" t="s">
        <v>24</v>
      </c>
      <c r="K150">
        <v>0</v>
      </c>
      <c r="L150" t="s">
        <v>25</v>
      </c>
      <c r="M150" s="1">
        <v>42552</v>
      </c>
      <c r="N150" t="s">
        <v>31</v>
      </c>
      <c r="O150">
        <v>1</v>
      </c>
      <c r="P150">
        <v>2016</v>
      </c>
      <c r="Q150">
        <v>7</v>
      </c>
      <c r="R150" t="s">
        <v>26</v>
      </c>
      <c r="S150" s="3">
        <v>42552</v>
      </c>
      <c r="T150" t="s">
        <v>27</v>
      </c>
      <c r="U150">
        <v>55</v>
      </c>
    </row>
    <row r="151" spans="1:21" x14ac:dyDescent="0.25">
      <c r="A151">
        <v>211297</v>
      </c>
      <c r="B151" t="s">
        <v>21</v>
      </c>
      <c r="C151" s="1">
        <v>42552</v>
      </c>
      <c r="D151" t="s">
        <v>33</v>
      </c>
      <c r="E151">
        <v>360</v>
      </c>
      <c r="F151" s="5">
        <v>1</v>
      </c>
      <c r="G151">
        <v>360</v>
      </c>
      <c r="H151">
        <v>100147557</v>
      </c>
      <c r="I151" t="s">
        <v>30</v>
      </c>
      <c r="J151" s="4" t="s">
        <v>154</v>
      </c>
      <c r="K151">
        <v>0</v>
      </c>
      <c r="L151" t="s">
        <v>25</v>
      </c>
      <c r="M151" s="1">
        <v>42552</v>
      </c>
      <c r="N151" t="s">
        <v>35</v>
      </c>
      <c r="O151">
        <v>360</v>
      </c>
      <c r="P151">
        <v>2016</v>
      </c>
      <c r="Q151">
        <v>7</v>
      </c>
      <c r="R151" t="s">
        <v>26</v>
      </c>
      <c r="S151" s="3">
        <v>42552</v>
      </c>
      <c r="T151" t="s">
        <v>27</v>
      </c>
      <c r="U151">
        <v>43</v>
      </c>
    </row>
    <row r="152" spans="1:21" x14ac:dyDescent="0.25">
      <c r="A152">
        <v>211298</v>
      </c>
      <c r="B152" t="s">
        <v>21</v>
      </c>
      <c r="C152" s="1">
        <v>42552</v>
      </c>
      <c r="D152" t="s">
        <v>33</v>
      </c>
      <c r="E152">
        <v>360</v>
      </c>
      <c r="F152" s="5">
        <v>1</v>
      </c>
      <c r="G152">
        <v>360</v>
      </c>
      <c r="H152">
        <v>100147558</v>
      </c>
      <c r="I152" t="s">
        <v>30</v>
      </c>
      <c r="J152" s="4" t="s">
        <v>154</v>
      </c>
      <c r="K152">
        <v>0</v>
      </c>
      <c r="L152" t="s">
        <v>25</v>
      </c>
      <c r="M152" s="1">
        <v>42552</v>
      </c>
      <c r="N152" t="s">
        <v>35</v>
      </c>
      <c r="O152">
        <v>360</v>
      </c>
      <c r="P152">
        <v>2016</v>
      </c>
      <c r="Q152">
        <v>7</v>
      </c>
      <c r="R152" t="s">
        <v>26</v>
      </c>
      <c r="S152" s="3">
        <v>42552</v>
      </c>
      <c r="T152" t="s">
        <v>27</v>
      </c>
      <c r="U152">
        <v>43</v>
      </c>
    </row>
    <row r="153" spans="1:21" x14ac:dyDescent="0.25">
      <c r="A153">
        <v>211299</v>
      </c>
      <c r="B153" t="s">
        <v>36</v>
      </c>
      <c r="C153" s="1">
        <v>42552</v>
      </c>
      <c r="D153" t="s">
        <v>157</v>
      </c>
      <c r="E153">
        <v>3950</v>
      </c>
      <c r="F153" s="5">
        <v>1</v>
      </c>
      <c r="G153">
        <v>3950</v>
      </c>
      <c r="H153">
        <v>100147559</v>
      </c>
      <c r="I153" t="s">
        <v>43</v>
      </c>
      <c r="J153" s="4" t="s">
        <v>158</v>
      </c>
      <c r="K153">
        <v>0</v>
      </c>
      <c r="L153" t="s">
        <v>25</v>
      </c>
      <c r="M153" s="1">
        <v>42552</v>
      </c>
      <c r="N153" t="s">
        <v>39</v>
      </c>
      <c r="O153" s="2">
        <v>3950</v>
      </c>
      <c r="P153">
        <v>2016</v>
      </c>
      <c r="Q153">
        <v>7</v>
      </c>
      <c r="R153" t="s">
        <v>26</v>
      </c>
      <c r="S153" s="3">
        <v>42552</v>
      </c>
      <c r="T153" t="s">
        <v>27</v>
      </c>
      <c r="U153">
        <v>56</v>
      </c>
    </row>
    <row r="154" spans="1:21" x14ac:dyDescent="0.25">
      <c r="A154">
        <v>211300</v>
      </c>
      <c r="B154" t="s">
        <v>21</v>
      </c>
      <c r="C154" s="1">
        <v>42552</v>
      </c>
      <c r="D154" t="s">
        <v>33</v>
      </c>
      <c r="E154">
        <v>360</v>
      </c>
      <c r="F154" s="5">
        <v>1</v>
      </c>
      <c r="G154">
        <v>360</v>
      </c>
      <c r="H154">
        <v>100147560</v>
      </c>
      <c r="I154" t="s">
        <v>30</v>
      </c>
      <c r="J154" s="4" t="s">
        <v>154</v>
      </c>
      <c r="K154">
        <v>0</v>
      </c>
      <c r="L154" t="s">
        <v>25</v>
      </c>
      <c r="M154" s="1">
        <v>42552</v>
      </c>
      <c r="N154" t="s">
        <v>35</v>
      </c>
      <c r="O154">
        <v>360</v>
      </c>
      <c r="P154">
        <v>2016</v>
      </c>
      <c r="Q154">
        <v>7</v>
      </c>
      <c r="R154" t="s">
        <v>26</v>
      </c>
      <c r="S154" s="3">
        <v>42552</v>
      </c>
      <c r="T154" t="s">
        <v>27</v>
      </c>
      <c r="U154">
        <v>43</v>
      </c>
    </row>
    <row r="155" spans="1:21" x14ac:dyDescent="0.25">
      <c r="A155">
        <v>211301</v>
      </c>
      <c r="B155" t="s">
        <v>36</v>
      </c>
      <c r="C155" s="1">
        <v>42552</v>
      </c>
      <c r="D155" t="s">
        <v>149</v>
      </c>
      <c r="E155">
        <v>260</v>
      </c>
      <c r="F155" s="5">
        <v>1</v>
      </c>
      <c r="G155">
        <v>600</v>
      </c>
      <c r="H155">
        <v>100147561</v>
      </c>
      <c r="I155" t="s">
        <v>38</v>
      </c>
      <c r="J155" s="4" t="s">
        <v>150</v>
      </c>
      <c r="K155">
        <v>0</v>
      </c>
      <c r="L155" t="s">
        <v>148</v>
      </c>
      <c r="M155" s="1">
        <v>42552</v>
      </c>
      <c r="N155" t="s">
        <v>39</v>
      </c>
      <c r="O155">
        <v>260</v>
      </c>
      <c r="P155">
        <v>2016</v>
      </c>
      <c r="Q155">
        <v>7</v>
      </c>
      <c r="R155" t="s">
        <v>26</v>
      </c>
      <c r="S155" s="3">
        <v>42552</v>
      </c>
      <c r="T155" t="s">
        <v>27</v>
      </c>
      <c r="U155">
        <v>53</v>
      </c>
    </row>
    <row r="156" spans="1:21" x14ac:dyDescent="0.25">
      <c r="A156">
        <v>211302</v>
      </c>
      <c r="B156" t="s">
        <v>36</v>
      </c>
      <c r="C156" s="1">
        <v>42552</v>
      </c>
      <c r="D156" t="s">
        <v>151</v>
      </c>
      <c r="E156">
        <v>260</v>
      </c>
      <c r="F156" s="5">
        <v>1</v>
      </c>
      <c r="G156">
        <v>600</v>
      </c>
      <c r="H156">
        <v>100147561</v>
      </c>
      <c r="I156" t="s">
        <v>38</v>
      </c>
      <c r="J156" s="4" t="s">
        <v>150</v>
      </c>
      <c r="K156">
        <v>0</v>
      </c>
      <c r="L156" t="s">
        <v>148</v>
      </c>
      <c r="M156" s="1">
        <v>42552</v>
      </c>
      <c r="N156" t="s">
        <v>39</v>
      </c>
      <c r="O156">
        <v>260</v>
      </c>
      <c r="P156">
        <v>2016</v>
      </c>
      <c r="Q156">
        <v>7</v>
      </c>
      <c r="R156" t="s">
        <v>26</v>
      </c>
      <c r="S156" s="3">
        <v>42552</v>
      </c>
      <c r="T156" t="s">
        <v>27</v>
      </c>
      <c r="U156">
        <v>53</v>
      </c>
    </row>
    <row r="157" spans="1:21" x14ac:dyDescent="0.25">
      <c r="A157">
        <v>211303</v>
      </c>
      <c r="B157" t="s">
        <v>36</v>
      </c>
      <c r="C157" s="1">
        <v>42552</v>
      </c>
      <c r="D157" t="s">
        <v>152</v>
      </c>
      <c r="E157">
        <v>80</v>
      </c>
      <c r="F157" s="5">
        <v>1</v>
      </c>
      <c r="G157">
        <v>600</v>
      </c>
      <c r="H157">
        <v>100147561</v>
      </c>
      <c r="I157" t="s">
        <v>38</v>
      </c>
      <c r="J157" s="4" t="s">
        <v>150</v>
      </c>
      <c r="K157">
        <v>0</v>
      </c>
      <c r="L157" t="s">
        <v>148</v>
      </c>
      <c r="M157" s="1">
        <v>42552</v>
      </c>
      <c r="N157" t="s">
        <v>39</v>
      </c>
      <c r="O157">
        <v>80</v>
      </c>
      <c r="P157">
        <v>2016</v>
      </c>
      <c r="Q157">
        <v>7</v>
      </c>
      <c r="R157" t="s">
        <v>26</v>
      </c>
      <c r="S157" s="3">
        <v>42552</v>
      </c>
      <c r="T157" t="s">
        <v>27</v>
      </c>
      <c r="U157">
        <v>53</v>
      </c>
    </row>
    <row r="158" spans="1:21" x14ac:dyDescent="0.25">
      <c r="A158">
        <v>211304</v>
      </c>
      <c r="B158" t="s">
        <v>21</v>
      </c>
      <c r="C158" s="1">
        <v>42552</v>
      </c>
      <c r="D158" t="s">
        <v>33</v>
      </c>
      <c r="E158">
        <v>360</v>
      </c>
      <c r="F158" s="5">
        <v>1</v>
      </c>
      <c r="G158">
        <v>360</v>
      </c>
      <c r="H158">
        <v>100147562</v>
      </c>
      <c r="I158" t="s">
        <v>30</v>
      </c>
      <c r="J158" s="4" t="s">
        <v>154</v>
      </c>
      <c r="K158">
        <v>0</v>
      </c>
      <c r="L158" t="s">
        <v>25</v>
      </c>
      <c r="M158" s="1">
        <v>42552</v>
      </c>
      <c r="N158" t="s">
        <v>35</v>
      </c>
      <c r="O158">
        <v>360</v>
      </c>
      <c r="P158">
        <v>2016</v>
      </c>
      <c r="Q158">
        <v>7</v>
      </c>
      <c r="R158" t="s">
        <v>26</v>
      </c>
      <c r="S158" s="3">
        <v>42552</v>
      </c>
      <c r="T158" t="s">
        <v>27</v>
      </c>
      <c r="U158">
        <v>43</v>
      </c>
    </row>
    <row r="159" spans="1:21" x14ac:dyDescent="0.25">
      <c r="A159">
        <v>211305</v>
      </c>
      <c r="B159" t="s">
        <v>21</v>
      </c>
      <c r="C159" s="1">
        <v>42552</v>
      </c>
      <c r="D159" t="s">
        <v>33</v>
      </c>
      <c r="E159">
        <v>360</v>
      </c>
      <c r="F159" s="5">
        <v>1</v>
      </c>
      <c r="G159">
        <v>360</v>
      </c>
      <c r="H159">
        <v>100147563</v>
      </c>
      <c r="I159" t="s">
        <v>30</v>
      </c>
      <c r="J159" s="4" t="s">
        <v>154</v>
      </c>
      <c r="K159">
        <v>0</v>
      </c>
      <c r="L159" t="s">
        <v>25</v>
      </c>
      <c r="M159" s="1">
        <v>42552</v>
      </c>
      <c r="N159" t="s">
        <v>35</v>
      </c>
      <c r="O159">
        <v>360</v>
      </c>
      <c r="P159">
        <v>2016</v>
      </c>
      <c r="Q159">
        <v>7</v>
      </c>
      <c r="R159" t="s">
        <v>26</v>
      </c>
      <c r="S159" s="3">
        <v>42552</v>
      </c>
      <c r="T159" t="s">
        <v>27</v>
      </c>
      <c r="U159">
        <v>43</v>
      </c>
    </row>
    <row r="160" spans="1:21" x14ac:dyDescent="0.25">
      <c r="A160">
        <v>211306</v>
      </c>
      <c r="B160" t="s">
        <v>21</v>
      </c>
      <c r="C160" s="1">
        <v>42552</v>
      </c>
      <c r="D160" t="s">
        <v>33</v>
      </c>
      <c r="E160">
        <v>360</v>
      </c>
      <c r="F160" s="5">
        <v>1</v>
      </c>
      <c r="G160">
        <v>360</v>
      </c>
      <c r="H160">
        <v>100147564</v>
      </c>
      <c r="I160" t="s">
        <v>30</v>
      </c>
      <c r="J160" s="4" t="s">
        <v>154</v>
      </c>
      <c r="K160">
        <v>0</v>
      </c>
      <c r="L160" t="s">
        <v>25</v>
      </c>
      <c r="M160" s="1">
        <v>42552</v>
      </c>
      <c r="N160" t="s">
        <v>35</v>
      </c>
      <c r="O160">
        <v>360</v>
      </c>
      <c r="P160">
        <v>2016</v>
      </c>
      <c r="Q160">
        <v>7</v>
      </c>
      <c r="R160" t="s">
        <v>26</v>
      </c>
      <c r="S160" s="3">
        <v>42552</v>
      </c>
      <c r="T160" t="s">
        <v>27</v>
      </c>
      <c r="U160">
        <v>43</v>
      </c>
    </row>
    <row r="161" spans="1:21" x14ac:dyDescent="0.25">
      <c r="A161">
        <v>211307</v>
      </c>
      <c r="B161" t="s">
        <v>21</v>
      </c>
      <c r="C161" s="1">
        <v>42552</v>
      </c>
      <c r="D161" t="s">
        <v>33</v>
      </c>
      <c r="E161">
        <v>360</v>
      </c>
      <c r="F161" s="5">
        <v>1</v>
      </c>
      <c r="G161">
        <v>360</v>
      </c>
      <c r="H161">
        <v>100147565</v>
      </c>
      <c r="I161" t="s">
        <v>30</v>
      </c>
      <c r="J161" s="4" t="s">
        <v>154</v>
      </c>
      <c r="K161">
        <v>0</v>
      </c>
      <c r="L161" t="s">
        <v>25</v>
      </c>
      <c r="M161" s="1">
        <v>42552</v>
      </c>
      <c r="N161" t="s">
        <v>35</v>
      </c>
      <c r="O161">
        <v>360</v>
      </c>
      <c r="P161">
        <v>2016</v>
      </c>
      <c r="Q161">
        <v>7</v>
      </c>
      <c r="R161" t="s">
        <v>26</v>
      </c>
      <c r="S161" s="3">
        <v>42552</v>
      </c>
      <c r="T161" t="s">
        <v>27</v>
      </c>
      <c r="U161">
        <v>43</v>
      </c>
    </row>
    <row r="162" spans="1:21" x14ac:dyDescent="0.25">
      <c r="A162">
        <v>211308</v>
      </c>
      <c r="B162" t="s">
        <v>36</v>
      </c>
      <c r="C162" s="1">
        <v>42552</v>
      </c>
      <c r="D162" t="s">
        <v>127</v>
      </c>
      <c r="E162">
        <v>760</v>
      </c>
      <c r="F162" s="5">
        <v>1</v>
      </c>
      <c r="G162">
        <v>760</v>
      </c>
      <c r="H162">
        <v>100147566</v>
      </c>
      <c r="I162" t="s">
        <v>38</v>
      </c>
      <c r="J162" s="4" t="s">
        <v>159</v>
      </c>
      <c r="K162">
        <v>0</v>
      </c>
      <c r="L162" t="s">
        <v>25</v>
      </c>
      <c r="M162" s="1">
        <v>42552</v>
      </c>
      <c r="N162" t="s">
        <v>39</v>
      </c>
      <c r="O162">
        <v>760</v>
      </c>
      <c r="P162">
        <v>2016</v>
      </c>
      <c r="Q162">
        <v>7</v>
      </c>
      <c r="R162" t="s">
        <v>26</v>
      </c>
      <c r="S162" s="3">
        <v>42552</v>
      </c>
      <c r="T162" t="s">
        <v>27</v>
      </c>
      <c r="U162">
        <v>33</v>
      </c>
    </row>
    <row r="163" spans="1:21" x14ac:dyDescent="0.25">
      <c r="A163">
        <v>211309</v>
      </c>
      <c r="B163" t="s">
        <v>21</v>
      </c>
      <c r="C163" s="1">
        <v>42552</v>
      </c>
      <c r="D163" t="s">
        <v>33</v>
      </c>
      <c r="E163">
        <v>360</v>
      </c>
      <c r="F163" s="5">
        <v>1</v>
      </c>
      <c r="G163">
        <v>360</v>
      </c>
      <c r="H163">
        <v>100147567</v>
      </c>
      <c r="I163" t="s">
        <v>30</v>
      </c>
      <c r="J163" s="4" t="s">
        <v>154</v>
      </c>
      <c r="K163">
        <v>0</v>
      </c>
      <c r="L163" t="s">
        <v>25</v>
      </c>
      <c r="M163" s="1">
        <v>42552</v>
      </c>
      <c r="N163" t="s">
        <v>35</v>
      </c>
      <c r="O163">
        <v>360</v>
      </c>
      <c r="P163">
        <v>2016</v>
      </c>
      <c r="Q163">
        <v>7</v>
      </c>
      <c r="R163" t="s">
        <v>26</v>
      </c>
      <c r="S163" s="3">
        <v>42552</v>
      </c>
      <c r="T163" t="s">
        <v>27</v>
      </c>
      <c r="U163">
        <v>43</v>
      </c>
    </row>
    <row r="164" spans="1:21" x14ac:dyDescent="0.25">
      <c r="A164">
        <v>211310</v>
      </c>
      <c r="B164" t="s">
        <v>21</v>
      </c>
      <c r="C164" s="1">
        <v>42552</v>
      </c>
      <c r="D164" t="s">
        <v>149</v>
      </c>
      <c r="E164">
        <v>260</v>
      </c>
      <c r="F164" s="5">
        <v>1</v>
      </c>
      <c r="G164">
        <v>600</v>
      </c>
      <c r="H164">
        <v>100147568</v>
      </c>
      <c r="I164" t="s">
        <v>38</v>
      </c>
      <c r="J164" s="4" t="s">
        <v>150</v>
      </c>
      <c r="K164">
        <v>0</v>
      </c>
      <c r="L164" t="s">
        <v>148</v>
      </c>
      <c r="M164" s="1">
        <v>42552</v>
      </c>
      <c r="N164" t="s">
        <v>35</v>
      </c>
      <c r="O164">
        <v>260</v>
      </c>
      <c r="P164">
        <v>2016</v>
      </c>
      <c r="Q164">
        <v>7</v>
      </c>
      <c r="R164" t="s">
        <v>26</v>
      </c>
      <c r="S164" s="3">
        <v>42552</v>
      </c>
      <c r="T164" t="s">
        <v>27</v>
      </c>
      <c r="U164">
        <v>53</v>
      </c>
    </row>
    <row r="165" spans="1:21" x14ac:dyDescent="0.25">
      <c r="A165">
        <v>211311</v>
      </c>
      <c r="B165" t="s">
        <v>21</v>
      </c>
      <c r="C165" s="1">
        <v>42552</v>
      </c>
      <c r="D165" t="s">
        <v>151</v>
      </c>
      <c r="E165">
        <v>260</v>
      </c>
      <c r="F165" s="5">
        <v>1</v>
      </c>
      <c r="G165">
        <v>600</v>
      </c>
      <c r="H165">
        <v>100147568</v>
      </c>
      <c r="I165" t="s">
        <v>38</v>
      </c>
      <c r="J165" s="4" t="s">
        <v>150</v>
      </c>
      <c r="K165">
        <v>0</v>
      </c>
      <c r="L165" t="s">
        <v>148</v>
      </c>
      <c r="M165" s="1">
        <v>42552</v>
      </c>
      <c r="N165" t="s">
        <v>35</v>
      </c>
      <c r="O165">
        <v>260</v>
      </c>
      <c r="P165">
        <v>2016</v>
      </c>
      <c r="Q165">
        <v>7</v>
      </c>
      <c r="R165" t="s">
        <v>26</v>
      </c>
      <c r="S165" s="3">
        <v>42552</v>
      </c>
      <c r="T165" t="s">
        <v>27</v>
      </c>
      <c r="U165">
        <v>53</v>
      </c>
    </row>
    <row r="166" spans="1:21" x14ac:dyDescent="0.25">
      <c r="A166">
        <v>211312</v>
      </c>
      <c r="B166" t="s">
        <v>21</v>
      </c>
      <c r="C166" s="1">
        <v>42552</v>
      </c>
      <c r="D166" t="s">
        <v>152</v>
      </c>
      <c r="E166">
        <v>80</v>
      </c>
      <c r="F166" s="5">
        <v>1</v>
      </c>
      <c r="G166">
        <v>600</v>
      </c>
      <c r="H166">
        <v>100147568</v>
      </c>
      <c r="I166" t="s">
        <v>38</v>
      </c>
      <c r="J166" s="4" t="s">
        <v>150</v>
      </c>
      <c r="K166">
        <v>0</v>
      </c>
      <c r="L166" t="s">
        <v>148</v>
      </c>
      <c r="M166" s="1">
        <v>42552</v>
      </c>
      <c r="N166" t="s">
        <v>35</v>
      </c>
      <c r="O166">
        <v>80</v>
      </c>
      <c r="P166">
        <v>2016</v>
      </c>
      <c r="Q166">
        <v>7</v>
      </c>
      <c r="R166" t="s">
        <v>26</v>
      </c>
      <c r="S166" s="3">
        <v>42552</v>
      </c>
      <c r="T166" t="s">
        <v>27</v>
      </c>
      <c r="U166">
        <v>53</v>
      </c>
    </row>
    <row r="167" spans="1:21" x14ac:dyDescent="0.25">
      <c r="A167">
        <v>211313</v>
      </c>
      <c r="B167" t="s">
        <v>21</v>
      </c>
      <c r="C167" s="1">
        <v>42552</v>
      </c>
      <c r="D167" t="s">
        <v>160</v>
      </c>
      <c r="E167">
        <v>425</v>
      </c>
      <c r="F167" s="5">
        <v>1</v>
      </c>
      <c r="G167">
        <v>1125</v>
      </c>
      <c r="H167">
        <v>100147569</v>
      </c>
      <c r="I167" t="s">
        <v>38</v>
      </c>
      <c r="J167" s="4" t="s">
        <v>24</v>
      </c>
      <c r="K167">
        <v>0</v>
      </c>
      <c r="L167" t="s">
        <v>25</v>
      </c>
      <c r="M167" s="1">
        <v>42552</v>
      </c>
      <c r="N167" t="s">
        <v>35</v>
      </c>
      <c r="O167">
        <v>425</v>
      </c>
      <c r="P167">
        <v>2016</v>
      </c>
      <c r="Q167">
        <v>7</v>
      </c>
      <c r="R167" t="s">
        <v>26</v>
      </c>
      <c r="S167" s="3">
        <v>42552</v>
      </c>
      <c r="T167" t="s">
        <v>27</v>
      </c>
      <c r="U167">
        <v>57</v>
      </c>
    </row>
    <row r="168" spans="1:21" x14ac:dyDescent="0.25">
      <c r="A168">
        <v>211314</v>
      </c>
      <c r="B168" t="s">
        <v>21</v>
      </c>
      <c r="C168" s="1">
        <v>42552</v>
      </c>
      <c r="D168" t="s">
        <v>91</v>
      </c>
      <c r="E168">
        <v>300</v>
      </c>
      <c r="F168" s="5">
        <v>1</v>
      </c>
      <c r="G168">
        <v>1125</v>
      </c>
      <c r="H168">
        <v>100147569</v>
      </c>
      <c r="I168" t="s">
        <v>38</v>
      </c>
      <c r="J168" s="4" t="s">
        <v>24</v>
      </c>
      <c r="K168">
        <v>0</v>
      </c>
      <c r="L168" t="s">
        <v>25</v>
      </c>
      <c r="M168" s="1">
        <v>42552</v>
      </c>
      <c r="N168" t="s">
        <v>35</v>
      </c>
      <c r="O168">
        <v>300</v>
      </c>
      <c r="P168">
        <v>2016</v>
      </c>
      <c r="Q168">
        <v>7</v>
      </c>
      <c r="R168" t="s">
        <v>26</v>
      </c>
      <c r="S168" s="3">
        <v>42552</v>
      </c>
      <c r="T168" t="s">
        <v>27</v>
      </c>
      <c r="U168">
        <v>57</v>
      </c>
    </row>
    <row r="169" spans="1:21" x14ac:dyDescent="0.25">
      <c r="A169">
        <v>211315</v>
      </c>
      <c r="B169" t="s">
        <v>21</v>
      </c>
      <c r="C169" s="1">
        <v>42552</v>
      </c>
      <c r="D169" t="s">
        <v>161</v>
      </c>
      <c r="E169">
        <v>190</v>
      </c>
      <c r="F169" s="5">
        <v>1</v>
      </c>
      <c r="G169">
        <v>1125</v>
      </c>
      <c r="H169">
        <v>100147569</v>
      </c>
      <c r="I169" t="s">
        <v>38</v>
      </c>
      <c r="J169" s="4" t="s">
        <v>24</v>
      </c>
      <c r="K169">
        <v>0</v>
      </c>
      <c r="L169" t="s">
        <v>25</v>
      </c>
      <c r="M169" s="1">
        <v>42552</v>
      </c>
      <c r="N169" t="s">
        <v>35</v>
      </c>
      <c r="O169">
        <v>190</v>
      </c>
      <c r="P169">
        <v>2016</v>
      </c>
      <c r="Q169">
        <v>7</v>
      </c>
      <c r="R169" t="s">
        <v>26</v>
      </c>
      <c r="S169" s="3">
        <v>42552</v>
      </c>
      <c r="T169" t="s">
        <v>27</v>
      </c>
      <c r="U169">
        <v>57</v>
      </c>
    </row>
    <row r="170" spans="1:21" x14ac:dyDescent="0.25">
      <c r="A170">
        <v>211316</v>
      </c>
      <c r="B170" t="s">
        <v>21</v>
      </c>
      <c r="C170" s="1">
        <v>42552</v>
      </c>
      <c r="D170" t="s">
        <v>162</v>
      </c>
      <c r="E170">
        <v>210</v>
      </c>
      <c r="F170" s="5">
        <v>1</v>
      </c>
      <c r="G170">
        <v>1125</v>
      </c>
      <c r="H170">
        <v>100147569</v>
      </c>
      <c r="I170" t="s">
        <v>38</v>
      </c>
      <c r="J170" s="4" t="s">
        <v>24</v>
      </c>
      <c r="K170">
        <v>0</v>
      </c>
      <c r="L170" t="s">
        <v>25</v>
      </c>
      <c r="M170" s="1">
        <v>42552</v>
      </c>
      <c r="N170" t="s">
        <v>35</v>
      </c>
      <c r="O170">
        <v>210</v>
      </c>
      <c r="P170">
        <v>2016</v>
      </c>
      <c r="Q170">
        <v>7</v>
      </c>
      <c r="R170" t="s">
        <v>26</v>
      </c>
      <c r="S170" s="3">
        <v>42552</v>
      </c>
      <c r="T170" t="s">
        <v>27</v>
      </c>
      <c r="U170">
        <v>57</v>
      </c>
    </row>
    <row r="171" spans="1:21" x14ac:dyDescent="0.25">
      <c r="A171">
        <v>211317</v>
      </c>
      <c r="B171" t="s">
        <v>21</v>
      </c>
      <c r="C171" s="1">
        <v>42552</v>
      </c>
      <c r="D171" t="s">
        <v>33</v>
      </c>
      <c r="E171">
        <v>360</v>
      </c>
      <c r="F171" s="5">
        <v>1</v>
      </c>
      <c r="G171">
        <v>360</v>
      </c>
      <c r="H171">
        <v>100147570</v>
      </c>
      <c r="I171" t="s">
        <v>30</v>
      </c>
      <c r="J171" s="4" t="s">
        <v>163</v>
      </c>
      <c r="K171">
        <v>0</v>
      </c>
      <c r="L171" t="s">
        <v>25</v>
      </c>
      <c r="M171" s="1">
        <v>42552</v>
      </c>
      <c r="N171" t="s">
        <v>35</v>
      </c>
      <c r="O171">
        <v>360</v>
      </c>
      <c r="P171">
        <v>2016</v>
      </c>
      <c r="Q171">
        <v>7</v>
      </c>
      <c r="R171" t="s">
        <v>26</v>
      </c>
      <c r="S171" s="3">
        <v>42552</v>
      </c>
      <c r="T171" t="s">
        <v>27</v>
      </c>
      <c r="U171">
        <v>33</v>
      </c>
    </row>
    <row r="172" spans="1:21" x14ac:dyDescent="0.25">
      <c r="A172">
        <v>211318</v>
      </c>
      <c r="B172" t="s">
        <v>21</v>
      </c>
      <c r="C172" s="1">
        <v>42552</v>
      </c>
      <c r="D172" t="s">
        <v>149</v>
      </c>
      <c r="E172">
        <v>260</v>
      </c>
      <c r="F172" s="5">
        <v>1</v>
      </c>
      <c r="G172">
        <v>600</v>
      </c>
      <c r="H172">
        <v>100147571</v>
      </c>
      <c r="I172" t="s">
        <v>38</v>
      </c>
      <c r="J172" s="4" t="s">
        <v>150</v>
      </c>
      <c r="K172">
        <v>0</v>
      </c>
      <c r="L172" t="s">
        <v>148</v>
      </c>
      <c r="M172" s="1">
        <v>42552</v>
      </c>
      <c r="N172" t="s">
        <v>35</v>
      </c>
      <c r="O172">
        <v>260</v>
      </c>
      <c r="P172">
        <v>2016</v>
      </c>
      <c r="Q172">
        <v>7</v>
      </c>
      <c r="R172" t="s">
        <v>26</v>
      </c>
      <c r="S172" s="3">
        <v>42552</v>
      </c>
      <c r="T172" t="s">
        <v>27</v>
      </c>
      <c r="U172">
        <v>53</v>
      </c>
    </row>
    <row r="173" spans="1:21" x14ac:dyDescent="0.25">
      <c r="A173">
        <v>211319</v>
      </c>
      <c r="B173" t="s">
        <v>21</v>
      </c>
      <c r="C173" s="1">
        <v>42552</v>
      </c>
      <c r="D173" t="s">
        <v>151</v>
      </c>
      <c r="E173">
        <v>260</v>
      </c>
      <c r="F173" s="5">
        <v>1</v>
      </c>
      <c r="G173">
        <v>600</v>
      </c>
      <c r="H173">
        <v>100147571</v>
      </c>
      <c r="I173" t="s">
        <v>38</v>
      </c>
      <c r="J173" s="4" t="s">
        <v>150</v>
      </c>
      <c r="K173">
        <v>0</v>
      </c>
      <c r="L173" t="s">
        <v>148</v>
      </c>
      <c r="M173" s="1">
        <v>42552</v>
      </c>
      <c r="N173" t="s">
        <v>35</v>
      </c>
      <c r="O173">
        <v>260</v>
      </c>
      <c r="P173">
        <v>2016</v>
      </c>
      <c r="Q173">
        <v>7</v>
      </c>
      <c r="R173" t="s">
        <v>26</v>
      </c>
      <c r="S173" s="3">
        <v>42552</v>
      </c>
      <c r="T173" t="s">
        <v>27</v>
      </c>
      <c r="U173">
        <v>53</v>
      </c>
    </row>
    <row r="174" spans="1:21" x14ac:dyDescent="0.25">
      <c r="A174">
        <v>211320</v>
      </c>
      <c r="B174" t="s">
        <v>21</v>
      </c>
      <c r="C174" s="1">
        <v>42552</v>
      </c>
      <c r="D174" t="s">
        <v>152</v>
      </c>
      <c r="E174">
        <v>80</v>
      </c>
      <c r="F174" s="5">
        <v>1</v>
      </c>
      <c r="G174">
        <v>600</v>
      </c>
      <c r="H174">
        <v>100147571</v>
      </c>
      <c r="I174" t="s">
        <v>38</v>
      </c>
      <c r="J174" s="4" t="s">
        <v>150</v>
      </c>
      <c r="K174">
        <v>0</v>
      </c>
      <c r="L174" t="s">
        <v>148</v>
      </c>
      <c r="M174" s="1">
        <v>42552</v>
      </c>
      <c r="N174" t="s">
        <v>35</v>
      </c>
      <c r="O174">
        <v>80</v>
      </c>
      <c r="P174">
        <v>2016</v>
      </c>
      <c r="Q174">
        <v>7</v>
      </c>
      <c r="R174" t="s">
        <v>26</v>
      </c>
      <c r="S174" s="3">
        <v>42552</v>
      </c>
      <c r="T174" t="s">
        <v>27</v>
      </c>
      <c r="U174">
        <v>53</v>
      </c>
    </row>
    <row r="175" spans="1:21" x14ac:dyDescent="0.25">
      <c r="A175">
        <v>211321</v>
      </c>
      <c r="B175" t="s">
        <v>28</v>
      </c>
      <c r="C175" s="1">
        <v>42552</v>
      </c>
      <c r="D175" t="s">
        <v>164</v>
      </c>
      <c r="E175">
        <v>350</v>
      </c>
      <c r="F175" s="5">
        <v>1</v>
      </c>
      <c r="G175">
        <v>350</v>
      </c>
      <c r="H175">
        <v>100147572</v>
      </c>
      <c r="I175" t="s">
        <v>38</v>
      </c>
      <c r="J175" s="4" t="s">
        <v>24</v>
      </c>
      <c r="K175">
        <v>0</v>
      </c>
      <c r="L175" t="s">
        <v>25</v>
      </c>
      <c r="M175" s="1">
        <v>42552</v>
      </c>
      <c r="N175" t="s">
        <v>31</v>
      </c>
      <c r="O175">
        <v>350</v>
      </c>
      <c r="P175">
        <v>2016</v>
      </c>
      <c r="Q175">
        <v>7</v>
      </c>
      <c r="R175" t="s">
        <v>26</v>
      </c>
      <c r="S175" s="3">
        <v>42552</v>
      </c>
      <c r="T175" t="s">
        <v>27</v>
      </c>
      <c r="U175">
        <v>58</v>
      </c>
    </row>
    <row r="176" spans="1:21" x14ac:dyDescent="0.25">
      <c r="A176">
        <v>211322</v>
      </c>
      <c r="B176" t="s">
        <v>36</v>
      </c>
      <c r="C176" s="1">
        <v>42552</v>
      </c>
      <c r="D176" t="s">
        <v>164</v>
      </c>
      <c r="E176">
        <v>350</v>
      </c>
      <c r="F176" s="5">
        <v>1</v>
      </c>
      <c r="G176">
        <v>350</v>
      </c>
      <c r="H176">
        <v>100147573</v>
      </c>
      <c r="I176" t="s">
        <v>38</v>
      </c>
      <c r="J176" s="4" t="s">
        <v>165</v>
      </c>
      <c r="K176">
        <v>0</v>
      </c>
      <c r="L176" t="s">
        <v>25</v>
      </c>
      <c r="M176" s="1">
        <v>42552</v>
      </c>
      <c r="N176" t="s">
        <v>39</v>
      </c>
      <c r="O176">
        <v>350</v>
      </c>
      <c r="P176">
        <v>2016</v>
      </c>
      <c r="Q176">
        <v>7</v>
      </c>
      <c r="R176" t="s">
        <v>26</v>
      </c>
      <c r="S176" s="3">
        <v>42552</v>
      </c>
      <c r="T176" t="s">
        <v>27</v>
      </c>
      <c r="U176">
        <v>58</v>
      </c>
    </row>
    <row r="177" spans="1:21" x14ac:dyDescent="0.25">
      <c r="A177">
        <v>211324</v>
      </c>
      <c r="B177" t="s">
        <v>21</v>
      </c>
      <c r="C177" s="1">
        <v>42552</v>
      </c>
      <c r="D177" t="s">
        <v>149</v>
      </c>
      <c r="E177">
        <v>260</v>
      </c>
      <c r="F177" s="5">
        <v>1</v>
      </c>
      <c r="G177">
        <v>600</v>
      </c>
      <c r="H177">
        <v>100147575</v>
      </c>
      <c r="I177" t="s">
        <v>38</v>
      </c>
      <c r="J177" s="4" t="s">
        <v>150</v>
      </c>
      <c r="K177">
        <v>0</v>
      </c>
      <c r="L177" t="s">
        <v>148</v>
      </c>
      <c r="M177" s="1">
        <v>42552</v>
      </c>
      <c r="N177" t="s">
        <v>35</v>
      </c>
      <c r="O177">
        <v>260</v>
      </c>
      <c r="P177">
        <v>2016</v>
      </c>
      <c r="Q177">
        <v>7</v>
      </c>
      <c r="R177" t="s">
        <v>26</v>
      </c>
      <c r="S177" s="3">
        <v>42552</v>
      </c>
      <c r="T177" t="s">
        <v>27</v>
      </c>
      <c r="U177">
        <v>53</v>
      </c>
    </row>
    <row r="178" spans="1:21" x14ac:dyDescent="0.25">
      <c r="A178">
        <v>211325</v>
      </c>
      <c r="B178" t="s">
        <v>21</v>
      </c>
      <c r="C178" s="1">
        <v>42552</v>
      </c>
      <c r="D178" t="s">
        <v>151</v>
      </c>
      <c r="E178">
        <v>260</v>
      </c>
      <c r="F178" s="5">
        <v>1</v>
      </c>
      <c r="G178">
        <v>600</v>
      </c>
      <c r="H178">
        <v>100147575</v>
      </c>
      <c r="I178" t="s">
        <v>38</v>
      </c>
      <c r="J178" s="4" t="s">
        <v>150</v>
      </c>
      <c r="K178">
        <v>0</v>
      </c>
      <c r="L178" t="s">
        <v>148</v>
      </c>
      <c r="M178" s="1">
        <v>42552</v>
      </c>
      <c r="N178" t="s">
        <v>35</v>
      </c>
      <c r="O178">
        <v>260</v>
      </c>
      <c r="P178">
        <v>2016</v>
      </c>
      <c r="Q178">
        <v>7</v>
      </c>
      <c r="R178" t="s">
        <v>26</v>
      </c>
      <c r="S178" s="3">
        <v>42552</v>
      </c>
      <c r="T178" t="s">
        <v>27</v>
      </c>
      <c r="U178">
        <v>53</v>
      </c>
    </row>
    <row r="179" spans="1:21" x14ac:dyDescent="0.25">
      <c r="A179">
        <v>211326</v>
      </c>
      <c r="B179" t="s">
        <v>21</v>
      </c>
      <c r="C179" s="1">
        <v>42552</v>
      </c>
      <c r="D179" t="s">
        <v>152</v>
      </c>
      <c r="E179">
        <v>80</v>
      </c>
      <c r="F179" s="5">
        <v>1</v>
      </c>
      <c r="G179">
        <v>600</v>
      </c>
      <c r="H179">
        <v>100147575</v>
      </c>
      <c r="I179" t="s">
        <v>38</v>
      </c>
      <c r="J179" s="4" t="s">
        <v>150</v>
      </c>
      <c r="K179">
        <v>0</v>
      </c>
      <c r="L179" t="s">
        <v>148</v>
      </c>
      <c r="M179" s="1">
        <v>42552</v>
      </c>
      <c r="N179" t="s">
        <v>35</v>
      </c>
      <c r="O179">
        <v>80</v>
      </c>
      <c r="P179">
        <v>2016</v>
      </c>
      <c r="Q179">
        <v>7</v>
      </c>
      <c r="R179" t="s">
        <v>26</v>
      </c>
      <c r="S179" s="3">
        <v>42552</v>
      </c>
      <c r="T179" t="s">
        <v>27</v>
      </c>
      <c r="U179">
        <v>53</v>
      </c>
    </row>
    <row r="180" spans="1:21" x14ac:dyDescent="0.25">
      <c r="A180">
        <v>211323</v>
      </c>
      <c r="B180" t="s">
        <v>36</v>
      </c>
      <c r="C180" s="1">
        <v>42552</v>
      </c>
      <c r="D180" t="s">
        <v>127</v>
      </c>
      <c r="E180">
        <v>760</v>
      </c>
      <c r="F180" s="5">
        <v>1</v>
      </c>
      <c r="G180">
        <v>760</v>
      </c>
      <c r="H180">
        <v>100147574</v>
      </c>
      <c r="I180" t="s">
        <v>38</v>
      </c>
      <c r="J180" s="4" t="s">
        <v>166</v>
      </c>
      <c r="K180">
        <v>0</v>
      </c>
      <c r="L180" t="s">
        <v>25</v>
      </c>
      <c r="M180" s="1">
        <v>42552</v>
      </c>
      <c r="N180" t="s">
        <v>39</v>
      </c>
      <c r="O180">
        <v>760</v>
      </c>
      <c r="P180">
        <v>2016</v>
      </c>
      <c r="Q180">
        <v>7</v>
      </c>
      <c r="R180" t="s">
        <v>26</v>
      </c>
      <c r="S180" s="3">
        <v>42552</v>
      </c>
      <c r="T180" t="s">
        <v>27</v>
      </c>
      <c r="U180">
        <v>33</v>
      </c>
    </row>
    <row r="181" spans="1:21" x14ac:dyDescent="0.25">
      <c r="A181">
        <v>211328</v>
      </c>
      <c r="B181" t="s">
        <v>21</v>
      </c>
      <c r="C181" s="1">
        <v>42552</v>
      </c>
      <c r="D181" t="s">
        <v>33</v>
      </c>
      <c r="E181">
        <v>360</v>
      </c>
      <c r="F181" s="5">
        <v>1</v>
      </c>
      <c r="G181">
        <v>360</v>
      </c>
      <c r="H181">
        <v>100147577</v>
      </c>
      <c r="I181" t="s">
        <v>30</v>
      </c>
      <c r="J181" s="4" t="s">
        <v>154</v>
      </c>
      <c r="K181">
        <v>0</v>
      </c>
      <c r="L181" t="s">
        <v>25</v>
      </c>
      <c r="M181" s="1">
        <v>42552</v>
      </c>
      <c r="N181" t="s">
        <v>35</v>
      </c>
      <c r="O181">
        <v>360</v>
      </c>
      <c r="P181">
        <v>2016</v>
      </c>
      <c r="Q181">
        <v>7</v>
      </c>
      <c r="R181" t="s">
        <v>26</v>
      </c>
      <c r="S181" s="3">
        <v>42552</v>
      </c>
      <c r="T181" t="s">
        <v>27</v>
      </c>
      <c r="U181">
        <v>43</v>
      </c>
    </row>
    <row r="182" spans="1:21" x14ac:dyDescent="0.25">
      <c r="A182">
        <v>211327</v>
      </c>
      <c r="B182" t="s">
        <v>36</v>
      </c>
      <c r="C182" s="1">
        <v>42552</v>
      </c>
      <c r="D182" t="s">
        <v>33</v>
      </c>
      <c r="E182">
        <v>360</v>
      </c>
      <c r="F182" s="5">
        <v>1</v>
      </c>
      <c r="G182">
        <v>360</v>
      </c>
      <c r="H182">
        <v>100147576</v>
      </c>
      <c r="I182" t="s">
        <v>30</v>
      </c>
      <c r="J182" s="4" t="s">
        <v>166</v>
      </c>
      <c r="K182">
        <v>0</v>
      </c>
      <c r="L182" t="s">
        <v>25</v>
      </c>
      <c r="M182" s="1">
        <v>42552</v>
      </c>
      <c r="N182" t="s">
        <v>39</v>
      </c>
      <c r="O182">
        <v>360</v>
      </c>
      <c r="P182">
        <v>2016</v>
      </c>
      <c r="Q182">
        <v>7</v>
      </c>
      <c r="R182" t="s">
        <v>26</v>
      </c>
      <c r="S182" s="3">
        <v>42552</v>
      </c>
      <c r="T182" t="s">
        <v>27</v>
      </c>
      <c r="U182">
        <v>33</v>
      </c>
    </row>
    <row r="183" spans="1:21" x14ac:dyDescent="0.25">
      <c r="A183">
        <v>211329</v>
      </c>
      <c r="B183" t="s">
        <v>21</v>
      </c>
      <c r="C183" s="1">
        <v>42552</v>
      </c>
      <c r="D183" t="s">
        <v>167</v>
      </c>
      <c r="E183">
        <v>280</v>
      </c>
      <c r="F183" s="5">
        <v>1</v>
      </c>
      <c r="G183">
        <v>280</v>
      </c>
      <c r="H183">
        <v>100147578</v>
      </c>
      <c r="I183" t="s">
        <v>38</v>
      </c>
      <c r="J183" s="4" t="s">
        <v>168</v>
      </c>
      <c r="K183">
        <v>0</v>
      </c>
      <c r="L183" t="s">
        <v>25</v>
      </c>
      <c r="M183" s="1">
        <v>42552</v>
      </c>
      <c r="N183" t="s">
        <v>35</v>
      </c>
      <c r="O183">
        <v>280</v>
      </c>
      <c r="P183">
        <v>2016</v>
      </c>
      <c r="Q183">
        <v>7</v>
      </c>
      <c r="R183" t="s">
        <v>26</v>
      </c>
      <c r="S183" s="3">
        <v>42552</v>
      </c>
      <c r="T183" t="s">
        <v>27</v>
      </c>
      <c r="U183">
        <v>59</v>
      </c>
    </row>
    <row r="184" spans="1:21" x14ac:dyDescent="0.25">
      <c r="A184">
        <v>211330</v>
      </c>
      <c r="B184" t="s">
        <v>36</v>
      </c>
      <c r="C184" s="1">
        <v>42552</v>
      </c>
      <c r="D184" t="s">
        <v>127</v>
      </c>
      <c r="E184">
        <v>760</v>
      </c>
      <c r="F184" s="5">
        <v>1</v>
      </c>
      <c r="G184">
        <v>760</v>
      </c>
      <c r="H184">
        <v>100147579</v>
      </c>
      <c r="I184" t="s">
        <v>38</v>
      </c>
      <c r="J184" s="4" t="s">
        <v>169</v>
      </c>
      <c r="K184">
        <v>0</v>
      </c>
      <c r="L184" t="s">
        <v>25</v>
      </c>
      <c r="M184" s="1">
        <v>42552</v>
      </c>
      <c r="N184" t="s">
        <v>39</v>
      </c>
      <c r="O184">
        <v>760</v>
      </c>
      <c r="P184">
        <v>2016</v>
      </c>
      <c r="Q184">
        <v>7</v>
      </c>
      <c r="R184" t="s">
        <v>26</v>
      </c>
      <c r="S184" s="3">
        <v>42552</v>
      </c>
      <c r="T184" t="s">
        <v>27</v>
      </c>
      <c r="U184">
        <v>33</v>
      </c>
    </row>
    <row r="185" spans="1:21" x14ac:dyDescent="0.25">
      <c r="A185">
        <v>211332</v>
      </c>
      <c r="B185" t="s">
        <v>21</v>
      </c>
      <c r="C185" s="1">
        <v>42552</v>
      </c>
      <c r="D185" t="s">
        <v>149</v>
      </c>
      <c r="E185">
        <v>260</v>
      </c>
      <c r="F185" s="5">
        <v>1</v>
      </c>
      <c r="G185">
        <v>600</v>
      </c>
      <c r="H185">
        <v>100147581</v>
      </c>
      <c r="I185" t="s">
        <v>38</v>
      </c>
      <c r="J185" s="4" t="s">
        <v>150</v>
      </c>
      <c r="K185">
        <v>0</v>
      </c>
      <c r="L185" t="s">
        <v>148</v>
      </c>
      <c r="M185" s="1">
        <v>42552</v>
      </c>
      <c r="N185" t="s">
        <v>35</v>
      </c>
      <c r="O185">
        <v>260</v>
      </c>
      <c r="P185">
        <v>2016</v>
      </c>
      <c r="Q185">
        <v>7</v>
      </c>
      <c r="R185" t="s">
        <v>26</v>
      </c>
      <c r="S185" s="3">
        <v>42552</v>
      </c>
      <c r="T185" t="s">
        <v>27</v>
      </c>
      <c r="U185">
        <v>53</v>
      </c>
    </row>
    <row r="186" spans="1:21" x14ac:dyDescent="0.25">
      <c r="A186">
        <v>211333</v>
      </c>
      <c r="B186" t="s">
        <v>21</v>
      </c>
      <c r="C186" s="1">
        <v>42552</v>
      </c>
      <c r="D186" t="s">
        <v>151</v>
      </c>
      <c r="E186">
        <v>260</v>
      </c>
      <c r="F186" s="5">
        <v>1</v>
      </c>
      <c r="G186">
        <v>600</v>
      </c>
      <c r="H186">
        <v>100147581</v>
      </c>
      <c r="I186" t="s">
        <v>38</v>
      </c>
      <c r="J186" s="4" t="s">
        <v>150</v>
      </c>
      <c r="K186">
        <v>0</v>
      </c>
      <c r="L186" t="s">
        <v>148</v>
      </c>
      <c r="M186" s="1">
        <v>42552</v>
      </c>
      <c r="N186" t="s">
        <v>35</v>
      </c>
      <c r="O186">
        <v>260</v>
      </c>
      <c r="P186">
        <v>2016</v>
      </c>
      <c r="Q186">
        <v>7</v>
      </c>
      <c r="R186" t="s">
        <v>26</v>
      </c>
      <c r="S186" s="3">
        <v>42552</v>
      </c>
      <c r="T186" t="s">
        <v>27</v>
      </c>
      <c r="U186">
        <v>53</v>
      </c>
    </row>
    <row r="187" spans="1:21" x14ac:dyDescent="0.25">
      <c r="A187">
        <v>211334</v>
      </c>
      <c r="B187" t="s">
        <v>21</v>
      </c>
      <c r="C187" s="1">
        <v>42552</v>
      </c>
      <c r="D187" t="s">
        <v>152</v>
      </c>
      <c r="E187">
        <v>80</v>
      </c>
      <c r="F187" s="5">
        <v>1</v>
      </c>
      <c r="G187">
        <v>600</v>
      </c>
      <c r="H187">
        <v>100147581</v>
      </c>
      <c r="I187" t="s">
        <v>38</v>
      </c>
      <c r="J187" s="4" t="s">
        <v>150</v>
      </c>
      <c r="K187">
        <v>0</v>
      </c>
      <c r="L187" t="s">
        <v>148</v>
      </c>
      <c r="M187" s="1">
        <v>42552</v>
      </c>
      <c r="N187" t="s">
        <v>35</v>
      </c>
      <c r="O187">
        <v>80</v>
      </c>
      <c r="P187">
        <v>2016</v>
      </c>
      <c r="Q187">
        <v>7</v>
      </c>
      <c r="R187" t="s">
        <v>26</v>
      </c>
      <c r="S187" s="3">
        <v>42552</v>
      </c>
      <c r="T187" t="s">
        <v>27</v>
      </c>
      <c r="U187">
        <v>53</v>
      </c>
    </row>
    <row r="188" spans="1:21" x14ac:dyDescent="0.25">
      <c r="A188">
        <v>211331</v>
      </c>
      <c r="B188" t="s">
        <v>21</v>
      </c>
      <c r="C188" s="1">
        <v>42552</v>
      </c>
      <c r="D188" t="s">
        <v>33</v>
      </c>
      <c r="E188">
        <v>360</v>
      </c>
      <c r="F188" s="5">
        <v>1</v>
      </c>
      <c r="G188">
        <v>360</v>
      </c>
      <c r="H188">
        <v>100147580</v>
      </c>
      <c r="I188" t="s">
        <v>30</v>
      </c>
      <c r="J188" s="4" t="s">
        <v>170</v>
      </c>
      <c r="K188">
        <v>0</v>
      </c>
      <c r="L188" t="s">
        <v>25</v>
      </c>
      <c r="M188" s="1">
        <v>42552</v>
      </c>
      <c r="N188" t="s">
        <v>35</v>
      </c>
      <c r="O188">
        <v>360</v>
      </c>
      <c r="P188">
        <v>2016</v>
      </c>
      <c r="Q188">
        <v>7</v>
      </c>
      <c r="R188" t="s">
        <v>26</v>
      </c>
      <c r="S188" s="3">
        <v>42552</v>
      </c>
      <c r="T188" t="s">
        <v>27</v>
      </c>
      <c r="U188">
        <v>33</v>
      </c>
    </row>
    <row r="189" spans="1:21" x14ac:dyDescent="0.25">
      <c r="A189">
        <v>211336</v>
      </c>
      <c r="B189" t="s">
        <v>36</v>
      </c>
      <c r="C189" s="1">
        <v>42552</v>
      </c>
      <c r="D189" t="s">
        <v>127</v>
      </c>
      <c r="E189">
        <v>760</v>
      </c>
      <c r="F189" s="5">
        <v>1</v>
      </c>
      <c r="G189">
        <v>760</v>
      </c>
      <c r="H189">
        <v>100147583</v>
      </c>
      <c r="I189" t="s">
        <v>38</v>
      </c>
      <c r="J189" s="4" t="s">
        <v>171</v>
      </c>
      <c r="K189">
        <v>0</v>
      </c>
      <c r="L189" t="s">
        <v>25</v>
      </c>
      <c r="M189" s="1">
        <v>42552</v>
      </c>
      <c r="N189" t="s">
        <v>39</v>
      </c>
      <c r="O189">
        <v>760</v>
      </c>
      <c r="P189">
        <v>2016</v>
      </c>
      <c r="Q189">
        <v>7</v>
      </c>
      <c r="R189" t="s">
        <v>26</v>
      </c>
      <c r="S189" s="3">
        <v>42552</v>
      </c>
      <c r="T189" t="s">
        <v>27</v>
      </c>
      <c r="U189">
        <v>33</v>
      </c>
    </row>
    <row r="190" spans="1:21" x14ac:dyDescent="0.25">
      <c r="A190">
        <v>211335</v>
      </c>
      <c r="B190" t="s">
        <v>21</v>
      </c>
      <c r="C190" s="1">
        <v>42552</v>
      </c>
      <c r="D190" t="s">
        <v>33</v>
      </c>
      <c r="E190">
        <v>360</v>
      </c>
      <c r="F190" s="5">
        <v>1</v>
      </c>
      <c r="G190">
        <v>360</v>
      </c>
      <c r="H190">
        <v>100147582</v>
      </c>
      <c r="I190" t="s">
        <v>30</v>
      </c>
      <c r="J190" s="4" t="s">
        <v>154</v>
      </c>
      <c r="K190">
        <v>0</v>
      </c>
      <c r="L190" t="s">
        <v>25</v>
      </c>
      <c r="M190" s="1">
        <v>42552</v>
      </c>
      <c r="N190" t="s">
        <v>35</v>
      </c>
      <c r="O190">
        <v>360</v>
      </c>
      <c r="P190">
        <v>2016</v>
      </c>
      <c r="Q190">
        <v>7</v>
      </c>
      <c r="R190" t="s">
        <v>26</v>
      </c>
      <c r="S190" s="3">
        <v>42552</v>
      </c>
      <c r="T190" t="s">
        <v>27</v>
      </c>
      <c r="U190">
        <v>43</v>
      </c>
    </row>
    <row r="191" spans="1:21" x14ac:dyDescent="0.25">
      <c r="A191">
        <v>211337</v>
      </c>
      <c r="B191" t="s">
        <v>21</v>
      </c>
      <c r="C191" s="1">
        <v>42552</v>
      </c>
      <c r="D191" t="s">
        <v>33</v>
      </c>
      <c r="E191">
        <v>360</v>
      </c>
      <c r="F191" s="5">
        <v>1</v>
      </c>
      <c r="G191">
        <v>360</v>
      </c>
      <c r="H191">
        <v>100147584</v>
      </c>
      <c r="I191" t="s">
        <v>30</v>
      </c>
      <c r="J191" s="4" t="s">
        <v>154</v>
      </c>
      <c r="K191">
        <v>0</v>
      </c>
      <c r="L191" t="s">
        <v>25</v>
      </c>
      <c r="M191" s="1">
        <v>42552</v>
      </c>
      <c r="N191" t="s">
        <v>35</v>
      </c>
      <c r="O191">
        <v>360</v>
      </c>
      <c r="P191">
        <v>2016</v>
      </c>
      <c r="Q191">
        <v>7</v>
      </c>
      <c r="R191" t="s">
        <v>26</v>
      </c>
      <c r="S191" s="3">
        <v>42552</v>
      </c>
      <c r="T191" t="s">
        <v>27</v>
      </c>
      <c r="U191">
        <v>43</v>
      </c>
    </row>
    <row r="192" spans="1:21" x14ac:dyDescent="0.25">
      <c r="A192">
        <v>211338</v>
      </c>
      <c r="B192" t="s">
        <v>21</v>
      </c>
      <c r="C192" s="1">
        <v>42552</v>
      </c>
      <c r="D192" t="s">
        <v>33</v>
      </c>
      <c r="E192">
        <v>360</v>
      </c>
      <c r="F192" s="5">
        <v>1</v>
      </c>
      <c r="G192">
        <v>360</v>
      </c>
      <c r="H192">
        <v>100147585</v>
      </c>
      <c r="I192" t="s">
        <v>30</v>
      </c>
      <c r="J192" s="4" t="s">
        <v>171</v>
      </c>
      <c r="K192">
        <v>0</v>
      </c>
      <c r="L192" t="s">
        <v>25</v>
      </c>
      <c r="M192" s="1">
        <v>42552</v>
      </c>
      <c r="N192" t="s">
        <v>35</v>
      </c>
      <c r="O192">
        <v>360</v>
      </c>
      <c r="P192">
        <v>2016</v>
      </c>
      <c r="Q192">
        <v>7</v>
      </c>
      <c r="R192" t="s">
        <v>26</v>
      </c>
      <c r="S192" s="3">
        <v>42552</v>
      </c>
      <c r="T192" t="s">
        <v>27</v>
      </c>
      <c r="U192">
        <v>33</v>
      </c>
    </row>
    <row r="193" spans="1:21" x14ac:dyDescent="0.25">
      <c r="A193">
        <v>211339</v>
      </c>
      <c r="B193" t="s">
        <v>21</v>
      </c>
      <c r="C193" s="1">
        <v>42552</v>
      </c>
      <c r="D193" t="s">
        <v>33</v>
      </c>
      <c r="E193">
        <v>360</v>
      </c>
      <c r="F193" s="5">
        <v>1</v>
      </c>
      <c r="G193">
        <v>360</v>
      </c>
      <c r="H193">
        <v>100147586</v>
      </c>
      <c r="I193" t="s">
        <v>30</v>
      </c>
      <c r="J193" s="4" t="s">
        <v>154</v>
      </c>
      <c r="K193">
        <v>0</v>
      </c>
      <c r="L193" t="s">
        <v>25</v>
      </c>
      <c r="M193" s="1">
        <v>42552</v>
      </c>
      <c r="N193" t="s">
        <v>35</v>
      </c>
      <c r="O193">
        <v>360</v>
      </c>
      <c r="P193">
        <v>2016</v>
      </c>
      <c r="Q193">
        <v>7</v>
      </c>
      <c r="R193" t="s">
        <v>26</v>
      </c>
      <c r="S193" s="3">
        <v>42552</v>
      </c>
      <c r="T193" t="s">
        <v>27</v>
      </c>
      <c r="U193">
        <v>43</v>
      </c>
    </row>
    <row r="194" spans="1:21" x14ac:dyDescent="0.25">
      <c r="A194">
        <v>211340</v>
      </c>
      <c r="B194" t="s">
        <v>21</v>
      </c>
      <c r="C194" s="1">
        <v>42552</v>
      </c>
      <c r="D194" t="s">
        <v>53</v>
      </c>
      <c r="E194">
        <v>320</v>
      </c>
      <c r="F194" s="5">
        <v>1</v>
      </c>
      <c r="G194">
        <v>320</v>
      </c>
      <c r="H194">
        <v>100147587</v>
      </c>
      <c r="I194" t="s">
        <v>30</v>
      </c>
      <c r="J194" s="4" t="s">
        <v>171</v>
      </c>
      <c r="K194">
        <v>0</v>
      </c>
      <c r="L194" t="s">
        <v>25</v>
      </c>
      <c r="M194" s="1">
        <v>42552</v>
      </c>
      <c r="N194" t="s">
        <v>35</v>
      </c>
      <c r="O194">
        <v>320</v>
      </c>
      <c r="P194">
        <v>2016</v>
      </c>
      <c r="Q194">
        <v>7</v>
      </c>
      <c r="R194" t="s">
        <v>26</v>
      </c>
      <c r="S194" s="3">
        <v>42552</v>
      </c>
      <c r="T194" t="s">
        <v>27</v>
      </c>
      <c r="U194">
        <v>33</v>
      </c>
    </row>
    <row r="195" spans="1:21" x14ac:dyDescent="0.25">
      <c r="A195">
        <v>211341</v>
      </c>
      <c r="B195" t="s">
        <v>21</v>
      </c>
      <c r="C195" s="1">
        <v>42552</v>
      </c>
      <c r="D195" t="s">
        <v>33</v>
      </c>
      <c r="E195">
        <v>360</v>
      </c>
      <c r="F195" s="5">
        <v>1</v>
      </c>
      <c r="G195">
        <v>360</v>
      </c>
      <c r="H195">
        <v>100147588</v>
      </c>
      <c r="I195" t="s">
        <v>30</v>
      </c>
      <c r="J195" s="4" t="s">
        <v>154</v>
      </c>
      <c r="K195">
        <v>0</v>
      </c>
      <c r="L195" t="s">
        <v>25</v>
      </c>
      <c r="M195" s="1">
        <v>42552</v>
      </c>
      <c r="N195" t="s">
        <v>35</v>
      </c>
      <c r="O195">
        <v>360</v>
      </c>
      <c r="P195">
        <v>2016</v>
      </c>
      <c r="Q195">
        <v>7</v>
      </c>
      <c r="R195" t="s">
        <v>26</v>
      </c>
      <c r="S195" s="3">
        <v>42552</v>
      </c>
      <c r="T195" t="s">
        <v>27</v>
      </c>
      <c r="U195">
        <v>43</v>
      </c>
    </row>
    <row r="196" spans="1:21" x14ac:dyDescent="0.25">
      <c r="A196">
        <v>211342</v>
      </c>
      <c r="B196" t="s">
        <v>21</v>
      </c>
      <c r="C196" s="1">
        <v>42552</v>
      </c>
      <c r="D196" t="s">
        <v>29</v>
      </c>
      <c r="E196">
        <v>240</v>
      </c>
      <c r="F196" s="5">
        <v>1</v>
      </c>
      <c r="G196">
        <v>240</v>
      </c>
      <c r="H196">
        <v>100147589</v>
      </c>
      <c r="I196" t="s">
        <v>30</v>
      </c>
      <c r="J196" s="4" t="s">
        <v>172</v>
      </c>
      <c r="K196">
        <v>0</v>
      </c>
      <c r="L196" t="s">
        <v>25</v>
      </c>
      <c r="M196" s="1">
        <v>42552</v>
      </c>
      <c r="N196" t="s">
        <v>35</v>
      </c>
      <c r="O196">
        <v>240</v>
      </c>
      <c r="P196">
        <v>2016</v>
      </c>
      <c r="Q196">
        <v>7</v>
      </c>
      <c r="R196" t="s">
        <v>26</v>
      </c>
      <c r="S196" s="3">
        <v>42552</v>
      </c>
      <c r="T196" t="s">
        <v>27</v>
      </c>
      <c r="U196">
        <v>56</v>
      </c>
    </row>
    <row r="197" spans="1:21" x14ac:dyDescent="0.25">
      <c r="A197">
        <v>211343</v>
      </c>
      <c r="B197" t="s">
        <v>21</v>
      </c>
      <c r="C197" s="1">
        <v>42552</v>
      </c>
      <c r="D197" t="s">
        <v>95</v>
      </c>
      <c r="E197">
        <v>350</v>
      </c>
      <c r="F197" s="5">
        <v>1</v>
      </c>
      <c r="G197">
        <v>150</v>
      </c>
      <c r="H197">
        <v>100147590</v>
      </c>
      <c r="I197" t="s">
        <v>38</v>
      </c>
      <c r="J197" s="4" t="s">
        <v>173</v>
      </c>
      <c r="K197">
        <v>200</v>
      </c>
      <c r="L197" t="s">
        <v>25</v>
      </c>
      <c r="M197" s="1">
        <v>42552</v>
      </c>
      <c r="N197" t="s">
        <v>35</v>
      </c>
      <c r="O197">
        <v>350</v>
      </c>
      <c r="P197">
        <v>2016</v>
      </c>
      <c r="Q197">
        <v>7</v>
      </c>
      <c r="R197" t="s">
        <v>26</v>
      </c>
      <c r="S197" s="3">
        <v>42552</v>
      </c>
      <c r="T197" t="s">
        <v>27</v>
      </c>
      <c r="U197">
        <v>60</v>
      </c>
    </row>
    <row r="198" spans="1:21" x14ac:dyDescent="0.25">
      <c r="A198">
        <v>211344</v>
      </c>
      <c r="B198" t="s">
        <v>28</v>
      </c>
      <c r="C198" s="1">
        <v>42552</v>
      </c>
      <c r="D198" t="s">
        <v>174</v>
      </c>
      <c r="E198">
        <v>16460</v>
      </c>
      <c r="F198" s="5">
        <v>1</v>
      </c>
      <c r="G198">
        <v>16460</v>
      </c>
      <c r="H198">
        <v>100147591</v>
      </c>
      <c r="I198" t="s">
        <v>43</v>
      </c>
      <c r="J198" s="4" t="s">
        <v>175</v>
      </c>
      <c r="K198">
        <v>0</v>
      </c>
      <c r="L198" t="s">
        <v>25</v>
      </c>
      <c r="M198" s="1">
        <v>42552</v>
      </c>
      <c r="N198" t="s">
        <v>31</v>
      </c>
      <c r="O198" s="2">
        <v>16460</v>
      </c>
      <c r="P198">
        <v>2016</v>
      </c>
      <c r="Q198">
        <v>7</v>
      </c>
      <c r="R198" t="s">
        <v>26</v>
      </c>
      <c r="S198" s="3">
        <v>42552</v>
      </c>
      <c r="T198" t="s">
        <v>27</v>
      </c>
      <c r="U198">
        <v>61</v>
      </c>
    </row>
    <row r="199" spans="1:21" x14ac:dyDescent="0.25">
      <c r="A199">
        <v>211347</v>
      </c>
      <c r="B199" t="s">
        <v>21</v>
      </c>
      <c r="C199" s="1">
        <v>42552</v>
      </c>
      <c r="D199" t="s">
        <v>176</v>
      </c>
      <c r="E199">
        <v>599</v>
      </c>
      <c r="F199" s="5">
        <v>1</v>
      </c>
      <c r="G199">
        <v>599</v>
      </c>
      <c r="H199">
        <v>100147593</v>
      </c>
      <c r="I199" t="s">
        <v>56</v>
      </c>
      <c r="J199" s="4" t="s">
        <v>24</v>
      </c>
      <c r="K199">
        <v>0</v>
      </c>
      <c r="L199" t="s">
        <v>25</v>
      </c>
      <c r="M199" s="1">
        <v>42552</v>
      </c>
      <c r="N199" t="s">
        <v>35</v>
      </c>
      <c r="O199">
        <v>599</v>
      </c>
      <c r="P199">
        <v>2016</v>
      </c>
      <c r="Q199">
        <v>7</v>
      </c>
      <c r="R199" t="s">
        <v>26</v>
      </c>
      <c r="S199" s="3">
        <v>42552</v>
      </c>
      <c r="T199" t="s">
        <v>27</v>
      </c>
      <c r="U199">
        <v>62</v>
      </c>
    </row>
    <row r="200" spans="1:21" x14ac:dyDescent="0.25">
      <c r="A200">
        <v>211345</v>
      </c>
      <c r="B200" t="s">
        <v>21</v>
      </c>
      <c r="C200" s="1">
        <v>42552</v>
      </c>
      <c r="D200" t="s">
        <v>177</v>
      </c>
      <c r="E200">
        <v>599</v>
      </c>
      <c r="F200" s="5">
        <v>1</v>
      </c>
      <c r="G200">
        <v>599</v>
      </c>
      <c r="H200">
        <v>100147592</v>
      </c>
      <c r="I200" t="s">
        <v>56</v>
      </c>
      <c r="J200" s="4">
        <v>7828</v>
      </c>
      <c r="K200">
        <v>0</v>
      </c>
      <c r="L200" t="s">
        <v>25</v>
      </c>
      <c r="M200" s="1">
        <v>42552</v>
      </c>
      <c r="N200" t="s">
        <v>35</v>
      </c>
      <c r="O200">
        <v>599</v>
      </c>
      <c r="P200">
        <v>2016</v>
      </c>
      <c r="Q200">
        <v>7</v>
      </c>
      <c r="R200" t="s">
        <v>26</v>
      </c>
      <c r="S200" s="3">
        <v>42552</v>
      </c>
      <c r="T200" t="s">
        <v>27</v>
      </c>
      <c r="U200">
        <v>63</v>
      </c>
    </row>
    <row r="201" spans="1:21" x14ac:dyDescent="0.25">
      <c r="A201">
        <v>211350</v>
      </c>
      <c r="B201" t="s">
        <v>21</v>
      </c>
      <c r="C201" s="1">
        <v>42552</v>
      </c>
      <c r="D201" t="s">
        <v>33</v>
      </c>
      <c r="E201">
        <v>360</v>
      </c>
      <c r="F201" s="5">
        <v>1</v>
      </c>
      <c r="G201">
        <v>360</v>
      </c>
      <c r="H201">
        <v>100147595</v>
      </c>
      <c r="I201" t="s">
        <v>30</v>
      </c>
      <c r="J201" s="4">
        <v>7828</v>
      </c>
      <c r="K201">
        <v>0</v>
      </c>
      <c r="L201" t="s">
        <v>25</v>
      </c>
      <c r="M201" s="1">
        <v>42552</v>
      </c>
      <c r="N201" t="s">
        <v>35</v>
      </c>
      <c r="O201">
        <v>360</v>
      </c>
      <c r="P201">
        <v>2016</v>
      </c>
      <c r="Q201">
        <v>7</v>
      </c>
      <c r="R201" t="s">
        <v>26</v>
      </c>
      <c r="S201" s="3">
        <v>42552</v>
      </c>
      <c r="T201" t="s">
        <v>27</v>
      </c>
      <c r="U201">
        <v>63</v>
      </c>
    </row>
    <row r="202" spans="1:21" x14ac:dyDescent="0.25">
      <c r="A202">
        <v>211349</v>
      </c>
      <c r="B202" t="s">
        <v>21</v>
      </c>
      <c r="C202" s="1">
        <v>42552</v>
      </c>
      <c r="D202" t="s">
        <v>33</v>
      </c>
      <c r="E202">
        <v>360</v>
      </c>
      <c r="F202" s="5">
        <v>1</v>
      </c>
      <c r="G202">
        <v>360</v>
      </c>
      <c r="H202">
        <v>100147594</v>
      </c>
      <c r="I202" t="s">
        <v>30</v>
      </c>
      <c r="J202" s="4" t="s">
        <v>154</v>
      </c>
      <c r="K202">
        <v>0</v>
      </c>
      <c r="L202" t="s">
        <v>25</v>
      </c>
      <c r="M202" s="1">
        <v>42552</v>
      </c>
      <c r="N202" t="s">
        <v>35</v>
      </c>
      <c r="O202">
        <v>360</v>
      </c>
      <c r="P202">
        <v>2016</v>
      </c>
      <c r="Q202">
        <v>7</v>
      </c>
      <c r="R202" t="s">
        <v>26</v>
      </c>
      <c r="S202" s="3">
        <v>42552</v>
      </c>
      <c r="T202" t="s">
        <v>27</v>
      </c>
      <c r="U202">
        <v>43</v>
      </c>
    </row>
    <row r="203" spans="1:21" x14ac:dyDescent="0.25">
      <c r="A203">
        <v>211352</v>
      </c>
      <c r="B203" t="s">
        <v>21</v>
      </c>
      <c r="C203" s="1">
        <v>42552</v>
      </c>
      <c r="D203" t="s">
        <v>178</v>
      </c>
      <c r="E203">
        <v>265</v>
      </c>
      <c r="F203" s="5">
        <v>1</v>
      </c>
      <c r="G203">
        <v>155</v>
      </c>
      <c r="H203">
        <v>100147597</v>
      </c>
      <c r="I203" t="s">
        <v>38</v>
      </c>
      <c r="J203" s="4" t="s">
        <v>173</v>
      </c>
      <c r="K203">
        <v>149.30000000000001</v>
      </c>
      <c r="L203" t="s">
        <v>25</v>
      </c>
      <c r="M203" s="1">
        <v>42552</v>
      </c>
      <c r="N203" t="s">
        <v>35</v>
      </c>
      <c r="O203">
        <v>265</v>
      </c>
      <c r="P203">
        <v>2016</v>
      </c>
      <c r="Q203">
        <v>7</v>
      </c>
      <c r="R203" t="s">
        <v>26</v>
      </c>
      <c r="S203" s="3">
        <v>42552</v>
      </c>
      <c r="T203" t="s">
        <v>27</v>
      </c>
      <c r="U203">
        <v>60</v>
      </c>
    </row>
    <row r="204" spans="1:21" x14ac:dyDescent="0.25">
      <c r="A204">
        <v>211353</v>
      </c>
      <c r="B204" t="s">
        <v>21</v>
      </c>
      <c r="C204" s="1">
        <v>42552</v>
      </c>
      <c r="D204" t="s">
        <v>179</v>
      </c>
      <c r="E204">
        <v>90</v>
      </c>
      <c r="F204" s="5">
        <v>1</v>
      </c>
      <c r="G204">
        <v>155</v>
      </c>
      <c r="H204">
        <v>100147597</v>
      </c>
      <c r="I204" t="s">
        <v>38</v>
      </c>
      <c r="J204" s="4" t="s">
        <v>173</v>
      </c>
      <c r="K204">
        <v>50.7</v>
      </c>
      <c r="L204" t="s">
        <v>25</v>
      </c>
      <c r="M204" s="1">
        <v>42552</v>
      </c>
      <c r="N204" t="s">
        <v>35</v>
      </c>
      <c r="O204">
        <v>90</v>
      </c>
      <c r="P204">
        <v>2016</v>
      </c>
      <c r="Q204">
        <v>7</v>
      </c>
      <c r="R204" t="s">
        <v>26</v>
      </c>
      <c r="S204" s="3">
        <v>42552</v>
      </c>
      <c r="T204" t="s">
        <v>27</v>
      </c>
      <c r="U204">
        <v>60</v>
      </c>
    </row>
    <row r="205" spans="1:21" x14ac:dyDescent="0.25">
      <c r="A205">
        <v>211351</v>
      </c>
      <c r="B205" t="s">
        <v>21</v>
      </c>
      <c r="C205" s="1">
        <v>42552</v>
      </c>
      <c r="D205" t="s">
        <v>33</v>
      </c>
      <c r="E205">
        <v>360</v>
      </c>
      <c r="F205" s="5">
        <v>1</v>
      </c>
      <c r="G205">
        <v>360</v>
      </c>
      <c r="H205">
        <v>100147596</v>
      </c>
      <c r="I205" t="s">
        <v>30</v>
      </c>
      <c r="J205" s="4" t="s">
        <v>154</v>
      </c>
      <c r="K205">
        <v>0</v>
      </c>
      <c r="L205" t="s">
        <v>25</v>
      </c>
      <c r="M205" s="1">
        <v>42552</v>
      </c>
      <c r="N205" t="s">
        <v>35</v>
      </c>
      <c r="O205">
        <v>360</v>
      </c>
      <c r="P205">
        <v>2016</v>
      </c>
      <c r="Q205">
        <v>7</v>
      </c>
      <c r="R205" t="s">
        <v>26</v>
      </c>
      <c r="S205" s="3">
        <v>42552</v>
      </c>
      <c r="T205" t="s">
        <v>27</v>
      </c>
      <c r="U205">
        <v>43</v>
      </c>
    </row>
    <row r="206" spans="1:21" x14ac:dyDescent="0.25">
      <c r="A206">
        <v>211354</v>
      </c>
      <c r="B206" t="s">
        <v>21</v>
      </c>
      <c r="C206" s="1">
        <v>42552</v>
      </c>
      <c r="D206" t="s">
        <v>33</v>
      </c>
      <c r="E206">
        <v>360</v>
      </c>
      <c r="F206" s="5">
        <v>1</v>
      </c>
      <c r="G206">
        <v>360</v>
      </c>
      <c r="H206">
        <v>100147598</v>
      </c>
      <c r="I206" t="s">
        <v>30</v>
      </c>
      <c r="J206" s="4" t="s">
        <v>154</v>
      </c>
      <c r="K206">
        <v>0</v>
      </c>
      <c r="L206" t="s">
        <v>25</v>
      </c>
      <c r="M206" s="1">
        <v>42552</v>
      </c>
      <c r="N206" t="s">
        <v>35</v>
      </c>
      <c r="O206">
        <v>360</v>
      </c>
      <c r="P206">
        <v>2016</v>
      </c>
      <c r="Q206">
        <v>7</v>
      </c>
      <c r="R206" t="s">
        <v>26</v>
      </c>
      <c r="S206" s="3">
        <v>42552</v>
      </c>
      <c r="T206" t="s">
        <v>27</v>
      </c>
      <c r="U206">
        <v>43</v>
      </c>
    </row>
    <row r="207" spans="1:21" x14ac:dyDescent="0.25">
      <c r="A207">
        <v>211355</v>
      </c>
      <c r="B207" t="s">
        <v>21</v>
      </c>
      <c r="C207" s="1">
        <v>42552</v>
      </c>
      <c r="D207" t="s">
        <v>180</v>
      </c>
      <c r="E207">
        <v>120</v>
      </c>
      <c r="F207" s="5">
        <v>1</v>
      </c>
      <c r="G207">
        <v>120</v>
      </c>
      <c r="H207">
        <v>100147599</v>
      </c>
      <c r="I207" t="s">
        <v>30</v>
      </c>
      <c r="J207" s="4">
        <v>7828</v>
      </c>
      <c r="K207">
        <v>0</v>
      </c>
      <c r="L207" t="s">
        <v>25</v>
      </c>
      <c r="M207" s="1">
        <v>42552</v>
      </c>
      <c r="N207" t="s">
        <v>35</v>
      </c>
      <c r="O207">
        <v>120</v>
      </c>
      <c r="P207">
        <v>2016</v>
      </c>
      <c r="Q207">
        <v>7</v>
      </c>
      <c r="R207" t="s">
        <v>26</v>
      </c>
      <c r="S207" s="3">
        <v>42552</v>
      </c>
      <c r="T207" t="s">
        <v>27</v>
      </c>
      <c r="U207">
        <v>63</v>
      </c>
    </row>
    <row r="208" spans="1:21" x14ac:dyDescent="0.25">
      <c r="A208">
        <v>211356</v>
      </c>
      <c r="B208" t="s">
        <v>21</v>
      </c>
      <c r="C208" s="1">
        <v>42552</v>
      </c>
      <c r="D208" t="s">
        <v>33</v>
      </c>
      <c r="E208">
        <v>360</v>
      </c>
      <c r="F208" s="5">
        <v>1</v>
      </c>
      <c r="G208">
        <v>360</v>
      </c>
      <c r="H208">
        <v>100147600</v>
      </c>
      <c r="I208" t="s">
        <v>30</v>
      </c>
      <c r="J208" s="4" t="s">
        <v>154</v>
      </c>
      <c r="K208">
        <v>0</v>
      </c>
      <c r="L208" t="s">
        <v>25</v>
      </c>
      <c r="M208" s="1">
        <v>42552</v>
      </c>
      <c r="N208" t="s">
        <v>35</v>
      </c>
      <c r="O208">
        <v>360</v>
      </c>
      <c r="P208">
        <v>2016</v>
      </c>
      <c r="Q208">
        <v>7</v>
      </c>
      <c r="R208" t="s">
        <v>26</v>
      </c>
      <c r="S208" s="3">
        <v>42552</v>
      </c>
      <c r="T208" t="s">
        <v>27</v>
      </c>
      <c r="U208">
        <v>43</v>
      </c>
    </row>
    <row r="209" spans="1:21" x14ac:dyDescent="0.25">
      <c r="A209">
        <v>211357</v>
      </c>
      <c r="B209" t="s">
        <v>21</v>
      </c>
      <c r="C209" s="1">
        <v>42552</v>
      </c>
      <c r="D209" t="s">
        <v>33</v>
      </c>
      <c r="E209">
        <v>360</v>
      </c>
      <c r="F209" s="5">
        <v>1</v>
      </c>
      <c r="G209">
        <v>360</v>
      </c>
      <c r="H209">
        <v>100147601</v>
      </c>
      <c r="I209" t="s">
        <v>30</v>
      </c>
      <c r="J209" s="4" t="s">
        <v>154</v>
      </c>
      <c r="K209">
        <v>0</v>
      </c>
      <c r="L209" t="s">
        <v>25</v>
      </c>
      <c r="M209" s="1">
        <v>42552</v>
      </c>
      <c r="N209" t="s">
        <v>35</v>
      </c>
      <c r="O209">
        <v>360</v>
      </c>
      <c r="P209">
        <v>2016</v>
      </c>
      <c r="Q209">
        <v>7</v>
      </c>
      <c r="R209" t="s">
        <v>26</v>
      </c>
      <c r="S209" s="3">
        <v>42552</v>
      </c>
      <c r="T209" t="s">
        <v>27</v>
      </c>
      <c r="U209">
        <v>43</v>
      </c>
    </row>
    <row r="210" spans="1:21" x14ac:dyDescent="0.25">
      <c r="A210">
        <v>211358</v>
      </c>
      <c r="B210" t="s">
        <v>21</v>
      </c>
      <c r="C210" s="1">
        <v>42552</v>
      </c>
      <c r="D210" t="s">
        <v>149</v>
      </c>
      <c r="E210">
        <v>260</v>
      </c>
      <c r="F210" s="5">
        <v>1</v>
      </c>
      <c r="G210">
        <v>150</v>
      </c>
      <c r="H210">
        <v>100147602</v>
      </c>
      <c r="I210" t="s">
        <v>38</v>
      </c>
      <c r="J210" s="4" t="s">
        <v>173</v>
      </c>
      <c r="K210">
        <v>148.57</v>
      </c>
      <c r="L210" t="s">
        <v>25</v>
      </c>
      <c r="M210" s="1">
        <v>42552</v>
      </c>
      <c r="N210" t="s">
        <v>35</v>
      </c>
      <c r="O210">
        <v>260</v>
      </c>
      <c r="P210">
        <v>2016</v>
      </c>
      <c r="Q210">
        <v>7</v>
      </c>
      <c r="R210" t="s">
        <v>26</v>
      </c>
      <c r="S210" s="3">
        <v>42552</v>
      </c>
      <c r="T210" t="s">
        <v>27</v>
      </c>
      <c r="U210">
        <v>60</v>
      </c>
    </row>
    <row r="211" spans="1:21" x14ac:dyDescent="0.25">
      <c r="A211">
        <v>211359</v>
      </c>
      <c r="B211" t="s">
        <v>21</v>
      </c>
      <c r="C211" s="1">
        <v>42552</v>
      </c>
      <c r="D211" t="s">
        <v>181</v>
      </c>
      <c r="E211">
        <v>90</v>
      </c>
      <c r="F211" s="5">
        <v>1</v>
      </c>
      <c r="G211">
        <v>150</v>
      </c>
      <c r="H211">
        <v>100147602</v>
      </c>
      <c r="I211" t="s">
        <v>38</v>
      </c>
      <c r="J211" s="4" t="s">
        <v>173</v>
      </c>
      <c r="K211">
        <v>51.43</v>
      </c>
      <c r="L211" t="s">
        <v>25</v>
      </c>
      <c r="M211" s="1">
        <v>42552</v>
      </c>
      <c r="N211" t="s">
        <v>35</v>
      </c>
      <c r="O211">
        <v>90</v>
      </c>
      <c r="P211">
        <v>2016</v>
      </c>
      <c r="Q211">
        <v>7</v>
      </c>
      <c r="R211" t="s">
        <v>26</v>
      </c>
      <c r="S211" s="3">
        <v>42552</v>
      </c>
      <c r="T211" t="s">
        <v>27</v>
      </c>
      <c r="U211">
        <v>60</v>
      </c>
    </row>
    <row r="212" spans="1:21" x14ac:dyDescent="0.25">
      <c r="A212">
        <v>211360</v>
      </c>
      <c r="B212" t="s">
        <v>21</v>
      </c>
      <c r="C212" s="1">
        <v>42552</v>
      </c>
      <c r="D212" t="s">
        <v>33</v>
      </c>
      <c r="E212">
        <v>360</v>
      </c>
      <c r="F212" s="5">
        <v>1</v>
      </c>
      <c r="G212">
        <v>360</v>
      </c>
      <c r="H212">
        <v>100147603</v>
      </c>
      <c r="I212" t="s">
        <v>30</v>
      </c>
      <c r="J212" s="4" t="s">
        <v>154</v>
      </c>
      <c r="K212">
        <v>0</v>
      </c>
      <c r="L212" t="s">
        <v>25</v>
      </c>
      <c r="M212" s="1">
        <v>42552</v>
      </c>
      <c r="N212" t="s">
        <v>35</v>
      </c>
      <c r="O212">
        <v>360</v>
      </c>
      <c r="P212">
        <v>2016</v>
      </c>
      <c r="Q212">
        <v>7</v>
      </c>
      <c r="R212" t="s">
        <v>26</v>
      </c>
      <c r="S212" s="3">
        <v>42552</v>
      </c>
      <c r="T212" t="s">
        <v>27</v>
      </c>
      <c r="U212">
        <v>43</v>
      </c>
    </row>
    <row r="213" spans="1:21" x14ac:dyDescent="0.25">
      <c r="A213">
        <v>211361</v>
      </c>
      <c r="B213" t="s">
        <v>21</v>
      </c>
      <c r="C213" s="1">
        <v>42552</v>
      </c>
      <c r="D213" t="s">
        <v>182</v>
      </c>
      <c r="E213">
        <v>250</v>
      </c>
      <c r="F213" s="5">
        <v>1</v>
      </c>
      <c r="G213">
        <v>250</v>
      </c>
      <c r="H213">
        <v>100147604</v>
      </c>
      <c r="I213" t="s">
        <v>30</v>
      </c>
      <c r="J213" s="4">
        <v>7828</v>
      </c>
      <c r="K213">
        <v>0</v>
      </c>
      <c r="L213" t="s">
        <v>25</v>
      </c>
      <c r="M213" s="1">
        <v>42552</v>
      </c>
      <c r="N213" t="s">
        <v>35</v>
      </c>
      <c r="O213">
        <v>250</v>
      </c>
      <c r="P213">
        <v>2016</v>
      </c>
      <c r="Q213">
        <v>7</v>
      </c>
      <c r="R213" t="s">
        <v>26</v>
      </c>
      <c r="S213" s="3">
        <v>42552</v>
      </c>
      <c r="T213" t="s">
        <v>27</v>
      </c>
      <c r="U213">
        <v>63</v>
      </c>
    </row>
    <row r="214" spans="1:21" x14ac:dyDescent="0.25">
      <c r="A214">
        <v>211362</v>
      </c>
      <c r="B214" t="s">
        <v>21</v>
      </c>
      <c r="C214" s="1">
        <v>42552</v>
      </c>
      <c r="D214" t="s">
        <v>33</v>
      </c>
      <c r="E214">
        <v>360</v>
      </c>
      <c r="F214" s="5">
        <v>1</v>
      </c>
      <c r="G214">
        <v>360</v>
      </c>
      <c r="H214">
        <v>100147605</v>
      </c>
      <c r="I214" t="s">
        <v>30</v>
      </c>
      <c r="J214" s="4" t="s">
        <v>154</v>
      </c>
      <c r="K214">
        <v>0</v>
      </c>
      <c r="L214" t="s">
        <v>25</v>
      </c>
      <c r="M214" s="1">
        <v>42552</v>
      </c>
      <c r="N214" t="s">
        <v>35</v>
      </c>
      <c r="O214">
        <v>360</v>
      </c>
      <c r="P214">
        <v>2016</v>
      </c>
      <c r="Q214">
        <v>7</v>
      </c>
      <c r="R214" t="s">
        <v>26</v>
      </c>
      <c r="S214" s="3">
        <v>42552</v>
      </c>
      <c r="T214" t="s">
        <v>27</v>
      </c>
      <c r="U214">
        <v>43</v>
      </c>
    </row>
    <row r="215" spans="1:21" x14ac:dyDescent="0.25">
      <c r="A215">
        <v>211363</v>
      </c>
      <c r="B215" t="s">
        <v>21</v>
      </c>
      <c r="C215" s="1">
        <v>42552</v>
      </c>
      <c r="D215" t="s">
        <v>183</v>
      </c>
      <c r="E215">
        <v>25999</v>
      </c>
      <c r="F215" s="5">
        <v>1</v>
      </c>
      <c r="G215">
        <v>25999</v>
      </c>
      <c r="H215">
        <v>100147606</v>
      </c>
      <c r="I215" t="s">
        <v>43</v>
      </c>
      <c r="J215" s="4" t="s">
        <v>184</v>
      </c>
      <c r="K215">
        <v>0</v>
      </c>
      <c r="L215" t="s">
        <v>25</v>
      </c>
      <c r="M215" s="1">
        <v>42552</v>
      </c>
      <c r="N215" t="s">
        <v>35</v>
      </c>
      <c r="O215" s="2">
        <v>25999</v>
      </c>
      <c r="P215">
        <v>2016</v>
      </c>
      <c r="Q215">
        <v>7</v>
      </c>
      <c r="R215" t="s">
        <v>26</v>
      </c>
      <c r="S215" s="3">
        <v>42552</v>
      </c>
      <c r="T215" t="s">
        <v>27</v>
      </c>
      <c r="U215">
        <v>64</v>
      </c>
    </row>
    <row r="216" spans="1:21" x14ac:dyDescent="0.25">
      <c r="A216">
        <v>211365</v>
      </c>
      <c r="B216" t="s">
        <v>21</v>
      </c>
      <c r="C216" s="1">
        <v>42552</v>
      </c>
      <c r="D216" t="s">
        <v>53</v>
      </c>
      <c r="E216">
        <v>320</v>
      </c>
      <c r="F216" s="5">
        <v>1</v>
      </c>
      <c r="G216">
        <v>920</v>
      </c>
      <c r="H216">
        <v>100147608</v>
      </c>
      <c r="I216" t="s">
        <v>30</v>
      </c>
      <c r="J216" s="4" t="s">
        <v>24</v>
      </c>
      <c r="K216">
        <v>0</v>
      </c>
      <c r="L216" t="s">
        <v>25</v>
      </c>
      <c r="M216" s="1">
        <v>42552</v>
      </c>
      <c r="N216" t="s">
        <v>35</v>
      </c>
      <c r="O216">
        <v>320</v>
      </c>
      <c r="P216">
        <v>2016</v>
      </c>
      <c r="Q216">
        <v>7</v>
      </c>
      <c r="R216" t="s">
        <v>26</v>
      </c>
      <c r="S216" s="3">
        <v>42552</v>
      </c>
      <c r="T216" t="s">
        <v>27</v>
      </c>
      <c r="U216">
        <v>65</v>
      </c>
    </row>
    <row r="217" spans="1:21" x14ac:dyDescent="0.25">
      <c r="A217">
        <v>211366</v>
      </c>
      <c r="B217" t="s">
        <v>21</v>
      </c>
      <c r="C217" s="1">
        <v>42552</v>
      </c>
      <c r="D217" t="s">
        <v>29</v>
      </c>
      <c r="E217">
        <v>240</v>
      </c>
      <c r="F217" s="5">
        <v>1</v>
      </c>
      <c r="G217">
        <v>920</v>
      </c>
      <c r="H217">
        <v>100147608</v>
      </c>
      <c r="I217" t="s">
        <v>30</v>
      </c>
      <c r="J217" s="4" t="s">
        <v>24</v>
      </c>
      <c r="K217">
        <v>0</v>
      </c>
      <c r="L217" t="s">
        <v>25</v>
      </c>
      <c r="M217" s="1">
        <v>42552</v>
      </c>
      <c r="N217" t="s">
        <v>35</v>
      </c>
      <c r="O217">
        <v>240</v>
      </c>
      <c r="P217">
        <v>2016</v>
      </c>
      <c r="Q217">
        <v>7</v>
      </c>
      <c r="R217" t="s">
        <v>26</v>
      </c>
      <c r="S217" s="3">
        <v>42552</v>
      </c>
      <c r="T217" t="s">
        <v>27</v>
      </c>
      <c r="U217">
        <v>65</v>
      </c>
    </row>
    <row r="218" spans="1:21" x14ac:dyDescent="0.25">
      <c r="A218">
        <v>211367</v>
      </c>
      <c r="B218" t="s">
        <v>21</v>
      </c>
      <c r="C218" s="1">
        <v>42552</v>
      </c>
      <c r="D218" t="s">
        <v>33</v>
      </c>
      <c r="E218">
        <v>360</v>
      </c>
      <c r="F218" s="5">
        <v>1</v>
      </c>
      <c r="G218">
        <v>920</v>
      </c>
      <c r="H218">
        <v>100147608</v>
      </c>
      <c r="I218" t="s">
        <v>30</v>
      </c>
      <c r="J218" s="4" t="s">
        <v>24</v>
      </c>
      <c r="K218">
        <v>0</v>
      </c>
      <c r="L218" t="s">
        <v>25</v>
      </c>
      <c r="M218" s="1">
        <v>42552</v>
      </c>
      <c r="N218" t="s">
        <v>35</v>
      </c>
      <c r="O218">
        <v>360</v>
      </c>
      <c r="P218">
        <v>2016</v>
      </c>
      <c r="Q218">
        <v>7</v>
      </c>
      <c r="R218" t="s">
        <v>26</v>
      </c>
      <c r="S218" s="3">
        <v>42552</v>
      </c>
      <c r="T218" t="s">
        <v>27</v>
      </c>
      <c r="U218">
        <v>65</v>
      </c>
    </row>
    <row r="219" spans="1:21" x14ac:dyDescent="0.25">
      <c r="A219">
        <v>211364</v>
      </c>
      <c r="B219" t="s">
        <v>21</v>
      </c>
      <c r="C219" s="1">
        <v>42552</v>
      </c>
      <c r="D219" t="s">
        <v>33</v>
      </c>
      <c r="E219">
        <v>360</v>
      </c>
      <c r="F219" s="5">
        <v>1</v>
      </c>
      <c r="G219">
        <v>360</v>
      </c>
      <c r="H219">
        <v>100147607</v>
      </c>
      <c r="I219" t="s">
        <v>30</v>
      </c>
      <c r="J219" s="4" t="s">
        <v>154</v>
      </c>
      <c r="K219">
        <v>0</v>
      </c>
      <c r="L219" t="s">
        <v>25</v>
      </c>
      <c r="M219" s="1">
        <v>42552</v>
      </c>
      <c r="N219" t="s">
        <v>35</v>
      </c>
      <c r="O219">
        <v>360</v>
      </c>
      <c r="P219">
        <v>2016</v>
      </c>
      <c r="Q219">
        <v>7</v>
      </c>
      <c r="R219" t="s">
        <v>26</v>
      </c>
      <c r="S219" s="3">
        <v>42552</v>
      </c>
      <c r="T219" t="s">
        <v>27</v>
      </c>
      <c r="U219">
        <v>43</v>
      </c>
    </row>
    <row r="220" spans="1:21" x14ac:dyDescent="0.25">
      <c r="A220">
        <v>211368</v>
      </c>
      <c r="B220" t="s">
        <v>36</v>
      </c>
      <c r="C220" s="1">
        <v>42552</v>
      </c>
      <c r="D220" t="s">
        <v>185</v>
      </c>
      <c r="E220">
        <v>3900</v>
      </c>
      <c r="F220" s="5">
        <v>1</v>
      </c>
      <c r="G220">
        <v>3900</v>
      </c>
      <c r="H220">
        <v>100147609</v>
      </c>
      <c r="I220" t="s">
        <v>43</v>
      </c>
      <c r="J220" s="4" t="s">
        <v>186</v>
      </c>
      <c r="K220">
        <v>0</v>
      </c>
      <c r="L220" t="s">
        <v>25</v>
      </c>
      <c r="M220" s="1">
        <v>42552</v>
      </c>
      <c r="N220" t="s">
        <v>39</v>
      </c>
      <c r="O220" s="2">
        <v>3900</v>
      </c>
      <c r="P220">
        <v>2016</v>
      </c>
      <c r="Q220">
        <v>7</v>
      </c>
      <c r="R220" t="s">
        <v>26</v>
      </c>
      <c r="S220" s="3">
        <v>42552</v>
      </c>
      <c r="T220" t="s">
        <v>27</v>
      </c>
      <c r="U220">
        <v>66</v>
      </c>
    </row>
    <row r="221" spans="1:21" x14ac:dyDescent="0.25">
      <c r="A221">
        <v>211369</v>
      </c>
      <c r="B221" t="s">
        <v>21</v>
      </c>
      <c r="C221" s="1">
        <v>42552</v>
      </c>
      <c r="D221" t="s">
        <v>33</v>
      </c>
      <c r="E221">
        <v>360</v>
      </c>
      <c r="F221" s="5">
        <v>1</v>
      </c>
      <c r="G221">
        <v>360</v>
      </c>
      <c r="H221">
        <v>100147610</v>
      </c>
      <c r="I221" t="s">
        <v>30</v>
      </c>
      <c r="J221" s="4" t="s">
        <v>154</v>
      </c>
      <c r="K221">
        <v>0</v>
      </c>
      <c r="L221" t="s">
        <v>25</v>
      </c>
      <c r="M221" s="1">
        <v>42552</v>
      </c>
      <c r="N221" t="s">
        <v>35</v>
      </c>
      <c r="O221">
        <v>360</v>
      </c>
      <c r="P221">
        <v>2016</v>
      </c>
      <c r="Q221">
        <v>7</v>
      </c>
      <c r="R221" t="s">
        <v>26</v>
      </c>
      <c r="S221" s="3">
        <v>42552</v>
      </c>
      <c r="T221" t="s">
        <v>27</v>
      </c>
      <c r="U221">
        <v>43</v>
      </c>
    </row>
    <row r="222" spans="1:21" x14ac:dyDescent="0.25">
      <c r="A222">
        <v>211370</v>
      </c>
      <c r="B222" t="s">
        <v>21</v>
      </c>
      <c r="C222" s="1">
        <v>42552</v>
      </c>
      <c r="D222" t="s">
        <v>187</v>
      </c>
      <c r="E222">
        <v>3600</v>
      </c>
      <c r="F222" s="5">
        <v>1</v>
      </c>
      <c r="G222">
        <v>3600</v>
      </c>
      <c r="H222">
        <v>100147611</v>
      </c>
      <c r="I222" t="s">
        <v>47</v>
      </c>
      <c r="J222" s="4">
        <v>7828</v>
      </c>
      <c r="K222">
        <v>0</v>
      </c>
      <c r="L222" t="s">
        <v>25</v>
      </c>
      <c r="M222" s="1">
        <v>42552</v>
      </c>
      <c r="N222" t="s">
        <v>35</v>
      </c>
      <c r="O222" s="2">
        <v>3600</v>
      </c>
      <c r="P222">
        <v>2016</v>
      </c>
      <c r="Q222">
        <v>7</v>
      </c>
      <c r="R222" t="s">
        <v>26</v>
      </c>
      <c r="S222" s="3">
        <v>42552</v>
      </c>
      <c r="T222" t="s">
        <v>27</v>
      </c>
      <c r="U222">
        <v>63</v>
      </c>
    </row>
    <row r="223" spans="1:21" x14ac:dyDescent="0.25">
      <c r="A223">
        <v>211371</v>
      </c>
      <c r="B223" t="s">
        <v>21</v>
      </c>
      <c r="C223" s="1">
        <v>42552</v>
      </c>
      <c r="D223" t="s">
        <v>33</v>
      </c>
      <c r="E223">
        <v>360</v>
      </c>
      <c r="F223" s="5">
        <v>1</v>
      </c>
      <c r="G223">
        <v>360</v>
      </c>
      <c r="H223">
        <v>100147612</v>
      </c>
      <c r="I223" t="s">
        <v>30</v>
      </c>
      <c r="J223" s="4" t="s">
        <v>154</v>
      </c>
      <c r="K223">
        <v>0</v>
      </c>
      <c r="L223" t="s">
        <v>25</v>
      </c>
      <c r="M223" s="1">
        <v>42552</v>
      </c>
      <c r="N223" t="s">
        <v>35</v>
      </c>
      <c r="O223">
        <v>360</v>
      </c>
      <c r="P223">
        <v>2016</v>
      </c>
      <c r="Q223">
        <v>7</v>
      </c>
      <c r="R223" t="s">
        <v>26</v>
      </c>
      <c r="S223" s="3">
        <v>42552</v>
      </c>
      <c r="T223" t="s">
        <v>27</v>
      </c>
      <c r="U223">
        <v>43</v>
      </c>
    </row>
    <row r="224" spans="1:21" x14ac:dyDescent="0.25">
      <c r="A224">
        <v>211372</v>
      </c>
      <c r="B224" t="s">
        <v>21</v>
      </c>
      <c r="C224" s="1">
        <v>42552</v>
      </c>
      <c r="D224" t="s">
        <v>33</v>
      </c>
      <c r="E224">
        <v>360</v>
      </c>
      <c r="F224" s="5">
        <v>1</v>
      </c>
      <c r="G224">
        <v>360</v>
      </c>
      <c r="H224">
        <v>100147613</v>
      </c>
      <c r="I224" t="s">
        <v>30</v>
      </c>
      <c r="J224" s="4" t="s">
        <v>154</v>
      </c>
      <c r="K224">
        <v>0</v>
      </c>
      <c r="L224" t="s">
        <v>25</v>
      </c>
      <c r="M224" s="1">
        <v>42552</v>
      </c>
      <c r="N224" t="s">
        <v>35</v>
      </c>
      <c r="O224">
        <v>360</v>
      </c>
      <c r="P224">
        <v>2016</v>
      </c>
      <c r="Q224">
        <v>7</v>
      </c>
      <c r="R224" t="s">
        <v>26</v>
      </c>
      <c r="S224" s="3">
        <v>42552</v>
      </c>
      <c r="T224" t="s">
        <v>27</v>
      </c>
      <c r="U224">
        <v>43</v>
      </c>
    </row>
    <row r="225" spans="1:21" x14ac:dyDescent="0.25">
      <c r="A225">
        <v>211373</v>
      </c>
      <c r="B225" t="s">
        <v>36</v>
      </c>
      <c r="C225" s="1">
        <v>42552</v>
      </c>
      <c r="D225" t="s">
        <v>188</v>
      </c>
      <c r="E225">
        <v>450</v>
      </c>
      <c r="F225" s="5">
        <v>1</v>
      </c>
      <c r="G225">
        <v>450</v>
      </c>
      <c r="H225">
        <v>100147614</v>
      </c>
      <c r="I225" t="s">
        <v>30</v>
      </c>
      <c r="J225" s="4" t="s">
        <v>24</v>
      </c>
      <c r="K225">
        <v>0</v>
      </c>
      <c r="L225" t="s">
        <v>25</v>
      </c>
      <c r="M225" s="1">
        <v>42552</v>
      </c>
      <c r="N225" t="s">
        <v>39</v>
      </c>
      <c r="O225">
        <v>450</v>
      </c>
      <c r="P225">
        <v>2016</v>
      </c>
      <c r="Q225">
        <v>7</v>
      </c>
      <c r="R225" t="s">
        <v>26</v>
      </c>
      <c r="S225" s="3">
        <v>42552</v>
      </c>
      <c r="T225" t="s">
        <v>27</v>
      </c>
      <c r="U225">
        <v>67</v>
      </c>
    </row>
    <row r="226" spans="1:21" x14ac:dyDescent="0.25">
      <c r="A226">
        <v>211375</v>
      </c>
      <c r="B226" t="s">
        <v>21</v>
      </c>
      <c r="C226" s="1">
        <v>42552</v>
      </c>
      <c r="D226" t="s">
        <v>33</v>
      </c>
      <c r="E226">
        <v>360</v>
      </c>
      <c r="F226" s="5">
        <v>1</v>
      </c>
      <c r="G226">
        <v>360</v>
      </c>
      <c r="H226">
        <v>100147616</v>
      </c>
      <c r="I226" t="s">
        <v>30</v>
      </c>
      <c r="J226" s="4" t="s">
        <v>154</v>
      </c>
      <c r="K226">
        <v>0</v>
      </c>
      <c r="L226" t="s">
        <v>25</v>
      </c>
      <c r="M226" s="1">
        <v>42552</v>
      </c>
      <c r="N226" t="s">
        <v>35</v>
      </c>
      <c r="O226">
        <v>360</v>
      </c>
      <c r="P226">
        <v>2016</v>
      </c>
      <c r="Q226">
        <v>7</v>
      </c>
      <c r="R226" t="s">
        <v>26</v>
      </c>
      <c r="S226" s="3">
        <v>42552</v>
      </c>
      <c r="T226" t="s">
        <v>27</v>
      </c>
      <c r="U226">
        <v>43</v>
      </c>
    </row>
    <row r="227" spans="1:21" x14ac:dyDescent="0.25">
      <c r="A227">
        <v>211374</v>
      </c>
      <c r="B227" t="s">
        <v>21</v>
      </c>
      <c r="C227" s="1">
        <v>42552</v>
      </c>
      <c r="D227" t="s">
        <v>95</v>
      </c>
      <c r="E227">
        <v>350</v>
      </c>
      <c r="F227" s="5">
        <v>2</v>
      </c>
      <c r="G227">
        <v>700</v>
      </c>
      <c r="H227">
        <v>100147615</v>
      </c>
      <c r="I227" t="s">
        <v>38</v>
      </c>
      <c r="J227" s="4" t="s">
        <v>24</v>
      </c>
      <c r="K227">
        <v>0</v>
      </c>
      <c r="L227" t="s">
        <v>25</v>
      </c>
      <c r="M227" s="1">
        <v>42552</v>
      </c>
      <c r="N227" t="s">
        <v>35</v>
      </c>
      <c r="O227">
        <v>700</v>
      </c>
      <c r="P227">
        <v>2016</v>
      </c>
      <c r="Q227">
        <v>7</v>
      </c>
      <c r="R227" t="s">
        <v>26</v>
      </c>
      <c r="S227" s="3">
        <v>42552</v>
      </c>
      <c r="T227" t="s">
        <v>27</v>
      </c>
      <c r="U227">
        <v>68</v>
      </c>
    </row>
    <row r="228" spans="1:21" x14ac:dyDescent="0.25">
      <c r="A228">
        <v>211376</v>
      </c>
      <c r="B228" t="s">
        <v>21</v>
      </c>
      <c r="C228" s="1">
        <v>42552</v>
      </c>
      <c r="D228" t="s">
        <v>189</v>
      </c>
      <c r="E228">
        <v>150</v>
      </c>
      <c r="F228" s="5">
        <v>1</v>
      </c>
      <c r="G228">
        <v>168</v>
      </c>
      <c r="H228">
        <v>100147617</v>
      </c>
      <c r="I228" t="s">
        <v>38</v>
      </c>
      <c r="J228" s="4" t="s">
        <v>173</v>
      </c>
      <c r="K228">
        <v>81.52</v>
      </c>
      <c r="L228" t="s">
        <v>25</v>
      </c>
      <c r="M228" s="1">
        <v>42552</v>
      </c>
      <c r="N228" t="s">
        <v>35</v>
      </c>
      <c r="O228">
        <v>150</v>
      </c>
      <c r="P228">
        <v>2016</v>
      </c>
      <c r="Q228">
        <v>7</v>
      </c>
      <c r="R228" t="s">
        <v>26</v>
      </c>
      <c r="S228" s="3">
        <v>42552</v>
      </c>
      <c r="T228" t="s">
        <v>27</v>
      </c>
      <c r="U228">
        <v>60</v>
      </c>
    </row>
    <row r="229" spans="1:21" x14ac:dyDescent="0.25">
      <c r="A229">
        <v>211377</v>
      </c>
      <c r="B229" t="s">
        <v>21</v>
      </c>
      <c r="C229" s="1">
        <v>42552</v>
      </c>
      <c r="D229" t="s">
        <v>190</v>
      </c>
      <c r="E229">
        <v>143</v>
      </c>
      <c r="F229" s="5">
        <v>1</v>
      </c>
      <c r="G229">
        <v>168</v>
      </c>
      <c r="H229">
        <v>100147617</v>
      </c>
      <c r="I229" t="s">
        <v>30</v>
      </c>
      <c r="J229" s="4" t="s">
        <v>173</v>
      </c>
      <c r="K229">
        <v>77.72</v>
      </c>
      <c r="L229" t="s">
        <v>25</v>
      </c>
      <c r="M229" s="1">
        <v>42552</v>
      </c>
      <c r="N229" t="s">
        <v>35</v>
      </c>
      <c r="O229">
        <v>143</v>
      </c>
      <c r="P229">
        <v>2016</v>
      </c>
      <c r="Q229">
        <v>7</v>
      </c>
      <c r="R229" t="s">
        <v>26</v>
      </c>
      <c r="S229" s="3">
        <v>42552</v>
      </c>
      <c r="T229" t="s">
        <v>27</v>
      </c>
      <c r="U229">
        <v>60</v>
      </c>
    </row>
    <row r="230" spans="1:21" x14ac:dyDescent="0.25">
      <c r="A230">
        <v>211378</v>
      </c>
      <c r="B230" t="s">
        <v>21</v>
      </c>
      <c r="C230" s="1">
        <v>42552</v>
      </c>
      <c r="D230" t="s">
        <v>191</v>
      </c>
      <c r="E230">
        <v>75</v>
      </c>
      <c r="F230" s="5">
        <v>1</v>
      </c>
      <c r="G230">
        <v>168</v>
      </c>
      <c r="H230">
        <v>100147617</v>
      </c>
      <c r="I230" t="s">
        <v>38</v>
      </c>
      <c r="J230" s="4" t="s">
        <v>173</v>
      </c>
      <c r="K230">
        <v>40.76</v>
      </c>
      <c r="L230" t="s">
        <v>25</v>
      </c>
      <c r="M230" s="1">
        <v>42552</v>
      </c>
      <c r="N230" t="s">
        <v>35</v>
      </c>
      <c r="O230">
        <v>75</v>
      </c>
      <c r="P230">
        <v>2016</v>
      </c>
      <c r="Q230">
        <v>7</v>
      </c>
      <c r="R230" t="s">
        <v>26</v>
      </c>
      <c r="S230" s="3">
        <v>42552</v>
      </c>
      <c r="T230" t="s">
        <v>27</v>
      </c>
      <c r="U230">
        <v>60</v>
      </c>
    </row>
    <row r="231" spans="1:21" x14ac:dyDescent="0.25">
      <c r="A231">
        <v>211379</v>
      </c>
      <c r="B231" t="s">
        <v>21</v>
      </c>
      <c r="C231" s="1">
        <v>42552</v>
      </c>
      <c r="D231" t="s">
        <v>33</v>
      </c>
      <c r="E231">
        <v>360</v>
      </c>
      <c r="F231" s="5">
        <v>1</v>
      </c>
      <c r="G231">
        <v>360</v>
      </c>
      <c r="H231">
        <v>100147618</v>
      </c>
      <c r="I231" t="s">
        <v>30</v>
      </c>
      <c r="J231" s="4" t="s">
        <v>154</v>
      </c>
      <c r="K231">
        <v>0</v>
      </c>
      <c r="L231" t="s">
        <v>25</v>
      </c>
      <c r="M231" s="1">
        <v>42552</v>
      </c>
      <c r="N231" t="s">
        <v>35</v>
      </c>
      <c r="O231">
        <v>360</v>
      </c>
      <c r="P231">
        <v>2016</v>
      </c>
      <c r="Q231">
        <v>7</v>
      </c>
      <c r="R231" t="s">
        <v>26</v>
      </c>
      <c r="S231" s="3">
        <v>42552</v>
      </c>
      <c r="T231" t="s">
        <v>27</v>
      </c>
      <c r="U231">
        <v>43</v>
      </c>
    </row>
    <row r="232" spans="1:21" x14ac:dyDescent="0.25">
      <c r="A232">
        <v>211380</v>
      </c>
      <c r="B232" t="s">
        <v>28</v>
      </c>
      <c r="C232" s="1">
        <v>42552</v>
      </c>
      <c r="D232" t="s">
        <v>188</v>
      </c>
      <c r="E232">
        <v>450</v>
      </c>
      <c r="F232" s="5">
        <v>1</v>
      </c>
      <c r="G232">
        <v>450</v>
      </c>
      <c r="H232">
        <v>100147619</v>
      </c>
      <c r="I232" t="s">
        <v>30</v>
      </c>
      <c r="J232" s="4" t="s">
        <v>24</v>
      </c>
      <c r="K232">
        <v>0</v>
      </c>
      <c r="L232" t="s">
        <v>25</v>
      </c>
      <c r="M232" s="1">
        <v>42552</v>
      </c>
      <c r="N232" t="s">
        <v>31</v>
      </c>
      <c r="O232">
        <v>450</v>
      </c>
      <c r="P232">
        <v>2016</v>
      </c>
      <c r="Q232">
        <v>7</v>
      </c>
      <c r="R232" t="s">
        <v>26</v>
      </c>
      <c r="S232" s="3">
        <v>42552</v>
      </c>
      <c r="T232" t="s">
        <v>27</v>
      </c>
      <c r="U232">
        <v>67</v>
      </c>
    </row>
    <row r="233" spans="1:21" x14ac:dyDescent="0.25">
      <c r="A233">
        <v>211381</v>
      </c>
      <c r="B233" t="s">
        <v>21</v>
      </c>
      <c r="C233" s="1">
        <v>42552</v>
      </c>
      <c r="D233" t="s">
        <v>33</v>
      </c>
      <c r="E233">
        <v>360</v>
      </c>
      <c r="F233" s="5">
        <v>1</v>
      </c>
      <c r="G233">
        <v>360</v>
      </c>
      <c r="H233">
        <v>100147620</v>
      </c>
      <c r="I233" t="s">
        <v>30</v>
      </c>
      <c r="J233" s="4" t="s">
        <v>154</v>
      </c>
      <c r="K233">
        <v>0</v>
      </c>
      <c r="L233" t="s">
        <v>25</v>
      </c>
      <c r="M233" s="1">
        <v>42552</v>
      </c>
      <c r="N233" t="s">
        <v>35</v>
      </c>
      <c r="O233">
        <v>360</v>
      </c>
      <c r="P233">
        <v>2016</v>
      </c>
      <c r="Q233">
        <v>7</v>
      </c>
      <c r="R233" t="s">
        <v>26</v>
      </c>
      <c r="S233" s="3">
        <v>42552</v>
      </c>
      <c r="T233" t="s">
        <v>27</v>
      </c>
      <c r="U233">
        <v>43</v>
      </c>
    </row>
    <row r="234" spans="1:21" x14ac:dyDescent="0.25">
      <c r="A234">
        <v>211382</v>
      </c>
      <c r="B234" t="s">
        <v>21</v>
      </c>
      <c r="C234" s="1">
        <v>42552</v>
      </c>
      <c r="D234" t="s">
        <v>33</v>
      </c>
      <c r="E234">
        <v>360</v>
      </c>
      <c r="F234" s="5">
        <v>1</v>
      </c>
      <c r="G234">
        <v>360</v>
      </c>
      <c r="H234">
        <v>100147621</v>
      </c>
      <c r="I234" t="s">
        <v>30</v>
      </c>
      <c r="J234" s="4" t="s">
        <v>154</v>
      </c>
      <c r="K234">
        <v>0</v>
      </c>
      <c r="L234" t="s">
        <v>25</v>
      </c>
      <c r="M234" s="1">
        <v>42552</v>
      </c>
      <c r="N234" t="s">
        <v>35</v>
      </c>
      <c r="O234">
        <v>360</v>
      </c>
      <c r="P234">
        <v>2016</v>
      </c>
      <c r="Q234">
        <v>7</v>
      </c>
      <c r="R234" t="s">
        <v>26</v>
      </c>
      <c r="S234" s="3">
        <v>42552</v>
      </c>
      <c r="T234" t="s">
        <v>27</v>
      </c>
      <c r="U234">
        <v>43</v>
      </c>
    </row>
    <row r="235" spans="1:21" x14ac:dyDescent="0.25">
      <c r="A235">
        <v>211383</v>
      </c>
      <c r="B235" t="s">
        <v>21</v>
      </c>
      <c r="C235" s="1">
        <v>42552</v>
      </c>
      <c r="D235" t="s">
        <v>33</v>
      </c>
      <c r="E235">
        <v>360</v>
      </c>
      <c r="F235" s="5">
        <v>1</v>
      </c>
      <c r="G235">
        <v>360</v>
      </c>
      <c r="H235">
        <v>100147622</v>
      </c>
      <c r="I235" t="s">
        <v>30</v>
      </c>
      <c r="J235" s="4" t="s">
        <v>154</v>
      </c>
      <c r="K235">
        <v>0</v>
      </c>
      <c r="L235" t="s">
        <v>25</v>
      </c>
      <c r="M235" s="1">
        <v>42552</v>
      </c>
      <c r="N235" t="s">
        <v>35</v>
      </c>
      <c r="O235">
        <v>360</v>
      </c>
      <c r="P235">
        <v>2016</v>
      </c>
      <c r="Q235">
        <v>7</v>
      </c>
      <c r="R235" t="s">
        <v>26</v>
      </c>
      <c r="S235" s="3">
        <v>42552</v>
      </c>
      <c r="T235" t="s">
        <v>27</v>
      </c>
      <c r="U235">
        <v>43</v>
      </c>
    </row>
    <row r="236" spans="1:21" x14ac:dyDescent="0.25">
      <c r="A236">
        <v>211384</v>
      </c>
      <c r="B236" t="s">
        <v>21</v>
      </c>
      <c r="C236" s="1">
        <v>42552</v>
      </c>
      <c r="D236" t="s">
        <v>192</v>
      </c>
      <c r="E236">
        <v>140</v>
      </c>
      <c r="F236" s="5">
        <v>1</v>
      </c>
      <c r="G236">
        <v>140</v>
      </c>
      <c r="H236">
        <v>100147623</v>
      </c>
      <c r="I236" t="s">
        <v>30</v>
      </c>
      <c r="J236" s="4">
        <v>103996</v>
      </c>
      <c r="K236">
        <v>0</v>
      </c>
      <c r="L236" t="s">
        <v>25</v>
      </c>
      <c r="M236" s="1">
        <v>42552</v>
      </c>
      <c r="N236" t="s">
        <v>35</v>
      </c>
      <c r="O236">
        <v>140</v>
      </c>
      <c r="P236">
        <v>2016</v>
      </c>
      <c r="Q236">
        <v>7</v>
      </c>
      <c r="R236" t="s">
        <v>26</v>
      </c>
      <c r="S236" s="3">
        <v>42552</v>
      </c>
      <c r="T236" t="s">
        <v>27</v>
      </c>
      <c r="U236">
        <v>69</v>
      </c>
    </row>
    <row r="237" spans="1:21" x14ac:dyDescent="0.25">
      <c r="A237">
        <v>211385</v>
      </c>
      <c r="B237" t="s">
        <v>21</v>
      </c>
      <c r="C237" s="1">
        <v>42552</v>
      </c>
      <c r="D237" t="s">
        <v>95</v>
      </c>
      <c r="E237">
        <v>350</v>
      </c>
      <c r="F237" s="5">
        <v>1</v>
      </c>
      <c r="G237">
        <v>350</v>
      </c>
      <c r="H237">
        <v>100147624</v>
      </c>
      <c r="I237" t="s">
        <v>38</v>
      </c>
      <c r="J237" s="4" t="s">
        <v>24</v>
      </c>
      <c r="K237">
        <v>0</v>
      </c>
      <c r="L237" t="s">
        <v>25</v>
      </c>
      <c r="M237" s="1">
        <v>42552</v>
      </c>
      <c r="N237" t="s">
        <v>35</v>
      </c>
      <c r="O237">
        <v>350</v>
      </c>
      <c r="P237">
        <v>2016</v>
      </c>
      <c r="Q237">
        <v>7</v>
      </c>
      <c r="R237" t="s">
        <v>26</v>
      </c>
      <c r="S237" s="3">
        <v>42552</v>
      </c>
      <c r="T237" t="s">
        <v>27</v>
      </c>
      <c r="U237">
        <v>70</v>
      </c>
    </row>
    <row r="238" spans="1:21" x14ac:dyDescent="0.25">
      <c r="A238">
        <v>211386</v>
      </c>
      <c r="B238" t="s">
        <v>28</v>
      </c>
      <c r="C238" s="1">
        <v>42552</v>
      </c>
      <c r="D238" t="s">
        <v>188</v>
      </c>
      <c r="E238">
        <v>450</v>
      </c>
      <c r="F238" s="5">
        <v>1</v>
      </c>
      <c r="G238">
        <v>450</v>
      </c>
      <c r="H238">
        <v>100147625</v>
      </c>
      <c r="I238" t="s">
        <v>30</v>
      </c>
      <c r="J238" s="4" t="s">
        <v>24</v>
      </c>
      <c r="K238">
        <v>0</v>
      </c>
      <c r="L238" t="s">
        <v>25</v>
      </c>
      <c r="M238" s="1">
        <v>42552</v>
      </c>
      <c r="N238" t="s">
        <v>31</v>
      </c>
      <c r="O238">
        <v>450</v>
      </c>
      <c r="P238">
        <v>2016</v>
      </c>
      <c r="Q238">
        <v>7</v>
      </c>
      <c r="R238" t="s">
        <v>26</v>
      </c>
      <c r="S238" s="3">
        <v>42552</v>
      </c>
      <c r="T238" t="s">
        <v>27</v>
      </c>
      <c r="U238">
        <v>67</v>
      </c>
    </row>
    <row r="239" spans="1:21" x14ac:dyDescent="0.25">
      <c r="A239">
        <v>211387</v>
      </c>
      <c r="B239" t="s">
        <v>28</v>
      </c>
      <c r="C239" s="1">
        <v>42552</v>
      </c>
      <c r="D239" t="s">
        <v>193</v>
      </c>
      <c r="E239">
        <v>550</v>
      </c>
      <c r="F239" s="5">
        <v>1</v>
      </c>
      <c r="G239">
        <v>900</v>
      </c>
      <c r="H239">
        <v>100147626</v>
      </c>
      <c r="I239" t="s">
        <v>56</v>
      </c>
      <c r="J239" s="4" t="s">
        <v>24</v>
      </c>
      <c r="K239">
        <v>0</v>
      </c>
      <c r="L239" t="s">
        <v>25</v>
      </c>
      <c r="M239" s="1">
        <v>42552</v>
      </c>
      <c r="N239" t="s">
        <v>31</v>
      </c>
      <c r="O239">
        <v>550</v>
      </c>
      <c r="P239">
        <v>2016</v>
      </c>
      <c r="Q239">
        <v>7</v>
      </c>
      <c r="R239" t="s">
        <v>26</v>
      </c>
      <c r="S239" s="3">
        <v>42552</v>
      </c>
      <c r="T239" t="s">
        <v>27</v>
      </c>
      <c r="U239">
        <v>71</v>
      </c>
    </row>
    <row r="240" spans="1:21" x14ac:dyDescent="0.25">
      <c r="A240">
        <v>211389</v>
      </c>
      <c r="B240" t="s">
        <v>28</v>
      </c>
      <c r="C240" s="1">
        <v>42552</v>
      </c>
      <c r="D240" t="s">
        <v>95</v>
      </c>
      <c r="E240">
        <v>350</v>
      </c>
      <c r="F240" s="5">
        <v>1</v>
      </c>
      <c r="G240">
        <v>900</v>
      </c>
      <c r="H240">
        <v>100147626</v>
      </c>
      <c r="I240" t="s">
        <v>38</v>
      </c>
      <c r="J240" s="4" t="s">
        <v>24</v>
      </c>
      <c r="K240">
        <v>0</v>
      </c>
      <c r="L240" t="s">
        <v>25</v>
      </c>
      <c r="M240" s="1">
        <v>42552</v>
      </c>
      <c r="N240" t="s">
        <v>31</v>
      </c>
      <c r="O240">
        <v>350</v>
      </c>
      <c r="P240">
        <v>2016</v>
      </c>
      <c r="Q240">
        <v>7</v>
      </c>
      <c r="R240" t="s">
        <v>26</v>
      </c>
      <c r="S240" s="3">
        <v>42552</v>
      </c>
      <c r="T240" t="s">
        <v>27</v>
      </c>
      <c r="U240">
        <v>71</v>
      </c>
    </row>
    <row r="241" spans="1:21" x14ac:dyDescent="0.25">
      <c r="A241">
        <v>211390</v>
      </c>
      <c r="B241" t="s">
        <v>21</v>
      </c>
      <c r="C241" s="1">
        <v>42552</v>
      </c>
      <c r="D241" t="s">
        <v>194</v>
      </c>
      <c r="E241">
        <v>1050</v>
      </c>
      <c r="F241" s="5">
        <v>1</v>
      </c>
      <c r="G241">
        <v>1050</v>
      </c>
      <c r="H241">
        <v>100147627</v>
      </c>
      <c r="I241" t="s">
        <v>43</v>
      </c>
      <c r="J241" s="4" t="s">
        <v>24</v>
      </c>
      <c r="K241">
        <v>0</v>
      </c>
      <c r="L241" t="s">
        <v>25</v>
      </c>
      <c r="M241" s="1">
        <v>42552</v>
      </c>
      <c r="N241" t="s">
        <v>35</v>
      </c>
      <c r="O241" s="2">
        <v>1050</v>
      </c>
      <c r="P241">
        <v>2016</v>
      </c>
      <c r="Q241">
        <v>7</v>
      </c>
      <c r="R241" t="s">
        <v>26</v>
      </c>
      <c r="S241" s="3">
        <v>42552</v>
      </c>
      <c r="T241" t="s">
        <v>27</v>
      </c>
      <c r="U241">
        <v>72</v>
      </c>
    </row>
    <row r="242" spans="1:21" x14ac:dyDescent="0.25">
      <c r="A242">
        <v>211391</v>
      </c>
      <c r="B242" t="s">
        <v>28</v>
      </c>
      <c r="C242" s="1">
        <v>42552</v>
      </c>
      <c r="D242" t="s">
        <v>195</v>
      </c>
      <c r="E242">
        <v>3750</v>
      </c>
      <c r="F242" s="5">
        <v>1</v>
      </c>
      <c r="G242">
        <v>3750</v>
      </c>
      <c r="H242">
        <v>100147628</v>
      </c>
      <c r="I242" t="s">
        <v>56</v>
      </c>
      <c r="J242" s="4" t="s">
        <v>24</v>
      </c>
      <c r="K242">
        <v>0</v>
      </c>
      <c r="L242" t="s">
        <v>25</v>
      </c>
      <c r="M242" s="1">
        <v>42552</v>
      </c>
      <c r="N242" t="s">
        <v>31</v>
      </c>
      <c r="O242" s="2">
        <v>3750</v>
      </c>
      <c r="P242">
        <v>2016</v>
      </c>
      <c r="Q242">
        <v>7</v>
      </c>
      <c r="R242" t="s">
        <v>26</v>
      </c>
      <c r="S242" s="3">
        <v>42552</v>
      </c>
      <c r="T242" t="s">
        <v>27</v>
      </c>
      <c r="U242">
        <v>73</v>
      </c>
    </row>
    <row r="243" spans="1:21" x14ac:dyDescent="0.25">
      <c r="A243">
        <v>211393</v>
      </c>
      <c r="B243" t="s">
        <v>28</v>
      </c>
      <c r="C243" s="1">
        <v>42552</v>
      </c>
      <c r="D243" t="s">
        <v>141</v>
      </c>
      <c r="E243">
        <v>2</v>
      </c>
      <c r="F243" s="5">
        <v>1</v>
      </c>
      <c r="G243">
        <v>2</v>
      </c>
      <c r="H243">
        <v>100147630</v>
      </c>
      <c r="I243" t="s">
        <v>71</v>
      </c>
      <c r="J243" s="4" t="s">
        <v>24</v>
      </c>
      <c r="K243">
        <v>0</v>
      </c>
      <c r="L243" t="s">
        <v>45</v>
      </c>
      <c r="M243" s="1">
        <v>42552</v>
      </c>
      <c r="N243" t="s">
        <v>31</v>
      </c>
      <c r="O243">
        <v>2</v>
      </c>
      <c r="P243">
        <v>2016</v>
      </c>
      <c r="Q243">
        <v>7</v>
      </c>
      <c r="R243" t="s">
        <v>26</v>
      </c>
      <c r="S243" s="3">
        <v>42552</v>
      </c>
      <c r="T243" t="s">
        <v>27</v>
      </c>
      <c r="U243">
        <v>73</v>
      </c>
    </row>
    <row r="244" spans="1:21" x14ac:dyDescent="0.25">
      <c r="A244">
        <v>211392</v>
      </c>
      <c r="B244" t="s">
        <v>21</v>
      </c>
      <c r="C244" s="1">
        <v>42552</v>
      </c>
      <c r="D244" t="s">
        <v>196</v>
      </c>
      <c r="E244">
        <v>455</v>
      </c>
      <c r="F244" s="5">
        <v>1</v>
      </c>
      <c r="G244">
        <v>455</v>
      </c>
      <c r="H244">
        <v>100147629</v>
      </c>
      <c r="I244" t="s">
        <v>56</v>
      </c>
      <c r="J244" s="4" t="s">
        <v>24</v>
      </c>
      <c r="K244">
        <v>0</v>
      </c>
      <c r="L244" t="s">
        <v>25</v>
      </c>
      <c r="M244" s="1">
        <v>42552</v>
      </c>
      <c r="N244" t="s">
        <v>35</v>
      </c>
      <c r="O244">
        <v>455</v>
      </c>
      <c r="P244">
        <v>2016</v>
      </c>
      <c r="Q244">
        <v>7</v>
      </c>
      <c r="R244" t="s">
        <v>26</v>
      </c>
      <c r="S244" s="3">
        <v>42552</v>
      </c>
      <c r="T244" t="s">
        <v>27</v>
      </c>
      <c r="U244">
        <v>74</v>
      </c>
    </row>
    <row r="245" spans="1:21" x14ac:dyDescent="0.25">
      <c r="A245">
        <v>211394</v>
      </c>
      <c r="B245" t="s">
        <v>28</v>
      </c>
      <c r="C245" s="1">
        <v>42552</v>
      </c>
      <c r="D245" t="s">
        <v>160</v>
      </c>
      <c r="E245">
        <v>425</v>
      </c>
      <c r="F245" s="5">
        <v>1</v>
      </c>
      <c r="G245">
        <v>425</v>
      </c>
      <c r="H245">
        <v>100147631</v>
      </c>
      <c r="I245" t="s">
        <v>38</v>
      </c>
      <c r="J245" s="4" t="s">
        <v>24</v>
      </c>
      <c r="K245">
        <v>0</v>
      </c>
      <c r="L245" t="s">
        <v>25</v>
      </c>
      <c r="M245" s="1">
        <v>42552</v>
      </c>
      <c r="N245" t="s">
        <v>31</v>
      </c>
      <c r="O245">
        <v>425</v>
      </c>
      <c r="P245">
        <v>2016</v>
      </c>
      <c r="Q245">
        <v>7</v>
      </c>
      <c r="R245" t="s">
        <v>26</v>
      </c>
      <c r="S245" s="3">
        <v>42552</v>
      </c>
      <c r="T245" t="s">
        <v>27</v>
      </c>
      <c r="U245">
        <v>75</v>
      </c>
    </row>
    <row r="246" spans="1:21" x14ac:dyDescent="0.25">
      <c r="A246">
        <v>211395</v>
      </c>
      <c r="B246" t="s">
        <v>21</v>
      </c>
      <c r="C246" s="1">
        <v>42552</v>
      </c>
      <c r="D246" t="s">
        <v>197</v>
      </c>
      <c r="E246">
        <v>1335</v>
      </c>
      <c r="F246" s="5">
        <v>2</v>
      </c>
      <c r="G246">
        <v>2670</v>
      </c>
      <c r="H246">
        <v>100147632</v>
      </c>
      <c r="I246" t="s">
        <v>47</v>
      </c>
      <c r="J246" s="4" t="s">
        <v>24</v>
      </c>
      <c r="K246">
        <v>0</v>
      </c>
      <c r="L246" t="s">
        <v>25</v>
      </c>
      <c r="M246" s="1">
        <v>42552</v>
      </c>
      <c r="N246" t="s">
        <v>35</v>
      </c>
      <c r="O246" s="2">
        <v>2670</v>
      </c>
      <c r="P246">
        <v>2016</v>
      </c>
      <c r="Q246">
        <v>7</v>
      </c>
      <c r="R246" t="s">
        <v>26</v>
      </c>
      <c r="S246" s="3">
        <v>42552</v>
      </c>
      <c r="T246" t="s">
        <v>27</v>
      </c>
      <c r="U246">
        <v>76</v>
      </c>
    </row>
    <row r="247" spans="1:21" x14ac:dyDescent="0.25">
      <c r="A247">
        <v>211396</v>
      </c>
      <c r="B247" t="s">
        <v>36</v>
      </c>
      <c r="C247" s="1">
        <v>42552</v>
      </c>
      <c r="D247" t="s">
        <v>198</v>
      </c>
      <c r="E247">
        <v>10740</v>
      </c>
      <c r="F247" s="5">
        <v>1</v>
      </c>
      <c r="G247">
        <v>10740</v>
      </c>
      <c r="H247">
        <v>100147633</v>
      </c>
      <c r="I247" t="s">
        <v>43</v>
      </c>
      <c r="J247" s="4" t="s">
        <v>135</v>
      </c>
      <c r="K247">
        <v>0</v>
      </c>
      <c r="L247" t="s">
        <v>25</v>
      </c>
      <c r="M247" s="1">
        <v>42552</v>
      </c>
      <c r="N247" t="s">
        <v>39</v>
      </c>
      <c r="O247" s="2">
        <v>10740</v>
      </c>
      <c r="P247">
        <v>2016</v>
      </c>
      <c r="Q247">
        <v>7</v>
      </c>
      <c r="R247" t="s">
        <v>26</v>
      </c>
      <c r="S247" s="3">
        <v>42552</v>
      </c>
      <c r="T247" t="s">
        <v>27</v>
      </c>
      <c r="U247">
        <v>77</v>
      </c>
    </row>
    <row r="248" spans="1:21" x14ac:dyDescent="0.25">
      <c r="A248">
        <v>211397</v>
      </c>
      <c r="B248" t="s">
        <v>21</v>
      </c>
      <c r="C248" s="1">
        <v>42552</v>
      </c>
      <c r="D248" t="s">
        <v>199</v>
      </c>
      <c r="E248">
        <v>230</v>
      </c>
      <c r="F248" s="5">
        <v>1</v>
      </c>
      <c r="G248">
        <v>740</v>
      </c>
      <c r="H248">
        <v>100147634</v>
      </c>
      <c r="I248" t="s">
        <v>38</v>
      </c>
      <c r="J248" s="4" t="s">
        <v>24</v>
      </c>
      <c r="K248">
        <v>0</v>
      </c>
      <c r="L248" t="s">
        <v>44</v>
      </c>
      <c r="M248" s="1">
        <v>42552</v>
      </c>
      <c r="N248" t="s">
        <v>35</v>
      </c>
      <c r="O248">
        <v>230</v>
      </c>
      <c r="P248">
        <v>2016</v>
      </c>
      <c r="Q248">
        <v>7</v>
      </c>
      <c r="R248" t="s">
        <v>26</v>
      </c>
      <c r="S248" s="3">
        <v>42552</v>
      </c>
      <c r="T248" t="s">
        <v>27</v>
      </c>
      <c r="U248">
        <v>49</v>
      </c>
    </row>
    <row r="249" spans="1:21" x14ac:dyDescent="0.25">
      <c r="A249">
        <v>211398</v>
      </c>
      <c r="B249" t="s">
        <v>21</v>
      </c>
      <c r="C249" s="1">
        <v>42552</v>
      </c>
      <c r="D249" t="s">
        <v>200</v>
      </c>
      <c r="E249">
        <v>230</v>
      </c>
      <c r="F249" s="5">
        <v>1</v>
      </c>
      <c r="G249">
        <v>740</v>
      </c>
      <c r="H249">
        <v>100147634</v>
      </c>
      <c r="I249" t="s">
        <v>38</v>
      </c>
      <c r="J249" s="4" t="s">
        <v>24</v>
      </c>
      <c r="K249">
        <v>0</v>
      </c>
      <c r="L249" t="s">
        <v>44</v>
      </c>
      <c r="M249" s="1">
        <v>42552</v>
      </c>
      <c r="N249" t="s">
        <v>35</v>
      </c>
      <c r="O249">
        <v>230</v>
      </c>
      <c r="P249">
        <v>2016</v>
      </c>
      <c r="Q249">
        <v>7</v>
      </c>
      <c r="R249" t="s">
        <v>26</v>
      </c>
      <c r="S249" s="3">
        <v>42552</v>
      </c>
      <c r="T249" t="s">
        <v>27</v>
      </c>
      <c r="U249">
        <v>49</v>
      </c>
    </row>
    <row r="250" spans="1:21" x14ac:dyDescent="0.25">
      <c r="A250">
        <v>211399</v>
      </c>
      <c r="B250" t="s">
        <v>21</v>
      </c>
      <c r="C250" s="1">
        <v>42552</v>
      </c>
      <c r="D250" t="s">
        <v>167</v>
      </c>
      <c r="E250">
        <v>280</v>
      </c>
      <c r="F250" s="5">
        <v>1</v>
      </c>
      <c r="G250">
        <v>740</v>
      </c>
      <c r="H250">
        <v>100147634</v>
      </c>
      <c r="I250" t="s">
        <v>38</v>
      </c>
      <c r="J250" s="4" t="s">
        <v>24</v>
      </c>
      <c r="K250">
        <v>0</v>
      </c>
      <c r="L250" t="s">
        <v>44</v>
      </c>
      <c r="M250" s="1">
        <v>42552</v>
      </c>
      <c r="N250" t="s">
        <v>35</v>
      </c>
      <c r="O250">
        <v>280</v>
      </c>
      <c r="P250">
        <v>2016</v>
      </c>
      <c r="Q250">
        <v>7</v>
      </c>
      <c r="R250" t="s">
        <v>26</v>
      </c>
      <c r="S250" s="3">
        <v>42552</v>
      </c>
      <c r="T250" t="s">
        <v>27</v>
      </c>
      <c r="U250">
        <v>49</v>
      </c>
    </row>
    <row r="251" spans="1:21" x14ac:dyDescent="0.25">
      <c r="A251">
        <v>211400</v>
      </c>
      <c r="B251" t="s">
        <v>77</v>
      </c>
      <c r="C251" s="1">
        <v>42552</v>
      </c>
      <c r="D251" t="s">
        <v>201</v>
      </c>
      <c r="E251">
        <v>300</v>
      </c>
      <c r="F251" s="5">
        <v>1</v>
      </c>
      <c r="G251">
        <v>1399</v>
      </c>
      <c r="H251">
        <v>100147635</v>
      </c>
      <c r="I251" t="s">
        <v>43</v>
      </c>
      <c r="J251" s="4" t="s">
        <v>24</v>
      </c>
      <c r="K251">
        <v>0</v>
      </c>
      <c r="L251" t="s">
        <v>25</v>
      </c>
      <c r="M251" s="1">
        <v>42552</v>
      </c>
      <c r="N251" t="s">
        <v>39</v>
      </c>
      <c r="O251">
        <v>300</v>
      </c>
      <c r="P251">
        <v>2016</v>
      </c>
      <c r="Q251">
        <v>7</v>
      </c>
      <c r="R251" t="s">
        <v>26</v>
      </c>
      <c r="S251" s="3">
        <v>42552</v>
      </c>
      <c r="T251" t="s">
        <v>27</v>
      </c>
      <c r="U251">
        <v>78</v>
      </c>
    </row>
    <row r="252" spans="1:21" x14ac:dyDescent="0.25">
      <c r="A252">
        <v>211401</v>
      </c>
      <c r="B252" t="s">
        <v>77</v>
      </c>
      <c r="C252" s="1">
        <v>42552</v>
      </c>
      <c r="D252" t="s">
        <v>202</v>
      </c>
      <c r="E252">
        <v>300</v>
      </c>
      <c r="F252" s="5">
        <v>1</v>
      </c>
      <c r="G252">
        <v>1399</v>
      </c>
      <c r="H252">
        <v>100147635</v>
      </c>
      <c r="I252" t="s">
        <v>43</v>
      </c>
      <c r="J252" s="4" t="s">
        <v>24</v>
      </c>
      <c r="K252">
        <v>0</v>
      </c>
      <c r="L252" t="s">
        <v>25</v>
      </c>
      <c r="M252" s="1">
        <v>42552</v>
      </c>
      <c r="N252" t="s">
        <v>39</v>
      </c>
      <c r="O252">
        <v>300</v>
      </c>
      <c r="P252">
        <v>2016</v>
      </c>
      <c r="Q252">
        <v>7</v>
      </c>
      <c r="R252" t="s">
        <v>26</v>
      </c>
      <c r="S252" s="3">
        <v>42552</v>
      </c>
      <c r="T252" t="s">
        <v>27</v>
      </c>
      <c r="U252">
        <v>78</v>
      </c>
    </row>
    <row r="253" spans="1:21" x14ac:dyDescent="0.25">
      <c r="A253">
        <v>211402</v>
      </c>
      <c r="B253" t="s">
        <v>77</v>
      </c>
      <c r="C253" s="1">
        <v>42552</v>
      </c>
      <c r="D253" t="s">
        <v>203</v>
      </c>
      <c r="E253">
        <v>799</v>
      </c>
      <c r="F253" s="5">
        <v>1</v>
      </c>
      <c r="G253">
        <v>1399</v>
      </c>
      <c r="H253">
        <v>100147635</v>
      </c>
      <c r="I253" t="s">
        <v>43</v>
      </c>
      <c r="J253" s="4" t="s">
        <v>24</v>
      </c>
      <c r="K253">
        <v>0</v>
      </c>
      <c r="L253" t="s">
        <v>25</v>
      </c>
      <c r="M253" s="1">
        <v>42552</v>
      </c>
      <c r="N253" t="s">
        <v>39</v>
      </c>
      <c r="O253">
        <v>799</v>
      </c>
      <c r="P253">
        <v>2016</v>
      </c>
      <c r="Q253">
        <v>7</v>
      </c>
      <c r="R253" t="s">
        <v>26</v>
      </c>
      <c r="S253" s="3">
        <v>42552</v>
      </c>
      <c r="T253" t="s">
        <v>27</v>
      </c>
      <c r="U253">
        <v>78</v>
      </c>
    </row>
    <row r="254" spans="1:21" x14ac:dyDescent="0.25">
      <c r="A254">
        <v>211403</v>
      </c>
      <c r="B254" t="s">
        <v>21</v>
      </c>
      <c r="C254" s="1">
        <v>42552</v>
      </c>
      <c r="D254" t="s">
        <v>204</v>
      </c>
      <c r="E254">
        <v>480</v>
      </c>
      <c r="F254" s="5">
        <v>1</v>
      </c>
      <c r="G254">
        <v>480</v>
      </c>
      <c r="H254">
        <v>100147636</v>
      </c>
      <c r="I254" t="s">
        <v>23</v>
      </c>
      <c r="J254" s="4" t="s">
        <v>205</v>
      </c>
      <c r="K254">
        <v>0</v>
      </c>
      <c r="L254" t="s">
        <v>25</v>
      </c>
      <c r="M254" s="1">
        <v>42552</v>
      </c>
      <c r="N254" t="s">
        <v>35</v>
      </c>
      <c r="O254">
        <v>480</v>
      </c>
      <c r="P254">
        <v>2016</v>
      </c>
      <c r="Q254">
        <v>7</v>
      </c>
      <c r="R254" t="s">
        <v>26</v>
      </c>
      <c r="S254" s="3">
        <v>42552</v>
      </c>
      <c r="T254" t="s">
        <v>27</v>
      </c>
      <c r="U254">
        <v>79</v>
      </c>
    </row>
    <row r="255" spans="1:21" x14ac:dyDescent="0.25">
      <c r="A255">
        <v>211405</v>
      </c>
      <c r="B255" t="s">
        <v>21</v>
      </c>
      <c r="C255" s="1">
        <v>42552</v>
      </c>
      <c r="D255" t="s">
        <v>206</v>
      </c>
      <c r="E255">
        <v>1200</v>
      </c>
      <c r="F255" s="5">
        <v>1</v>
      </c>
      <c r="G255">
        <v>1000</v>
      </c>
      <c r="H255">
        <v>100147637</v>
      </c>
      <c r="I255" t="s">
        <v>56</v>
      </c>
      <c r="J255" s="4" t="s">
        <v>207</v>
      </c>
      <c r="K255">
        <v>200</v>
      </c>
      <c r="L255" t="s">
        <v>25</v>
      </c>
      <c r="M255" s="1">
        <v>42552</v>
      </c>
      <c r="N255" t="s">
        <v>35</v>
      </c>
      <c r="O255" s="2">
        <v>1200</v>
      </c>
      <c r="P255">
        <v>2016</v>
      </c>
      <c r="Q255">
        <v>7</v>
      </c>
      <c r="R255" t="s">
        <v>26</v>
      </c>
      <c r="S255" s="3">
        <v>42552</v>
      </c>
      <c r="T255" t="s">
        <v>27</v>
      </c>
      <c r="U255">
        <v>80</v>
      </c>
    </row>
    <row r="256" spans="1:21" x14ac:dyDescent="0.25">
      <c r="A256">
        <v>211407</v>
      </c>
      <c r="B256" t="s">
        <v>36</v>
      </c>
      <c r="C256" s="1">
        <v>42552</v>
      </c>
      <c r="D256" t="s">
        <v>208</v>
      </c>
      <c r="E256">
        <v>4530</v>
      </c>
      <c r="F256" s="5">
        <v>1</v>
      </c>
      <c r="G256">
        <v>4530</v>
      </c>
      <c r="H256">
        <v>100147638</v>
      </c>
      <c r="I256" t="s">
        <v>43</v>
      </c>
      <c r="J256" s="4" t="s">
        <v>24</v>
      </c>
      <c r="K256">
        <v>0</v>
      </c>
      <c r="L256" t="s">
        <v>25</v>
      </c>
      <c r="M256" s="1">
        <v>42552</v>
      </c>
      <c r="N256" t="s">
        <v>39</v>
      </c>
      <c r="O256" s="2">
        <v>4530</v>
      </c>
      <c r="P256">
        <v>2016</v>
      </c>
      <c r="Q256">
        <v>7</v>
      </c>
      <c r="R256" t="s">
        <v>26</v>
      </c>
      <c r="S256" s="3">
        <v>42552</v>
      </c>
      <c r="T256" t="s">
        <v>27</v>
      </c>
      <c r="U256">
        <v>81</v>
      </c>
    </row>
    <row r="257" spans="1:21" x14ac:dyDescent="0.25">
      <c r="A257">
        <v>211408</v>
      </c>
      <c r="B257" t="s">
        <v>36</v>
      </c>
      <c r="C257" s="1">
        <v>42552</v>
      </c>
      <c r="D257" t="s">
        <v>209</v>
      </c>
      <c r="E257">
        <v>1890</v>
      </c>
      <c r="F257" s="5">
        <v>1</v>
      </c>
      <c r="G257">
        <v>1890</v>
      </c>
      <c r="H257">
        <v>100147639</v>
      </c>
      <c r="I257" t="s">
        <v>23</v>
      </c>
      <c r="J257" s="4" t="s">
        <v>210</v>
      </c>
      <c r="K257">
        <v>0</v>
      </c>
      <c r="L257" t="s">
        <v>25</v>
      </c>
      <c r="M257" s="1">
        <v>42552</v>
      </c>
      <c r="N257" t="s">
        <v>39</v>
      </c>
      <c r="O257" s="2">
        <v>1890</v>
      </c>
      <c r="P257">
        <v>2016</v>
      </c>
      <c r="Q257">
        <v>7</v>
      </c>
      <c r="R257" t="s">
        <v>26</v>
      </c>
      <c r="S257" s="3">
        <v>42552</v>
      </c>
      <c r="T257" t="s">
        <v>27</v>
      </c>
      <c r="U257">
        <v>82</v>
      </c>
    </row>
    <row r="258" spans="1:21" x14ac:dyDescent="0.25">
      <c r="A258">
        <v>211409</v>
      </c>
      <c r="B258" t="s">
        <v>21</v>
      </c>
      <c r="C258" s="1">
        <v>42552</v>
      </c>
      <c r="D258" t="s">
        <v>211</v>
      </c>
      <c r="E258">
        <v>80</v>
      </c>
      <c r="F258" s="5">
        <v>1</v>
      </c>
      <c r="G258">
        <v>80</v>
      </c>
      <c r="H258">
        <v>100147640</v>
      </c>
      <c r="I258" t="s">
        <v>30</v>
      </c>
      <c r="J258" s="4" t="s">
        <v>186</v>
      </c>
      <c r="K258">
        <v>0</v>
      </c>
      <c r="L258" t="s">
        <v>25</v>
      </c>
      <c r="M258" s="1">
        <v>42552</v>
      </c>
      <c r="N258" t="s">
        <v>35</v>
      </c>
      <c r="O258">
        <v>80</v>
      </c>
      <c r="P258">
        <v>2016</v>
      </c>
      <c r="Q258">
        <v>7</v>
      </c>
      <c r="R258" t="s">
        <v>26</v>
      </c>
      <c r="S258" s="3">
        <v>42552</v>
      </c>
      <c r="T258" t="s">
        <v>27</v>
      </c>
      <c r="U258">
        <v>66</v>
      </c>
    </row>
    <row r="259" spans="1:21" x14ac:dyDescent="0.25">
      <c r="A259">
        <v>211410</v>
      </c>
      <c r="B259" t="s">
        <v>36</v>
      </c>
      <c r="C259" s="1">
        <v>42552</v>
      </c>
      <c r="D259" t="s">
        <v>212</v>
      </c>
      <c r="E259">
        <v>185</v>
      </c>
      <c r="F259" s="5">
        <v>2</v>
      </c>
      <c r="G259">
        <v>170</v>
      </c>
      <c r="H259">
        <v>100147641</v>
      </c>
      <c r="I259" t="s">
        <v>38</v>
      </c>
      <c r="J259" s="4" t="s">
        <v>207</v>
      </c>
      <c r="K259">
        <v>200</v>
      </c>
      <c r="L259" t="s">
        <v>25</v>
      </c>
      <c r="M259" s="1">
        <v>42552</v>
      </c>
      <c r="N259" t="s">
        <v>39</v>
      </c>
      <c r="O259">
        <v>370</v>
      </c>
      <c r="P259">
        <v>2016</v>
      </c>
      <c r="Q259">
        <v>7</v>
      </c>
      <c r="R259" t="s">
        <v>26</v>
      </c>
      <c r="S259" s="3">
        <v>42552</v>
      </c>
      <c r="T259" t="s">
        <v>27</v>
      </c>
      <c r="U259">
        <v>80</v>
      </c>
    </row>
    <row r="260" spans="1:21" x14ac:dyDescent="0.25">
      <c r="A260">
        <v>211411</v>
      </c>
      <c r="B260" t="s">
        <v>36</v>
      </c>
      <c r="C260" s="1">
        <v>42552</v>
      </c>
      <c r="D260" t="s">
        <v>141</v>
      </c>
      <c r="E260">
        <v>2</v>
      </c>
      <c r="F260" s="5">
        <v>1</v>
      </c>
      <c r="G260">
        <v>8</v>
      </c>
      <c r="H260">
        <v>100147642</v>
      </c>
      <c r="I260" t="s">
        <v>71</v>
      </c>
      <c r="J260" s="4" t="s">
        <v>24</v>
      </c>
      <c r="K260">
        <v>0</v>
      </c>
      <c r="L260" t="s">
        <v>25</v>
      </c>
      <c r="M260" s="1">
        <v>42552</v>
      </c>
      <c r="N260" t="s">
        <v>39</v>
      </c>
      <c r="O260">
        <v>2</v>
      </c>
      <c r="P260">
        <v>2016</v>
      </c>
      <c r="Q260">
        <v>7</v>
      </c>
      <c r="R260" t="s">
        <v>26</v>
      </c>
      <c r="S260" s="3">
        <v>42552</v>
      </c>
      <c r="T260" t="s">
        <v>27</v>
      </c>
      <c r="U260">
        <v>83</v>
      </c>
    </row>
    <row r="261" spans="1:21" x14ac:dyDescent="0.25">
      <c r="A261">
        <v>211412</v>
      </c>
      <c r="B261" t="s">
        <v>36</v>
      </c>
      <c r="C261" s="1">
        <v>42552</v>
      </c>
      <c r="D261" t="s">
        <v>213</v>
      </c>
      <c r="E261">
        <v>1</v>
      </c>
      <c r="F261" s="5">
        <v>1</v>
      </c>
      <c r="G261">
        <v>8</v>
      </c>
      <c r="H261">
        <v>100147642</v>
      </c>
      <c r="I261" t="s">
        <v>71</v>
      </c>
      <c r="J261" s="4" t="s">
        <v>24</v>
      </c>
      <c r="K261">
        <v>0</v>
      </c>
      <c r="L261" t="s">
        <v>25</v>
      </c>
      <c r="M261" s="1">
        <v>42552</v>
      </c>
      <c r="N261" t="s">
        <v>39</v>
      </c>
      <c r="O261">
        <v>1</v>
      </c>
      <c r="P261">
        <v>2016</v>
      </c>
      <c r="Q261">
        <v>7</v>
      </c>
      <c r="R261" t="s">
        <v>26</v>
      </c>
      <c r="S261" s="3">
        <v>42552</v>
      </c>
      <c r="T261" t="s">
        <v>27</v>
      </c>
      <c r="U261">
        <v>83</v>
      </c>
    </row>
    <row r="262" spans="1:21" x14ac:dyDescent="0.25">
      <c r="A262">
        <v>211413</v>
      </c>
      <c r="B262" t="s">
        <v>36</v>
      </c>
      <c r="C262" s="1">
        <v>42552</v>
      </c>
      <c r="D262" t="s">
        <v>214</v>
      </c>
      <c r="E262">
        <v>5</v>
      </c>
      <c r="F262" s="5">
        <v>1</v>
      </c>
      <c r="G262">
        <v>8</v>
      </c>
      <c r="H262">
        <v>100147642</v>
      </c>
      <c r="I262" t="s">
        <v>71</v>
      </c>
      <c r="J262" s="4" t="s">
        <v>24</v>
      </c>
      <c r="K262">
        <v>0</v>
      </c>
      <c r="L262" t="s">
        <v>25</v>
      </c>
      <c r="M262" s="1">
        <v>42552</v>
      </c>
      <c r="N262" t="s">
        <v>39</v>
      </c>
      <c r="O262">
        <v>5</v>
      </c>
      <c r="P262">
        <v>2016</v>
      </c>
      <c r="Q262">
        <v>7</v>
      </c>
      <c r="R262" t="s">
        <v>26</v>
      </c>
      <c r="S262" s="3">
        <v>42552</v>
      </c>
      <c r="T262" t="s">
        <v>27</v>
      </c>
      <c r="U262">
        <v>83</v>
      </c>
    </row>
    <row r="263" spans="1:21" x14ac:dyDescent="0.25">
      <c r="A263">
        <v>211415</v>
      </c>
      <c r="B263" t="s">
        <v>36</v>
      </c>
      <c r="C263" s="1">
        <v>42552</v>
      </c>
      <c r="D263" t="s">
        <v>215</v>
      </c>
      <c r="E263">
        <v>1350</v>
      </c>
      <c r="F263" s="5">
        <v>1</v>
      </c>
      <c r="G263">
        <v>1350</v>
      </c>
      <c r="H263">
        <v>100147643</v>
      </c>
      <c r="I263" t="s">
        <v>216</v>
      </c>
      <c r="J263" s="4" t="s">
        <v>24</v>
      </c>
      <c r="K263">
        <v>0</v>
      </c>
      <c r="L263" t="s">
        <v>25</v>
      </c>
      <c r="M263" s="1">
        <v>42552</v>
      </c>
      <c r="N263" t="s">
        <v>39</v>
      </c>
      <c r="O263" s="2">
        <v>1350</v>
      </c>
      <c r="P263">
        <v>2016</v>
      </c>
      <c r="Q263">
        <v>7</v>
      </c>
      <c r="R263" t="s">
        <v>26</v>
      </c>
      <c r="S263" s="3">
        <v>42552</v>
      </c>
      <c r="T263" t="s">
        <v>27</v>
      </c>
      <c r="U263">
        <v>84</v>
      </c>
    </row>
    <row r="264" spans="1:21" x14ac:dyDescent="0.25">
      <c r="A264">
        <v>211416</v>
      </c>
      <c r="B264" t="s">
        <v>36</v>
      </c>
      <c r="C264" s="1">
        <v>42552</v>
      </c>
      <c r="D264" t="s">
        <v>217</v>
      </c>
      <c r="E264">
        <v>2490</v>
      </c>
      <c r="F264" s="5">
        <v>1</v>
      </c>
      <c r="G264">
        <v>2490</v>
      </c>
      <c r="H264">
        <v>100147644</v>
      </c>
      <c r="I264" t="s">
        <v>43</v>
      </c>
      <c r="J264" s="4" t="s">
        <v>218</v>
      </c>
      <c r="K264">
        <v>0</v>
      </c>
      <c r="L264" t="s">
        <v>25</v>
      </c>
      <c r="M264" s="1">
        <v>42552</v>
      </c>
      <c r="N264" t="s">
        <v>39</v>
      </c>
      <c r="O264" s="2">
        <v>2490</v>
      </c>
      <c r="P264">
        <v>2016</v>
      </c>
      <c r="Q264">
        <v>7</v>
      </c>
      <c r="R264" t="s">
        <v>26</v>
      </c>
      <c r="S264" s="3">
        <v>42552</v>
      </c>
      <c r="T264" t="s">
        <v>27</v>
      </c>
      <c r="U264">
        <v>35</v>
      </c>
    </row>
    <row r="265" spans="1:21" x14ac:dyDescent="0.25">
      <c r="A265">
        <v>211417</v>
      </c>
      <c r="B265" t="s">
        <v>36</v>
      </c>
      <c r="C265" s="1">
        <v>42552</v>
      </c>
      <c r="D265" t="s">
        <v>219</v>
      </c>
      <c r="E265">
        <v>1650</v>
      </c>
      <c r="F265" s="5">
        <v>1</v>
      </c>
      <c r="G265">
        <v>1650</v>
      </c>
      <c r="H265">
        <v>100147645</v>
      </c>
      <c r="I265" t="s">
        <v>23</v>
      </c>
      <c r="J265" s="4" t="s">
        <v>220</v>
      </c>
      <c r="K265">
        <v>0</v>
      </c>
      <c r="L265" t="s">
        <v>25</v>
      </c>
      <c r="M265" s="1">
        <v>42552</v>
      </c>
      <c r="N265" t="s">
        <v>39</v>
      </c>
      <c r="O265" s="2">
        <v>1650</v>
      </c>
      <c r="P265">
        <v>2016</v>
      </c>
      <c r="Q265">
        <v>7</v>
      </c>
      <c r="R265" t="s">
        <v>26</v>
      </c>
      <c r="S265" s="3">
        <v>42552</v>
      </c>
      <c r="T265" t="s">
        <v>27</v>
      </c>
      <c r="U265">
        <v>85</v>
      </c>
    </row>
    <row r="266" spans="1:21" x14ac:dyDescent="0.25">
      <c r="A266">
        <v>211419</v>
      </c>
      <c r="B266" t="s">
        <v>28</v>
      </c>
      <c r="C266" s="1">
        <v>42552</v>
      </c>
      <c r="D266" t="s">
        <v>221</v>
      </c>
      <c r="E266">
        <v>1870</v>
      </c>
      <c r="F266" s="5">
        <v>1</v>
      </c>
      <c r="G266">
        <v>1870</v>
      </c>
      <c r="H266">
        <v>100147646</v>
      </c>
      <c r="I266" t="s">
        <v>30</v>
      </c>
      <c r="J266" s="4" t="s">
        <v>222</v>
      </c>
      <c r="K266">
        <v>0</v>
      </c>
      <c r="L266" t="s">
        <v>223</v>
      </c>
      <c r="M266" s="1">
        <v>42552</v>
      </c>
      <c r="N266" t="s">
        <v>31</v>
      </c>
      <c r="O266" s="2">
        <v>1870</v>
      </c>
      <c r="P266">
        <v>2016</v>
      </c>
      <c r="Q266">
        <v>7</v>
      </c>
      <c r="R266" t="s">
        <v>26</v>
      </c>
      <c r="S266" s="3">
        <v>42552</v>
      </c>
      <c r="T266" t="s">
        <v>27</v>
      </c>
      <c r="U266">
        <v>86</v>
      </c>
    </row>
    <row r="267" spans="1:21" x14ac:dyDescent="0.25">
      <c r="A267">
        <v>211420</v>
      </c>
      <c r="B267" t="s">
        <v>77</v>
      </c>
      <c r="C267" s="1">
        <v>42552</v>
      </c>
      <c r="D267" t="s">
        <v>224</v>
      </c>
      <c r="E267">
        <v>2050</v>
      </c>
      <c r="F267" s="5">
        <v>1</v>
      </c>
      <c r="G267">
        <v>2050</v>
      </c>
      <c r="H267">
        <v>100147647</v>
      </c>
      <c r="I267" t="s">
        <v>23</v>
      </c>
      <c r="J267" s="4" t="s">
        <v>220</v>
      </c>
      <c r="K267">
        <v>0</v>
      </c>
      <c r="L267" t="s">
        <v>25</v>
      </c>
      <c r="M267" s="1">
        <v>42552</v>
      </c>
      <c r="N267" t="s">
        <v>39</v>
      </c>
      <c r="O267" s="2">
        <v>2050</v>
      </c>
      <c r="P267">
        <v>2016</v>
      </c>
      <c r="Q267">
        <v>7</v>
      </c>
      <c r="R267" t="s">
        <v>26</v>
      </c>
      <c r="S267" s="3">
        <v>42552</v>
      </c>
      <c r="T267" t="s">
        <v>27</v>
      </c>
      <c r="U267">
        <v>85</v>
      </c>
    </row>
    <row r="268" spans="1:21" x14ac:dyDescent="0.25">
      <c r="A268">
        <v>211422</v>
      </c>
      <c r="B268" t="s">
        <v>21</v>
      </c>
      <c r="C268" s="1">
        <v>42552</v>
      </c>
      <c r="D268" t="s">
        <v>225</v>
      </c>
      <c r="E268">
        <v>995</v>
      </c>
      <c r="F268" s="5">
        <v>1</v>
      </c>
      <c r="G268">
        <v>0</v>
      </c>
      <c r="H268">
        <v>100147648</v>
      </c>
      <c r="I268" t="s">
        <v>216</v>
      </c>
      <c r="J268" s="4" t="s">
        <v>24</v>
      </c>
      <c r="K268">
        <v>0</v>
      </c>
      <c r="L268" t="s">
        <v>54</v>
      </c>
      <c r="M268" s="1">
        <v>42552</v>
      </c>
      <c r="N268" t="s">
        <v>35</v>
      </c>
      <c r="O268">
        <v>995</v>
      </c>
      <c r="P268">
        <v>2016</v>
      </c>
      <c r="Q268">
        <v>7</v>
      </c>
      <c r="R268" t="s">
        <v>26</v>
      </c>
      <c r="S268" s="3">
        <v>42552</v>
      </c>
      <c r="T268" t="s">
        <v>27</v>
      </c>
      <c r="U268">
        <v>87</v>
      </c>
    </row>
    <row r="269" spans="1:21" x14ac:dyDescent="0.25">
      <c r="A269">
        <v>211423</v>
      </c>
      <c r="B269" t="s">
        <v>21</v>
      </c>
      <c r="C269" s="1">
        <v>42552</v>
      </c>
      <c r="D269" t="s">
        <v>33</v>
      </c>
      <c r="E269">
        <v>360</v>
      </c>
      <c r="F269" s="5">
        <v>1</v>
      </c>
      <c r="G269">
        <v>360</v>
      </c>
      <c r="H269">
        <v>100147649</v>
      </c>
      <c r="I269" t="s">
        <v>30</v>
      </c>
      <c r="J269" s="4" t="s">
        <v>139</v>
      </c>
      <c r="K269">
        <v>0</v>
      </c>
      <c r="L269" t="s">
        <v>25</v>
      </c>
      <c r="M269" s="1">
        <v>42552</v>
      </c>
      <c r="N269" t="s">
        <v>35</v>
      </c>
      <c r="O269">
        <v>360</v>
      </c>
      <c r="P269">
        <v>2016</v>
      </c>
      <c r="Q269">
        <v>7</v>
      </c>
      <c r="R269" t="s">
        <v>26</v>
      </c>
      <c r="S269" s="3">
        <v>42552</v>
      </c>
      <c r="T269" t="s">
        <v>27</v>
      </c>
      <c r="U269">
        <v>43</v>
      </c>
    </row>
    <row r="270" spans="1:21" x14ac:dyDescent="0.25">
      <c r="A270">
        <v>211424</v>
      </c>
      <c r="B270" t="s">
        <v>21</v>
      </c>
      <c r="C270" s="1">
        <v>42552</v>
      </c>
      <c r="D270" t="s">
        <v>33</v>
      </c>
      <c r="E270">
        <v>360</v>
      </c>
      <c r="F270" s="5">
        <v>6</v>
      </c>
      <c r="G270">
        <v>2160</v>
      </c>
      <c r="H270">
        <v>100147650</v>
      </c>
      <c r="I270" t="s">
        <v>30</v>
      </c>
      <c r="J270" s="4" t="s">
        <v>139</v>
      </c>
      <c r="K270">
        <v>0</v>
      </c>
      <c r="L270" t="s">
        <v>25</v>
      </c>
      <c r="M270" s="1">
        <v>42552</v>
      </c>
      <c r="N270" t="s">
        <v>35</v>
      </c>
      <c r="O270" s="2">
        <v>2160</v>
      </c>
      <c r="P270">
        <v>2016</v>
      </c>
      <c r="Q270">
        <v>7</v>
      </c>
      <c r="R270" t="s">
        <v>26</v>
      </c>
      <c r="S270" s="3">
        <v>42552</v>
      </c>
      <c r="T270" t="s">
        <v>27</v>
      </c>
      <c r="U270">
        <v>43</v>
      </c>
    </row>
    <row r="271" spans="1:21" x14ac:dyDescent="0.25">
      <c r="A271">
        <v>211425</v>
      </c>
      <c r="B271" t="s">
        <v>21</v>
      </c>
      <c r="C271" s="1">
        <v>42552</v>
      </c>
      <c r="D271" t="s">
        <v>95</v>
      </c>
      <c r="E271">
        <v>350</v>
      </c>
      <c r="F271" s="5">
        <v>1</v>
      </c>
      <c r="G271">
        <v>975</v>
      </c>
      <c r="H271">
        <v>100147651</v>
      </c>
      <c r="I271" t="s">
        <v>38</v>
      </c>
      <c r="J271" s="4" t="s">
        <v>24</v>
      </c>
      <c r="K271">
        <v>0</v>
      </c>
      <c r="L271" t="s">
        <v>25</v>
      </c>
      <c r="M271" s="1">
        <v>42552</v>
      </c>
      <c r="N271" t="s">
        <v>35</v>
      </c>
      <c r="O271">
        <v>350</v>
      </c>
      <c r="P271">
        <v>2016</v>
      </c>
      <c r="Q271">
        <v>7</v>
      </c>
      <c r="R271" t="s">
        <v>26</v>
      </c>
      <c r="S271" s="3">
        <v>42552</v>
      </c>
      <c r="T271" t="s">
        <v>27</v>
      </c>
      <c r="U271">
        <v>88</v>
      </c>
    </row>
    <row r="272" spans="1:21" x14ac:dyDescent="0.25">
      <c r="A272">
        <v>211426</v>
      </c>
      <c r="B272" t="s">
        <v>21</v>
      </c>
      <c r="C272" s="1">
        <v>42552</v>
      </c>
      <c r="D272" t="s">
        <v>41</v>
      </c>
      <c r="E272">
        <v>170</v>
      </c>
      <c r="F272" s="5">
        <v>1</v>
      </c>
      <c r="G272">
        <v>975</v>
      </c>
      <c r="H272">
        <v>100147651</v>
      </c>
      <c r="I272" t="s">
        <v>38</v>
      </c>
      <c r="J272" s="4" t="s">
        <v>24</v>
      </c>
      <c r="K272">
        <v>0</v>
      </c>
      <c r="L272" t="s">
        <v>25</v>
      </c>
      <c r="M272" s="1">
        <v>42552</v>
      </c>
      <c r="N272" t="s">
        <v>35</v>
      </c>
      <c r="O272">
        <v>170</v>
      </c>
      <c r="P272">
        <v>2016</v>
      </c>
      <c r="Q272">
        <v>7</v>
      </c>
      <c r="R272" t="s">
        <v>26</v>
      </c>
      <c r="S272" s="3">
        <v>42552</v>
      </c>
      <c r="T272" t="s">
        <v>27</v>
      </c>
      <c r="U272">
        <v>88</v>
      </c>
    </row>
    <row r="273" spans="1:21" x14ac:dyDescent="0.25">
      <c r="A273">
        <v>211427</v>
      </c>
      <c r="B273" t="s">
        <v>21</v>
      </c>
      <c r="C273" s="1">
        <v>42552</v>
      </c>
      <c r="D273" t="s">
        <v>226</v>
      </c>
      <c r="E273">
        <v>170</v>
      </c>
      <c r="F273" s="5">
        <v>1</v>
      </c>
      <c r="G273">
        <v>975</v>
      </c>
      <c r="H273">
        <v>100147651</v>
      </c>
      <c r="I273" t="s">
        <v>38</v>
      </c>
      <c r="J273" s="4" t="s">
        <v>24</v>
      </c>
      <c r="K273">
        <v>0</v>
      </c>
      <c r="L273" t="s">
        <v>25</v>
      </c>
      <c r="M273" s="1">
        <v>42552</v>
      </c>
      <c r="N273" t="s">
        <v>35</v>
      </c>
      <c r="O273">
        <v>170</v>
      </c>
      <c r="P273">
        <v>2016</v>
      </c>
      <c r="Q273">
        <v>7</v>
      </c>
      <c r="R273" t="s">
        <v>26</v>
      </c>
      <c r="S273" s="3">
        <v>42552</v>
      </c>
      <c r="T273" t="s">
        <v>27</v>
      </c>
      <c r="U273">
        <v>88</v>
      </c>
    </row>
    <row r="274" spans="1:21" x14ac:dyDescent="0.25">
      <c r="A274">
        <v>211428</v>
      </c>
      <c r="B274" t="s">
        <v>21</v>
      </c>
      <c r="C274" s="1">
        <v>42552</v>
      </c>
      <c r="D274" t="s">
        <v>227</v>
      </c>
      <c r="E274">
        <v>285</v>
      </c>
      <c r="F274" s="5">
        <v>1</v>
      </c>
      <c r="G274">
        <v>975</v>
      </c>
      <c r="H274">
        <v>100147651</v>
      </c>
      <c r="I274" t="s">
        <v>38</v>
      </c>
      <c r="J274" s="4" t="s">
        <v>24</v>
      </c>
      <c r="K274">
        <v>0</v>
      </c>
      <c r="L274" t="s">
        <v>25</v>
      </c>
      <c r="M274" s="1">
        <v>42552</v>
      </c>
      <c r="N274" t="s">
        <v>35</v>
      </c>
      <c r="O274">
        <v>285</v>
      </c>
      <c r="P274">
        <v>2016</v>
      </c>
      <c r="Q274">
        <v>7</v>
      </c>
      <c r="R274" t="s">
        <v>26</v>
      </c>
      <c r="S274" s="3">
        <v>42552</v>
      </c>
      <c r="T274" t="s">
        <v>27</v>
      </c>
      <c r="U274">
        <v>88</v>
      </c>
    </row>
    <row r="275" spans="1:21" x14ac:dyDescent="0.25">
      <c r="A275">
        <v>211429</v>
      </c>
      <c r="B275" t="s">
        <v>21</v>
      </c>
      <c r="C275" s="1">
        <v>42552</v>
      </c>
      <c r="D275" t="s">
        <v>53</v>
      </c>
      <c r="E275">
        <v>320</v>
      </c>
      <c r="F275" s="5">
        <v>1</v>
      </c>
      <c r="G275">
        <v>320</v>
      </c>
      <c r="H275">
        <v>100147652</v>
      </c>
      <c r="I275" t="s">
        <v>30</v>
      </c>
      <c r="J275" s="4" t="s">
        <v>228</v>
      </c>
      <c r="K275">
        <v>0</v>
      </c>
      <c r="L275" t="s">
        <v>25</v>
      </c>
      <c r="M275" s="1">
        <v>42552</v>
      </c>
      <c r="N275" t="s">
        <v>35</v>
      </c>
      <c r="O275">
        <v>320</v>
      </c>
      <c r="P275">
        <v>2016</v>
      </c>
      <c r="Q275">
        <v>7</v>
      </c>
      <c r="R275" t="s">
        <v>26</v>
      </c>
      <c r="S275" s="3">
        <v>42552</v>
      </c>
      <c r="T275" t="s">
        <v>27</v>
      </c>
      <c r="U275">
        <v>43</v>
      </c>
    </row>
    <row r="276" spans="1:21" x14ac:dyDescent="0.25">
      <c r="A276">
        <v>211430</v>
      </c>
      <c r="B276" t="s">
        <v>21</v>
      </c>
      <c r="C276" s="1">
        <v>42552</v>
      </c>
      <c r="D276" t="s">
        <v>229</v>
      </c>
      <c r="E276">
        <v>1099</v>
      </c>
      <c r="F276" s="5">
        <v>1</v>
      </c>
      <c r="G276">
        <v>1099</v>
      </c>
      <c r="H276">
        <v>100147653</v>
      </c>
      <c r="I276" t="s">
        <v>23</v>
      </c>
      <c r="J276" s="4" t="s">
        <v>24</v>
      </c>
      <c r="K276">
        <v>0</v>
      </c>
      <c r="L276" t="s">
        <v>25</v>
      </c>
      <c r="M276" s="1">
        <v>42552</v>
      </c>
      <c r="N276" t="s">
        <v>35</v>
      </c>
      <c r="O276" s="2">
        <v>1099</v>
      </c>
      <c r="P276">
        <v>2016</v>
      </c>
      <c r="Q276">
        <v>7</v>
      </c>
      <c r="R276" t="s">
        <v>26</v>
      </c>
      <c r="S276" s="3">
        <v>42552</v>
      </c>
      <c r="T276" t="s">
        <v>27</v>
      </c>
      <c r="U276">
        <v>89</v>
      </c>
    </row>
    <row r="277" spans="1:21" x14ac:dyDescent="0.25">
      <c r="A277">
        <v>211432</v>
      </c>
      <c r="B277" t="s">
        <v>21</v>
      </c>
      <c r="C277" s="1">
        <v>42552</v>
      </c>
      <c r="D277" t="s">
        <v>29</v>
      </c>
      <c r="E277">
        <v>240</v>
      </c>
      <c r="F277" s="5">
        <v>1</v>
      </c>
      <c r="G277">
        <v>240</v>
      </c>
      <c r="H277">
        <v>100147654</v>
      </c>
      <c r="I277" t="s">
        <v>30</v>
      </c>
      <c r="J277" s="4" t="s">
        <v>228</v>
      </c>
      <c r="K277">
        <v>0</v>
      </c>
      <c r="L277" t="s">
        <v>25</v>
      </c>
      <c r="M277" s="1">
        <v>42552</v>
      </c>
      <c r="N277" t="s">
        <v>35</v>
      </c>
      <c r="O277">
        <v>240</v>
      </c>
      <c r="P277">
        <v>2016</v>
      </c>
      <c r="Q277">
        <v>7</v>
      </c>
      <c r="R277" t="s">
        <v>26</v>
      </c>
      <c r="S277" s="3">
        <v>42552</v>
      </c>
      <c r="T277" t="s">
        <v>27</v>
      </c>
      <c r="U277">
        <v>43</v>
      </c>
    </row>
    <row r="278" spans="1:21" x14ac:dyDescent="0.25">
      <c r="A278">
        <v>211433</v>
      </c>
      <c r="B278" t="s">
        <v>21</v>
      </c>
      <c r="C278" s="1">
        <v>42552</v>
      </c>
      <c r="D278" t="s">
        <v>33</v>
      </c>
      <c r="E278">
        <v>360</v>
      </c>
      <c r="F278" s="5">
        <v>2</v>
      </c>
      <c r="G278">
        <v>720</v>
      </c>
      <c r="H278">
        <v>100147655</v>
      </c>
      <c r="I278" t="s">
        <v>30</v>
      </c>
      <c r="J278" s="4" t="s">
        <v>228</v>
      </c>
      <c r="K278">
        <v>0</v>
      </c>
      <c r="L278" t="s">
        <v>25</v>
      </c>
      <c r="M278" s="1">
        <v>42552</v>
      </c>
      <c r="N278" t="s">
        <v>35</v>
      </c>
      <c r="O278">
        <v>720</v>
      </c>
      <c r="P278">
        <v>2016</v>
      </c>
      <c r="Q278">
        <v>7</v>
      </c>
      <c r="R278" t="s">
        <v>26</v>
      </c>
      <c r="S278" s="3">
        <v>42552</v>
      </c>
      <c r="T278" t="s">
        <v>27</v>
      </c>
      <c r="U278">
        <v>43</v>
      </c>
    </row>
    <row r="279" spans="1:21" x14ac:dyDescent="0.25">
      <c r="A279">
        <v>211434</v>
      </c>
      <c r="B279" t="s">
        <v>21</v>
      </c>
      <c r="C279" s="1">
        <v>42552</v>
      </c>
      <c r="D279" t="s">
        <v>53</v>
      </c>
      <c r="E279">
        <v>320</v>
      </c>
      <c r="F279" s="5">
        <v>2</v>
      </c>
      <c r="G279">
        <v>640</v>
      </c>
      <c r="H279">
        <v>100147656</v>
      </c>
      <c r="I279" t="s">
        <v>30</v>
      </c>
      <c r="J279" s="4" t="s">
        <v>228</v>
      </c>
      <c r="K279">
        <v>0</v>
      </c>
      <c r="L279" t="s">
        <v>25</v>
      </c>
      <c r="M279" s="1">
        <v>42552</v>
      </c>
      <c r="N279" t="s">
        <v>35</v>
      </c>
      <c r="O279">
        <v>640</v>
      </c>
      <c r="P279">
        <v>2016</v>
      </c>
      <c r="Q279">
        <v>7</v>
      </c>
      <c r="R279" t="s">
        <v>26</v>
      </c>
      <c r="S279" s="3">
        <v>42552</v>
      </c>
      <c r="T279" t="s">
        <v>27</v>
      </c>
      <c r="U279">
        <v>43</v>
      </c>
    </row>
    <row r="280" spans="1:21" x14ac:dyDescent="0.25">
      <c r="A280">
        <v>211435</v>
      </c>
      <c r="B280" t="s">
        <v>28</v>
      </c>
      <c r="C280" s="1">
        <v>42552</v>
      </c>
      <c r="D280" t="s">
        <v>230</v>
      </c>
      <c r="E280">
        <v>3290</v>
      </c>
      <c r="F280" s="5">
        <v>1</v>
      </c>
      <c r="G280">
        <v>3290</v>
      </c>
      <c r="H280">
        <v>100147657</v>
      </c>
      <c r="I280" t="s">
        <v>56</v>
      </c>
      <c r="J280" s="4" t="s">
        <v>24</v>
      </c>
      <c r="K280">
        <v>0</v>
      </c>
      <c r="L280" t="s">
        <v>25</v>
      </c>
      <c r="M280" s="1">
        <v>42552</v>
      </c>
      <c r="N280" t="s">
        <v>31</v>
      </c>
      <c r="O280" s="2">
        <v>3290</v>
      </c>
      <c r="P280">
        <v>2016</v>
      </c>
      <c r="Q280">
        <v>7</v>
      </c>
      <c r="R280" t="s">
        <v>26</v>
      </c>
      <c r="S280" s="3">
        <v>42552</v>
      </c>
      <c r="T280" t="s">
        <v>27</v>
      </c>
      <c r="U280">
        <v>90</v>
      </c>
    </row>
    <row r="281" spans="1:21" x14ac:dyDescent="0.25">
      <c r="A281">
        <v>211437</v>
      </c>
      <c r="B281" t="s">
        <v>21</v>
      </c>
      <c r="C281" s="1">
        <v>42552</v>
      </c>
      <c r="D281" t="s">
        <v>29</v>
      </c>
      <c r="E281">
        <v>240</v>
      </c>
      <c r="F281" s="5">
        <v>2</v>
      </c>
      <c r="G281">
        <v>480</v>
      </c>
      <c r="H281">
        <v>100147658</v>
      </c>
      <c r="I281" t="s">
        <v>30</v>
      </c>
      <c r="J281" s="4" t="s">
        <v>228</v>
      </c>
      <c r="K281">
        <v>0</v>
      </c>
      <c r="L281" t="s">
        <v>25</v>
      </c>
      <c r="M281" s="1">
        <v>42552</v>
      </c>
      <c r="N281" t="s">
        <v>35</v>
      </c>
      <c r="O281">
        <v>480</v>
      </c>
      <c r="P281">
        <v>2016</v>
      </c>
      <c r="Q281">
        <v>7</v>
      </c>
      <c r="R281" t="s">
        <v>26</v>
      </c>
      <c r="S281" s="3">
        <v>42552</v>
      </c>
      <c r="T281" t="s">
        <v>27</v>
      </c>
      <c r="U281">
        <v>43</v>
      </c>
    </row>
    <row r="282" spans="1:21" x14ac:dyDescent="0.25">
      <c r="A282">
        <v>211438</v>
      </c>
      <c r="B282" t="s">
        <v>21</v>
      </c>
      <c r="C282" s="1">
        <v>42552</v>
      </c>
      <c r="D282" t="s">
        <v>33</v>
      </c>
      <c r="E282">
        <v>360</v>
      </c>
      <c r="F282" s="5">
        <v>1</v>
      </c>
      <c r="G282">
        <v>360</v>
      </c>
      <c r="H282">
        <v>100147659</v>
      </c>
      <c r="I282" t="s">
        <v>30</v>
      </c>
      <c r="J282" s="4" t="s">
        <v>228</v>
      </c>
      <c r="K282">
        <v>0</v>
      </c>
      <c r="L282" t="s">
        <v>25</v>
      </c>
      <c r="M282" s="1">
        <v>42552</v>
      </c>
      <c r="N282" t="s">
        <v>35</v>
      </c>
      <c r="O282">
        <v>360</v>
      </c>
      <c r="P282">
        <v>2016</v>
      </c>
      <c r="Q282">
        <v>7</v>
      </c>
      <c r="R282" t="s">
        <v>26</v>
      </c>
      <c r="S282" s="3">
        <v>42552</v>
      </c>
      <c r="T282" t="s">
        <v>27</v>
      </c>
      <c r="U282">
        <v>43</v>
      </c>
    </row>
    <row r="283" spans="1:21" x14ac:dyDescent="0.25">
      <c r="A283">
        <v>211439</v>
      </c>
      <c r="B283" t="s">
        <v>21</v>
      </c>
      <c r="C283" s="1">
        <v>42552</v>
      </c>
      <c r="D283" t="s">
        <v>53</v>
      </c>
      <c r="E283">
        <v>320</v>
      </c>
      <c r="F283" s="5">
        <v>1</v>
      </c>
      <c r="G283">
        <v>320</v>
      </c>
      <c r="H283">
        <v>100147660</v>
      </c>
      <c r="I283" t="s">
        <v>30</v>
      </c>
      <c r="J283" s="4" t="s">
        <v>228</v>
      </c>
      <c r="K283">
        <v>0</v>
      </c>
      <c r="L283" t="s">
        <v>25</v>
      </c>
      <c r="M283" s="1">
        <v>42552</v>
      </c>
      <c r="N283" t="s">
        <v>35</v>
      </c>
      <c r="O283">
        <v>320</v>
      </c>
      <c r="P283">
        <v>2016</v>
      </c>
      <c r="Q283">
        <v>7</v>
      </c>
      <c r="R283" t="s">
        <v>26</v>
      </c>
      <c r="S283" s="3">
        <v>42552</v>
      </c>
      <c r="T283" t="s">
        <v>27</v>
      </c>
      <c r="U283">
        <v>43</v>
      </c>
    </row>
    <row r="284" spans="1:21" x14ac:dyDescent="0.25">
      <c r="A284">
        <v>211440</v>
      </c>
      <c r="B284" t="s">
        <v>21</v>
      </c>
      <c r="C284" s="1">
        <v>42552</v>
      </c>
      <c r="D284" t="s">
        <v>33</v>
      </c>
      <c r="E284">
        <v>360</v>
      </c>
      <c r="F284" s="5">
        <v>1</v>
      </c>
      <c r="G284">
        <v>360</v>
      </c>
      <c r="H284">
        <v>100147661</v>
      </c>
      <c r="I284" t="s">
        <v>30</v>
      </c>
      <c r="J284" s="4" t="s">
        <v>228</v>
      </c>
      <c r="K284">
        <v>0</v>
      </c>
      <c r="L284" t="s">
        <v>25</v>
      </c>
      <c r="M284" s="1">
        <v>42552</v>
      </c>
      <c r="N284" t="s">
        <v>35</v>
      </c>
      <c r="O284">
        <v>360</v>
      </c>
      <c r="P284">
        <v>2016</v>
      </c>
      <c r="Q284">
        <v>7</v>
      </c>
      <c r="R284" t="s">
        <v>26</v>
      </c>
      <c r="S284" s="3">
        <v>42552</v>
      </c>
      <c r="T284" t="s">
        <v>27</v>
      </c>
      <c r="U284">
        <v>43</v>
      </c>
    </row>
    <row r="285" spans="1:21" x14ac:dyDescent="0.25">
      <c r="A285">
        <v>211441</v>
      </c>
      <c r="B285" t="s">
        <v>21</v>
      </c>
      <c r="C285" s="1">
        <v>42552</v>
      </c>
      <c r="D285" t="s">
        <v>53</v>
      </c>
      <c r="E285">
        <v>320</v>
      </c>
      <c r="F285" s="5">
        <v>1</v>
      </c>
      <c r="G285">
        <v>320</v>
      </c>
      <c r="H285">
        <v>100147662</v>
      </c>
      <c r="I285" t="s">
        <v>30</v>
      </c>
      <c r="J285" s="4" t="s">
        <v>228</v>
      </c>
      <c r="K285">
        <v>0</v>
      </c>
      <c r="L285" t="s">
        <v>25</v>
      </c>
      <c r="M285" s="1">
        <v>42552</v>
      </c>
      <c r="N285" t="s">
        <v>35</v>
      </c>
      <c r="O285">
        <v>320</v>
      </c>
      <c r="P285">
        <v>2016</v>
      </c>
      <c r="Q285">
        <v>7</v>
      </c>
      <c r="R285" t="s">
        <v>26</v>
      </c>
      <c r="S285" s="3">
        <v>42552</v>
      </c>
      <c r="T285" t="s">
        <v>27</v>
      </c>
      <c r="U285">
        <v>43</v>
      </c>
    </row>
    <row r="286" spans="1:21" x14ac:dyDescent="0.25">
      <c r="A286">
        <v>211442</v>
      </c>
      <c r="B286" t="s">
        <v>21</v>
      </c>
      <c r="C286" s="1">
        <v>42552</v>
      </c>
      <c r="D286" t="s">
        <v>231</v>
      </c>
      <c r="E286">
        <v>1690</v>
      </c>
      <c r="F286" s="5">
        <v>1</v>
      </c>
      <c r="G286">
        <v>1013</v>
      </c>
      <c r="H286">
        <v>100147663</v>
      </c>
      <c r="I286" t="s">
        <v>47</v>
      </c>
      <c r="J286" s="4" t="s">
        <v>24</v>
      </c>
      <c r="K286">
        <v>0</v>
      </c>
      <c r="L286" t="s">
        <v>25</v>
      </c>
      <c r="M286" s="1">
        <v>42552</v>
      </c>
      <c r="N286" t="s">
        <v>35</v>
      </c>
      <c r="O286" s="2">
        <v>1690</v>
      </c>
      <c r="P286">
        <v>2016</v>
      </c>
      <c r="Q286">
        <v>7</v>
      </c>
      <c r="R286" t="s">
        <v>26</v>
      </c>
      <c r="S286" s="3">
        <v>42552</v>
      </c>
      <c r="T286" t="s">
        <v>27</v>
      </c>
      <c r="U286">
        <v>91</v>
      </c>
    </row>
    <row r="287" spans="1:21" x14ac:dyDescent="0.25">
      <c r="A287">
        <v>211443</v>
      </c>
      <c r="B287" t="s">
        <v>21</v>
      </c>
      <c r="C287" s="1">
        <v>42552</v>
      </c>
      <c r="D287" t="s">
        <v>232</v>
      </c>
      <c r="E287">
        <v>500</v>
      </c>
      <c r="F287" s="5">
        <v>1</v>
      </c>
      <c r="G287">
        <v>1013</v>
      </c>
      <c r="H287">
        <v>100147663</v>
      </c>
      <c r="I287" t="s">
        <v>233</v>
      </c>
      <c r="J287" s="4" t="s">
        <v>24</v>
      </c>
      <c r="K287">
        <v>0</v>
      </c>
      <c r="L287" t="s">
        <v>25</v>
      </c>
      <c r="M287" s="1">
        <v>42552</v>
      </c>
      <c r="N287" t="s">
        <v>35</v>
      </c>
      <c r="O287">
        <v>500</v>
      </c>
      <c r="P287">
        <v>2016</v>
      </c>
      <c r="Q287">
        <v>7</v>
      </c>
      <c r="R287" t="s">
        <v>26</v>
      </c>
      <c r="S287" s="3">
        <v>42552</v>
      </c>
      <c r="T287" t="s">
        <v>27</v>
      </c>
      <c r="U287">
        <v>91</v>
      </c>
    </row>
    <row r="288" spans="1:21" x14ac:dyDescent="0.25">
      <c r="A288">
        <v>211444</v>
      </c>
      <c r="B288" t="s">
        <v>21</v>
      </c>
      <c r="C288" s="1">
        <v>42552</v>
      </c>
      <c r="D288" t="s">
        <v>234</v>
      </c>
      <c r="E288">
        <v>2800</v>
      </c>
      <c r="F288" s="5">
        <v>1</v>
      </c>
      <c r="G288">
        <v>1013</v>
      </c>
      <c r="H288">
        <v>100147663</v>
      </c>
      <c r="I288" t="s">
        <v>71</v>
      </c>
      <c r="J288" s="4" t="s">
        <v>24</v>
      </c>
      <c r="K288">
        <v>0</v>
      </c>
      <c r="L288" t="s">
        <v>25</v>
      </c>
      <c r="M288" s="1">
        <v>42552</v>
      </c>
      <c r="N288" t="s">
        <v>35</v>
      </c>
      <c r="O288" s="2">
        <v>2800</v>
      </c>
      <c r="P288">
        <v>2016</v>
      </c>
      <c r="Q288">
        <v>7</v>
      </c>
      <c r="R288" t="s">
        <v>26</v>
      </c>
      <c r="S288" s="3">
        <v>42552</v>
      </c>
      <c r="T288" t="s">
        <v>27</v>
      </c>
      <c r="U288">
        <v>91</v>
      </c>
    </row>
    <row r="289" spans="1:21" x14ac:dyDescent="0.25">
      <c r="A289">
        <v>211445</v>
      </c>
      <c r="B289" t="s">
        <v>21</v>
      </c>
      <c r="C289" s="1">
        <v>42552</v>
      </c>
      <c r="D289" t="s">
        <v>235</v>
      </c>
      <c r="E289">
        <v>2550</v>
      </c>
      <c r="F289" s="5">
        <v>1</v>
      </c>
      <c r="G289">
        <v>1013</v>
      </c>
      <c r="H289">
        <v>100147663</v>
      </c>
      <c r="I289" t="s">
        <v>71</v>
      </c>
      <c r="J289" s="4" t="s">
        <v>24</v>
      </c>
      <c r="K289">
        <v>0</v>
      </c>
      <c r="L289" t="s">
        <v>25</v>
      </c>
      <c r="M289" s="1">
        <v>42552</v>
      </c>
      <c r="N289" t="s">
        <v>35</v>
      </c>
      <c r="O289" s="2">
        <v>2550</v>
      </c>
      <c r="P289">
        <v>2016</v>
      </c>
      <c r="Q289">
        <v>7</v>
      </c>
      <c r="R289" t="s">
        <v>26</v>
      </c>
      <c r="S289" s="3">
        <v>42552</v>
      </c>
      <c r="T289" t="s">
        <v>27</v>
      </c>
      <c r="U289">
        <v>91</v>
      </c>
    </row>
    <row r="290" spans="1:21" x14ac:dyDescent="0.25">
      <c r="A290">
        <v>211446</v>
      </c>
      <c r="B290" t="s">
        <v>21</v>
      </c>
      <c r="C290" s="1">
        <v>42552</v>
      </c>
      <c r="D290" t="s">
        <v>236</v>
      </c>
      <c r="E290">
        <v>570</v>
      </c>
      <c r="F290" s="5">
        <v>1</v>
      </c>
      <c r="G290">
        <v>1013</v>
      </c>
      <c r="H290">
        <v>100147663</v>
      </c>
      <c r="I290" t="s">
        <v>71</v>
      </c>
      <c r="J290" s="4" t="s">
        <v>24</v>
      </c>
      <c r="K290">
        <v>0</v>
      </c>
      <c r="L290" t="s">
        <v>25</v>
      </c>
      <c r="M290" s="1">
        <v>42552</v>
      </c>
      <c r="N290" t="s">
        <v>35</v>
      </c>
      <c r="O290">
        <v>570</v>
      </c>
      <c r="P290">
        <v>2016</v>
      </c>
      <c r="Q290">
        <v>7</v>
      </c>
      <c r="R290" t="s">
        <v>26</v>
      </c>
      <c r="S290" s="3">
        <v>42552</v>
      </c>
      <c r="T290" t="s">
        <v>27</v>
      </c>
      <c r="U290">
        <v>91</v>
      </c>
    </row>
    <row r="291" spans="1:21" x14ac:dyDescent="0.25">
      <c r="A291">
        <v>211447</v>
      </c>
      <c r="B291" t="s">
        <v>21</v>
      </c>
      <c r="C291" s="1">
        <v>42552</v>
      </c>
      <c r="D291" t="s">
        <v>237</v>
      </c>
      <c r="E291">
        <v>903</v>
      </c>
      <c r="F291" s="5">
        <v>1</v>
      </c>
      <c r="G291">
        <v>1013</v>
      </c>
      <c r="H291">
        <v>100147663</v>
      </c>
      <c r="I291" t="s">
        <v>65</v>
      </c>
      <c r="J291" s="4" t="s">
        <v>24</v>
      </c>
      <c r="K291">
        <v>0</v>
      </c>
      <c r="L291" t="s">
        <v>25</v>
      </c>
      <c r="M291" s="1">
        <v>42552</v>
      </c>
      <c r="N291" t="s">
        <v>35</v>
      </c>
      <c r="O291">
        <v>903</v>
      </c>
      <c r="P291">
        <v>2016</v>
      </c>
      <c r="Q291">
        <v>7</v>
      </c>
      <c r="R291" t="s">
        <v>26</v>
      </c>
      <c r="S291" s="3">
        <v>42552</v>
      </c>
      <c r="T291" t="s">
        <v>27</v>
      </c>
      <c r="U291">
        <v>91</v>
      </c>
    </row>
    <row r="292" spans="1:21" x14ac:dyDescent="0.25">
      <c r="A292">
        <v>211449</v>
      </c>
      <c r="B292" t="s">
        <v>21</v>
      </c>
      <c r="C292" s="1">
        <v>42552</v>
      </c>
      <c r="D292" t="s">
        <v>238</v>
      </c>
      <c r="E292">
        <v>150</v>
      </c>
      <c r="F292" s="5">
        <v>1</v>
      </c>
      <c r="G292">
        <v>150</v>
      </c>
      <c r="H292">
        <v>100147664</v>
      </c>
      <c r="I292" t="s">
        <v>38</v>
      </c>
      <c r="J292" s="4" t="s">
        <v>24</v>
      </c>
      <c r="K292">
        <v>0</v>
      </c>
      <c r="L292" t="s">
        <v>25</v>
      </c>
      <c r="M292" s="1">
        <v>42552</v>
      </c>
      <c r="N292" t="s">
        <v>35</v>
      </c>
      <c r="O292">
        <v>150</v>
      </c>
      <c r="P292">
        <v>2016</v>
      </c>
      <c r="Q292">
        <v>7</v>
      </c>
      <c r="R292" t="s">
        <v>26</v>
      </c>
      <c r="S292" s="3">
        <v>42552</v>
      </c>
      <c r="T292" t="s">
        <v>27</v>
      </c>
      <c r="U292">
        <v>92</v>
      </c>
    </row>
    <row r="293" spans="1:21" x14ac:dyDescent="0.25">
      <c r="A293">
        <v>211450</v>
      </c>
      <c r="B293" t="s">
        <v>21</v>
      </c>
      <c r="C293" s="1">
        <v>42552</v>
      </c>
      <c r="D293" t="s">
        <v>33</v>
      </c>
      <c r="E293">
        <v>360</v>
      </c>
      <c r="F293" s="5">
        <v>1</v>
      </c>
      <c r="G293">
        <v>360</v>
      </c>
      <c r="H293">
        <v>100147665</v>
      </c>
      <c r="I293" t="s">
        <v>30</v>
      </c>
      <c r="J293" s="4" t="s">
        <v>228</v>
      </c>
      <c r="K293">
        <v>0</v>
      </c>
      <c r="L293" t="s">
        <v>25</v>
      </c>
      <c r="M293" s="1">
        <v>42552</v>
      </c>
      <c r="N293" t="s">
        <v>35</v>
      </c>
      <c r="O293">
        <v>360</v>
      </c>
      <c r="P293">
        <v>2016</v>
      </c>
      <c r="Q293">
        <v>7</v>
      </c>
      <c r="R293" t="s">
        <v>26</v>
      </c>
      <c r="S293" s="3">
        <v>42552</v>
      </c>
      <c r="T293" t="s">
        <v>27</v>
      </c>
      <c r="U293">
        <v>43</v>
      </c>
    </row>
    <row r="294" spans="1:21" x14ac:dyDescent="0.25">
      <c r="A294">
        <v>211451</v>
      </c>
      <c r="B294" t="s">
        <v>21</v>
      </c>
      <c r="C294" s="1">
        <v>42552</v>
      </c>
      <c r="D294" t="s">
        <v>53</v>
      </c>
      <c r="E294">
        <v>320</v>
      </c>
      <c r="F294" s="5">
        <v>1</v>
      </c>
      <c r="G294">
        <v>320</v>
      </c>
      <c r="H294">
        <v>100147666</v>
      </c>
      <c r="I294" t="s">
        <v>30</v>
      </c>
      <c r="J294" s="4" t="s">
        <v>228</v>
      </c>
      <c r="K294">
        <v>0</v>
      </c>
      <c r="L294" t="s">
        <v>25</v>
      </c>
      <c r="M294" s="1">
        <v>42552</v>
      </c>
      <c r="N294" t="s">
        <v>35</v>
      </c>
      <c r="O294">
        <v>320</v>
      </c>
      <c r="P294">
        <v>2016</v>
      </c>
      <c r="Q294">
        <v>7</v>
      </c>
      <c r="R294" t="s">
        <v>26</v>
      </c>
      <c r="S294" s="3">
        <v>42552</v>
      </c>
      <c r="T294" t="s">
        <v>27</v>
      </c>
      <c r="U294">
        <v>43</v>
      </c>
    </row>
    <row r="295" spans="1:21" x14ac:dyDescent="0.25">
      <c r="A295">
        <v>211452</v>
      </c>
      <c r="B295" t="s">
        <v>21</v>
      </c>
      <c r="C295" s="1">
        <v>42552</v>
      </c>
      <c r="D295" t="s">
        <v>33</v>
      </c>
      <c r="E295">
        <v>360</v>
      </c>
      <c r="F295" s="5">
        <v>1</v>
      </c>
      <c r="G295">
        <v>360</v>
      </c>
      <c r="H295">
        <v>100147667</v>
      </c>
      <c r="I295" t="s">
        <v>30</v>
      </c>
      <c r="J295" s="4" t="s">
        <v>228</v>
      </c>
      <c r="K295">
        <v>0</v>
      </c>
      <c r="L295" t="s">
        <v>25</v>
      </c>
      <c r="M295" s="1">
        <v>42552</v>
      </c>
      <c r="N295" t="s">
        <v>35</v>
      </c>
      <c r="O295">
        <v>360</v>
      </c>
      <c r="P295">
        <v>2016</v>
      </c>
      <c r="Q295">
        <v>7</v>
      </c>
      <c r="R295" t="s">
        <v>26</v>
      </c>
      <c r="S295" s="3">
        <v>42552</v>
      </c>
      <c r="T295" t="s">
        <v>27</v>
      </c>
      <c r="U295">
        <v>43</v>
      </c>
    </row>
    <row r="296" spans="1:21" x14ac:dyDescent="0.25">
      <c r="A296">
        <v>211453</v>
      </c>
      <c r="B296" t="s">
        <v>21</v>
      </c>
      <c r="C296" s="1">
        <v>42552</v>
      </c>
      <c r="D296" t="s">
        <v>33</v>
      </c>
      <c r="E296">
        <v>360</v>
      </c>
      <c r="F296" s="5">
        <v>1</v>
      </c>
      <c r="G296">
        <v>360</v>
      </c>
      <c r="H296">
        <v>100147668</v>
      </c>
      <c r="I296" t="s">
        <v>30</v>
      </c>
      <c r="J296" s="4" t="s">
        <v>228</v>
      </c>
      <c r="K296">
        <v>0</v>
      </c>
      <c r="L296" t="s">
        <v>25</v>
      </c>
      <c r="M296" s="1">
        <v>42552</v>
      </c>
      <c r="N296" t="s">
        <v>35</v>
      </c>
      <c r="O296">
        <v>360</v>
      </c>
      <c r="P296">
        <v>2016</v>
      </c>
      <c r="Q296">
        <v>7</v>
      </c>
      <c r="R296" t="s">
        <v>26</v>
      </c>
      <c r="S296" s="3">
        <v>42552</v>
      </c>
      <c r="T296" t="s">
        <v>27</v>
      </c>
      <c r="U296">
        <v>43</v>
      </c>
    </row>
    <row r="297" spans="1:21" x14ac:dyDescent="0.25">
      <c r="A297">
        <v>211454</v>
      </c>
      <c r="B297" t="s">
        <v>21</v>
      </c>
      <c r="C297" s="1">
        <v>42552</v>
      </c>
      <c r="D297" t="s">
        <v>33</v>
      </c>
      <c r="E297">
        <v>360</v>
      </c>
      <c r="F297" s="5">
        <v>1</v>
      </c>
      <c r="G297">
        <v>360</v>
      </c>
      <c r="H297">
        <v>100147669</v>
      </c>
      <c r="I297" t="s">
        <v>30</v>
      </c>
      <c r="J297" s="4" t="s">
        <v>228</v>
      </c>
      <c r="K297">
        <v>0</v>
      </c>
      <c r="L297" t="s">
        <v>25</v>
      </c>
      <c r="M297" s="1">
        <v>42552</v>
      </c>
      <c r="N297" t="s">
        <v>35</v>
      </c>
      <c r="O297">
        <v>360</v>
      </c>
      <c r="P297">
        <v>2016</v>
      </c>
      <c r="Q297">
        <v>7</v>
      </c>
      <c r="R297" t="s">
        <v>26</v>
      </c>
      <c r="S297" s="3">
        <v>42552</v>
      </c>
      <c r="T297" t="s">
        <v>27</v>
      </c>
      <c r="U297">
        <v>43</v>
      </c>
    </row>
    <row r="298" spans="1:21" x14ac:dyDescent="0.25">
      <c r="A298">
        <v>211455</v>
      </c>
      <c r="B298" t="s">
        <v>21</v>
      </c>
      <c r="C298" s="1">
        <v>42552</v>
      </c>
      <c r="D298" t="s">
        <v>33</v>
      </c>
      <c r="E298">
        <v>360</v>
      </c>
      <c r="F298" s="5">
        <v>1</v>
      </c>
      <c r="G298">
        <v>360</v>
      </c>
      <c r="H298">
        <v>100147670</v>
      </c>
      <c r="I298" t="s">
        <v>30</v>
      </c>
      <c r="J298" s="4" t="s">
        <v>228</v>
      </c>
      <c r="K298">
        <v>0</v>
      </c>
      <c r="L298" t="s">
        <v>25</v>
      </c>
      <c r="M298" s="1">
        <v>42552</v>
      </c>
      <c r="N298" t="s">
        <v>35</v>
      </c>
      <c r="O298">
        <v>360</v>
      </c>
      <c r="P298">
        <v>2016</v>
      </c>
      <c r="Q298">
        <v>7</v>
      </c>
      <c r="R298" t="s">
        <v>26</v>
      </c>
      <c r="S298" s="3">
        <v>42552</v>
      </c>
      <c r="T298" t="s">
        <v>27</v>
      </c>
      <c r="U298">
        <v>43</v>
      </c>
    </row>
    <row r="299" spans="1:21" x14ac:dyDescent="0.25">
      <c r="A299">
        <v>211456</v>
      </c>
      <c r="B299" t="s">
        <v>21</v>
      </c>
      <c r="C299" s="1">
        <v>42552</v>
      </c>
      <c r="D299" t="s">
        <v>33</v>
      </c>
      <c r="E299">
        <v>360</v>
      </c>
      <c r="F299" s="5">
        <v>1</v>
      </c>
      <c r="G299">
        <v>360</v>
      </c>
      <c r="H299">
        <v>100147671</v>
      </c>
      <c r="I299" t="s">
        <v>30</v>
      </c>
      <c r="J299" s="4" t="s">
        <v>228</v>
      </c>
      <c r="K299">
        <v>0</v>
      </c>
      <c r="L299" t="s">
        <v>25</v>
      </c>
      <c r="M299" s="1">
        <v>42552</v>
      </c>
      <c r="N299" t="s">
        <v>35</v>
      </c>
      <c r="O299">
        <v>360</v>
      </c>
      <c r="P299">
        <v>2016</v>
      </c>
      <c r="Q299">
        <v>7</v>
      </c>
      <c r="R299" t="s">
        <v>26</v>
      </c>
      <c r="S299" s="3">
        <v>42552</v>
      </c>
      <c r="T299" t="s">
        <v>27</v>
      </c>
      <c r="U299">
        <v>43</v>
      </c>
    </row>
    <row r="300" spans="1:21" x14ac:dyDescent="0.25">
      <c r="A300">
        <v>211457</v>
      </c>
      <c r="B300" t="s">
        <v>21</v>
      </c>
      <c r="C300" s="1">
        <v>42552</v>
      </c>
      <c r="D300" t="s">
        <v>33</v>
      </c>
      <c r="E300">
        <v>360</v>
      </c>
      <c r="F300" s="5">
        <v>1</v>
      </c>
      <c r="G300">
        <v>360</v>
      </c>
      <c r="H300">
        <v>100147672</v>
      </c>
      <c r="I300" t="s">
        <v>30</v>
      </c>
      <c r="J300" s="4" t="s">
        <v>228</v>
      </c>
      <c r="K300">
        <v>0</v>
      </c>
      <c r="L300" t="s">
        <v>25</v>
      </c>
      <c r="M300" s="1">
        <v>42552</v>
      </c>
      <c r="N300" t="s">
        <v>35</v>
      </c>
      <c r="O300">
        <v>360</v>
      </c>
      <c r="P300">
        <v>2016</v>
      </c>
      <c r="Q300">
        <v>7</v>
      </c>
      <c r="R300" t="s">
        <v>26</v>
      </c>
      <c r="S300" s="3">
        <v>42552</v>
      </c>
      <c r="T300" t="s">
        <v>27</v>
      </c>
      <c r="U300">
        <v>43</v>
      </c>
    </row>
    <row r="301" spans="1:21" x14ac:dyDescent="0.25">
      <c r="A301">
        <v>211458</v>
      </c>
      <c r="B301" t="s">
        <v>21</v>
      </c>
      <c r="C301" s="1">
        <v>42552</v>
      </c>
      <c r="D301" t="s">
        <v>95</v>
      </c>
      <c r="E301">
        <v>350</v>
      </c>
      <c r="F301" s="5">
        <v>2</v>
      </c>
      <c r="G301">
        <v>700</v>
      </c>
      <c r="H301">
        <v>100147673</v>
      </c>
      <c r="I301" t="s">
        <v>38</v>
      </c>
      <c r="J301" s="4">
        <v>80645</v>
      </c>
      <c r="K301">
        <v>0</v>
      </c>
      <c r="L301" t="s">
        <v>25</v>
      </c>
      <c r="M301" s="1">
        <v>42552</v>
      </c>
      <c r="N301" t="s">
        <v>35</v>
      </c>
      <c r="O301">
        <v>700</v>
      </c>
      <c r="P301">
        <v>2016</v>
      </c>
      <c r="Q301">
        <v>7</v>
      </c>
      <c r="R301" t="s">
        <v>26</v>
      </c>
      <c r="S301" s="3">
        <v>42552</v>
      </c>
      <c r="T301" t="s">
        <v>27</v>
      </c>
      <c r="U301">
        <v>93</v>
      </c>
    </row>
    <row r="302" spans="1:21" x14ac:dyDescent="0.25">
      <c r="A302">
        <v>211459</v>
      </c>
      <c r="B302" t="s">
        <v>21</v>
      </c>
      <c r="C302" s="1">
        <v>42552</v>
      </c>
      <c r="D302" t="s">
        <v>33</v>
      </c>
      <c r="E302">
        <v>360</v>
      </c>
      <c r="F302" s="5">
        <v>1</v>
      </c>
      <c r="G302">
        <v>360</v>
      </c>
      <c r="H302">
        <v>100147674</v>
      </c>
      <c r="I302" t="s">
        <v>30</v>
      </c>
      <c r="J302" s="4" t="s">
        <v>228</v>
      </c>
      <c r="K302">
        <v>0</v>
      </c>
      <c r="L302" t="s">
        <v>25</v>
      </c>
      <c r="M302" s="1">
        <v>42552</v>
      </c>
      <c r="N302" t="s">
        <v>35</v>
      </c>
      <c r="O302">
        <v>360</v>
      </c>
      <c r="P302">
        <v>2016</v>
      </c>
      <c r="Q302">
        <v>7</v>
      </c>
      <c r="R302" t="s">
        <v>26</v>
      </c>
      <c r="S302" s="3">
        <v>42552</v>
      </c>
      <c r="T302" t="s">
        <v>27</v>
      </c>
      <c r="U302">
        <v>43</v>
      </c>
    </row>
    <row r="303" spans="1:21" x14ac:dyDescent="0.25">
      <c r="A303">
        <v>211460</v>
      </c>
      <c r="B303" t="s">
        <v>21</v>
      </c>
      <c r="C303" s="1">
        <v>42552</v>
      </c>
      <c r="D303" t="s">
        <v>239</v>
      </c>
      <c r="E303">
        <v>140</v>
      </c>
      <c r="F303" s="5">
        <v>5</v>
      </c>
      <c r="G303">
        <v>700</v>
      </c>
      <c r="H303">
        <v>100147675</v>
      </c>
      <c r="I303" t="s">
        <v>30</v>
      </c>
      <c r="J303" s="4" t="s">
        <v>240</v>
      </c>
      <c r="K303">
        <v>0</v>
      </c>
      <c r="L303" t="s">
        <v>25</v>
      </c>
      <c r="M303" s="1">
        <v>42552</v>
      </c>
      <c r="N303" t="s">
        <v>35</v>
      </c>
      <c r="O303">
        <v>700</v>
      </c>
      <c r="P303">
        <v>2016</v>
      </c>
      <c r="Q303">
        <v>7</v>
      </c>
      <c r="R303" t="s">
        <v>26</v>
      </c>
      <c r="S303" s="3">
        <v>42552</v>
      </c>
      <c r="T303" t="s">
        <v>27</v>
      </c>
      <c r="U303">
        <v>94</v>
      </c>
    </row>
    <row r="304" spans="1:21" x14ac:dyDescent="0.25">
      <c r="A304">
        <v>211461</v>
      </c>
      <c r="B304" t="s">
        <v>36</v>
      </c>
      <c r="C304" s="1">
        <v>42552</v>
      </c>
      <c r="D304" t="s">
        <v>53</v>
      </c>
      <c r="E304">
        <v>320</v>
      </c>
      <c r="F304" s="5">
        <v>1</v>
      </c>
      <c r="G304">
        <v>320</v>
      </c>
      <c r="H304">
        <v>100147676</v>
      </c>
      <c r="I304" t="s">
        <v>30</v>
      </c>
      <c r="J304" s="4">
        <v>51442</v>
      </c>
      <c r="K304">
        <v>0</v>
      </c>
      <c r="L304" t="s">
        <v>25</v>
      </c>
      <c r="M304" s="1">
        <v>42552</v>
      </c>
      <c r="N304" t="s">
        <v>39</v>
      </c>
      <c r="O304">
        <v>320</v>
      </c>
      <c r="P304">
        <v>2016</v>
      </c>
      <c r="Q304">
        <v>7</v>
      </c>
      <c r="R304" t="s">
        <v>26</v>
      </c>
      <c r="S304" s="3">
        <v>42552</v>
      </c>
      <c r="T304" t="s">
        <v>27</v>
      </c>
      <c r="U304">
        <v>95</v>
      </c>
    </row>
    <row r="305" spans="1:21" x14ac:dyDescent="0.25">
      <c r="A305">
        <v>211462</v>
      </c>
      <c r="B305" t="s">
        <v>21</v>
      </c>
      <c r="C305" s="1">
        <v>42552</v>
      </c>
      <c r="D305" t="s">
        <v>241</v>
      </c>
      <c r="E305">
        <v>350</v>
      </c>
      <c r="F305" s="5">
        <v>1</v>
      </c>
      <c r="G305">
        <v>350</v>
      </c>
      <c r="H305">
        <v>100147677</v>
      </c>
      <c r="I305" t="s">
        <v>38</v>
      </c>
      <c r="J305" s="4" t="s">
        <v>24</v>
      </c>
      <c r="K305">
        <v>0</v>
      </c>
      <c r="L305" t="s">
        <v>25</v>
      </c>
      <c r="M305" s="1">
        <v>42552</v>
      </c>
      <c r="N305" t="s">
        <v>35</v>
      </c>
      <c r="O305">
        <v>350</v>
      </c>
      <c r="P305">
        <v>2016</v>
      </c>
      <c r="Q305">
        <v>7</v>
      </c>
      <c r="R305" t="s">
        <v>26</v>
      </c>
      <c r="S305" s="3">
        <v>42552</v>
      </c>
      <c r="T305" t="s">
        <v>27</v>
      </c>
      <c r="U305">
        <v>96</v>
      </c>
    </row>
    <row r="306" spans="1:21" x14ac:dyDescent="0.25">
      <c r="A306">
        <v>211463</v>
      </c>
      <c r="B306" t="s">
        <v>21</v>
      </c>
      <c r="C306" s="1">
        <v>42552</v>
      </c>
      <c r="D306" t="s">
        <v>53</v>
      </c>
      <c r="E306">
        <v>320</v>
      </c>
      <c r="F306" s="5">
        <v>1</v>
      </c>
      <c r="G306">
        <v>320</v>
      </c>
      <c r="H306">
        <v>100147678</v>
      </c>
      <c r="I306" t="s">
        <v>30</v>
      </c>
      <c r="J306" s="4" t="s">
        <v>220</v>
      </c>
      <c r="K306">
        <v>0</v>
      </c>
      <c r="L306" t="s">
        <v>25</v>
      </c>
      <c r="M306" s="1">
        <v>42552</v>
      </c>
      <c r="N306" t="s">
        <v>35</v>
      </c>
      <c r="O306">
        <v>320</v>
      </c>
      <c r="P306">
        <v>2016</v>
      </c>
      <c r="Q306">
        <v>7</v>
      </c>
      <c r="R306" t="s">
        <v>26</v>
      </c>
      <c r="S306" s="3">
        <v>42552</v>
      </c>
      <c r="T306" t="s">
        <v>27</v>
      </c>
      <c r="U306">
        <v>85</v>
      </c>
    </row>
    <row r="307" spans="1:21" x14ac:dyDescent="0.25">
      <c r="A307">
        <v>211464</v>
      </c>
      <c r="B307" t="s">
        <v>21</v>
      </c>
      <c r="C307" s="1">
        <v>42552</v>
      </c>
      <c r="D307" t="s">
        <v>33</v>
      </c>
      <c r="E307">
        <v>360</v>
      </c>
      <c r="F307" s="5">
        <v>1</v>
      </c>
      <c r="G307">
        <v>360</v>
      </c>
      <c r="H307">
        <v>100147679</v>
      </c>
      <c r="I307" t="s">
        <v>30</v>
      </c>
      <c r="J307" s="4" t="s">
        <v>228</v>
      </c>
      <c r="K307">
        <v>0</v>
      </c>
      <c r="L307" t="s">
        <v>25</v>
      </c>
      <c r="M307" s="1">
        <v>42552</v>
      </c>
      <c r="N307" t="s">
        <v>35</v>
      </c>
      <c r="O307">
        <v>360</v>
      </c>
      <c r="P307">
        <v>2016</v>
      </c>
      <c r="Q307">
        <v>7</v>
      </c>
      <c r="R307" t="s">
        <v>26</v>
      </c>
      <c r="S307" s="3">
        <v>42552</v>
      </c>
      <c r="T307" t="s">
        <v>27</v>
      </c>
      <c r="U307">
        <v>43</v>
      </c>
    </row>
    <row r="308" spans="1:21" x14ac:dyDescent="0.25">
      <c r="A308">
        <v>211465</v>
      </c>
      <c r="B308" t="s">
        <v>36</v>
      </c>
      <c r="C308" s="1">
        <v>42552</v>
      </c>
      <c r="D308" t="s">
        <v>53</v>
      </c>
      <c r="E308">
        <v>320</v>
      </c>
      <c r="F308" s="5">
        <v>1</v>
      </c>
      <c r="G308">
        <v>320</v>
      </c>
      <c r="H308">
        <v>100147680</v>
      </c>
      <c r="I308" t="s">
        <v>30</v>
      </c>
      <c r="J308" s="4">
        <v>51442</v>
      </c>
      <c r="K308">
        <v>0</v>
      </c>
      <c r="L308" t="s">
        <v>25</v>
      </c>
      <c r="M308" s="1">
        <v>42552</v>
      </c>
      <c r="N308" t="s">
        <v>39</v>
      </c>
      <c r="O308">
        <v>320</v>
      </c>
      <c r="P308">
        <v>2016</v>
      </c>
      <c r="Q308">
        <v>7</v>
      </c>
      <c r="R308" t="s">
        <v>26</v>
      </c>
      <c r="S308" s="3">
        <v>42552</v>
      </c>
      <c r="T308" t="s">
        <v>27</v>
      </c>
      <c r="U308">
        <v>95</v>
      </c>
    </row>
    <row r="309" spans="1:21" x14ac:dyDescent="0.25">
      <c r="A309">
        <v>211466</v>
      </c>
      <c r="B309" t="s">
        <v>21</v>
      </c>
      <c r="C309" s="1">
        <v>42552</v>
      </c>
      <c r="D309" t="s">
        <v>33</v>
      </c>
      <c r="E309">
        <v>360</v>
      </c>
      <c r="F309" s="5">
        <v>1</v>
      </c>
      <c r="G309">
        <v>360</v>
      </c>
      <c r="H309">
        <v>100147681</v>
      </c>
      <c r="I309" t="s">
        <v>30</v>
      </c>
      <c r="J309" s="4" t="s">
        <v>228</v>
      </c>
      <c r="K309">
        <v>0</v>
      </c>
      <c r="L309" t="s">
        <v>25</v>
      </c>
      <c r="M309" s="1">
        <v>42552</v>
      </c>
      <c r="N309" t="s">
        <v>35</v>
      </c>
      <c r="O309">
        <v>360</v>
      </c>
      <c r="P309">
        <v>2016</v>
      </c>
      <c r="Q309">
        <v>7</v>
      </c>
      <c r="R309" t="s">
        <v>26</v>
      </c>
      <c r="S309" s="3">
        <v>42552</v>
      </c>
      <c r="T309" t="s">
        <v>27</v>
      </c>
      <c r="U309">
        <v>43</v>
      </c>
    </row>
    <row r="310" spans="1:21" x14ac:dyDescent="0.25">
      <c r="A310">
        <v>211467</v>
      </c>
      <c r="B310" t="s">
        <v>21</v>
      </c>
      <c r="C310" s="1">
        <v>42552</v>
      </c>
      <c r="D310" t="s">
        <v>33</v>
      </c>
      <c r="E310">
        <v>360</v>
      </c>
      <c r="F310" s="5">
        <v>1</v>
      </c>
      <c r="G310">
        <v>360</v>
      </c>
      <c r="H310">
        <v>100147682</v>
      </c>
      <c r="I310" t="s">
        <v>30</v>
      </c>
      <c r="J310" s="4" t="s">
        <v>228</v>
      </c>
      <c r="K310">
        <v>0</v>
      </c>
      <c r="L310" t="s">
        <v>25</v>
      </c>
      <c r="M310" s="1">
        <v>42552</v>
      </c>
      <c r="N310" t="s">
        <v>35</v>
      </c>
      <c r="O310">
        <v>360</v>
      </c>
      <c r="P310">
        <v>2016</v>
      </c>
      <c r="Q310">
        <v>7</v>
      </c>
      <c r="R310" t="s">
        <v>26</v>
      </c>
      <c r="S310" s="3">
        <v>42552</v>
      </c>
      <c r="T310" t="s">
        <v>27</v>
      </c>
      <c r="U310">
        <v>43</v>
      </c>
    </row>
    <row r="311" spans="1:21" x14ac:dyDescent="0.25">
      <c r="A311">
        <v>211468</v>
      </c>
      <c r="B311" t="s">
        <v>21</v>
      </c>
      <c r="C311" s="1">
        <v>42552</v>
      </c>
      <c r="D311" t="s">
        <v>29</v>
      </c>
      <c r="E311">
        <v>240</v>
      </c>
      <c r="F311" s="5">
        <v>2</v>
      </c>
      <c r="G311">
        <v>480</v>
      </c>
      <c r="H311">
        <v>100147683</v>
      </c>
      <c r="I311" t="s">
        <v>30</v>
      </c>
      <c r="J311" s="4" t="s">
        <v>228</v>
      </c>
      <c r="K311">
        <v>0</v>
      </c>
      <c r="L311" t="s">
        <v>25</v>
      </c>
      <c r="M311" s="1">
        <v>42552</v>
      </c>
      <c r="N311" t="s">
        <v>35</v>
      </c>
      <c r="O311">
        <v>480</v>
      </c>
      <c r="P311">
        <v>2016</v>
      </c>
      <c r="Q311">
        <v>7</v>
      </c>
      <c r="R311" t="s">
        <v>26</v>
      </c>
      <c r="S311" s="3">
        <v>42552</v>
      </c>
      <c r="T311" t="s">
        <v>27</v>
      </c>
      <c r="U311">
        <v>43</v>
      </c>
    </row>
    <row r="312" spans="1:21" x14ac:dyDescent="0.25">
      <c r="A312">
        <v>211469</v>
      </c>
      <c r="B312" t="s">
        <v>21</v>
      </c>
      <c r="C312" s="1">
        <v>42552</v>
      </c>
      <c r="D312" t="s">
        <v>242</v>
      </c>
      <c r="E312">
        <v>180</v>
      </c>
      <c r="F312" s="5">
        <v>1</v>
      </c>
      <c r="G312">
        <v>323</v>
      </c>
      <c r="H312">
        <v>100147684</v>
      </c>
      <c r="I312" t="s">
        <v>30</v>
      </c>
      <c r="J312" s="4" t="s">
        <v>24</v>
      </c>
      <c r="K312">
        <v>0</v>
      </c>
      <c r="L312" t="s">
        <v>25</v>
      </c>
      <c r="M312" s="1">
        <v>42552</v>
      </c>
      <c r="N312" t="s">
        <v>35</v>
      </c>
      <c r="O312">
        <v>180</v>
      </c>
      <c r="P312">
        <v>2016</v>
      </c>
      <c r="Q312">
        <v>7</v>
      </c>
      <c r="R312" t="s">
        <v>26</v>
      </c>
      <c r="S312" s="3">
        <v>42552</v>
      </c>
      <c r="T312" t="s">
        <v>27</v>
      </c>
      <c r="U312">
        <v>97</v>
      </c>
    </row>
    <row r="313" spans="1:21" x14ac:dyDescent="0.25">
      <c r="A313">
        <v>211470</v>
      </c>
      <c r="B313" t="s">
        <v>21</v>
      </c>
      <c r="C313" s="1">
        <v>42552</v>
      </c>
      <c r="D313" t="s">
        <v>243</v>
      </c>
      <c r="E313">
        <v>143</v>
      </c>
      <c r="F313" s="5">
        <v>1</v>
      </c>
      <c r="G313">
        <v>323</v>
      </c>
      <c r="H313">
        <v>100147684</v>
      </c>
      <c r="I313" t="s">
        <v>30</v>
      </c>
      <c r="J313" s="4" t="s">
        <v>24</v>
      </c>
      <c r="K313">
        <v>0</v>
      </c>
      <c r="L313" t="s">
        <v>25</v>
      </c>
      <c r="M313" s="1">
        <v>42552</v>
      </c>
      <c r="N313" t="s">
        <v>35</v>
      </c>
      <c r="O313">
        <v>143</v>
      </c>
      <c r="P313">
        <v>2016</v>
      </c>
      <c r="Q313">
        <v>7</v>
      </c>
      <c r="R313" t="s">
        <v>26</v>
      </c>
      <c r="S313" s="3">
        <v>42552</v>
      </c>
      <c r="T313" t="s">
        <v>27</v>
      </c>
      <c r="U313">
        <v>97</v>
      </c>
    </row>
    <row r="314" spans="1:21" x14ac:dyDescent="0.25">
      <c r="A314">
        <v>211471</v>
      </c>
      <c r="B314" t="s">
        <v>21</v>
      </c>
      <c r="C314" s="1">
        <v>42552</v>
      </c>
      <c r="D314" t="s">
        <v>33</v>
      </c>
      <c r="E314">
        <v>360</v>
      </c>
      <c r="F314" s="5">
        <v>1</v>
      </c>
      <c r="G314">
        <v>360</v>
      </c>
      <c r="H314">
        <v>100147685</v>
      </c>
      <c r="I314" t="s">
        <v>30</v>
      </c>
      <c r="J314" s="4" t="s">
        <v>228</v>
      </c>
      <c r="K314">
        <v>0</v>
      </c>
      <c r="L314" t="s">
        <v>25</v>
      </c>
      <c r="M314" s="1">
        <v>42552</v>
      </c>
      <c r="N314" t="s">
        <v>35</v>
      </c>
      <c r="O314">
        <v>360</v>
      </c>
      <c r="P314">
        <v>2016</v>
      </c>
      <c r="Q314">
        <v>7</v>
      </c>
      <c r="R314" t="s">
        <v>26</v>
      </c>
      <c r="S314" s="3">
        <v>42552</v>
      </c>
      <c r="T314" t="s">
        <v>27</v>
      </c>
      <c r="U314">
        <v>43</v>
      </c>
    </row>
    <row r="315" spans="1:21" x14ac:dyDescent="0.25">
      <c r="A315">
        <v>211472</v>
      </c>
      <c r="B315" t="s">
        <v>21</v>
      </c>
      <c r="C315" s="1">
        <v>42552</v>
      </c>
      <c r="D315" t="s">
        <v>53</v>
      </c>
      <c r="E315">
        <v>320</v>
      </c>
      <c r="F315" s="5">
        <v>1</v>
      </c>
      <c r="G315">
        <v>0</v>
      </c>
      <c r="H315">
        <v>100147686</v>
      </c>
      <c r="I315" t="s">
        <v>30</v>
      </c>
      <c r="J315" s="4" t="s">
        <v>244</v>
      </c>
      <c r="K315">
        <v>0</v>
      </c>
      <c r="L315" t="s">
        <v>54</v>
      </c>
      <c r="M315" s="1">
        <v>42552</v>
      </c>
      <c r="N315" t="s">
        <v>35</v>
      </c>
      <c r="O315">
        <v>320</v>
      </c>
      <c r="P315">
        <v>2016</v>
      </c>
      <c r="Q315">
        <v>7</v>
      </c>
      <c r="R315" t="s">
        <v>26</v>
      </c>
      <c r="S315" s="3">
        <v>42552</v>
      </c>
      <c r="T315" t="s">
        <v>27</v>
      </c>
      <c r="U315">
        <v>98</v>
      </c>
    </row>
    <row r="316" spans="1:21" x14ac:dyDescent="0.25">
      <c r="A316">
        <v>211473</v>
      </c>
      <c r="B316" t="s">
        <v>21</v>
      </c>
      <c r="C316" s="1">
        <v>42552</v>
      </c>
      <c r="D316" t="s">
        <v>245</v>
      </c>
      <c r="E316">
        <v>1065</v>
      </c>
      <c r="F316" s="5">
        <v>1</v>
      </c>
      <c r="G316">
        <v>1065</v>
      </c>
      <c r="H316">
        <v>100147687</v>
      </c>
      <c r="I316" t="s">
        <v>246</v>
      </c>
      <c r="J316" s="4" t="s">
        <v>24</v>
      </c>
      <c r="K316">
        <v>0</v>
      </c>
      <c r="L316" t="s">
        <v>25</v>
      </c>
      <c r="M316" s="1">
        <v>42552</v>
      </c>
      <c r="N316" t="s">
        <v>35</v>
      </c>
      <c r="O316" s="2">
        <v>1065</v>
      </c>
      <c r="P316">
        <v>2016</v>
      </c>
      <c r="Q316">
        <v>7</v>
      </c>
      <c r="R316" t="s">
        <v>26</v>
      </c>
      <c r="S316" s="3">
        <v>42552</v>
      </c>
      <c r="T316" t="s">
        <v>27</v>
      </c>
      <c r="U316">
        <v>99</v>
      </c>
    </row>
    <row r="317" spans="1:21" x14ac:dyDescent="0.25">
      <c r="A317">
        <v>211474</v>
      </c>
      <c r="B317" t="s">
        <v>21</v>
      </c>
      <c r="C317" s="1">
        <v>42552</v>
      </c>
      <c r="D317" t="s">
        <v>29</v>
      </c>
      <c r="E317">
        <v>240</v>
      </c>
      <c r="F317" s="5">
        <v>1</v>
      </c>
      <c r="G317">
        <v>240</v>
      </c>
      <c r="H317">
        <v>100147688</v>
      </c>
      <c r="I317" t="s">
        <v>30</v>
      </c>
      <c r="J317" s="4" t="s">
        <v>228</v>
      </c>
      <c r="K317">
        <v>0</v>
      </c>
      <c r="L317" t="s">
        <v>25</v>
      </c>
      <c r="M317" s="1">
        <v>42552</v>
      </c>
      <c r="N317" t="s">
        <v>35</v>
      </c>
      <c r="O317">
        <v>240</v>
      </c>
      <c r="P317">
        <v>2016</v>
      </c>
      <c r="Q317">
        <v>7</v>
      </c>
      <c r="R317" t="s">
        <v>26</v>
      </c>
      <c r="S317" s="3">
        <v>42552</v>
      </c>
      <c r="T317" t="s">
        <v>27</v>
      </c>
      <c r="U317">
        <v>43</v>
      </c>
    </row>
    <row r="318" spans="1:21" x14ac:dyDescent="0.25">
      <c r="A318">
        <v>211475</v>
      </c>
      <c r="B318" t="s">
        <v>21</v>
      </c>
      <c r="C318" s="1">
        <v>42552</v>
      </c>
      <c r="D318" t="s">
        <v>29</v>
      </c>
      <c r="E318">
        <v>240</v>
      </c>
      <c r="F318" s="5">
        <v>1</v>
      </c>
      <c r="G318">
        <v>240</v>
      </c>
      <c r="H318">
        <v>100147689</v>
      </c>
      <c r="I318" t="s">
        <v>30</v>
      </c>
      <c r="J318" s="4" t="s">
        <v>228</v>
      </c>
      <c r="K318">
        <v>0</v>
      </c>
      <c r="L318" t="s">
        <v>25</v>
      </c>
      <c r="M318" s="1">
        <v>42552</v>
      </c>
      <c r="N318" t="s">
        <v>35</v>
      </c>
      <c r="O318">
        <v>240</v>
      </c>
      <c r="P318">
        <v>2016</v>
      </c>
      <c r="Q318">
        <v>7</v>
      </c>
      <c r="R318" t="s">
        <v>26</v>
      </c>
      <c r="S318" s="3">
        <v>42552</v>
      </c>
      <c r="T318" t="s">
        <v>27</v>
      </c>
      <c r="U318">
        <v>43</v>
      </c>
    </row>
    <row r="319" spans="1:21" x14ac:dyDescent="0.25">
      <c r="A319">
        <v>211476</v>
      </c>
      <c r="B319" t="s">
        <v>21</v>
      </c>
      <c r="C319" s="1">
        <v>42552</v>
      </c>
      <c r="D319" t="s">
        <v>247</v>
      </c>
      <c r="E319">
        <v>999</v>
      </c>
      <c r="F319" s="5">
        <v>1</v>
      </c>
      <c r="G319">
        <v>999</v>
      </c>
      <c r="H319">
        <v>100147690</v>
      </c>
      <c r="I319" t="s">
        <v>56</v>
      </c>
      <c r="J319" s="4" t="s">
        <v>24</v>
      </c>
      <c r="K319">
        <v>0</v>
      </c>
      <c r="L319" t="s">
        <v>25</v>
      </c>
      <c r="M319" s="1">
        <v>42552</v>
      </c>
      <c r="N319" t="s">
        <v>35</v>
      </c>
      <c r="O319">
        <v>999</v>
      </c>
      <c r="P319">
        <v>2016</v>
      </c>
      <c r="Q319">
        <v>7</v>
      </c>
      <c r="R319" t="s">
        <v>26</v>
      </c>
      <c r="S319" s="3">
        <v>42552</v>
      </c>
      <c r="T319" t="s">
        <v>27</v>
      </c>
      <c r="U319">
        <v>100</v>
      </c>
    </row>
    <row r="320" spans="1:21" x14ac:dyDescent="0.25">
      <c r="A320">
        <v>211478</v>
      </c>
      <c r="B320" t="s">
        <v>36</v>
      </c>
      <c r="C320" s="1">
        <v>42552</v>
      </c>
      <c r="D320" t="s">
        <v>248</v>
      </c>
      <c r="E320">
        <v>55850</v>
      </c>
      <c r="F320" s="5">
        <v>1</v>
      </c>
      <c r="G320">
        <v>55850</v>
      </c>
      <c r="H320">
        <v>100147691</v>
      </c>
      <c r="I320" t="s">
        <v>47</v>
      </c>
      <c r="J320" s="4" t="s">
        <v>249</v>
      </c>
      <c r="K320">
        <v>0</v>
      </c>
      <c r="L320" t="s">
        <v>25</v>
      </c>
      <c r="M320" s="1">
        <v>42552</v>
      </c>
      <c r="N320" t="s">
        <v>39</v>
      </c>
      <c r="O320" s="2">
        <v>55850</v>
      </c>
      <c r="P320">
        <v>2016</v>
      </c>
      <c r="Q320">
        <v>7</v>
      </c>
      <c r="R320" t="s">
        <v>26</v>
      </c>
      <c r="S320" s="3">
        <v>42552</v>
      </c>
      <c r="T320" t="s">
        <v>27</v>
      </c>
      <c r="U320">
        <v>101</v>
      </c>
    </row>
    <row r="321" spans="1:21" x14ac:dyDescent="0.25">
      <c r="A321">
        <v>211479</v>
      </c>
      <c r="B321" t="s">
        <v>21</v>
      </c>
      <c r="C321" s="1">
        <v>42552</v>
      </c>
      <c r="D321" t="s">
        <v>250</v>
      </c>
      <c r="E321">
        <v>6500</v>
      </c>
      <c r="F321" s="5">
        <v>1</v>
      </c>
      <c r="G321">
        <v>6500</v>
      </c>
      <c r="H321">
        <v>100147692</v>
      </c>
      <c r="I321" t="s">
        <v>43</v>
      </c>
      <c r="J321" s="4" t="s">
        <v>251</v>
      </c>
      <c r="K321">
        <v>0</v>
      </c>
      <c r="L321" t="s">
        <v>25</v>
      </c>
      <c r="M321" s="1">
        <v>42552</v>
      </c>
      <c r="N321" t="s">
        <v>35</v>
      </c>
      <c r="O321" s="2">
        <v>6500</v>
      </c>
      <c r="P321">
        <v>2016</v>
      </c>
      <c r="Q321">
        <v>7</v>
      </c>
      <c r="R321" t="s">
        <v>26</v>
      </c>
      <c r="S321" s="3">
        <v>42552</v>
      </c>
      <c r="T321" t="s">
        <v>27</v>
      </c>
      <c r="U321">
        <v>102</v>
      </c>
    </row>
    <row r="322" spans="1:21" x14ac:dyDescent="0.25">
      <c r="A322">
        <v>211480</v>
      </c>
      <c r="B322" t="s">
        <v>36</v>
      </c>
      <c r="C322" s="1">
        <v>42552</v>
      </c>
      <c r="D322" t="s">
        <v>252</v>
      </c>
      <c r="E322">
        <v>399</v>
      </c>
      <c r="F322" s="5">
        <v>1</v>
      </c>
      <c r="G322">
        <v>399</v>
      </c>
      <c r="H322">
        <v>100147693</v>
      </c>
      <c r="I322" t="s">
        <v>23</v>
      </c>
      <c r="J322" s="4" t="s">
        <v>24</v>
      </c>
      <c r="K322">
        <v>0</v>
      </c>
      <c r="L322" t="s">
        <v>25</v>
      </c>
      <c r="M322" s="1">
        <v>42552</v>
      </c>
      <c r="N322" t="s">
        <v>39</v>
      </c>
      <c r="O322">
        <v>399</v>
      </c>
      <c r="P322">
        <v>2016</v>
      </c>
      <c r="Q322">
        <v>7</v>
      </c>
      <c r="R322" t="s">
        <v>26</v>
      </c>
      <c r="S322" s="3">
        <v>42552</v>
      </c>
      <c r="T322" t="s">
        <v>27</v>
      </c>
      <c r="U322">
        <v>103</v>
      </c>
    </row>
    <row r="323" spans="1:21" x14ac:dyDescent="0.25">
      <c r="A323">
        <v>211482</v>
      </c>
      <c r="B323" t="s">
        <v>36</v>
      </c>
      <c r="C323" s="1">
        <v>42552</v>
      </c>
      <c r="D323" t="s">
        <v>253</v>
      </c>
      <c r="E323">
        <v>42860</v>
      </c>
      <c r="F323" s="5">
        <v>1</v>
      </c>
      <c r="G323">
        <v>42860</v>
      </c>
      <c r="H323">
        <v>100147694</v>
      </c>
      <c r="I323" t="s">
        <v>47</v>
      </c>
      <c r="J323" s="4" t="s">
        <v>249</v>
      </c>
      <c r="K323">
        <v>0</v>
      </c>
      <c r="L323" t="s">
        <v>25</v>
      </c>
      <c r="M323" s="1">
        <v>42552</v>
      </c>
      <c r="N323" t="s">
        <v>39</v>
      </c>
      <c r="O323" s="2">
        <v>42860</v>
      </c>
      <c r="P323">
        <v>2016</v>
      </c>
      <c r="Q323">
        <v>7</v>
      </c>
      <c r="R323" t="s">
        <v>26</v>
      </c>
      <c r="S323" s="3">
        <v>42552</v>
      </c>
      <c r="T323" t="s">
        <v>27</v>
      </c>
      <c r="U323">
        <v>101</v>
      </c>
    </row>
    <row r="324" spans="1:21" x14ac:dyDescent="0.25">
      <c r="A324">
        <v>211483</v>
      </c>
      <c r="B324" t="s">
        <v>21</v>
      </c>
      <c r="C324" s="1">
        <v>42552</v>
      </c>
      <c r="D324" t="s">
        <v>33</v>
      </c>
      <c r="E324">
        <v>360</v>
      </c>
      <c r="F324" s="5">
        <v>1</v>
      </c>
      <c r="G324">
        <v>360</v>
      </c>
      <c r="H324">
        <v>100147695</v>
      </c>
      <c r="I324" t="s">
        <v>30</v>
      </c>
      <c r="J324" s="4" t="s">
        <v>228</v>
      </c>
      <c r="K324">
        <v>0</v>
      </c>
      <c r="L324" t="s">
        <v>25</v>
      </c>
      <c r="M324" s="1">
        <v>42552</v>
      </c>
      <c r="N324" t="s">
        <v>35</v>
      </c>
      <c r="O324">
        <v>360</v>
      </c>
      <c r="P324">
        <v>2016</v>
      </c>
      <c r="Q324">
        <v>7</v>
      </c>
      <c r="R324" t="s">
        <v>26</v>
      </c>
      <c r="S324" s="3">
        <v>42552</v>
      </c>
      <c r="T324" t="s">
        <v>27</v>
      </c>
      <c r="U324">
        <v>43</v>
      </c>
    </row>
    <row r="325" spans="1:21" x14ac:dyDescent="0.25">
      <c r="A325">
        <v>211484</v>
      </c>
      <c r="B325" t="s">
        <v>21</v>
      </c>
      <c r="C325" s="1">
        <v>42552</v>
      </c>
      <c r="D325" t="s">
        <v>53</v>
      </c>
      <c r="E325">
        <v>320</v>
      </c>
      <c r="F325" s="5">
        <v>1</v>
      </c>
      <c r="G325">
        <v>320</v>
      </c>
      <c r="H325">
        <v>100147696</v>
      </c>
      <c r="I325" t="s">
        <v>30</v>
      </c>
      <c r="J325" s="4" t="s">
        <v>228</v>
      </c>
      <c r="K325">
        <v>0</v>
      </c>
      <c r="L325" t="s">
        <v>25</v>
      </c>
      <c r="M325" s="1">
        <v>42552</v>
      </c>
      <c r="N325" t="s">
        <v>35</v>
      </c>
      <c r="O325">
        <v>320</v>
      </c>
      <c r="P325">
        <v>2016</v>
      </c>
      <c r="Q325">
        <v>7</v>
      </c>
      <c r="R325" t="s">
        <v>26</v>
      </c>
      <c r="S325" s="3">
        <v>42552</v>
      </c>
      <c r="T325" t="s">
        <v>27</v>
      </c>
      <c r="U325">
        <v>43</v>
      </c>
    </row>
    <row r="326" spans="1:21" x14ac:dyDescent="0.25">
      <c r="A326">
        <v>211485</v>
      </c>
      <c r="B326" t="s">
        <v>21</v>
      </c>
      <c r="C326" s="1">
        <v>42552</v>
      </c>
      <c r="D326" t="s">
        <v>29</v>
      </c>
      <c r="E326">
        <v>240</v>
      </c>
      <c r="F326" s="5">
        <v>1</v>
      </c>
      <c r="G326">
        <v>240</v>
      </c>
      <c r="H326">
        <v>100147697</v>
      </c>
      <c r="I326" t="s">
        <v>30</v>
      </c>
      <c r="J326" s="4" t="s">
        <v>228</v>
      </c>
      <c r="K326">
        <v>0</v>
      </c>
      <c r="L326" t="s">
        <v>25</v>
      </c>
      <c r="M326" s="1">
        <v>42552</v>
      </c>
      <c r="N326" t="s">
        <v>35</v>
      </c>
      <c r="O326">
        <v>240</v>
      </c>
      <c r="P326">
        <v>2016</v>
      </c>
      <c r="Q326">
        <v>7</v>
      </c>
      <c r="R326" t="s">
        <v>26</v>
      </c>
      <c r="S326" s="3">
        <v>42552</v>
      </c>
      <c r="T326" t="s">
        <v>27</v>
      </c>
      <c r="U326">
        <v>43</v>
      </c>
    </row>
    <row r="327" spans="1:21" x14ac:dyDescent="0.25">
      <c r="A327">
        <v>211486</v>
      </c>
      <c r="B327" t="s">
        <v>28</v>
      </c>
      <c r="C327" s="1">
        <v>42552</v>
      </c>
      <c r="D327" t="s">
        <v>254</v>
      </c>
      <c r="E327">
        <v>3250</v>
      </c>
      <c r="F327" s="5">
        <v>1</v>
      </c>
      <c r="G327">
        <v>3250</v>
      </c>
      <c r="H327">
        <v>100147698</v>
      </c>
      <c r="I327" t="s">
        <v>23</v>
      </c>
      <c r="J327" s="4" t="s">
        <v>24</v>
      </c>
      <c r="K327">
        <v>0</v>
      </c>
      <c r="L327" t="s">
        <v>255</v>
      </c>
      <c r="M327" s="1">
        <v>42552</v>
      </c>
      <c r="N327" t="s">
        <v>31</v>
      </c>
      <c r="O327" s="2">
        <v>3250</v>
      </c>
      <c r="P327">
        <v>2016</v>
      </c>
      <c r="Q327">
        <v>7</v>
      </c>
      <c r="R327" t="s">
        <v>26</v>
      </c>
      <c r="S327" s="3">
        <v>42552</v>
      </c>
      <c r="T327" t="s">
        <v>27</v>
      </c>
      <c r="U327">
        <v>104</v>
      </c>
    </row>
    <row r="328" spans="1:21" x14ac:dyDescent="0.25">
      <c r="A328">
        <v>211487</v>
      </c>
      <c r="B328" t="s">
        <v>21</v>
      </c>
      <c r="C328" s="1">
        <v>42552</v>
      </c>
      <c r="D328" t="s">
        <v>256</v>
      </c>
      <c r="E328">
        <v>775</v>
      </c>
      <c r="F328" s="5">
        <v>1</v>
      </c>
      <c r="G328">
        <v>775</v>
      </c>
      <c r="H328">
        <v>100147699</v>
      </c>
      <c r="I328" t="s">
        <v>56</v>
      </c>
      <c r="J328" s="4" t="s">
        <v>24</v>
      </c>
      <c r="K328">
        <v>0</v>
      </c>
      <c r="L328" t="s">
        <v>25</v>
      </c>
      <c r="M328" s="1">
        <v>42552</v>
      </c>
      <c r="N328" t="s">
        <v>35</v>
      </c>
      <c r="O328">
        <v>775</v>
      </c>
      <c r="P328">
        <v>2016</v>
      </c>
      <c r="Q328">
        <v>7</v>
      </c>
      <c r="R328" t="s">
        <v>26</v>
      </c>
      <c r="S328" s="3">
        <v>42552</v>
      </c>
      <c r="T328" t="s">
        <v>27</v>
      </c>
      <c r="U328">
        <v>105</v>
      </c>
    </row>
    <row r="329" spans="1:21" x14ac:dyDescent="0.25">
      <c r="A329">
        <v>211489</v>
      </c>
      <c r="B329" t="s">
        <v>21</v>
      </c>
      <c r="C329" s="1">
        <v>42552</v>
      </c>
      <c r="D329" t="s">
        <v>53</v>
      </c>
      <c r="E329">
        <v>320</v>
      </c>
      <c r="F329" s="5">
        <v>1</v>
      </c>
      <c r="G329">
        <v>320</v>
      </c>
      <c r="H329">
        <v>100147700</v>
      </c>
      <c r="I329" t="s">
        <v>30</v>
      </c>
      <c r="J329" s="4" t="s">
        <v>228</v>
      </c>
      <c r="K329">
        <v>0</v>
      </c>
      <c r="L329" t="s">
        <v>25</v>
      </c>
      <c r="M329" s="1">
        <v>42552</v>
      </c>
      <c r="N329" t="s">
        <v>35</v>
      </c>
      <c r="O329">
        <v>320</v>
      </c>
      <c r="P329">
        <v>2016</v>
      </c>
      <c r="Q329">
        <v>7</v>
      </c>
      <c r="R329" t="s">
        <v>26</v>
      </c>
      <c r="S329" s="3">
        <v>42552</v>
      </c>
      <c r="T329" t="s">
        <v>27</v>
      </c>
      <c r="U329">
        <v>43</v>
      </c>
    </row>
    <row r="330" spans="1:21" x14ac:dyDescent="0.25">
      <c r="A330">
        <v>211490</v>
      </c>
      <c r="B330" t="s">
        <v>21</v>
      </c>
      <c r="C330" s="1">
        <v>42552</v>
      </c>
      <c r="D330" t="s">
        <v>33</v>
      </c>
      <c r="E330">
        <v>360</v>
      </c>
      <c r="F330" s="5">
        <v>1</v>
      </c>
      <c r="G330">
        <v>360</v>
      </c>
      <c r="H330">
        <v>100147701</v>
      </c>
      <c r="I330" t="s">
        <v>30</v>
      </c>
      <c r="J330" s="4" t="s">
        <v>228</v>
      </c>
      <c r="K330">
        <v>0</v>
      </c>
      <c r="L330" t="s">
        <v>25</v>
      </c>
      <c r="M330" s="1">
        <v>42552</v>
      </c>
      <c r="N330" t="s">
        <v>35</v>
      </c>
      <c r="O330">
        <v>360</v>
      </c>
      <c r="P330">
        <v>2016</v>
      </c>
      <c r="Q330">
        <v>7</v>
      </c>
      <c r="R330" t="s">
        <v>26</v>
      </c>
      <c r="S330" s="3">
        <v>42552</v>
      </c>
      <c r="T330" t="s">
        <v>27</v>
      </c>
      <c r="U330">
        <v>43</v>
      </c>
    </row>
    <row r="331" spans="1:21" x14ac:dyDescent="0.25">
      <c r="A331">
        <v>211491</v>
      </c>
      <c r="B331" t="s">
        <v>21</v>
      </c>
      <c r="C331" s="1">
        <v>42552</v>
      </c>
      <c r="D331" t="s">
        <v>53</v>
      </c>
      <c r="E331">
        <v>320</v>
      </c>
      <c r="F331" s="5">
        <v>1</v>
      </c>
      <c r="G331">
        <v>320</v>
      </c>
      <c r="H331">
        <v>100147702</v>
      </c>
      <c r="I331" t="s">
        <v>30</v>
      </c>
      <c r="J331" s="4" t="s">
        <v>228</v>
      </c>
      <c r="K331">
        <v>0</v>
      </c>
      <c r="L331" t="s">
        <v>25</v>
      </c>
      <c r="M331" s="1">
        <v>42552</v>
      </c>
      <c r="N331" t="s">
        <v>35</v>
      </c>
      <c r="O331">
        <v>320</v>
      </c>
      <c r="P331">
        <v>2016</v>
      </c>
      <c r="Q331">
        <v>7</v>
      </c>
      <c r="R331" t="s">
        <v>26</v>
      </c>
      <c r="S331" s="3">
        <v>42552</v>
      </c>
      <c r="T331" t="s">
        <v>27</v>
      </c>
      <c r="U331">
        <v>43</v>
      </c>
    </row>
    <row r="332" spans="1:21" x14ac:dyDescent="0.25">
      <c r="A332">
        <v>211492</v>
      </c>
      <c r="B332" t="s">
        <v>21</v>
      </c>
      <c r="C332" s="1">
        <v>42552</v>
      </c>
      <c r="D332" t="s">
        <v>29</v>
      </c>
      <c r="E332">
        <v>240</v>
      </c>
      <c r="F332" s="5">
        <v>1</v>
      </c>
      <c r="G332">
        <v>240</v>
      </c>
      <c r="H332">
        <v>100147703</v>
      </c>
      <c r="I332" t="s">
        <v>30</v>
      </c>
      <c r="J332" s="4" t="s">
        <v>228</v>
      </c>
      <c r="K332">
        <v>0</v>
      </c>
      <c r="L332" t="s">
        <v>25</v>
      </c>
      <c r="M332" s="1">
        <v>42552</v>
      </c>
      <c r="N332" t="s">
        <v>35</v>
      </c>
      <c r="O332">
        <v>240</v>
      </c>
      <c r="P332">
        <v>2016</v>
      </c>
      <c r="Q332">
        <v>7</v>
      </c>
      <c r="R332" t="s">
        <v>26</v>
      </c>
      <c r="S332" s="3">
        <v>42552</v>
      </c>
      <c r="T332" t="s">
        <v>27</v>
      </c>
      <c r="U332">
        <v>43</v>
      </c>
    </row>
    <row r="333" spans="1:21" x14ac:dyDescent="0.25">
      <c r="A333">
        <v>211493</v>
      </c>
      <c r="B333" t="s">
        <v>21</v>
      </c>
      <c r="C333" s="1">
        <v>42552</v>
      </c>
      <c r="D333" t="s">
        <v>33</v>
      </c>
      <c r="E333">
        <v>360</v>
      </c>
      <c r="F333" s="5">
        <v>1</v>
      </c>
      <c r="G333">
        <v>360</v>
      </c>
      <c r="H333">
        <v>100147704</v>
      </c>
      <c r="I333" t="s">
        <v>30</v>
      </c>
      <c r="J333" s="4" t="s">
        <v>228</v>
      </c>
      <c r="K333">
        <v>0</v>
      </c>
      <c r="L333" t="s">
        <v>25</v>
      </c>
      <c r="M333" s="1">
        <v>42552</v>
      </c>
      <c r="N333" t="s">
        <v>35</v>
      </c>
      <c r="O333">
        <v>360</v>
      </c>
      <c r="P333">
        <v>2016</v>
      </c>
      <c r="Q333">
        <v>7</v>
      </c>
      <c r="R333" t="s">
        <v>26</v>
      </c>
      <c r="S333" s="3">
        <v>42552</v>
      </c>
      <c r="T333" t="s">
        <v>27</v>
      </c>
      <c r="U333">
        <v>43</v>
      </c>
    </row>
    <row r="334" spans="1:21" x14ac:dyDescent="0.25">
      <c r="A334">
        <v>211495</v>
      </c>
      <c r="B334" t="s">
        <v>36</v>
      </c>
      <c r="C334" s="1">
        <v>42552</v>
      </c>
      <c r="D334" t="s">
        <v>53</v>
      </c>
      <c r="E334">
        <v>320</v>
      </c>
      <c r="F334" s="5">
        <v>1</v>
      </c>
      <c r="G334">
        <v>320</v>
      </c>
      <c r="H334">
        <v>100147706</v>
      </c>
      <c r="I334" t="s">
        <v>30</v>
      </c>
      <c r="J334" s="4" t="s">
        <v>228</v>
      </c>
      <c r="K334">
        <v>0</v>
      </c>
      <c r="L334" t="s">
        <v>25</v>
      </c>
      <c r="M334" s="1">
        <v>42552</v>
      </c>
      <c r="N334" t="s">
        <v>39</v>
      </c>
      <c r="O334">
        <v>320</v>
      </c>
      <c r="P334">
        <v>2016</v>
      </c>
      <c r="Q334">
        <v>7</v>
      </c>
      <c r="R334" t="s">
        <v>26</v>
      </c>
      <c r="S334" s="3">
        <v>42552</v>
      </c>
      <c r="T334" t="s">
        <v>27</v>
      </c>
      <c r="U334">
        <v>43</v>
      </c>
    </row>
    <row r="335" spans="1:21" x14ac:dyDescent="0.25">
      <c r="A335">
        <v>211494</v>
      </c>
      <c r="B335" t="s">
        <v>21</v>
      </c>
      <c r="C335" s="1">
        <v>42552</v>
      </c>
      <c r="D335" t="s">
        <v>167</v>
      </c>
      <c r="E335">
        <v>280</v>
      </c>
      <c r="F335" s="5">
        <v>1</v>
      </c>
      <c r="G335">
        <v>280</v>
      </c>
      <c r="H335">
        <v>100147705</v>
      </c>
      <c r="I335" t="s">
        <v>38</v>
      </c>
      <c r="J335" s="4" t="s">
        <v>168</v>
      </c>
      <c r="K335">
        <v>0</v>
      </c>
      <c r="L335" t="s">
        <v>25</v>
      </c>
      <c r="M335" s="1">
        <v>42552</v>
      </c>
      <c r="N335" t="s">
        <v>35</v>
      </c>
      <c r="O335">
        <v>280</v>
      </c>
      <c r="P335">
        <v>2016</v>
      </c>
      <c r="Q335">
        <v>7</v>
      </c>
      <c r="R335" t="s">
        <v>26</v>
      </c>
      <c r="S335" s="3">
        <v>42552</v>
      </c>
      <c r="T335" t="s">
        <v>27</v>
      </c>
      <c r="U335">
        <v>59</v>
      </c>
    </row>
    <row r="336" spans="1:21" x14ac:dyDescent="0.25">
      <c r="A336">
        <v>211496</v>
      </c>
      <c r="B336" t="s">
        <v>21</v>
      </c>
      <c r="C336" s="1">
        <v>42552</v>
      </c>
      <c r="D336" t="s">
        <v>257</v>
      </c>
      <c r="E336">
        <v>1647</v>
      </c>
      <c r="F336" s="5">
        <v>1</v>
      </c>
      <c r="G336">
        <v>1647</v>
      </c>
      <c r="H336">
        <v>100147707</v>
      </c>
      <c r="I336" t="s">
        <v>30</v>
      </c>
      <c r="J336" s="4" t="s">
        <v>249</v>
      </c>
      <c r="K336">
        <v>0</v>
      </c>
      <c r="L336" t="s">
        <v>25</v>
      </c>
      <c r="M336" s="1">
        <v>42552</v>
      </c>
      <c r="N336" t="s">
        <v>35</v>
      </c>
      <c r="O336" s="2">
        <v>1647</v>
      </c>
      <c r="P336">
        <v>2016</v>
      </c>
      <c r="Q336">
        <v>7</v>
      </c>
      <c r="R336" t="s">
        <v>26</v>
      </c>
      <c r="S336" s="3">
        <v>42552</v>
      </c>
      <c r="T336" t="s">
        <v>27</v>
      </c>
      <c r="U336">
        <v>101</v>
      </c>
    </row>
    <row r="337" spans="1:21" x14ac:dyDescent="0.25">
      <c r="A337">
        <v>211497</v>
      </c>
      <c r="B337" t="s">
        <v>21</v>
      </c>
      <c r="C337" s="1">
        <v>42552</v>
      </c>
      <c r="D337" t="s">
        <v>29</v>
      </c>
      <c r="E337">
        <v>240</v>
      </c>
      <c r="F337" s="5">
        <v>1</v>
      </c>
      <c r="G337">
        <v>240</v>
      </c>
      <c r="H337">
        <v>100147708</v>
      </c>
      <c r="I337" t="s">
        <v>30</v>
      </c>
      <c r="J337" s="4" t="s">
        <v>228</v>
      </c>
      <c r="K337">
        <v>0</v>
      </c>
      <c r="L337" t="s">
        <v>25</v>
      </c>
      <c r="M337" s="1">
        <v>42552</v>
      </c>
      <c r="N337" t="s">
        <v>35</v>
      </c>
      <c r="O337">
        <v>240</v>
      </c>
      <c r="P337">
        <v>2016</v>
      </c>
      <c r="Q337">
        <v>7</v>
      </c>
      <c r="R337" t="s">
        <v>26</v>
      </c>
      <c r="S337" s="3">
        <v>42552</v>
      </c>
      <c r="T337" t="s">
        <v>27</v>
      </c>
      <c r="U337">
        <v>43</v>
      </c>
    </row>
    <row r="338" spans="1:21" x14ac:dyDescent="0.25">
      <c r="A338">
        <v>211498</v>
      </c>
      <c r="B338" t="s">
        <v>21</v>
      </c>
      <c r="C338" s="1">
        <v>42552</v>
      </c>
      <c r="D338" t="s">
        <v>33</v>
      </c>
      <c r="E338">
        <v>360</v>
      </c>
      <c r="F338" s="5">
        <v>1</v>
      </c>
      <c r="G338">
        <v>360</v>
      </c>
      <c r="H338">
        <v>100147709</v>
      </c>
      <c r="I338" t="s">
        <v>30</v>
      </c>
      <c r="J338" s="4" t="s">
        <v>258</v>
      </c>
      <c r="K338">
        <v>0</v>
      </c>
      <c r="L338" t="s">
        <v>25</v>
      </c>
      <c r="M338" s="1">
        <v>42552</v>
      </c>
      <c r="N338" t="s">
        <v>35</v>
      </c>
      <c r="O338">
        <v>360</v>
      </c>
      <c r="P338">
        <v>2016</v>
      </c>
      <c r="Q338">
        <v>7</v>
      </c>
      <c r="R338" t="s">
        <v>26</v>
      </c>
      <c r="S338" s="3">
        <v>42552</v>
      </c>
      <c r="T338" t="s">
        <v>27</v>
      </c>
      <c r="U338">
        <v>59</v>
      </c>
    </row>
    <row r="339" spans="1:21" x14ac:dyDescent="0.25">
      <c r="A339">
        <v>211499</v>
      </c>
      <c r="B339" t="s">
        <v>21</v>
      </c>
      <c r="C339" s="1">
        <v>42552</v>
      </c>
      <c r="D339" t="s">
        <v>33</v>
      </c>
      <c r="E339">
        <v>360</v>
      </c>
      <c r="F339" s="5">
        <v>1</v>
      </c>
      <c r="G339">
        <v>360</v>
      </c>
      <c r="H339">
        <v>100147710</v>
      </c>
      <c r="I339" t="s">
        <v>30</v>
      </c>
      <c r="J339" s="4" t="s">
        <v>258</v>
      </c>
      <c r="K339">
        <v>0</v>
      </c>
      <c r="L339" t="s">
        <v>25</v>
      </c>
      <c r="M339" s="1">
        <v>42552</v>
      </c>
      <c r="N339" t="s">
        <v>35</v>
      </c>
      <c r="O339">
        <v>360</v>
      </c>
      <c r="P339">
        <v>2016</v>
      </c>
      <c r="Q339">
        <v>7</v>
      </c>
      <c r="R339" t="s">
        <v>26</v>
      </c>
      <c r="S339" s="3">
        <v>42552</v>
      </c>
      <c r="T339" t="s">
        <v>27</v>
      </c>
      <c r="U339">
        <v>59</v>
      </c>
    </row>
    <row r="340" spans="1:21" x14ac:dyDescent="0.25">
      <c r="A340">
        <v>211500</v>
      </c>
      <c r="B340" t="s">
        <v>21</v>
      </c>
      <c r="C340" s="1">
        <v>42552</v>
      </c>
      <c r="D340" t="s">
        <v>33</v>
      </c>
      <c r="E340">
        <v>360</v>
      </c>
      <c r="F340" s="5">
        <v>1</v>
      </c>
      <c r="G340">
        <v>360</v>
      </c>
      <c r="H340">
        <v>100147711</v>
      </c>
      <c r="I340" t="s">
        <v>30</v>
      </c>
      <c r="J340" s="4" t="s">
        <v>228</v>
      </c>
      <c r="K340">
        <v>0</v>
      </c>
      <c r="L340" t="s">
        <v>25</v>
      </c>
      <c r="M340" s="1">
        <v>42552</v>
      </c>
      <c r="N340" t="s">
        <v>35</v>
      </c>
      <c r="O340">
        <v>360</v>
      </c>
      <c r="P340">
        <v>2016</v>
      </c>
      <c r="Q340">
        <v>7</v>
      </c>
      <c r="R340" t="s">
        <v>26</v>
      </c>
      <c r="S340" s="3">
        <v>42552</v>
      </c>
      <c r="T340" t="s">
        <v>27</v>
      </c>
      <c r="U340">
        <v>43</v>
      </c>
    </row>
    <row r="341" spans="1:21" x14ac:dyDescent="0.25">
      <c r="A341">
        <v>211501</v>
      </c>
      <c r="B341" t="s">
        <v>36</v>
      </c>
      <c r="C341" s="1">
        <v>42552</v>
      </c>
      <c r="D341" t="s">
        <v>53</v>
      </c>
      <c r="E341">
        <v>320</v>
      </c>
      <c r="F341" s="5">
        <v>1</v>
      </c>
      <c r="G341">
        <v>320</v>
      </c>
      <c r="H341">
        <v>100147712</v>
      </c>
      <c r="I341" t="s">
        <v>30</v>
      </c>
      <c r="J341" s="4" t="s">
        <v>228</v>
      </c>
      <c r="K341">
        <v>0</v>
      </c>
      <c r="L341" t="s">
        <v>25</v>
      </c>
      <c r="M341" s="1">
        <v>42552</v>
      </c>
      <c r="N341" t="s">
        <v>39</v>
      </c>
      <c r="O341">
        <v>320</v>
      </c>
      <c r="P341">
        <v>2016</v>
      </c>
      <c r="Q341">
        <v>7</v>
      </c>
      <c r="R341" t="s">
        <v>26</v>
      </c>
      <c r="S341" s="3">
        <v>42552</v>
      </c>
      <c r="T341" t="s">
        <v>27</v>
      </c>
      <c r="U341">
        <v>43</v>
      </c>
    </row>
    <row r="342" spans="1:21" x14ac:dyDescent="0.25">
      <c r="A342">
        <v>211502</v>
      </c>
      <c r="B342" t="s">
        <v>21</v>
      </c>
      <c r="C342" s="1">
        <v>42552</v>
      </c>
      <c r="D342" t="s">
        <v>53</v>
      </c>
      <c r="E342">
        <v>320</v>
      </c>
      <c r="F342" s="5">
        <v>1</v>
      </c>
      <c r="G342">
        <v>320</v>
      </c>
      <c r="H342">
        <v>100147713</v>
      </c>
      <c r="I342" t="s">
        <v>30</v>
      </c>
      <c r="J342" s="4" t="s">
        <v>228</v>
      </c>
      <c r="K342">
        <v>0</v>
      </c>
      <c r="L342" t="s">
        <v>25</v>
      </c>
      <c r="M342" s="1">
        <v>42552</v>
      </c>
      <c r="N342" t="s">
        <v>35</v>
      </c>
      <c r="O342">
        <v>320</v>
      </c>
      <c r="P342">
        <v>2016</v>
      </c>
      <c r="Q342">
        <v>7</v>
      </c>
      <c r="R342" t="s">
        <v>26</v>
      </c>
      <c r="S342" s="3">
        <v>42552</v>
      </c>
      <c r="T342" t="s">
        <v>27</v>
      </c>
      <c r="U342">
        <v>43</v>
      </c>
    </row>
    <row r="343" spans="1:21" x14ac:dyDescent="0.25">
      <c r="A343">
        <v>211503</v>
      </c>
      <c r="B343" t="s">
        <v>21</v>
      </c>
      <c r="C343" s="1">
        <v>42552</v>
      </c>
      <c r="D343" t="s">
        <v>95</v>
      </c>
      <c r="E343">
        <v>350</v>
      </c>
      <c r="F343" s="5">
        <v>1</v>
      </c>
      <c r="G343">
        <v>165</v>
      </c>
      <c r="H343">
        <v>100147714</v>
      </c>
      <c r="I343" t="s">
        <v>38</v>
      </c>
      <c r="J343" s="4" t="s">
        <v>259</v>
      </c>
      <c r="K343">
        <v>0</v>
      </c>
      <c r="L343" t="s">
        <v>25</v>
      </c>
      <c r="M343" s="1">
        <v>42552</v>
      </c>
      <c r="N343" t="s">
        <v>35</v>
      </c>
      <c r="O343">
        <v>350</v>
      </c>
      <c r="P343">
        <v>2016</v>
      </c>
      <c r="Q343">
        <v>7</v>
      </c>
      <c r="R343" t="s">
        <v>26</v>
      </c>
      <c r="S343" s="3">
        <v>42552</v>
      </c>
      <c r="T343" t="s">
        <v>27</v>
      </c>
      <c r="U343">
        <v>106</v>
      </c>
    </row>
    <row r="344" spans="1:21" x14ac:dyDescent="0.25">
      <c r="A344">
        <v>211504</v>
      </c>
      <c r="B344" t="s">
        <v>21</v>
      </c>
      <c r="C344" s="1">
        <v>42552</v>
      </c>
      <c r="D344" t="s">
        <v>33</v>
      </c>
      <c r="E344">
        <v>360</v>
      </c>
      <c r="F344" s="5">
        <v>1</v>
      </c>
      <c r="G344">
        <v>360</v>
      </c>
      <c r="H344">
        <v>100147715</v>
      </c>
      <c r="I344" t="s">
        <v>30</v>
      </c>
      <c r="J344" s="4" t="s">
        <v>228</v>
      </c>
      <c r="K344">
        <v>0</v>
      </c>
      <c r="L344" t="s">
        <v>25</v>
      </c>
      <c r="M344" s="1">
        <v>42552</v>
      </c>
      <c r="N344" t="s">
        <v>35</v>
      </c>
      <c r="O344">
        <v>360</v>
      </c>
      <c r="P344">
        <v>2016</v>
      </c>
      <c r="Q344">
        <v>7</v>
      </c>
      <c r="R344" t="s">
        <v>26</v>
      </c>
      <c r="S344" s="3">
        <v>42552</v>
      </c>
      <c r="T344" t="s">
        <v>27</v>
      </c>
      <c r="U344">
        <v>43</v>
      </c>
    </row>
    <row r="345" spans="1:21" x14ac:dyDescent="0.25">
      <c r="A345">
        <v>211505</v>
      </c>
      <c r="B345" t="s">
        <v>36</v>
      </c>
      <c r="C345" s="1">
        <v>42552</v>
      </c>
      <c r="D345" t="s">
        <v>164</v>
      </c>
      <c r="E345">
        <v>350</v>
      </c>
      <c r="F345" s="5">
        <v>1</v>
      </c>
      <c r="G345">
        <v>350</v>
      </c>
      <c r="H345">
        <v>100147716</v>
      </c>
      <c r="I345" t="s">
        <v>38</v>
      </c>
      <c r="J345" s="4" t="s">
        <v>24</v>
      </c>
      <c r="K345">
        <v>0</v>
      </c>
      <c r="L345" t="s">
        <v>25</v>
      </c>
      <c r="M345" s="1">
        <v>42552</v>
      </c>
      <c r="N345" t="s">
        <v>39</v>
      </c>
      <c r="O345">
        <v>350</v>
      </c>
      <c r="P345">
        <v>2016</v>
      </c>
      <c r="Q345">
        <v>7</v>
      </c>
      <c r="R345" t="s">
        <v>26</v>
      </c>
      <c r="S345" s="3">
        <v>42552</v>
      </c>
      <c r="T345" t="s">
        <v>27</v>
      </c>
      <c r="U345">
        <v>107</v>
      </c>
    </row>
    <row r="346" spans="1:21" x14ac:dyDescent="0.25">
      <c r="A346">
        <v>211506</v>
      </c>
      <c r="B346" t="s">
        <v>21</v>
      </c>
      <c r="C346" s="1">
        <v>42552</v>
      </c>
      <c r="D346" t="s">
        <v>53</v>
      </c>
      <c r="E346">
        <v>320</v>
      </c>
      <c r="F346" s="5">
        <v>1</v>
      </c>
      <c r="G346">
        <v>320</v>
      </c>
      <c r="H346">
        <v>100147717</v>
      </c>
      <c r="I346" t="s">
        <v>30</v>
      </c>
      <c r="J346" s="4" t="s">
        <v>260</v>
      </c>
      <c r="K346">
        <v>0</v>
      </c>
      <c r="L346" t="s">
        <v>25</v>
      </c>
      <c r="M346" s="1">
        <v>42552</v>
      </c>
      <c r="N346" t="s">
        <v>35</v>
      </c>
      <c r="O346">
        <v>320</v>
      </c>
      <c r="P346">
        <v>2016</v>
      </c>
      <c r="Q346">
        <v>7</v>
      </c>
      <c r="R346" t="s">
        <v>26</v>
      </c>
      <c r="S346" s="3">
        <v>42552</v>
      </c>
      <c r="T346" t="s">
        <v>27</v>
      </c>
      <c r="U346">
        <v>35</v>
      </c>
    </row>
    <row r="347" spans="1:21" x14ac:dyDescent="0.25">
      <c r="A347">
        <v>211507</v>
      </c>
      <c r="B347" t="s">
        <v>36</v>
      </c>
      <c r="C347" s="1">
        <v>42552</v>
      </c>
      <c r="D347" t="s">
        <v>261</v>
      </c>
      <c r="E347">
        <v>512</v>
      </c>
      <c r="F347" s="5">
        <v>1</v>
      </c>
      <c r="G347">
        <v>512</v>
      </c>
      <c r="H347">
        <v>100147718</v>
      </c>
      <c r="I347" t="s">
        <v>56</v>
      </c>
      <c r="J347" s="4" t="s">
        <v>24</v>
      </c>
      <c r="K347">
        <v>0</v>
      </c>
      <c r="L347" t="s">
        <v>25</v>
      </c>
      <c r="M347" s="1">
        <v>42552</v>
      </c>
      <c r="N347" t="s">
        <v>39</v>
      </c>
      <c r="O347">
        <v>512</v>
      </c>
      <c r="P347">
        <v>2016</v>
      </c>
      <c r="Q347">
        <v>7</v>
      </c>
      <c r="R347" t="s">
        <v>26</v>
      </c>
      <c r="S347" s="3">
        <v>42552</v>
      </c>
      <c r="T347" t="s">
        <v>27</v>
      </c>
      <c r="U347">
        <v>105</v>
      </c>
    </row>
    <row r="348" spans="1:21" x14ac:dyDescent="0.25">
      <c r="A348">
        <v>211508</v>
      </c>
      <c r="B348" t="s">
        <v>21</v>
      </c>
      <c r="C348" s="1">
        <v>42552</v>
      </c>
      <c r="D348" t="s">
        <v>262</v>
      </c>
      <c r="E348">
        <v>120</v>
      </c>
      <c r="F348" s="5">
        <v>1</v>
      </c>
      <c r="G348">
        <v>360</v>
      </c>
      <c r="H348">
        <v>100147719</v>
      </c>
      <c r="I348" t="s">
        <v>30</v>
      </c>
      <c r="J348" s="4" t="s">
        <v>58</v>
      </c>
      <c r="K348">
        <v>0</v>
      </c>
      <c r="L348" t="s">
        <v>25</v>
      </c>
      <c r="M348" s="1">
        <v>42552</v>
      </c>
      <c r="N348" t="s">
        <v>35</v>
      </c>
      <c r="O348">
        <v>120</v>
      </c>
      <c r="P348">
        <v>2016</v>
      </c>
      <c r="Q348">
        <v>7</v>
      </c>
      <c r="R348" t="s">
        <v>26</v>
      </c>
      <c r="S348" s="3">
        <v>42552</v>
      </c>
      <c r="T348" t="s">
        <v>27</v>
      </c>
      <c r="U348">
        <v>13</v>
      </c>
    </row>
    <row r="349" spans="1:21" x14ac:dyDescent="0.25">
      <c r="A349">
        <v>211509</v>
      </c>
      <c r="B349" t="s">
        <v>21</v>
      </c>
      <c r="C349" s="1">
        <v>42552</v>
      </c>
      <c r="D349" t="s">
        <v>263</v>
      </c>
      <c r="E349">
        <v>120</v>
      </c>
      <c r="F349" s="5">
        <v>1</v>
      </c>
      <c r="G349">
        <v>360</v>
      </c>
      <c r="H349">
        <v>100147719</v>
      </c>
      <c r="I349" t="s">
        <v>30</v>
      </c>
      <c r="J349" s="4" t="s">
        <v>58</v>
      </c>
      <c r="K349">
        <v>0</v>
      </c>
      <c r="L349" t="s">
        <v>25</v>
      </c>
      <c r="M349" s="1">
        <v>42552</v>
      </c>
      <c r="N349" t="s">
        <v>35</v>
      </c>
      <c r="O349">
        <v>120</v>
      </c>
      <c r="P349">
        <v>2016</v>
      </c>
      <c r="Q349">
        <v>7</v>
      </c>
      <c r="R349" t="s">
        <v>26</v>
      </c>
      <c r="S349" s="3">
        <v>42552</v>
      </c>
      <c r="T349" t="s">
        <v>27</v>
      </c>
      <c r="U349">
        <v>13</v>
      </c>
    </row>
    <row r="350" spans="1:21" x14ac:dyDescent="0.25">
      <c r="A350">
        <v>211510</v>
      </c>
      <c r="B350" t="s">
        <v>21</v>
      </c>
      <c r="C350" s="1">
        <v>42552</v>
      </c>
      <c r="D350" t="s">
        <v>264</v>
      </c>
      <c r="E350">
        <v>120</v>
      </c>
      <c r="F350" s="5">
        <v>1</v>
      </c>
      <c r="G350">
        <v>360</v>
      </c>
      <c r="H350">
        <v>100147719</v>
      </c>
      <c r="I350" t="s">
        <v>30</v>
      </c>
      <c r="J350" s="4" t="s">
        <v>58</v>
      </c>
      <c r="K350">
        <v>0</v>
      </c>
      <c r="L350" t="s">
        <v>25</v>
      </c>
      <c r="M350" s="1">
        <v>42552</v>
      </c>
      <c r="N350" t="s">
        <v>35</v>
      </c>
      <c r="O350">
        <v>120</v>
      </c>
      <c r="P350">
        <v>2016</v>
      </c>
      <c r="Q350">
        <v>7</v>
      </c>
      <c r="R350" t="s">
        <v>26</v>
      </c>
      <c r="S350" s="3">
        <v>42552</v>
      </c>
      <c r="T350" t="s">
        <v>27</v>
      </c>
      <c r="U350">
        <v>13</v>
      </c>
    </row>
    <row r="351" spans="1:21" x14ac:dyDescent="0.25">
      <c r="A351">
        <v>211511</v>
      </c>
      <c r="B351" t="s">
        <v>28</v>
      </c>
      <c r="C351" s="1">
        <v>42552</v>
      </c>
      <c r="D351" t="s">
        <v>265</v>
      </c>
      <c r="E351">
        <v>165</v>
      </c>
      <c r="F351" s="5">
        <v>2</v>
      </c>
      <c r="G351">
        <v>330</v>
      </c>
      <c r="H351">
        <v>100147720</v>
      </c>
      <c r="I351" t="s">
        <v>30</v>
      </c>
      <c r="J351" s="4" t="s">
        <v>24</v>
      </c>
      <c r="K351">
        <v>0</v>
      </c>
      <c r="L351" t="s">
        <v>25</v>
      </c>
      <c r="M351" s="1">
        <v>42552</v>
      </c>
      <c r="N351" t="s">
        <v>31</v>
      </c>
      <c r="O351">
        <v>330</v>
      </c>
      <c r="P351">
        <v>2016</v>
      </c>
      <c r="Q351">
        <v>7</v>
      </c>
      <c r="R351" t="s">
        <v>26</v>
      </c>
      <c r="S351" s="3">
        <v>42552</v>
      </c>
      <c r="T351" t="s">
        <v>27</v>
      </c>
      <c r="U351">
        <v>108</v>
      </c>
    </row>
    <row r="352" spans="1:21" x14ac:dyDescent="0.25">
      <c r="A352">
        <v>211512</v>
      </c>
      <c r="B352" t="s">
        <v>21</v>
      </c>
      <c r="C352" s="1">
        <v>42552</v>
      </c>
      <c r="D352" t="s">
        <v>266</v>
      </c>
      <c r="E352">
        <v>640</v>
      </c>
      <c r="F352" s="5">
        <v>1</v>
      </c>
      <c r="G352">
        <v>640</v>
      </c>
      <c r="H352">
        <v>100147721</v>
      </c>
      <c r="I352" t="s">
        <v>30</v>
      </c>
      <c r="J352" s="4" t="s">
        <v>24</v>
      </c>
      <c r="K352">
        <v>0</v>
      </c>
      <c r="L352" t="s">
        <v>25</v>
      </c>
      <c r="M352" s="1">
        <v>42552</v>
      </c>
      <c r="N352" t="s">
        <v>35</v>
      </c>
      <c r="O352">
        <v>640</v>
      </c>
      <c r="P352">
        <v>2016</v>
      </c>
      <c r="Q352">
        <v>7</v>
      </c>
      <c r="R352" t="s">
        <v>26</v>
      </c>
      <c r="S352" s="3">
        <v>42552</v>
      </c>
      <c r="T352" t="s">
        <v>27</v>
      </c>
      <c r="U352">
        <v>105</v>
      </c>
    </row>
    <row r="353" spans="1:21" x14ac:dyDescent="0.25">
      <c r="A353">
        <v>211513</v>
      </c>
      <c r="B353" t="s">
        <v>36</v>
      </c>
      <c r="C353" s="1">
        <v>42552</v>
      </c>
      <c r="D353" t="s">
        <v>267</v>
      </c>
      <c r="E353">
        <v>165</v>
      </c>
      <c r="F353" s="5">
        <v>2</v>
      </c>
      <c r="G353">
        <v>330</v>
      </c>
      <c r="H353">
        <v>100147722</v>
      </c>
      <c r="I353" t="s">
        <v>30</v>
      </c>
      <c r="J353" s="4" t="s">
        <v>24</v>
      </c>
      <c r="K353">
        <v>0</v>
      </c>
      <c r="L353" t="s">
        <v>25</v>
      </c>
      <c r="M353" s="1">
        <v>42552</v>
      </c>
      <c r="N353" t="s">
        <v>39</v>
      </c>
      <c r="O353">
        <v>330</v>
      </c>
      <c r="P353">
        <v>2016</v>
      </c>
      <c r="Q353">
        <v>7</v>
      </c>
      <c r="R353" t="s">
        <v>26</v>
      </c>
      <c r="S353" s="3">
        <v>42552</v>
      </c>
      <c r="T353" t="s">
        <v>27</v>
      </c>
      <c r="U353">
        <v>108</v>
      </c>
    </row>
    <row r="354" spans="1:21" x14ac:dyDescent="0.25">
      <c r="A354">
        <v>211514</v>
      </c>
      <c r="B354" t="s">
        <v>28</v>
      </c>
      <c r="C354" s="1">
        <v>42552</v>
      </c>
      <c r="D354" t="s">
        <v>268</v>
      </c>
      <c r="E354">
        <v>1950</v>
      </c>
      <c r="F354" s="5">
        <v>1</v>
      </c>
      <c r="G354">
        <v>1950</v>
      </c>
      <c r="H354">
        <v>100147723</v>
      </c>
      <c r="I354" t="s">
        <v>56</v>
      </c>
      <c r="J354" s="4">
        <v>105259</v>
      </c>
      <c r="K354">
        <v>0</v>
      </c>
      <c r="L354" t="s">
        <v>44</v>
      </c>
      <c r="M354" s="1">
        <v>42552</v>
      </c>
      <c r="N354" t="s">
        <v>31</v>
      </c>
      <c r="O354" s="2">
        <v>1950</v>
      </c>
      <c r="P354">
        <v>2016</v>
      </c>
      <c r="Q354">
        <v>7</v>
      </c>
      <c r="R354" t="s">
        <v>26</v>
      </c>
      <c r="S354" s="3">
        <v>42552</v>
      </c>
      <c r="T354" t="s">
        <v>27</v>
      </c>
      <c r="U354">
        <v>11</v>
      </c>
    </row>
    <row r="355" spans="1:21" x14ac:dyDescent="0.25">
      <c r="A355">
        <v>211516</v>
      </c>
      <c r="B355" t="s">
        <v>21</v>
      </c>
      <c r="C355" s="1">
        <v>42552</v>
      </c>
      <c r="D355" t="s">
        <v>33</v>
      </c>
      <c r="E355">
        <v>360</v>
      </c>
      <c r="F355" s="5">
        <v>1</v>
      </c>
      <c r="G355">
        <v>360</v>
      </c>
      <c r="H355">
        <v>100147724</v>
      </c>
      <c r="I355" t="s">
        <v>30</v>
      </c>
      <c r="J355" s="4" t="s">
        <v>269</v>
      </c>
      <c r="K355">
        <v>0</v>
      </c>
      <c r="L355" t="s">
        <v>25</v>
      </c>
      <c r="M355" s="1">
        <v>42552</v>
      </c>
      <c r="N355" t="s">
        <v>35</v>
      </c>
      <c r="O355">
        <v>360</v>
      </c>
      <c r="P355">
        <v>2016</v>
      </c>
      <c r="Q355">
        <v>7</v>
      </c>
      <c r="R355" t="s">
        <v>26</v>
      </c>
      <c r="S355" s="3">
        <v>42552</v>
      </c>
      <c r="T355" t="s">
        <v>27</v>
      </c>
      <c r="U355">
        <v>35</v>
      </c>
    </row>
    <row r="356" spans="1:21" x14ac:dyDescent="0.25">
      <c r="A356">
        <v>211517</v>
      </c>
      <c r="B356" t="s">
        <v>21</v>
      </c>
      <c r="C356" s="1">
        <v>42552</v>
      </c>
      <c r="D356" t="s">
        <v>270</v>
      </c>
      <c r="E356">
        <v>144</v>
      </c>
      <c r="F356" s="5">
        <v>1</v>
      </c>
      <c r="G356">
        <v>144</v>
      </c>
      <c r="H356">
        <v>100147725</v>
      </c>
      <c r="I356" t="s">
        <v>52</v>
      </c>
      <c r="J356" s="4" t="s">
        <v>24</v>
      </c>
      <c r="K356">
        <v>0</v>
      </c>
      <c r="L356" t="s">
        <v>25</v>
      </c>
      <c r="M356" s="1">
        <v>42552</v>
      </c>
      <c r="N356" t="s">
        <v>35</v>
      </c>
      <c r="O356">
        <v>144</v>
      </c>
      <c r="P356">
        <v>2016</v>
      </c>
      <c r="Q356">
        <v>7</v>
      </c>
      <c r="R356" t="s">
        <v>26</v>
      </c>
      <c r="S356" s="3">
        <v>42552</v>
      </c>
      <c r="T356" t="s">
        <v>27</v>
      </c>
      <c r="U356">
        <v>109</v>
      </c>
    </row>
    <row r="357" spans="1:21" x14ac:dyDescent="0.25">
      <c r="A357">
        <v>211518</v>
      </c>
      <c r="B357" t="s">
        <v>36</v>
      </c>
      <c r="C357" s="1">
        <v>42552</v>
      </c>
      <c r="D357" t="s">
        <v>227</v>
      </c>
      <c r="E357">
        <v>285</v>
      </c>
      <c r="F357" s="5">
        <v>1</v>
      </c>
      <c r="G357">
        <v>285</v>
      </c>
      <c r="H357">
        <v>100147726</v>
      </c>
      <c r="I357" t="s">
        <v>38</v>
      </c>
      <c r="J357" s="4" t="s">
        <v>24</v>
      </c>
      <c r="K357">
        <v>0</v>
      </c>
      <c r="L357" t="s">
        <v>25</v>
      </c>
      <c r="M357" s="1">
        <v>42552</v>
      </c>
      <c r="N357" t="s">
        <v>39</v>
      </c>
      <c r="O357">
        <v>285</v>
      </c>
      <c r="P357">
        <v>2016</v>
      </c>
      <c r="Q357">
        <v>7</v>
      </c>
      <c r="R357" t="s">
        <v>26</v>
      </c>
      <c r="S357" s="3">
        <v>42552</v>
      </c>
      <c r="T357" t="s">
        <v>27</v>
      </c>
      <c r="U357">
        <v>110</v>
      </c>
    </row>
    <row r="358" spans="1:21" x14ac:dyDescent="0.25">
      <c r="A358">
        <v>211519</v>
      </c>
      <c r="B358" t="s">
        <v>21</v>
      </c>
      <c r="C358" s="1">
        <v>42552</v>
      </c>
      <c r="D358" t="s">
        <v>95</v>
      </c>
      <c r="E358">
        <v>350</v>
      </c>
      <c r="F358" s="5">
        <v>1</v>
      </c>
      <c r="G358">
        <v>350</v>
      </c>
      <c r="H358">
        <v>100147727</v>
      </c>
      <c r="I358" t="s">
        <v>38</v>
      </c>
      <c r="J358" s="4" t="s">
        <v>24</v>
      </c>
      <c r="K358">
        <v>0</v>
      </c>
      <c r="L358" t="s">
        <v>25</v>
      </c>
      <c r="M358" s="1">
        <v>42552</v>
      </c>
      <c r="N358" t="s">
        <v>35</v>
      </c>
      <c r="O358">
        <v>350</v>
      </c>
      <c r="P358">
        <v>2016</v>
      </c>
      <c r="Q358">
        <v>7</v>
      </c>
      <c r="R358" t="s">
        <v>26</v>
      </c>
      <c r="S358" s="3">
        <v>42552</v>
      </c>
      <c r="T358" t="s">
        <v>27</v>
      </c>
      <c r="U358">
        <v>111</v>
      </c>
    </row>
    <row r="359" spans="1:21" x14ac:dyDescent="0.25">
      <c r="A359">
        <v>211520</v>
      </c>
      <c r="B359" t="s">
        <v>21</v>
      </c>
      <c r="C359" s="1">
        <v>42552</v>
      </c>
      <c r="D359" t="s">
        <v>254</v>
      </c>
      <c r="E359">
        <v>3250</v>
      </c>
      <c r="F359" s="5">
        <v>1</v>
      </c>
      <c r="G359">
        <v>3250</v>
      </c>
      <c r="H359">
        <v>100147728</v>
      </c>
      <c r="I359" t="s">
        <v>23</v>
      </c>
      <c r="J359" s="4" t="s">
        <v>24</v>
      </c>
      <c r="K359">
        <v>0</v>
      </c>
      <c r="L359" t="s">
        <v>255</v>
      </c>
      <c r="M359" s="1">
        <v>42552</v>
      </c>
      <c r="N359" t="s">
        <v>35</v>
      </c>
      <c r="O359" s="2">
        <v>3250</v>
      </c>
      <c r="P359">
        <v>2016</v>
      </c>
      <c r="Q359">
        <v>7</v>
      </c>
      <c r="R359" t="s">
        <v>26</v>
      </c>
      <c r="S359" s="3">
        <v>42552</v>
      </c>
      <c r="T359" t="s">
        <v>27</v>
      </c>
      <c r="U359">
        <v>112</v>
      </c>
    </row>
    <row r="360" spans="1:21" x14ac:dyDescent="0.25">
      <c r="A360">
        <v>211521</v>
      </c>
      <c r="B360" t="s">
        <v>28</v>
      </c>
      <c r="C360" s="1">
        <v>42552</v>
      </c>
      <c r="D360" t="s">
        <v>271</v>
      </c>
      <c r="E360">
        <v>375</v>
      </c>
      <c r="F360" s="5">
        <v>1</v>
      </c>
      <c r="G360">
        <v>375</v>
      </c>
      <c r="H360">
        <v>100147729</v>
      </c>
      <c r="I360" t="s">
        <v>30</v>
      </c>
      <c r="J360" s="4" t="s">
        <v>24</v>
      </c>
      <c r="K360">
        <v>0</v>
      </c>
      <c r="L360" t="s">
        <v>255</v>
      </c>
      <c r="M360" s="1">
        <v>42552</v>
      </c>
      <c r="N360" t="s">
        <v>31</v>
      </c>
      <c r="O360">
        <v>375</v>
      </c>
      <c r="P360">
        <v>2016</v>
      </c>
      <c r="Q360">
        <v>7</v>
      </c>
      <c r="R360" t="s">
        <v>26</v>
      </c>
      <c r="S360" s="3">
        <v>42552</v>
      </c>
      <c r="T360" t="s">
        <v>27</v>
      </c>
      <c r="U360">
        <v>113</v>
      </c>
    </row>
    <row r="361" spans="1:21" x14ac:dyDescent="0.25">
      <c r="A361">
        <v>211522</v>
      </c>
      <c r="B361" t="s">
        <v>21</v>
      </c>
      <c r="C361" s="1">
        <v>42552</v>
      </c>
      <c r="D361" t="s">
        <v>242</v>
      </c>
      <c r="E361">
        <v>180</v>
      </c>
      <c r="F361" s="5">
        <v>1</v>
      </c>
      <c r="G361">
        <v>180</v>
      </c>
      <c r="H361">
        <v>100147730</v>
      </c>
      <c r="I361" t="s">
        <v>30</v>
      </c>
      <c r="J361" s="4" t="s">
        <v>272</v>
      </c>
      <c r="K361">
        <v>0</v>
      </c>
      <c r="L361" t="s">
        <v>25</v>
      </c>
      <c r="M361" s="1">
        <v>42552</v>
      </c>
      <c r="N361" t="s">
        <v>35</v>
      </c>
      <c r="O361">
        <v>180</v>
      </c>
      <c r="P361">
        <v>2016</v>
      </c>
      <c r="Q361">
        <v>7</v>
      </c>
      <c r="R361" t="s">
        <v>26</v>
      </c>
      <c r="S361" s="3">
        <v>42552</v>
      </c>
      <c r="T361" t="s">
        <v>27</v>
      </c>
      <c r="U361">
        <v>114</v>
      </c>
    </row>
    <row r="362" spans="1:21" x14ac:dyDescent="0.25">
      <c r="A362">
        <v>211523</v>
      </c>
      <c r="B362" t="s">
        <v>28</v>
      </c>
      <c r="C362" s="1">
        <v>42552</v>
      </c>
      <c r="D362" t="s">
        <v>273</v>
      </c>
      <c r="E362">
        <v>1725</v>
      </c>
      <c r="F362" s="5">
        <v>1</v>
      </c>
      <c r="G362">
        <v>1725</v>
      </c>
      <c r="H362">
        <v>100147731</v>
      </c>
      <c r="I362" t="s">
        <v>56</v>
      </c>
      <c r="J362" s="4" t="s">
        <v>24</v>
      </c>
      <c r="K362">
        <v>0</v>
      </c>
      <c r="L362" t="s">
        <v>25</v>
      </c>
      <c r="M362" s="1">
        <v>42552</v>
      </c>
      <c r="N362" t="s">
        <v>31</v>
      </c>
      <c r="O362" s="2">
        <v>1725</v>
      </c>
      <c r="P362">
        <v>2016</v>
      </c>
      <c r="Q362">
        <v>7</v>
      </c>
      <c r="R362" t="s">
        <v>26</v>
      </c>
      <c r="S362" s="3">
        <v>42552</v>
      </c>
      <c r="T362" t="s">
        <v>27</v>
      </c>
      <c r="U362">
        <v>115</v>
      </c>
    </row>
    <row r="363" spans="1:21" x14ac:dyDescent="0.25">
      <c r="A363">
        <v>211524</v>
      </c>
      <c r="B363" t="s">
        <v>21</v>
      </c>
      <c r="C363" s="1">
        <v>42552</v>
      </c>
      <c r="D363" t="s">
        <v>274</v>
      </c>
      <c r="E363">
        <v>1330</v>
      </c>
      <c r="F363" s="5">
        <v>1</v>
      </c>
      <c r="G363">
        <v>1330</v>
      </c>
      <c r="H363">
        <v>100147732</v>
      </c>
      <c r="I363" t="s">
        <v>71</v>
      </c>
      <c r="J363" s="4" t="s">
        <v>24</v>
      </c>
      <c r="K363">
        <v>0</v>
      </c>
      <c r="L363" t="s">
        <v>275</v>
      </c>
      <c r="M363" s="1">
        <v>42552</v>
      </c>
      <c r="N363" t="s">
        <v>35</v>
      </c>
      <c r="O363" s="2">
        <v>1330</v>
      </c>
      <c r="P363">
        <v>2016</v>
      </c>
      <c r="Q363">
        <v>7</v>
      </c>
      <c r="R363" t="s">
        <v>26</v>
      </c>
      <c r="S363" s="3">
        <v>42552</v>
      </c>
      <c r="T363" t="s">
        <v>27</v>
      </c>
      <c r="U363">
        <v>116</v>
      </c>
    </row>
    <row r="364" spans="1:21" x14ac:dyDescent="0.25">
      <c r="A364">
        <v>211525</v>
      </c>
      <c r="B364" t="s">
        <v>28</v>
      </c>
      <c r="C364" s="1">
        <v>42552</v>
      </c>
      <c r="D364" t="s">
        <v>276</v>
      </c>
      <c r="E364">
        <v>5200</v>
      </c>
      <c r="F364" s="5">
        <v>1</v>
      </c>
      <c r="G364">
        <v>5200</v>
      </c>
      <c r="H364">
        <v>100147733</v>
      </c>
      <c r="I364" t="s">
        <v>71</v>
      </c>
      <c r="J364" s="4" t="s">
        <v>24</v>
      </c>
      <c r="K364">
        <v>0</v>
      </c>
      <c r="L364" t="s">
        <v>25</v>
      </c>
      <c r="M364" s="1">
        <v>42552</v>
      </c>
      <c r="N364" t="s">
        <v>31</v>
      </c>
      <c r="O364" s="2">
        <v>5200</v>
      </c>
      <c r="P364">
        <v>2016</v>
      </c>
      <c r="Q364">
        <v>7</v>
      </c>
      <c r="R364" t="s">
        <v>26</v>
      </c>
      <c r="S364" s="3">
        <v>42552</v>
      </c>
      <c r="T364" t="s">
        <v>27</v>
      </c>
      <c r="U364">
        <v>117</v>
      </c>
    </row>
    <row r="365" spans="1:21" x14ac:dyDescent="0.25">
      <c r="A365">
        <v>211526</v>
      </c>
      <c r="B365" t="s">
        <v>28</v>
      </c>
      <c r="C365" s="1">
        <v>42552</v>
      </c>
      <c r="D365" t="s">
        <v>277</v>
      </c>
      <c r="E365">
        <v>1350</v>
      </c>
      <c r="F365" s="5">
        <v>1</v>
      </c>
      <c r="G365">
        <v>1350</v>
      </c>
      <c r="H365">
        <v>100147734</v>
      </c>
      <c r="I365" t="s">
        <v>65</v>
      </c>
      <c r="J365" s="4" t="s">
        <v>24</v>
      </c>
      <c r="K365">
        <v>0</v>
      </c>
      <c r="L365" t="s">
        <v>25</v>
      </c>
      <c r="M365" s="1">
        <v>42552</v>
      </c>
      <c r="N365" t="s">
        <v>31</v>
      </c>
      <c r="O365" s="2">
        <v>1350</v>
      </c>
      <c r="P365">
        <v>2016</v>
      </c>
      <c r="Q365">
        <v>7</v>
      </c>
      <c r="R365" t="s">
        <v>26</v>
      </c>
      <c r="S365" s="3">
        <v>42552</v>
      </c>
      <c r="T365" t="s">
        <v>27</v>
      </c>
      <c r="U365">
        <v>118</v>
      </c>
    </row>
    <row r="366" spans="1:21" x14ac:dyDescent="0.25">
      <c r="A366">
        <v>211527</v>
      </c>
      <c r="B366" t="s">
        <v>28</v>
      </c>
      <c r="C366" s="1">
        <v>42552</v>
      </c>
      <c r="D366" t="s">
        <v>277</v>
      </c>
      <c r="E366">
        <v>1350</v>
      </c>
      <c r="F366" s="5">
        <v>1</v>
      </c>
      <c r="G366">
        <v>1350</v>
      </c>
      <c r="H366">
        <v>100147735</v>
      </c>
      <c r="I366" t="s">
        <v>65</v>
      </c>
      <c r="J366" s="4" t="s">
        <v>24</v>
      </c>
      <c r="K366">
        <v>0</v>
      </c>
      <c r="L366" t="s">
        <v>25</v>
      </c>
      <c r="M366" s="1">
        <v>42552</v>
      </c>
      <c r="N366" t="s">
        <v>31</v>
      </c>
      <c r="O366" s="2">
        <v>1350</v>
      </c>
      <c r="P366">
        <v>2016</v>
      </c>
      <c r="Q366">
        <v>7</v>
      </c>
      <c r="R366" t="s">
        <v>26</v>
      </c>
      <c r="S366" s="3">
        <v>42552</v>
      </c>
      <c r="T366" t="s">
        <v>27</v>
      </c>
      <c r="U366">
        <v>118</v>
      </c>
    </row>
    <row r="367" spans="1:21" x14ac:dyDescent="0.25">
      <c r="A367">
        <v>211529</v>
      </c>
      <c r="B367" t="s">
        <v>21</v>
      </c>
      <c r="C367" s="1">
        <v>42552</v>
      </c>
      <c r="D367" t="s">
        <v>33</v>
      </c>
      <c r="E367">
        <v>360</v>
      </c>
      <c r="F367" s="5">
        <v>1</v>
      </c>
      <c r="G367">
        <v>360</v>
      </c>
      <c r="H367">
        <v>100147737</v>
      </c>
      <c r="I367" t="s">
        <v>30</v>
      </c>
      <c r="J367" s="4" t="s">
        <v>278</v>
      </c>
      <c r="K367">
        <v>0</v>
      </c>
      <c r="L367" t="s">
        <v>25</v>
      </c>
      <c r="M367" s="1">
        <v>42552</v>
      </c>
      <c r="N367" t="s">
        <v>35</v>
      </c>
      <c r="O367">
        <v>360</v>
      </c>
      <c r="P367">
        <v>2016</v>
      </c>
      <c r="Q367">
        <v>7</v>
      </c>
      <c r="R367" t="s">
        <v>26</v>
      </c>
      <c r="S367" s="3">
        <v>42552</v>
      </c>
      <c r="T367" t="s">
        <v>27</v>
      </c>
      <c r="U367">
        <v>43</v>
      </c>
    </row>
    <row r="368" spans="1:21" x14ac:dyDescent="0.25">
      <c r="A368">
        <v>211528</v>
      </c>
      <c r="B368" t="s">
        <v>28</v>
      </c>
      <c r="C368" s="1">
        <v>42552</v>
      </c>
      <c r="D368" t="s">
        <v>277</v>
      </c>
      <c r="E368">
        <v>1350</v>
      </c>
      <c r="F368" s="5">
        <v>1</v>
      </c>
      <c r="G368">
        <v>1350</v>
      </c>
      <c r="H368">
        <v>100147736</v>
      </c>
      <c r="I368" t="s">
        <v>65</v>
      </c>
      <c r="J368" s="4" t="s">
        <v>24</v>
      </c>
      <c r="K368">
        <v>0</v>
      </c>
      <c r="L368" t="s">
        <v>25</v>
      </c>
      <c r="M368" s="1">
        <v>42552</v>
      </c>
      <c r="N368" t="s">
        <v>31</v>
      </c>
      <c r="O368" s="2">
        <v>1350</v>
      </c>
      <c r="P368">
        <v>2016</v>
      </c>
      <c r="Q368">
        <v>7</v>
      </c>
      <c r="R368" t="s">
        <v>26</v>
      </c>
      <c r="S368" s="3">
        <v>42552</v>
      </c>
      <c r="T368" t="s">
        <v>27</v>
      </c>
      <c r="U368">
        <v>118</v>
      </c>
    </row>
    <row r="369" spans="1:21" x14ac:dyDescent="0.25">
      <c r="A369">
        <v>211530</v>
      </c>
      <c r="B369" t="s">
        <v>21</v>
      </c>
      <c r="C369" s="1">
        <v>42552</v>
      </c>
      <c r="D369" t="s">
        <v>33</v>
      </c>
      <c r="E369">
        <v>360</v>
      </c>
      <c r="F369" s="5">
        <v>1</v>
      </c>
      <c r="G369">
        <v>360</v>
      </c>
      <c r="H369">
        <v>100147738</v>
      </c>
      <c r="I369" t="s">
        <v>30</v>
      </c>
      <c r="J369" s="4" t="s">
        <v>278</v>
      </c>
      <c r="K369">
        <v>0</v>
      </c>
      <c r="L369" t="s">
        <v>25</v>
      </c>
      <c r="M369" s="1">
        <v>42552</v>
      </c>
      <c r="N369" t="s">
        <v>35</v>
      </c>
      <c r="O369">
        <v>360</v>
      </c>
      <c r="P369">
        <v>2016</v>
      </c>
      <c r="Q369">
        <v>7</v>
      </c>
      <c r="R369" t="s">
        <v>26</v>
      </c>
      <c r="S369" s="3">
        <v>42552</v>
      </c>
      <c r="T369" t="s">
        <v>27</v>
      </c>
      <c r="U369">
        <v>43</v>
      </c>
    </row>
    <row r="370" spans="1:21" x14ac:dyDescent="0.25">
      <c r="A370">
        <v>211532</v>
      </c>
      <c r="B370" t="s">
        <v>21</v>
      </c>
      <c r="C370" s="1">
        <v>42552</v>
      </c>
      <c r="D370" t="s">
        <v>33</v>
      </c>
      <c r="E370">
        <v>360</v>
      </c>
      <c r="F370" s="5">
        <v>1</v>
      </c>
      <c r="G370">
        <v>360</v>
      </c>
      <c r="H370">
        <v>100147740</v>
      </c>
      <c r="I370" t="s">
        <v>30</v>
      </c>
      <c r="J370" s="4" t="s">
        <v>278</v>
      </c>
      <c r="K370">
        <v>0</v>
      </c>
      <c r="L370" t="s">
        <v>25</v>
      </c>
      <c r="M370" s="1">
        <v>42552</v>
      </c>
      <c r="N370" t="s">
        <v>35</v>
      </c>
      <c r="O370">
        <v>360</v>
      </c>
      <c r="P370">
        <v>2016</v>
      </c>
      <c r="Q370">
        <v>7</v>
      </c>
      <c r="R370" t="s">
        <v>26</v>
      </c>
      <c r="S370" s="3">
        <v>42552</v>
      </c>
      <c r="T370" t="s">
        <v>27</v>
      </c>
      <c r="U370">
        <v>43</v>
      </c>
    </row>
    <row r="371" spans="1:21" x14ac:dyDescent="0.25">
      <c r="A371">
        <v>211531</v>
      </c>
      <c r="B371" t="s">
        <v>36</v>
      </c>
      <c r="C371" s="1">
        <v>42552</v>
      </c>
      <c r="D371" t="s">
        <v>279</v>
      </c>
      <c r="E371">
        <v>8150</v>
      </c>
      <c r="F371" s="5">
        <v>1</v>
      </c>
      <c r="G371">
        <v>8150</v>
      </c>
      <c r="H371">
        <v>100147739</v>
      </c>
      <c r="I371" t="s">
        <v>30</v>
      </c>
      <c r="J371" s="4" t="s">
        <v>24</v>
      </c>
      <c r="K371">
        <v>0</v>
      </c>
      <c r="L371" t="s">
        <v>25</v>
      </c>
      <c r="M371" s="1">
        <v>42552</v>
      </c>
      <c r="N371" t="s">
        <v>39</v>
      </c>
      <c r="O371" s="2">
        <v>8150</v>
      </c>
      <c r="P371">
        <v>2016</v>
      </c>
      <c r="Q371">
        <v>7</v>
      </c>
      <c r="R371" t="s">
        <v>26</v>
      </c>
      <c r="S371" s="3">
        <v>42552</v>
      </c>
      <c r="T371" t="s">
        <v>27</v>
      </c>
      <c r="U371">
        <v>117</v>
      </c>
    </row>
    <row r="372" spans="1:21" x14ac:dyDescent="0.25">
      <c r="A372">
        <v>211533</v>
      </c>
      <c r="B372" t="s">
        <v>21</v>
      </c>
      <c r="C372" s="1">
        <v>42552</v>
      </c>
      <c r="D372" t="s">
        <v>33</v>
      </c>
      <c r="E372">
        <v>360</v>
      </c>
      <c r="F372" s="5">
        <v>1</v>
      </c>
      <c r="G372">
        <v>360</v>
      </c>
      <c r="H372">
        <v>100147741</v>
      </c>
      <c r="I372" t="s">
        <v>30</v>
      </c>
      <c r="J372" s="4" t="s">
        <v>278</v>
      </c>
      <c r="K372">
        <v>0</v>
      </c>
      <c r="L372" t="s">
        <v>25</v>
      </c>
      <c r="M372" s="1">
        <v>42552</v>
      </c>
      <c r="N372" t="s">
        <v>35</v>
      </c>
      <c r="O372">
        <v>360</v>
      </c>
      <c r="P372">
        <v>2016</v>
      </c>
      <c r="Q372">
        <v>7</v>
      </c>
      <c r="R372" t="s">
        <v>26</v>
      </c>
      <c r="S372" s="3">
        <v>42552</v>
      </c>
      <c r="T372" t="s">
        <v>27</v>
      </c>
      <c r="U372">
        <v>43</v>
      </c>
    </row>
    <row r="373" spans="1:21" x14ac:dyDescent="0.25">
      <c r="A373">
        <v>211534</v>
      </c>
      <c r="B373" t="s">
        <v>21</v>
      </c>
      <c r="C373" s="1">
        <v>42552</v>
      </c>
      <c r="D373" t="s">
        <v>33</v>
      </c>
      <c r="E373">
        <v>360</v>
      </c>
      <c r="F373" s="5">
        <v>1</v>
      </c>
      <c r="G373">
        <v>360</v>
      </c>
      <c r="H373">
        <v>100147742</v>
      </c>
      <c r="I373" t="s">
        <v>30</v>
      </c>
      <c r="J373" s="4" t="s">
        <v>278</v>
      </c>
      <c r="K373">
        <v>0</v>
      </c>
      <c r="L373" t="s">
        <v>25</v>
      </c>
      <c r="M373" s="1">
        <v>42552</v>
      </c>
      <c r="N373" t="s">
        <v>35</v>
      </c>
      <c r="O373">
        <v>360</v>
      </c>
      <c r="P373">
        <v>2016</v>
      </c>
      <c r="Q373">
        <v>7</v>
      </c>
      <c r="R373" t="s">
        <v>26</v>
      </c>
      <c r="S373" s="3">
        <v>42552</v>
      </c>
      <c r="T373" t="s">
        <v>27</v>
      </c>
      <c r="U373">
        <v>43</v>
      </c>
    </row>
    <row r="374" spans="1:21" x14ac:dyDescent="0.25">
      <c r="A374">
        <v>211535</v>
      </c>
      <c r="B374" t="s">
        <v>21</v>
      </c>
      <c r="C374" s="1">
        <v>42552</v>
      </c>
      <c r="D374" t="s">
        <v>33</v>
      </c>
      <c r="E374">
        <v>360</v>
      </c>
      <c r="F374" s="5">
        <v>1</v>
      </c>
      <c r="G374">
        <v>360</v>
      </c>
      <c r="H374">
        <v>100147743</v>
      </c>
      <c r="I374" t="s">
        <v>30</v>
      </c>
      <c r="J374" s="4" t="s">
        <v>278</v>
      </c>
      <c r="K374">
        <v>0</v>
      </c>
      <c r="L374" t="s">
        <v>25</v>
      </c>
      <c r="M374" s="1">
        <v>42552</v>
      </c>
      <c r="N374" t="s">
        <v>35</v>
      </c>
      <c r="O374">
        <v>360</v>
      </c>
      <c r="P374">
        <v>2016</v>
      </c>
      <c r="Q374">
        <v>7</v>
      </c>
      <c r="R374" t="s">
        <v>26</v>
      </c>
      <c r="S374" s="3">
        <v>42552</v>
      </c>
      <c r="T374" t="s">
        <v>27</v>
      </c>
      <c r="U374">
        <v>43</v>
      </c>
    </row>
    <row r="375" spans="1:21" x14ac:dyDescent="0.25">
      <c r="A375">
        <v>211536</v>
      </c>
      <c r="B375" t="s">
        <v>28</v>
      </c>
      <c r="C375" s="1">
        <v>42552</v>
      </c>
      <c r="D375" t="s">
        <v>280</v>
      </c>
      <c r="E375">
        <v>1499</v>
      </c>
      <c r="F375" s="5">
        <v>1</v>
      </c>
      <c r="G375">
        <v>3749</v>
      </c>
      <c r="H375">
        <v>100147744</v>
      </c>
      <c r="I375" t="s">
        <v>23</v>
      </c>
      <c r="J375" s="4" t="s">
        <v>24</v>
      </c>
      <c r="K375">
        <v>0</v>
      </c>
      <c r="L375" t="s">
        <v>25</v>
      </c>
      <c r="M375" s="1">
        <v>42552</v>
      </c>
      <c r="N375" t="s">
        <v>31</v>
      </c>
      <c r="O375" s="2">
        <v>1499</v>
      </c>
      <c r="P375">
        <v>2016</v>
      </c>
      <c r="Q375">
        <v>7</v>
      </c>
      <c r="R375" t="s">
        <v>26</v>
      </c>
      <c r="S375" s="3">
        <v>42552</v>
      </c>
      <c r="T375" t="s">
        <v>27</v>
      </c>
      <c r="U375">
        <v>119</v>
      </c>
    </row>
    <row r="376" spans="1:21" x14ac:dyDescent="0.25">
      <c r="A376">
        <v>211537</v>
      </c>
      <c r="B376" t="s">
        <v>28</v>
      </c>
      <c r="C376" s="1">
        <v>42552</v>
      </c>
      <c r="D376" t="s">
        <v>281</v>
      </c>
      <c r="E376">
        <v>2250</v>
      </c>
      <c r="F376" s="5">
        <v>1</v>
      </c>
      <c r="G376">
        <v>3749</v>
      </c>
      <c r="H376">
        <v>100147744</v>
      </c>
      <c r="I376" t="s">
        <v>23</v>
      </c>
      <c r="J376" s="4" t="s">
        <v>24</v>
      </c>
      <c r="K376">
        <v>0</v>
      </c>
      <c r="L376" t="s">
        <v>25</v>
      </c>
      <c r="M376" s="1">
        <v>42552</v>
      </c>
      <c r="N376" t="s">
        <v>31</v>
      </c>
      <c r="O376" s="2">
        <v>2250</v>
      </c>
      <c r="P376">
        <v>2016</v>
      </c>
      <c r="Q376">
        <v>7</v>
      </c>
      <c r="R376" t="s">
        <v>26</v>
      </c>
      <c r="S376" s="3">
        <v>42552</v>
      </c>
      <c r="T376" t="s">
        <v>27</v>
      </c>
      <c r="U376">
        <v>119</v>
      </c>
    </row>
    <row r="377" spans="1:21" x14ac:dyDescent="0.25">
      <c r="A377">
        <v>211540</v>
      </c>
      <c r="B377" t="s">
        <v>21</v>
      </c>
      <c r="C377" s="1">
        <v>42552</v>
      </c>
      <c r="D377" t="s">
        <v>33</v>
      </c>
      <c r="E377">
        <v>360</v>
      </c>
      <c r="F377" s="5">
        <v>1</v>
      </c>
      <c r="G377">
        <v>360</v>
      </c>
      <c r="H377">
        <v>100147746</v>
      </c>
      <c r="I377" t="s">
        <v>30</v>
      </c>
      <c r="J377" s="4" t="s">
        <v>278</v>
      </c>
      <c r="K377">
        <v>0</v>
      </c>
      <c r="L377" t="s">
        <v>25</v>
      </c>
      <c r="M377" s="1">
        <v>42552</v>
      </c>
      <c r="N377" t="s">
        <v>35</v>
      </c>
      <c r="O377">
        <v>360</v>
      </c>
      <c r="P377">
        <v>2016</v>
      </c>
      <c r="Q377">
        <v>7</v>
      </c>
      <c r="R377" t="s">
        <v>26</v>
      </c>
      <c r="S377" s="3">
        <v>42552</v>
      </c>
      <c r="T377" t="s">
        <v>27</v>
      </c>
      <c r="U377">
        <v>43</v>
      </c>
    </row>
    <row r="378" spans="1:21" x14ac:dyDescent="0.25">
      <c r="A378">
        <v>211539</v>
      </c>
      <c r="B378" t="s">
        <v>28</v>
      </c>
      <c r="C378" s="1">
        <v>42552</v>
      </c>
      <c r="D378" t="s">
        <v>279</v>
      </c>
      <c r="E378">
        <v>8150</v>
      </c>
      <c r="F378" s="5">
        <v>1</v>
      </c>
      <c r="G378">
        <v>8150</v>
      </c>
      <c r="H378">
        <v>100147745</v>
      </c>
      <c r="I378" t="s">
        <v>30</v>
      </c>
      <c r="J378" s="4" t="s">
        <v>24</v>
      </c>
      <c r="K378">
        <v>0</v>
      </c>
      <c r="L378" t="s">
        <v>25</v>
      </c>
      <c r="M378" s="1">
        <v>42552</v>
      </c>
      <c r="N378" t="s">
        <v>31</v>
      </c>
      <c r="O378" s="2">
        <v>8150</v>
      </c>
      <c r="P378">
        <v>2016</v>
      </c>
      <c r="Q378">
        <v>7</v>
      </c>
      <c r="R378" t="s">
        <v>26</v>
      </c>
      <c r="S378" s="3">
        <v>42552</v>
      </c>
      <c r="T378" t="s">
        <v>27</v>
      </c>
      <c r="U378">
        <v>117</v>
      </c>
    </row>
    <row r="379" spans="1:21" x14ac:dyDescent="0.25">
      <c r="A379">
        <v>211541</v>
      </c>
      <c r="B379" t="s">
        <v>28</v>
      </c>
      <c r="C379" s="1">
        <v>42552</v>
      </c>
      <c r="D379" t="s">
        <v>282</v>
      </c>
      <c r="E379">
        <v>8300</v>
      </c>
      <c r="F379" s="5">
        <v>1</v>
      </c>
      <c r="G379">
        <v>17790</v>
      </c>
      <c r="H379">
        <v>100147747</v>
      </c>
      <c r="I379" t="s">
        <v>30</v>
      </c>
      <c r="J379" s="4" t="s">
        <v>283</v>
      </c>
      <c r="K379">
        <v>0</v>
      </c>
      <c r="L379" t="s">
        <v>25</v>
      </c>
      <c r="M379" s="1">
        <v>42552</v>
      </c>
      <c r="N379" t="s">
        <v>31</v>
      </c>
      <c r="O379" s="2">
        <v>8300</v>
      </c>
      <c r="P379">
        <v>2016</v>
      </c>
      <c r="Q379">
        <v>7</v>
      </c>
      <c r="R379" t="s">
        <v>26</v>
      </c>
      <c r="S379" s="3">
        <v>42552</v>
      </c>
      <c r="T379" t="s">
        <v>27</v>
      </c>
      <c r="U379">
        <v>120</v>
      </c>
    </row>
    <row r="380" spans="1:21" x14ac:dyDescent="0.25">
      <c r="A380">
        <v>211542</v>
      </c>
      <c r="B380" t="s">
        <v>28</v>
      </c>
      <c r="C380" s="1">
        <v>42552</v>
      </c>
      <c r="D380" t="s">
        <v>284</v>
      </c>
      <c r="E380">
        <v>9490</v>
      </c>
      <c r="F380" s="5">
        <v>1</v>
      </c>
      <c r="G380">
        <v>17790</v>
      </c>
      <c r="H380">
        <v>100147747</v>
      </c>
      <c r="I380" t="s">
        <v>23</v>
      </c>
      <c r="J380" s="4" t="s">
        <v>283</v>
      </c>
      <c r="K380">
        <v>0</v>
      </c>
      <c r="L380" t="s">
        <v>25</v>
      </c>
      <c r="M380" s="1">
        <v>42552</v>
      </c>
      <c r="N380" t="s">
        <v>31</v>
      </c>
      <c r="O380" s="2">
        <v>9490</v>
      </c>
      <c r="P380">
        <v>2016</v>
      </c>
      <c r="Q380">
        <v>7</v>
      </c>
      <c r="R380" t="s">
        <v>26</v>
      </c>
      <c r="S380" s="3">
        <v>42552</v>
      </c>
      <c r="T380" t="s">
        <v>27</v>
      </c>
      <c r="U380">
        <v>120</v>
      </c>
    </row>
    <row r="381" spans="1:21" x14ac:dyDescent="0.25">
      <c r="A381">
        <v>211543</v>
      </c>
      <c r="B381" t="s">
        <v>21</v>
      </c>
      <c r="C381" s="1">
        <v>42552</v>
      </c>
      <c r="D381" t="s">
        <v>33</v>
      </c>
      <c r="E381">
        <v>360</v>
      </c>
      <c r="F381" s="5">
        <v>1</v>
      </c>
      <c r="G381">
        <v>360</v>
      </c>
      <c r="H381">
        <v>100147748</v>
      </c>
      <c r="I381" t="s">
        <v>30</v>
      </c>
      <c r="J381" s="4" t="s">
        <v>278</v>
      </c>
      <c r="K381">
        <v>0</v>
      </c>
      <c r="L381" t="s">
        <v>25</v>
      </c>
      <c r="M381" s="1">
        <v>42552</v>
      </c>
      <c r="N381" t="s">
        <v>35</v>
      </c>
      <c r="O381">
        <v>360</v>
      </c>
      <c r="P381">
        <v>2016</v>
      </c>
      <c r="Q381">
        <v>7</v>
      </c>
      <c r="R381" t="s">
        <v>26</v>
      </c>
      <c r="S381" s="3">
        <v>42552</v>
      </c>
      <c r="T381" t="s">
        <v>27</v>
      </c>
      <c r="U381">
        <v>43</v>
      </c>
    </row>
    <row r="382" spans="1:21" x14ac:dyDescent="0.25">
      <c r="A382">
        <v>211544</v>
      </c>
      <c r="B382" t="s">
        <v>21</v>
      </c>
      <c r="C382" s="1">
        <v>42552</v>
      </c>
      <c r="D382" t="s">
        <v>33</v>
      </c>
      <c r="E382">
        <v>360</v>
      </c>
      <c r="F382" s="5">
        <v>1</v>
      </c>
      <c r="G382">
        <v>360</v>
      </c>
      <c r="H382">
        <v>100147749</v>
      </c>
      <c r="I382" t="s">
        <v>30</v>
      </c>
      <c r="J382" s="4" t="s">
        <v>278</v>
      </c>
      <c r="K382">
        <v>0</v>
      </c>
      <c r="L382" t="s">
        <v>25</v>
      </c>
      <c r="M382" s="1">
        <v>42552</v>
      </c>
      <c r="N382" t="s">
        <v>35</v>
      </c>
      <c r="O382">
        <v>360</v>
      </c>
      <c r="P382">
        <v>2016</v>
      </c>
      <c r="Q382">
        <v>7</v>
      </c>
      <c r="R382" t="s">
        <v>26</v>
      </c>
      <c r="S382" s="3">
        <v>42552</v>
      </c>
      <c r="T382" t="s">
        <v>27</v>
      </c>
      <c r="U382">
        <v>43</v>
      </c>
    </row>
    <row r="383" spans="1:21" x14ac:dyDescent="0.25">
      <c r="A383">
        <v>211545</v>
      </c>
      <c r="B383" t="s">
        <v>21</v>
      </c>
      <c r="C383" s="1">
        <v>42552</v>
      </c>
      <c r="D383" t="s">
        <v>33</v>
      </c>
      <c r="E383">
        <v>360</v>
      </c>
      <c r="F383" s="5">
        <v>1</v>
      </c>
      <c r="G383">
        <v>360</v>
      </c>
      <c r="H383">
        <v>100147750</v>
      </c>
      <c r="I383" t="s">
        <v>30</v>
      </c>
      <c r="J383" s="4" t="s">
        <v>168</v>
      </c>
      <c r="K383">
        <v>0</v>
      </c>
      <c r="L383" t="s">
        <v>25</v>
      </c>
      <c r="M383" s="1">
        <v>42552</v>
      </c>
      <c r="N383" t="s">
        <v>35</v>
      </c>
      <c r="O383">
        <v>360</v>
      </c>
      <c r="P383">
        <v>2016</v>
      </c>
      <c r="Q383">
        <v>7</v>
      </c>
      <c r="R383" t="s">
        <v>26</v>
      </c>
      <c r="S383" s="3">
        <v>42552</v>
      </c>
      <c r="T383" t="s">
        <v>27</v>
      </c>
      <c r="U383">
        <v>59</v>
      </c>
    </row>
    <row r="384" spans="1:21" x14ac:dyDescent="0.25">
      <c r="A384">
        <v>211546</v>
      </c>
      <c r="B384" t="s">
        <v>21</v>
      </c>
      <c r="C384" s="1">
        <v>42552</v>
      </c>
      <c r="D384" t="s">
        <v>33</v>
      </c>
      <c r="E384">
        <v>360</v>
      </c>
      <c r="F384" s="5">
        <v>1</v>
      </c>
      <c r="G384">
        <v>360</v>
      </c>
      <c r="H384">
        <v>100147751</v>
      </c>
      <c r="I384" t="s">
        <v>30</v>
      </c>
      <c r="J384" s="4" t="s">
        <v>278</v>
      </c>
      <c r="K384">
        <v>0</v>
      </c>
      <c r="L384" t="s">
        <v>25</v>
      </c>
      <c r="M384" s="1">
        <v>42552</v>
      </c>
      <c r="N384" t="s">
        <v>35</v>
      </c>
      <c r="O384">
        <v>360</v>
      </c>
      <c r="P384">
        <v>2016</v>
      </c>
      <c r="Q384">
        <v>7</v>
      </c>
      <c r="R384" t="s">
        <v>26</v>
      </c>
      <c r="S384" s="3">
        <v>42552</v>
      </c>
      <c r="T384" t="s">
        <v>27</v>
      </c>
      <c r="U384">
        <v>43</v>
      </c>
    </row>
    <row r="385" spans="1:21" x14ac:dyDescent="0.25">
      <c r="A385">
        <v>211547</v>
      </c>
      <c r="B385" t="s">
        <v>21</v>
      </c>
      <c r="C385" s="1">
        <v>42552</v>
      </c>
      <c r="D385" t="s">
        <v>33</v>
      </c>
      <c r="E385">
        <v>360</v>
      </c>
      <c r="F385" s="5">
        <v>1</v>
      </c>
      <c r="G385">
        <v>360</v>
      </c>
      <c r="H385">
        <v>100147752</v>
      </c>
      <c r="I385" t="s">
        <v>30</v>
      </c>
      <c r="J385" s="4" t="s">
        <v>278</v>
      </c>
      <c r="K385">
        <v>0</v>
      </c>
      <c r="L385" t="s">
        <v>25</v>
      </c>
      <c r="M385" s="1">
        <v>42552</v>
      </c>
      <c r="N385" t="s">
        <v>35</v>
      </c>
      <c r="O385">
        <v>360</v>
      </c>
      <c r="P385">
        <v>2016</v>
      </c>
      <c r="Q385">
        <v>7</v>
      </c>
      <c r="R385" t="s">
        <v>26</v>
      </c>
      <c r="S385" s="3">
        <v>42552</v>
      </c>
      <c r="T385" t="s">
        <v>27</v>
      </c>
      <c r="U385">
        <v>43</v>
      </c>
    </row>
    <row r="386" spans="1:21" x14ac:dyDescent="0.25">
      <c r="A386">
        <v>211548</v>
      </c>
      <c r="B386" t="s">
        <v>21</v>
      </c>
      <c r="C386" s="1">
        <v>42552</v>
      </c>
      <c r="D386" t="s">
        <v>53</v>
      </c>
      <c r="E386">
        <v>320</v>
      </c>
      <c r="F386" s="5">
        <v>1</v>
      </c>
      <c r="G386">
        <v>320</v>
      </c>
      <c r="H386">
        <v>100147753</v>
      </c>
      <c r="I386" t="s">
        <v>30</v>
      </c>
      <c r="J386" s="4" t="s">
        <v>278</v>
      </c>
      <c r="K386">
        <v>0</v>
      </c>
      <c r="L386" t="s">
        <v>25</v>
      </c>
      <c r="M386" s="1">
        <v>42552</v>
      </c>
      <c r="N386" t="s">
        <v>35</v>
      </c>
      <c r="O386">
        <v>320</v>
      </c>
      <c r="P386">
        <v>2016</v>
      </c>
      <c r="Q386">
        <v>7</v>
      </c>
      <c r="R386" t="s">
        <v>26</v>
      </c>
      <c r="S386" s="3">
        <v>42552</v>
      </c>
      <c r="T386" t="s">
        <v>27</v>
      </c>
      <c r="U386">
        <v>43</v>
      </c>
    </row>
    <row r="387" spans="1:21" x14ac:dyDescent="0.25">
      <c r="A387">
        <v>211549</v>
      </c>
      <c r="B387" t="s">
        <v>28</v>
      </c>
      <c r="C387" s="1">
        <v>42552</v>
      </c>
      <c r="D387" t="s">
        <v>285</v>
      </c>
      <c r="E387">
        <v>428</v>
      </c>
      <c r="F387" s="5">
        <v>1</v>
      </c>
      <c r="G387">
        <v>428</v>
      </c>
      <c r="H387">
        <v>100147754</v>
      </c>
      <c r="I387" t="s">
        <v>56</v>
      </c>
      <c r="J387" s="4" t="s">
        <v>24</v>
      </c>
      <c r="K387">
        <v>0</v>
      </c>
      <c r="L387" t="s">
        <v>25</v>
      </c>
      <c r="M387" s="1">
        <v>42552</v>
      </c>
      <c r="N387" t="s">
        <v>31</v>
      </c>
      <c r="O387">
        <v>428</v>
      </c>
      <c r="P387">
        <v>2016</v>
      </c>
      <c r="Q387">
        <v>7</v>
      </c>
      <c r="R387" t="s">
        <v>26</v>
      </c>
      <c r="S387" s="3">
        <v>42552</v>
      </c>
      <c r="T387" t="s">
        <v>27</v>
      </c>
      <c r="U387">
        <v>121</v>
      </c>
    </row>
    <row r="388" spans="1:21" x14ac:dyDescent="0.25">
      <c r="A388">
        <v>211550</v>
      </c>
      <c r="B388" t="s">
        <v>21</v>
      </c>
      <c r="C388" s="1">
        <v>42552</v>
      </c>
      <c r="D388" t="s">
        <v>33</v>
      </c>
      <c r="E388">
        <v>360</v>
      </c>
      <c r="F388" s="5">
        <v>1</v>
      </c>
      <c r="G388">
        <v>360</v>
      </c>
      <c r="H388">
        <v>100147755</v>
      </c>
      <c r="I388" t="s">
        <v>30</v>
      </c>
      <c r="J388" s="4" t="s">
        <v>278</v>
      </c>
      <c r="K388">
        <v>0</v>
      </c>
      <c r="L388" t="s">
        <v>25</v>
      </c>
      <c r="M388" s="1">
        <v>42552</v>
      </c>
      <c r="N388" t="s">
        <v>35</v>
      </c>
      <c r="O388">
        <v>360</v>
      </c>
      <c r="P388">
        <v>2016</v>
      </c>
      <c r="Q388">
        <v>7</v>
      </c>
      <c r="R388" t="s">
        <v>26</v>
      </c>
      <c r="S388" s="3">
        <v>42552</v>
      </c>
      <c r="T388" t="s">
        <v>27</v>
      </c>
      <c r="U388">
        <v>43</v>
      </c>
    </row>
    <row r="389" spans="1:21" x14ac:dyDescent="0.25">
      <c r="A389">
        <v>211551</v>
      </c>
      <c r="B389" t="s">
        <v>28</v>
      </c>
      <c r="C389" s="1">
        <v>42552</v>
      </c>
      <c r="D389" t="s">
        <v>286</v>
      </c>
      <c r="E389">
        <v>860</v>
      </c>
      <c r="F389" s="5">
        <v>1</v>
      </c>
      <c r="G389">
        <v>1160</v>
      </c>
      <c r="H389">
        <v>100147756</v>
      </c>
      <c r="I389" t="s">
        <v>23</v>
      </c>
      <c r="J389" s="4" t="s">
        <v>24</v>
      </c>
      <c r="K389">
        <v>0</v>
      </c>
      <c r="L389" t="s">
        <v>25</v>
      </c>
      <c r="M389" s="1">
        <v>42552</v>
      </c>
      <c r="N389" t="s">
        <v>31</v>
      </c>
      <c r="O389">
        <v>860</v>
      </c>
      <c r="P389">
        <v>2016</v>
      </c>
      <c r="Q389">
        <v>7</v>
      </c>
      <c r="R389" t="s">
        <v>26</v>
      </c>
      <c r="S389" s="3">
        <v>42552</v>
      </c>
      <c r="T389" t="s">
        <v>27</v>
      </c>
      <c r="U389">
        <v>122</v>
      </c>
    </row>
    <row r="390" spans="1:21" x14ac:dyDescent="0.25">
      <c r="A390">
        <v>211552</v>
      </c>
      <c r="B390" t="s">
        <v>28</v>
      </c>
      <c r="C390" s="1">
        <v>42552</v>
      </c>
      <c r="D390" t="s">
        <v>287</v>
      </c>
      <c r="E390">
        <v>300</v>
      </c>
      <c r="F390" s="5">
        <v>1</v>
      </c>
      <c r="G390">
        <v>1160</v>
      </c>
      <c r="H390">
        <v>100147756</v>
      </c>
      <c r="I390" t="s">
        <v>52</v>
      </c>
      <c r="J390" s="4" t="s">
        <v>24</v>
      </c>
      <c r="K390">
        <v>0</v>
      </c>
      <c r="L390" t="s">
        <v>25</v>
      </c>
      <c r="M390" s="1">
        <v>42552</v>
      </c>
      <c r="N390" t="s">
        <v>31</v>
      </c>
      <c r="O390">
        <v>300</v>
      </c>
      <c r="P390">
        <v>2016</v>
      </c>
      <c r="Q390">
        <v>7</v>
      </c>
      <c r="R390" t="s">
        <v>26</v>
      </c>
      <c r="S390" s="3">
        <v>42552</v>
      </c>
      <c r="T390" t="s">
        <v>27</v>
      </c>
      <c r="U390">
        <v>122</v>
      </c>
    </row>
    <row r="391" spans="1:21" x14ac:dyDescent="0.25">
      <c r="A391">
        <v>211553</v>
      </c>
      <c r="B391" t="s">
        <v>21</v>
      </c>
      <c r="C391" s="1">
        <v>42552</v>
      </c>
      <c r="D391" t="s">
        <v>33</v>
      </c>
      <c r="E391">
        <v>360</v>
      </c>
      <c r="F391" s="5">
        <v>1</v>
      </c>
      <c r="G391">
        <v>360</v>
      </c>
      <c r="H391">
        <v>100147757</v>
      </c>
      <c r="I391" t="s">
        <v>30</v>
      </c>
      <c r="J391" s="4" t="s">
        <v>278</v>
      </c>
      <c r="K391">
        <v>0</v>
      </c>
      <c r="L391" t="s">
        <v>25</v>
      </c>
      <c r="M391" s="1">
        <v>42552</v>
      </c>
      <c r="N391" t="s">
        <v>35</v>
      </c>
      <c r="O391">
        <v>360</v>
      </c>
      <c r="P391">
        <v>2016</v>
      </c>
      <c r="Q391">
        <v>7</v>
      </c>
      <c r="R391" t="s">
        <v>26</v>
      </c>
      <c r="S391" s="3">
        <v>42552</v>
      </c>
      <c r="T391" t="s">
        <v>27</v>
      </c>
      <c r="U391">
        <v>43</v>
      </c>
    </row>
    <row r="392" spans="1:21" x14ac:dyDescent="0.25">
      <c r="A392">
        <v>211554</v>
      </c>
      <c r="B392" t="s">
        <v>21</v>
      </c>
      <c r="C392" s="1">
        <v>42552</v>
      </c>
      <c r="D392" t="s">
        <v>33</v>
      </c>
      <c r="E392">
        <v>360</v>
      </c>
      <c r="F392" s="5">
        <v>1</v>
      </c>
      <c r="G392">
        <v>360</v>
      </c>
      <c r="H392">
        <v>100147758</v>
      </c>
      <c r="I392" t="s">
        <v>30</v>
      </c>
      <c r="J392" s="4" t="s">
        <v>278</v>
      </c>
      <c r="K392">
        <v>0</v>
      </c>
      <c r="L392" t="s">
        <v>25</v>
      </c>
      <c r="M392" s="1">
        <v>42552</v>
      </c>
      <c r="N392" t="s">
        <v>35</v>
      </c>
      <c r="O392">
        <v>360</v>
      </c>
      <c r="P392">
        <v>2016</v>
      </c>
      <c r="Q392">
        <v>7</v>
      </c>
      <c r="R392" t="s">
        <v>26</v>
      </c>
      <c r="S392" s="3">
        <v>42552</v>
      </c>
      <c r="T392" t="s">
        <v>27</v>
      </c>
      <c r="U392">
        <v>43</v>
      </c>
    </row>
    <row r="393" spans="1:21" x14ac:dyDescent="0.25">
      <c r="A393">
        <v>211555</v>
      </c>
      <c r="B393" t="s">
        <v>21</v>
      </c>
      <c r="C393" s="1">
        <v>42552</v>
      </c>
      <c r="D393" t="s">
        <v>33</v>
      </c>
      <c r="E393">
        <v>360</v>
      </c>
      <c r="F393" s="5">
        <v>1</v>
      </c>
      <c r="G393">
        <v>360</v>
      </c>
      <c r="H393">
        <v>100147759</v>
      </c>
      <c r="I393" t="s">
        <v>30</v>
      </c>
      <c r="J393" s="4" t="s">
        <v>278</v>
      </c>
      <c r="K393">
        <v>0</v>
      </c>
      <c r="L393" t="s">
        <v>25</v>
      </c>
      <c r="M393" s="1">
        <v>42552</v>
      </c>
      <c r="N393" t="s">
        <v>35</v>
      </c>
      <c r="O393">
        <v>360</v>
      </c>
      <c r="P393">
        <v>2016</v>
      </c>
      <c r="Q393">
        <v>7</v>
      </c>
      <c r="R393" t="s">
        <v>26</v>
      </c>
      <c r="S393" s="3">
        <v>42552</v>
      </c>
      <c r="T393" t="s">
        <v>27</v>
      </c>
      <c r="U393">
        <v>43</v>
      </c>
    </row>
    <row r="394" spans="1:21" x14ac:dyDescent="0.25">
      <c r="A394">
        <v>211556</v>
      </c>
      <c r="B394" t="s">
        <v>77</v>
      </c>
      <c r="C394" s="1">
        <v>42552</v>
      </c>
      <c r="D394" t="s">
        <v>288</v>
      </c>
      <c r="E394">
        <v>1765</v>
      </c>
      <c r="F394" s="5">
        <v>1</v>
      </c>
      <c r="G394">
        <v>1765</v>
      </c>
      <c r="H394">
        <v>100147760</v>
      </c>
      <c r="I394" t="s">
        <v>43</v>
      </c>
      <c r="J394" s="4" t="s">
        <v>259</v>
      </c>
      <c r="K394">
        <v>0</v>
      </c>
      <c r="L394" t="s">
        <v>25</v>
      </c>
      <c r="M394" s="1">
        <v>42552</v>
      </c>
      <c r="N394" t="s">
        <v>39</v>
      </c>
      <c r="O394" s="2">
        <v>1765</v>
      </c>
      <c r="P394">
        <v>2016</v>
      </c>
      <c r="Q394">
        <v>7</v>
      </c>
      <c r="R394" t="s">
        <v>26</v>
      </c>
      <c r="S394" s="3">
        <v>42552</v>
      </c>
      <c r="T394" t="s">
        <v>27</v>
      </c>
      <c r="U394">
        <v>106</v>
      </c>
    </row>
    <row r="395" spans="1:21" x14ac:dyDescent="0.25">
      <c r="A395">
        <v>211557</v>
      </c>
      <c r="B395" t="s">
        <v>21</v>
      </c>
      <c r="C395" s="1">
        <v>42552</v>
      </c>
      <c r="D395" t="s">
        <v>53</v>
      </c>
      <c r="E395">
        <v>320</v>
      </c>
      <c r="F395" s="5">
        <v>1</v>
      </c>
      <c r="G395">
        <v>320</v>
      </c>
      <c r="H395">
        <v>100147761</v>
      </c>
      <c r="I395" t="s">
        <v>30</v>
      </c>
      <c r="J395" s="4" t="s">
        <v>278</v>
      </c>
      <c r="K395">
        <v>0</v>
      </c>
      <c r="L395" t="s">
        <v>25</v>
      </c>
      <c r="M395" s="1">
        <v>42552</v>
      </c>
      <c r="N395" t="s">
        <v>35</v>
      </c>
      <c r="O395">
        <v>320</v>
      </c>
      <c r="P395">
        <v>2016</v>
      </c>
      <c r="Q395">
        <v>7</v>
      </c>
      <c r="R395" t="s">
        <v>26</v>
      </c>
      <c r="S395" s="3">
        <v>42552</v>
      </c>
      <c r="T395" t="s">
        <v>27</v>
      </c>
      <c r="U395">
        <v>43</v>
      </c>
    </row>
    <row r="396" spans="1:21" x14ac:dyDescent="0.25">
      <c r="A396">
        <v>211558</v>
      </c>
      <c r="B396" t="s">
        <v>21</v>
      </c>
      <c r="C396" s="1">
        <v>42552</v>
      </c>
      <c r="D396" t="s">
        <v>53</v>
      </c>
      <c r="E396">
        <v>320</v>
      </c>
      <c r="F396" s="5">
        <v>1</v>
      </c>
      <c r="G396">
        <v>320</v>
      </c>
      <c r="H396">
        <v>100147762</v>
      </c>
      <c r="I396" t="s">
        <v>30</v>
      </c>
      <c r="J396" s="4" t="s">
        <v>278</v>
      </c>
      <c r="K396">
        <v>0</v>
      </c>
      <c r="L396" t="s">
        <v>25</v>
      </c>
      <c r="M396" s="1">
        <v>42552</v>
      </c>
      <c r="N396" t="s">
        <v>35</v>
      </c>
      <c r="O396">
        <v>320</v>
      </c>
      <c r="P396">
        <v>2016</v>
      </c>
      <c r="Q396">
        <v>7</v>
      </c>
      <c r="R396" t="s">
        <v>26</v>
      </c>
      <c r="S396" s="3">
        <v>42552</v>
      </c>
      <c r="T396" t="s">
        <v>27</v>
      </c>
      <c r="U396">
        <v>43</v>
      </c>
    </row>
    <row r="397" spans="1:21" x14ac:dyDescent="0.25">
      <c r="A397">
        <v>211559</v>
      </c>
      <c r="B397" t="s">
        <v>21</v>
      </c>
      <c r="C397" s="1">
        <v>42552</v>
      </c>
      <c r="D397" t="s">
        <v>53</v>
      </c>
      <c r="E397">
        <v>320</v>
      </c>
      <c r="F397" s="5">
        <v>1</v>
      </c>
      <c r="G397">
        <v>320</v>
      </c>
      <c r="H397">
        <v>100147763</v>
      </c>
      <c r="I397" t="s">
        <v>30</v>
      </c>
      <c r="J397" s="4" t="s">
        <v>278</v>
      </c>
      <c r="K397">
        <v>0</v>
      </c>
      <c r="L397" t="s">
        <v>25</v>
      </c>
      <c r="M397" s="1">
        <v>42552</v>
      </c>
      <c r="N397" t="s">
        <v>35</v>
      </c>
      <c r="O397">
        <v>320</v>
      </c>
      <c r="P397">
        <v>2016</v>
      </c>
      <c r="Q397">
        <v>7</v>
      </c>
      <c r="R397" t="s">
        <v>26</v>
      </c>
      <c r="S397" s="3">
        <v>42552</v>
      </c>
      <c r="T397" t="s">
        <v>27</v>
      </c>
      <c r="U397">
        <v>43</v>
      </c>
    </row>
    <row r="398" spans="1:21" x14ac:dyDescent="0.25">
      <c r="A398">
        <v>211560</v>
      </c>
      <c r="B398" t="s">
        <v>21</v>
      </c>
      <c r="C398" s="1">
        <v>42552</v>
      </c>
      <c r="D398" t="s">
        <v>53</v>
      </c>
      <c r="E398">
        <v>320</v>
      </c>
      <c r="F398" s="5">
        <v>1</v>
      </c>
      <c r="G398">
        <v>320</v>
      </c>
      <c r="H398">
        <v>100147764</v>
      </c>
      <c r="I398" t="s">
        <v>30</v>
      </c>
      <c r="J398" s="4" t="s">
        <v>278</v>
      </c>
      <c r="K398">
        <v>0</v>
      </c>
      <c r="L398" t="s">
        <v>25</v>
      </c>
      <c r="M398" s="1">
        <v>42552</v>
      </c>
      <c r="N398" t="s">
        <v>35</v>
      </c>
      <c r="O398">
        <v>320</v>
      </c>
      <c r="P398">
        <v>2016</v>
      </c>
      <c r="Q398">
        <v>7</v>
      </c>
      <c r="R398" t="s">
        <v>26</v>
      </c>
      <c r="S398" s="3">
        <v>42552</v>
      </c>
      <c r="T398" t="s">
        <v>27</v>
      </c>
      <c r="U398">
        <v>43</v>
      </c>
    </row>
    <row r="399" spans="1:21" x14ac:dyDescent="0.25">
      <c r="A399">
        <v>211561</v>
      </c>
      <c r="B399" t="s">
        <v>21</v>
      </c>
      <c r="C399" s="1">
        <v>42552</v>
      </c>
      <c r="D399" t="s">
        <v>53</v>
      </c>
      <c r="E399">
        <v>320</v>
      </c>
      <c r="F399" s="5">
        <v>1</v>
      </c>
      <c r="G399">
        <v>320</v>
      </c>
      <c r="H399">
        <v>100147765</v>
      </c>
      <c r="I399" t="s">
        <v>30</v>
      </c>
      <c r="J399" s="4" t="s">
        <v>278</v>
      </c>
      <c r="K399">
        <v>0</v>
      </c>
      <c r="L399" t="s">
        <v>25</v>
      </c>
      <c r="M399" s="1">
        <v>42552</v>
      </c>
      <c r="N399" t="s">
        <v>35</v>
      </c>
      <c r="O399">
        <v>320</v>
      </c>
      <c r="P399">
        <v>2016</v>
      </c>
      <c r="Q399">
        <v>7</v>
      </c>
      <c r="R399" t="s">
        <v>26</v>
      </c>
      <c r="S399" s="3">
        <v>42552</v>
      </c>
      <c r="T399" t="s">
        <v>27</v>
      </c>
      <c r="U399">
        <v>43</v>
      </c>
    </row>
    <row r="400" spans="1:21" x14ac:dyDescent="0.25">
      <c r="A400">
        <v>211562</v>
      </c>
      <c r="B400" t="s">
        <v>21</v>
      </c>
      <c r="C400" s="1">
        <v>42552</v>
      </c>
      <c r="D400" t="s">
        <v>53</v>
      </c>
      <c r="E400">
        <v>320</v>
      </c>
      <c r="F400" s="5">
        <v>1</v>
      </c>
      <c r="G400">
        <v>320</v>
      </c>
      <c r="H400">
        <v>100147766</v>
      </c>
      <c r="I400" t="s">
        <v>30</v>
      </c>
      <c r="J400" s="4" t="s">
        <v>278</v>
      </c>
      <c r="K400">
        <v>0</v>
      </c>
      <c r="L400" t="s">
        <v>25</v>
      </c>
      <c r="M400" s="1">
        <v>42552</v>
      </c>
      <c r="N400" t="s">
        <v>35</v>
      </c>
      <c r="O400">
        <v>320</v>
      </c>
      <c r="P400">
        <v>2016</v>
      </c>
      <c r="Q400">
        <v>7</v>
      </c>
      <c r="R400" t="s">
        <v>26</v>
      </c>
      <c r="S400" s="3">
        <v>42552</v>
      </c>
      <c r="T400" t="s">
        <v>27</v>
      </c>
      <c r="U400">
        <v>43</v>
      </c>
    </row>
    <row r="401" spans="1:21" x14ac:dyDescent="0.25">
      <c r="A401">
        <v>211563</v>
      </c>
      <c r="B401" t="s">
        <v>21</v>
      </c>
      <c r="C401" s="1">
        <v>42552</v>
      </c>
      <c r="D401" t="s">
        <v>29</v>
      </c>
      <c r="E401">
        <v>240</v>
      </c>
      <c r="F401" s="5">
        <v>1</v>
      </c>
      <c r="G401">
        <v>240</v>
      </c>
      <c r="H401">
        <v>100147767</v>
      </c>
      <c r="I401" t="s">
        <v>30</v>
      </c>
      <c r="J401" s="4" t="s">
        <v>278</v>
      </c>
      <c r="K401">
        <v>0</v>
      </c>
      <c r="L401" t="s">
        <v>25</v>
      </c>
      <c r="M401" s="1">
        <v>42552</v>
      </c>
      <c r="N401" t="s">
        <v>35</v>
      </c>
      <c r="O401">
        <v>240</v>
      </c>
      <c r="P401">
        <v>2016</v>
      </c>
      <c r="Q401">
        <v>7</v>
      </c>
      <c r="R401" t="s">
        <v>26</v>
      </c>
      <c r="S401" s="3">
        <v>42552</v>
      </c>
      <c r="T401" t="s">
        <v>27</v>
      </c>
      <c r="U401">
        <v>43</v>
      </c>
    </row>
    <row r="402" spans="1:21" x14ac:dyDescent="0.25">
      <c r="A402">
        <v>211564</v>
      </c>
      <c r="B402" t="s">
        <v>21</v>
      </c>
      <c r="C402" s="1">
        <v>42552</v>
      </c>
      <c r="D402" t="s">
        <v>53</v>
      </c>
      <c r="E402">
        <v>320</v>
      </c>
      <c r="F402" s="5">
        <v>1</v>
      </c>
      <c r="G402">
        <v>320</v>
      </c>
      <c r="H402">
        <v>100147768</v>
      </c>
      <c r="I402" t="s">
        <v>30</v>
      </c>
      <c r="J402" s="4" t="s">
        <v>278</v>
      </c>
      <c r="K402">
        <v>0</v>
      </c>
      <c r="L402" t="s">
        <v>25</v>
      </c>
      <c r="M402" s="1">
        <v>42552</v>
      </c>
      <c r="N402" t="s">
        <v>35</v>
      </c>
      <c r="O402">
        <v>320</v>
      </c>
      <c r="P402">
        <v>2016</v>
      </c>
      <c r="Q402">
        <v>7</v>
      </c>
      <c r="R402" t="s">
        <v>26</v>
      </c>
      <c r="S402" s="3">
        <v>42552</v>
      </c>
      <c r="T402" t="s">
        <v>27</v>
      </c>
      <c r="U402">
        <v>43</v>
      </c>
    </row>
    <row r="403" spans="1:21" x14ac:dyDescent="0.25">
      <c r="A403">
        <v>211565</v>
      </c>
      <c r="B403" t="s">
        <v>21</v>
      </c>
      <c r="C403" s="1">
        <v>42552</v>
      </c>
      <c r="D403" t="s">
        <v>53</v>
      </c>
      <c r="E403">
        <v>320</v>
      </c>
      <c r="F403" s="5">
        <v>1</v>
      </c>
      <c r="G403">
        <v>320</v>
      </c>
      <c r="H403">
        <v>100147769</v>
      </c>
      <c r="I403" t="s">
        <v>30</v>
      </c>
      <c r="J403" s="4" t="s">
        <v>278</v>
      </c>
      <c r="K403">
        <v>0</v>
      </c>
      <c r="L403" t="s">
        <v>25</v>
      </c>
      <c r="M403" s="1">
        <v>42552</v>
      </c>
      <c r="N403" t="s">
        <v>35</v>
      </c>
      <c r="O403">
        <v>320</v>
      </c>
      <c r="P403">
        <v>2016</v>
      </c>
      <c r="Q403">
        <v>7</v>
      </c>
      <c r="R403" t="s">
        <v>26</v>
      </c>
      <c r="S403" s="3">
        <v>42552</v>
      </c>
      <c r="T403" t="s">
        <v>27</v>
      </c>
      <c r="U403">
        <v>43</v>
      </c>
    </row>
    <row r="404" spans="1:21" x14ac:dyDescent="0.25">
      <c r="A404">
        <v>211566</v>
      </c>
      <c r="B404" t="s">
        <v>21</v>
      </c>
      <c r="C404" s="1">
        <v>42552</v>
      </c>
      <c r="D404" t="s">
        <v>29</v>
      </c>
      <c r="E404">
        <v>240</v>
      </c>
      <c r="F404" s="5">
        <v>1</v>
      </c>
      <c r="G404">
        <v>240</v>
      </c>
      <c r="H404">
        <v>100147770</v>
      </c>
      <c r="I404" t="s">
        <v>30</v>
      </c>
      <c r="J404" s="4" t="s">
        <v>278</v>
      </c>
      <c r="K404">
        <v>0</v>
      </c>
      <c r="L404" t="s">
        <v>25</v>
      </c>
      <c r="M404" s="1">
        <v>42552</v>
      </c>
      <c r="N404" t="s">
        <v>35</v>
      </c>
      <c r="O404">
        <v>240</v>
      </c>
      <c r="P404">
        <v>2016</v>
      </c>
      <c r="Q404">
        <v>7</v>
      </c>
      <c r="R404" t="s">
        <v>26</v>
      </c>
      <c r="S404" s="3">
        <v>42552</v>
      </c>
      <c r="T404" t="s">
        <v>27</v>
      </c>
      <c r="U404">
        <v>43</v>
      </c>
    </row>
    <row r="405" spans="1:21" x14ac:dyDescent="0.25">
      <c r="A405">
        <v>211567</v>
      </c>
      <c r="B405" t="s">
        <v>21</v>
      </c>
      <c r="C405" s="1">
        <v>42552</v>
      </c>
      <c r="D405" t="s">
        <v>289</v>
      </c>
      <c r="E405">
        <v>80</v>
      </c>
      <c r="F405" s="5">
        <v>1</v>
      </c>
      <c r="G405">
        <v>80</v>
      </c>
      <c r="H405">
        <v>100147771</v>
      </c>
      <c r="I405" t="s">
        <v>30</v>
      </c>
      <c r="J405" s="4" t="s">
        <v>290</v>
      </c>
      <c r="K405">
        <v>0</v>
      </c>
      <c r="L405" t="s">
        <v>25</v>
      </c>
      <c r="M405" s="1">
        <v>42552</v>
      </c>
      <c r="N405" t="s">
        <v>35</v>
      </c>
      <c r="O405">
        <v>80</v>
      </c>
      <c r="P405">
        <v>2016</v>
      </c>
      <c r="Q405">
        <v>7</v>
      </c>
      <c r="R405" t="s">
        <v>26</v>
      </c>
      <c r="S405" s="3">
        <v>42552</v>
      </c>
      <c r="T405" t="s">
        <v>27</v>
      </c>
      <c r="U405">
        <v>123</v>
      </c>
    </row>
    <row r="406" spans="1:21" x14ac:dyDescent="0.25">
      <c r="A406">
        <v>211568</v>
      </c>
      <c r="B406" t="s">
        <v>36</v>
      </c>
      <c r="C406" s="1">
        <v>42552</v>
      </c>
      <c r="D406" t="s">
        <v>291</v>
      </c>
      <c r="E406">
        <v>999</v>
      </c>
      <c r="F406" s="5">
        <v>1</v>
      </c>
      <c r="G406">
        <v>2559</v>
      </c>
      <c r="H406">
        <v>100147772</v>
      </c>
      <c r="I406" t="s">
        <v>23</v>
      </c>
      <c r="J406" s="4" t="s">
        <v>24</v>
      </c>
      <c r="K406">
        <v>0</v>
      </c>
      <c r="L406" t="s">
        <v>25</v>
      </c>
      <c r="M406" s="1">
        <v>42552</v>
      </c>
      <c r="N406" t="s">
        <v>39</v>
      </c>
      <c r="O406">
        <v>999</v>
      </c>
      <c r="P406">
        <v>2016</v>
      </c>
      <c r="Q406">
        <v>7</v>
      </c>
      <c r="R406" t="s">
        <v>26</v>
      </c>
      <c r="S406" s="3">
        <v>42552</v>
      </c>
      <c r="T406" t="s">
        <v>27</v>
      </c>
      <c r="U406">
        <v>124</v>
      </c>
    </row>
    <row r="407" spans="1:21" x14ac:dyDescent="0.25">
      <c r="A407">
        <v>211569</v>
      </c>
      <c r="B407" t="s">
        <v>36</v>
      </c>
      <c r="C407" s="1">
        <v>42552</v>
      </c>
      <c r="D407" t="s">
        <v>292</v>
      </c>
      <c r="E407">
        <v>1560</v>
      </c>
      <c r="F407" s="5">
        <v>1</v>
      </c>
      <c r="G407">
        <v>2559</v>
      </c>
      <c r="H407">
        <v>100147772</v>
      </c>
      <c r="I407" t="s">
        <v>71</v>
      </c>
      <c r="J407" s="4" t="s">
        <v>24</v>
      </c>
      <c r="K407">
        <v>0</v>
      </c>
      <c r="L407" t="s">
        <v>25</v>
      </c>
      <c r="M407" s="1">
        <v>42552</v>
      </c>
      <c r="N407" t="s">
        <v>39</v>
      </c>
      <c r="O407" s="2">
        <v>1560</v>
      </c>
      <c r="P407">
        <v>2016</v>
      </c>
      <c r="Q407">
        <v>7</v>
      </c>
      <c r="R407" t="s">
        <v>26</v>
      </c>
      <c r="S407" s="3">
        <v>42552</v>
      </c>
      <c r="T407" t="s">
        <v>27</v>
      </c>
      <c r="U407">
        <v>124</v>
      </c>
    </row>
    <row r="408" spans="1:21" x14ac:dyDescent="0.25">
      <c r="A408">
        <v>211570</v>
      </c>
      <c r="B408" t="s">
        <v>21</v>
      </c>
      <c r="C408" s="1">
        <v>42552</v>
      </c>
      <c r="D408" t="s">
        <v>293</v>
      </c>
      <c r="E408">
        <v>500</v>
      </c>
      <c r="F408" s="5">
        <v>1</v>
      </c>
      <c r="G408">
        <v>1049</v>
      </c>
      <c r="H408">
        <v>100147773</v>
      </c>
      <c r="I408" t="s">
        <v>56</v>
      </c>
      <c r="J408" s="4" t="s">
        <v>24</v>
      </c>
      <c r="K408">
        <v>0</v>
      </c>
      <c r="L408" t="s">
        <v>25</v>
      </c>
      <c r="M408" s="1">
        <v>42552</v>
      </c>
      <c r="N408" t="s">
        <v>35</v>
      </c>
      <c r="O408">
        <v>500</v>
      </c>
      <c r="P408">
        <v>2016</v>
      </c>
      <c r="Q408">
        <v>7</v>
      </c>
      <c r="R408" t="s">
        <v>26</v>
      </c>
      <c r="S408" s="3">
        <v>42552</v>
      </c>
      <c r="T408" t="s">
        <v>27</v>
      </c>
      <c r="U408">
        <v>71</v>
      </c>
    </row>
    <row r="409" spans="1:21" x14ac:dyDescent="0.25">
      <c r="A409">
        <v>211572</v>
      </c>
      <c r="B409" t="s">
        <v>21</v>
      </c>
      <c r="C409" s="1">
        <v>42552</v>
      </c>
      <c r="D409" t="s">
        <v>294</v>
      </c>
      <c r="E409">
        <v>199</v>
      </c>
      <c r="F409" s="5">
        <v>1</v>
      </c>
      <c r="G409">
        <v>1049</v>
      </c>
      <c r="H409">
        <v>100147773</v>
      </c>
      <c r="I409" t="s">
        <v>56</v>
      </c>
      <c r="J409" s="4" t="s">
        <v>24</v>
      </c>
      <c r="K409">
        <v>0</v>
      </c>
      <c r="L409" t="s">
        <v>25</v>
      </c>
      <c r="M409" s="1">
        <v>42552</v>
      </c>
      <c r="N409" t="s">
        <v>35</v>
      </c>
      <c r="O409">
        <v>199</v>
      </c>
      <c r="P409">
        <v>2016</v>
      </c>
      <c r="Q409">
        <v>7</v>
      </c>
      <c r="R409" t="s">
        <v>26</v>
      </c>
      <c r="S409" s="3">
        <v>42552</v>
      </c>
      <c r="T409" t="s">
        <v>27</v>
      </c>
      <c r="U409">
        <v>71</v>
      </c>
    </row>
    <row r="410" spans="1:21" x14ac:dyDescent="0.25">
      <c r="A410">
        <v>211574</v>
      </c>
      <c r="B410" t="s">
        <v>21</v>
      </c>
      <c r="C410" s="1">
        <v>42552</v>
      </c>
      <c r="D410" t="s">
        <v>95</v>
      </c>
      <c r="E410">
        <v>350</v>
      </c>
      <c r="F410" s="5">
        <v>1</v>
      </c>
      <c r="G410">
        <v>1049</v>
      </c>
      <c r="H410">
        <v>100147773</v>
      </c>
      <c r="I410" t="s">
        <v>38</v>
      </c>
      <c r="J410" s="4" t="s">
        <v>24</v>
      </c>
      <c r="K410">
        <v>0</v>
      </c>
      <c r="L410" t="s">
        <v>25</v>
      </c>
      <c r="M410" s="1">
        <v>42552</v>
      </c>
      <c r="N410" t="s">
        <v>35</v>
      </c>
      <c r="O410">
        <v>350</v>
      </c>
      <c r="P410">
        <v>2016</v>
      </c>
      <c r="Q410">
        <v>7</v>
      </c>
      <c r="R410" t="s">
        <v>26</v>
      </c>
      <c r="S410" s="3">
        <v>42552</v>
      </c>
      <c r="T410" t="s">
        <v>27</v>
      </c>
      <c r="U410">
        <v>71</v>
      </c>
    </row>
    <row r="411" spans="1:21" x14ac:dyDescent="0.25">
      <c r="A411">
        <v>211575</v>
      </c>
      <c r="B411" t="s">
        <v>36</v>
      </c>
      <c r="C411" s="1">
        <v>42552</v>
      </c>
      <c r="D411" t="s">
        <v>295</v>
      </c>
      <c r="E411">
        <v>260</v>
      </c>
      <c r="F411" s="5">
        <v>2</v>
      </c>
      <c r="G411">
        <v>520</v>
      </c>
      <c r="H411">
        <v>100147774</v>
      </c>
      <c r="I411" t="s">
        <v>38</v>
      </c>
      <c r="J411" s="4" t="s">
        <v>24</v>
      </c>
      <c r="K411">
        <v>0</v>
      </c>
      <c r="L411" t="s">
        <v>25</v>
      </c>
      <c r="M411" s="1">
        <v>42552</v>
      </c>
      <c r="N411" t="s">
        <v>39</v>
      </c>
      <c r="O411">
        <v>520</v>
      </c>
      <c r="P411">
        <v>2016</v>
      </c>
      <c r="Q411">
        <v>7</v>
      </c>
      <c r="R411" t="s">
        <v>26</v>
      </c>
      <c r="S411" s="3">
        <v>42552</v>
      </c>
      <c r="T411" t="s">
        <v>27</v>
      </c>
      <c r="U411">
        <v>125</v>
      </c>
    </row>
    <row r="412" spans="1:21" x14ac:dyDescent="0.25">
      <c r="A412">
        <v>211576</v>
      </c>
      <c r="B412" t="s">
        <v>36</v>
      </c>
      <c r="C412" s="1">
        <v>42552</v>
      </c>
      <c r="D412" t="s">
        <v>296</v>
      </c>
      <c r="E412">
        <v>24499</v>
      </c>
      <c r="F412" s="5">
        <v>1</v>
      </c>
      <c r="G412">
        <v>24499</v>
      </c>
      <c r="H412">
        <v>100147775</v>
      </c>
      <c r="I412" t="s">
        <v>43</v>
      </c>
      <c r="J412" s="4" t="s">
        <v>297</v>
      </c>
      <c r="K412">
        <v>0</v>
      </c>
      <c r="L412" t="s">
        <v>25</v>
      </c>
      <c r="M412" s="1">
        <v>42552</v>
      </c>
      <c r="N412" t="s">
        <v>39</v>
      </c>
      <c r="O412" s="2">
        <v>24499</v>
      </c>
      <c r="P412">
        <v>2016</v>
      </c>
      <c r="Q412">
        <v>7</v>
      </c>
      <c r="R412" t="s">
        <v>26</v>
      </c>
      <c r="S412" s="3">
        <v>42552</v>
      </c>
      <c r="T412" t="s">
        <v>27</v>
      </c>
      <c r="U412">
        <v>126</v>
      </c>
    </row>
    <row r="413" spans="1:21" x14ac:dyDescent="0.25">
      <c r="A413">
        <v>211577</v>
      </c>
      <c r="B413" t="s">
        <v>21</v>
      </c>
      <c r="C413" s="1">
        <v>42552</v>
      </c>
      <c r="D413" t="s">
        <v>95</v>
      </c>
      <c r="E413">
        <v>350</v>
      </c>
      <c r="F413" s="5">
        <v>2</v>
      </c>
      <c r="G413">
        <v>700</v>
      </c>
      <c r="H413">
        <v>100147776</v>
      </c>
      <c r="I413" t="s">
        <v>38</v>
      </c>
      <c r="J413" s="4" t="s">
        <v>24</v>
      </c>
      <c r="K413">
        <v>0</v>
      </c>
      <c r="L413" t="s">
        <v>25</v>
      </c>
      <c r="M413" s="1">
        <v>42552</v>
      </c>
      <c r="N413" t="s">
        <v>35</v>
      </c>
      <c r="O413">
        <v>700</v>
      </c>
      <c r="P413">
        <v>2016</v>
      </c>
      <c r="Q413">
        <v>7</v>
      </c>
      <c r="R413" t="s">
        <v>26</v>
      </c>
      <c r="S413" s="3">
        <v>42552</v>
      </c>
      <c r="T413" t="s">
        <v>27</v>
      </c>
      <c r="U413">
        <v>127</v>
      </c>
    </row>
    <row r="414" spans="1:21" x14ac:dyDescent="0.25">
      <c r="A414">
        <v>211580</v>
      </c>
      <c r="B414" t="s">
        <v>28</v>
      </c>
      <c r="C414" s="1">
        <v>42552</v>
      </c>
      <c r="D414" t="s">
        <v>298</v>
      </c>
      <c r="E414">
        <v>540</v>
      </c>
      <c r="F414" s="5">
        <v>1</v>
      </c>
      <c r="G414">
        <v>540</v>
      </c>
      <c r="H414">
        <v>100147778</v>
      </c>
      <c r="I414" t="s">
        <v>216</v>
      </c>
      <c r="J414" s="4" t="s">
        <v>24</v>
      </c>
      <c r="K414">
        <v>0</v>
      </c>
      <c r="L414" t="s">
        <v>25</v>
      </c>
      <c r="M414" s="1">
        <v>42552</v>
      </c>
      <c r="N414" t="s">
        <v>31</v>
      </c>
      <c r="O414">
        <v>540</v>
      </c>
      <c r="P414">
        <v>2016</v>
      </c>
      <c r="Q414">
        <v>7</v>
      </c>
      <c r="R414" t="s">
        <v>26</v>
      </c>
      <c r="S414" s="3">
        <v>42552</v>
      </c>
      <c r="T414" t="s">
        <v>27</v>
      </c>
      <c r="U414">
        <v>128</v>
      </c>
    </row>
    <row r="415" spans="1:21" x14ac:dyDescent="0.25">
      <c r="A415">
        <v>211578</v>
      </c>
      <c r="B415" t="s">
        <v>21</v>
      </c>
      <c r="C415" s="1">
        <v>42552</v>
      </c>
      <c r="D415" t="s">
        <v>101</v>
      </c>
      <c r="E415">
        <v>510</v>
      </c>
      <c r="F415" s="5">
        <v>2</v>
      </c>
      <c r="G415">
        <v>1370</v>
      </c>
      <c r="H415">
        <v>100147777</v>
      </c>
      <c r="I415" t="s">
        <v>38</v>
      </c>
      <c r="J415" s="4" t="s">
        <v>24</v>
      </c>
      <c r="K415">
        <v>0</v>
      </c>
      <c r="L415" t="s">
        <v>25</v>
      </c>
      <c r="M415" s="1">
        <v>42552</v>
      </c>
      <c r="N415" t="s">
        <v>35</v>
      </c>
      <c r="O415" s="2">
        <v>1020</v>
      </c>
      <c r="P415">
        <v>2016</v>
      </c>
      <c r="Q415">
        <v>7</v>
      </c>
      <c r="R415" t="s">
        <v>26</v>
      </c>
      <c r="S415" s="3">
        <v>42552</v>
      </c>
      <c r="T415" t="s">
        <v>27</v>
      </c>
      <c r="U415">
        <v>129</v>
      </c>
    </row>
    <row r="416" spans="1:21" x14ac:dyDescent="0.25">
      <c r="A416">
        <v>211579</v>
      </c>
      <c r="B416" t="s">
        <v>21</v>
      </c>
      <c r="C416" s="1">
        <v>42552</v>
      </c>
      <c r="D416" t="s">
        <v>95</v>
      </c>
      <c r="E416">
        <v>350</v>
      </c>
      <c r="F416" s="5">
        <v>1</v>
      </c>
      <c r="G416">
        <v>1370</v>
      </c>
      <c r="H416">
        <v>100147777</v>
      </c>
      <c r="I416" t="s">
        <v>38</v>
      </c>
      <c r="J416" s="4" t="s">
        <v>24</v>
      </c>
      <c r="K416">
        <v>0</v>
      </c>
      <c r="L416" t="s">
        <v>25</v>
      </c>
      <c r="M416" s="1">
        <v>42552</v>
      </c>
      <c r="N416" t="s">
        <v>35</v>
      </c>
      <c r="O416">
        <v>350</v>
      </c>
      <c r="P416">
        <v>2016</v>
      </c>
      <c r="Q416">
        <v>7</v>
      </c>
      <c r="R416" t="s">
        <v>26</v>
      </c>
      <c r="S416" s="3">
        <v>42552</v>
      </c>
      <c r="T416" t="s">
        <v>27</v>
      </c>
      <c r="U416">
        <v>129</v>
      </c>
    </row>
    <row r="417" spans="1:21" x14ac:dyDescent="0.25">
      <c r="A417">
        <v>211581</v>
      </c>
      <c r="B417" t="s">
        <v>36</v>
      </c>
      <c r="C417" s="1">
        <v>42552</v>
      </c>
      <c r="D417" t="s">
        <v>299</v>
      </c>
      <c r="E417">
        <v>999</v>
      </c>
      <c r="F417" s="5">
        <v>1</v>
      </c>
      <c r="G417">
        <v>999</v>
      </c>
      <c r="H417">
        <v>100147779</v>
      </c>
      <c r="I417" t="s">
        <v>23</v>
      </c>
      <c r="J417" s="4" t="s">
        <v>300</v>
      </c>
      <c r="K417">
        <v>0</v>
      </c>
      <c r="L417" t="s">
        <v>25</v>
      </c>
      <c r="M417" s="1">
        <v>42552</v>
      </c>
      <c r="N417" t="s">
        <v>39</v>
      </c>
      <c r="O417">
        <v>999</v>
      </c>
      <c r="P417">
        <v>2016</v>
      </c>
      <c r="Q417">
        <v>7</v>
      </c>
      <c r="R417" t="s">
        <v>26</v>
      </c>
      <c r="S417" s="3">
        <v>42552</v>
      </c>
      <c r="T417" t="s">
        <v>27</v>
      </c>
      <c r="U417">
        <v>130</v>
      </c>
    </row>
    <row r="418" spans="1:21" x14ac:dyDescent="0.25">
      <c r="A418">
        <v>211583</v>
      </c>
      <c r="B418" t="s">
        <v>28</v>
      </c>
      <c r="C418" s="1">
        <v>42552</v>
      </c>
      <c r="D418" t="s">
        <v>301</v>
      </c>
      <c r="E418">
        <v>2508</v>
      </c>
      <c r="F418" s="5">
        <v>1</v>
      </c>
      <c r="G418">
        <v>2508</v>
      </c>
      <c r="H418">
        <v>100147780</v>
      </c>
      <c r="I418" t="s">
        <v>56</v>
      </c>
      <c r="J418" s="4" t="s">
        <v>24</v>
      </c>
      <c r="K418">
        <v>0</v>
      </c>
      <c r="L418" t="s">
        <v>25</v>
      </c>
      <c r="M418" s="1">
        <v>42552</v>
      </c>
      <c r="N418" t="s">
        <v>31</v>
      </c>
      <c r="O418" s="2">
        <v>2508</v>
      </c>
      <c r="P418">
        <v>2016</v>
      </c>
      <c r="Q418">
        <v>7</v>
      </c>
      <c r="R418" t="s">
        <v>26</v>
      </c>
      <c r="S418" s="3">
        <v>42552</v>
      </c>
      <c r="T418" t="s">
        <v>27</v>
      </c>
      <c r="U418">
        <v>131</v>
      </c>
    </row>
    <row r="419" spans="1:21" x14ac:dyDescent="0.25">
      <c r="A419">
        <v>211585</v>
      </c>
      <c r="B419" t="s">
        <v>28</v>
      </c>
      <c r="C419" s="1">
        <v>42552</v>
      </c>
      <c r="D419" t="s">
        <v>301</v>
      </c>
      <c r="E419">
        <v>2508</v>
      </c>
      <c r="F419" s="5">
        <v>1</v>
      </c>
      <c r="G419">
        <v>2508</v>
      </c>
      <c r="H419">
        <v>100147781</v>
      </c>
      <c r="I419" t="s">
        <v>56</v>
      </c>
      <c r="J419" s="4" t="s">
        <v>24</v>
      </c>
      <c r="K419">
        <v>0</v>
      </c>
      <c r="L419" t="s">
        <v>25</v>
      </c>
      <c r="M419" s="1">
        <v>42552</v>
      </c>
      <c r="N419" t="s">
        <v>31</v>
      </c>
      <c r="O419" s="2">
        <v>2508</v>
      </c>
      <c r="P419">
        <v>2016</v>
      </c>
      <c r="Q419">
        <v>7</v>
      </c>
      <c r="R419" t="s">
        <v>26</v>
      </c>
      <c r="S419" s="3">
        <v>42552</v>
      </c>
      <c r="T419" t="s">
        <v>27</v>
      </c>
      <c r="U419">
        <v>131</v>
      </c>
    </row>
    <row r="420" spans="1:21" x14ac:dyDescent="0.25">
      <c r="A420">
        <v>211587</v>
      </c>
      <c r="B420" t="s">
        <v>21</v>
      </c>
      <c r="C420" s="1">
        <v>42552</v>
      </c>
      <c r="D420" t="s">
        <v>302</v>
      </c>
      <c r="E420">
        <v>1900</v>
      </c>
      <c r="F420" s="5">
        <v>1</v>
      </c>
      <c r="G420">
        <v>1100</v>
      </c>
      <c r="H420">
        <v>100147782</v>
      </c>
      <c r="I420" t="s">
        <v>216</v>
      </c>
      <c r="J420" s="4" t="s">
        <v>303</v>
      </c>
      <c r="K420">
        <v>0</v>
      </c>
      <c r="L420" t="s">
        <v>25</v>
      </c>
      <c r="M420" s="1">
        <v>42552</v>
      </c>
      <c r="N420" t="s">
        <v>35</v>
      </c>
      <c r="O420" s="2">
        <v>1900</v>
      </c>
      <c r="P420">
        <v>2016</v>
      </c>
      <c r="Q420">
        <v>7</v>
      </c>
      <c r="R420" t="s">
        <v>26</v>
      </c>
      <c r="S420" s="3">
        <v>42552</v>
      </c>
      <c r="T420" t="s">
        <v>27</v>
      </c>
      <c r="U420">
        <v>132</v>
      </c>
    </row>
    <row r="421" spans="1:21" x14ac:dyDescent="0.25">
      <c r="A421">
        <v>211588</v>
      </c>
      <c r="B421" t="s">
        <v>28</v>
      </c>
      <c r="C421" s="1">
        <v>42552</v>
      </c>
      <c r="D421" t="s">
        <v>304</v>
      </c>
      <c r="E421">
        <v>140</v>
      </c>
      <c r="F421" s="5">
        <v>1</v>
      </c>
      <c r="G421">
        <v>140</v>
      </c>
      <c r="H421">
        <v>100147783</v>
      </c>
      <c r="I421" t="s">
        <v>30</v>
      </c>
      <c r="J421" s="4" t="s">
        <v>24</v>
      </c>
      <c r="K421">
        <v>0</v>
      </c>
      <c r="L421" t="s">
        <v>25</v>
      </c>
      <c r="M421" s="1">
        <v>42552</v>
      </c>
      <c r="N421" t="s">
        <v>31</v>
      </c>
      <c r="O421">
        <v>140</v>
      </c>
      <c r="P421">
        <v>2016</v>
      </c>
      <c r="Q421">
        <v>7</v>
      </c>
      <c r="R421" t="s">
        <v>26</v>
      </c>
      <c r="S421" s="3">
        <v>42552</v>
      </c>
      <c r="T421" t="s">
        <v>27</v>
      </c>
      <c r="U421">
        <v>133</v>
      </c>
    </row>
    <row r="422" spans="1:21" x14ac:dyDescent="0.25">
      <c r="A422">
        <v>211589</v>
      </c>
      <c r="B422" t="s">
        <v>28</v>
      </c>
      <c r="C422" s="1">
        <v>42552</v>
      </c>
      <c r="D422" t="s">
        <v>112</v>
      </c>
      <c r="E422">
        <v>144</v>
      </c>
      <c r="F422" s="5">
        <v>1</v>
      </c>
      <c r="G422">
        <v>144</v>
      </c>
      <c r="H422">
        <v>100147784</v>
      </c>
      <c r="I422" t="s">
        <v>52</v>
      </c>
      <c r="J422" s="4" t="s">
        <v>24</v>
      </c>
      <c r="K422">
        <v>0</v>
      </c>
      <c r="L422" t="s">
        <v>25</v>
      </c>
      <c r="M422" s="1">
        <v>42552</v>
      </c>
      <c r="N422" t="s">
        <v>31</v>
      </c>
      <c r="O422">
        <v>144</v>
      </c>
      <c r="P422">
        <v>2016</v>
      </c>
      <c r="Q422">
        <v>7</v>
      </c>
      <c r="R422" t="s">
        <v>26</v>
      </c>
      <c r="S422" s="3">
        <v>42552</v>
      </c>
      <c r="T422" t="s">
        <v>27</v>
      </c>
      <c r="U422">
        <v>133</v>
      </c>
    </row>
    <row r="423" spans="1:21" x14ac:dyDescent="0.25">
      <c r="A423">
        <v>211590</v>
      </c>
      <c r="B423" t="s">
        <v>36</v>
      </c>
      <c r="C423" s="1">
        <v>42552</v>
      </c>
      <c r="D423" t="s">
        <v>305</v>
      </c>
      <c r="E423">
        <v>1199</v>
      </c>
      <c r="F423" s="5">
        <v>1</v>
      </c>
      <c r="G423">
        <v>1199</v>
      </c>
      <c r="H423">
        <v>100147785</v>
      </c>
      <c r="I423" t="s">
        <v>56</v>
      </c>
      <c r="J423" s="4" t="s">
        <v>24</v>
      </c>
      <c r="K423">
        <v>0</v>
      </c>
      <c r="L423" t="s">
        <v>25</v>
      </c>
      <c r="M423" s="1">
        <v>42552</v>
      </c>
      <c r="N423" t="s">
        <v>39</v>
      </c>
      <c r="O423" s="2">
        <v>1199</v>
      </c>
      <c r="P423">
        <v>2016</v>
      </c>
      <c r="Q423">
        <v>7</v>
      </c>
      <c r="R423" t="s">
        <v>26</v>
      </c>
      <c r="S423" s="3">
        <v>42552</v>
      </c>
      <c r="T423" t="s">
        <v>27</v>
      </c>
      <c r="U423">
        <v>134</v>
      </c>
    </row>
    <row r="424" spans="1:21" x14ac:dyDescent="0.25">
      <c r="A424">
        <v>211593</v>
      </c>
      <c r="B424" t="s">
        <v>28</v>
      </c>
      <c r="C424" s="1">
        <v>42552</v>
      </c>
      <c r="D424" t="s">
        <v>306</v>
      </c>
      <c r="E424">
        <v>1295</v>
      </c>
      <c r="F424" s="5">
        <v>1</v>
      </c>
      <c r="G424">
        <v>1295</v>
      </c>
      <c r="H424">
        <v>100147787</v>
      </c>
      <c r="I424" t="s">
        <v>56</v>
      </c>
      <c r="J424" s="4" t="s">
        <v>24</v>
      </c>
      <c r="K424">
        <v>0</v>
      </c>
      <c r="L424" t="s">
        <v>223</v>
      </c>
      <c r="M424" s="1">
        <v>42552</v>
      </c>
      <c r="N424" t="s">
        <v>31</v>
      </c>
      <c r="O424" s="2">
        <v>1295</v>
      </c>
      <c r="P424">
        <v>2016</v>
      </c>
      <c r="Q424">
        <v>7</v>
      </c>
      <c r="R424" t="s">
        <v>26</v>
      </c>
      <c r="S424" s="3">
        <v>42552</v>
      </c>
      <c r="T424" t="s">
        <v>27</v>
      </c>
      <c r="U424">
        <v>135</v>
      </c>
    </row>
    <row r="425" spans="1:21" x14ac:dyDescent="0.25">
      <c r="A425">
        <v>211592</v>
      </c>
      <c r="B425" t="s">
        <v>21</v>
      </c>
      <c r="C425" s="1">
        <v>42552</v>
      </c>
      <c r="D425" t="s">
        <v>307</v>
      </c>
      <c r="E425">
        <v>800</v>
      </c>
      <c r="F425" s="5">
        <v>1</v>
      </c>
      <c r="G425">
        <v>800</v>
      </c>
      <c r="H425">
        <v>100147786</v>
      </c>
      <c r="I425" t="s">
        <v>30</v>
      </c>
      <c r="J425" s="4" t="s">
        <v>24</v>
      </c>
      <c r="K425">
        <v>0</v>
      </c>
      <c r="L425" t="s">
        <v>25</v>
      </c>
      <c r="M425" s="1">
        <v>42552</v>
      </c>
      <c r="N425" t="s">
        <v>35</v>
      </c>
      <c r="O425">
        <v>800</v>
      </c>
      <c r="P425">
        <v>2016</v>
      </c>
      <c r="Q425">
        <v>7</v>
      </c>
      <c r="R425" t="s">
        <v>26</v>
      </c>
      <c r="S425" s="3">
        <v>42552</v>
      </c>
      <c r="T425" t="s">
        <v>27</v>
      </c>
      <c r="U425">
        <v>136</v>
      </c>
    </row>
    <row r="426" spans="1:21" x14ac:dyDescent="0.25">
      <c r="A426">
        <v>211595</v>
      </c>
      <c r="B426" t="s">
        <v>21</v>
      </c>
      <c r="C426" s="1">
        <v>42552</v>
      </c>
      <c r="D426" t="s">
        <v>308</v>
      </c>
      <c r="E426">
        <v>800</v>
      </c>
      <c r="F426" s="5">
        <v>1</v>
      </c>
      <c r="G426">
        <v>800</v>
      </c>
      <c r="H426">
        <v>100147788</v>
      </c>
      <c r="I426" t="s">
        <v>30</v>
      </c>
      <c r="J426" s="4" t="s">
        <v>24</v>
      </c>
      <c r="K426">
        <v>0</v>
      </c>
      <c r="L426" t="s">
        <v>25</v>
      </c>
      <c r="M426" s="1">
        <v>42552</v>
      </c>
      <c r="N426" t="s">
        <v>35</v>
      </c>
      <c r="O426">
        <v>800</v>
      </c>
      <c r="P426">
        <v>2016</v>
      </c>
      <c r="Q426">
        <v>7</v>
      </c>
      <c r="R426" t="s">
        <v>26</v>
      </c>
      <c r="S426" s="3">
        <v>42552</v>
      </c>
      <c r="T426" t="s">
        <v>27</v>
      </c>
      <c r="U426">
        <v>136</v>
      </c>
    </row>
    <row r="427" spans="1:21" x14ac:dyDescent="0.25">
      <c r="A427">
        <v>211596</v>
      </c>
      <c r="B427" t="s">
        <v>36</v>
      </c>
      <c r="C427" s="1">
        <v>42552</v>
      </c>
      <c r="D427" t="s">
        <v>53</v>
      </c>
      <c r="E427">
        <v>320</v>
      </c>
      <c r="F427" s="5">
        <v>1</v>
      </c>
      <c r="G427">
        <v>320</v>
      </c>
      <c r="H427">
        <v>100147789</v>
      </c>
      <c r="I427" t="s">
        <v>30</v>
      </c>
      <c r="J427" s="4" t="s">
        <v>309</v>
      </c>
      <c r="K427">
        <v>0</v>
      </c>
      <c r="L427" t="s">
        <v>25</v>
      </c>
      <c r="M427" s="1">
        <v>42552</v>
      </c>
      <c r="N427" t="s">
        <v>39</v>
      </c>
      <c r="O427">
        <v>320</v>
      </c>
      <c r="P427">
        <v>2016</v>
      </c>
      <c r="Q427">
        <v>7</v>
      </c>
      <c r="R427" t="s">
        <v>26</v>
      </c>
      <c r="S427" s="3">
        <v>42552</v>
      </c>
      <c r="T427" t="s">
        <v>27</v>
      </c>
      <c r="U427">
        <v>43</v>
      </c>
    </row>
    <row r="428" spans="1:21" x14ac:dyDescent="0.25">
      <c r="A428">
        <v>211597</v>
      </c>
      <c r="B428" t="s">
        <v>21</v>
      </c>
      <c r="C428" s="1">
        <v>42552</v>
      </c>
      <c r="D428" t="s">
        <v>310</v>
      </c>
      <c r="E428">
        <v>640</v>
      </c>
      <c r="F428" s="5">
        <v>1</v>
      </c>
      <c r="G428">
        <v>640</v>
      </c>
      <c r="H428">
        <v>100147790</v>
      </c>
      <c r="I428" t="s">
        <v>30</v>
      </c>
      <c r="J428" s="4" t="s">
        <v>24</v>
      </c>
      <c r="K428">
        <v>0</v>
      </c>
      <c r="L428" t="s">
        <v>25</v>
      </c>
      <c r="M428" s="1">
        <v>42552</v>
      </c>
      <c r="N428" t="s">
        <v>35</v>
      </c>
      <c r="O428">
        <v>640</v>
      </c>
      <c r="P428">
        <v>2016</v>
      </c>
      <c r="Q428">
        <v>7</v>
      </c>
      <c r="R428" t="s">
        <v>26</v>
      </c>
      <c r="S428" s="3">
        <v>42552</v>
      </c>
      <c r="T428" t="s">
        <v>27</v>
      </c>
      <c r="U428">
        <v>136</v>
      </c>
    </row>
    <row r="429" spans="1:21" x14ac:dyDescent="0.25">
      <c r="A429">
        <v>211598</v>
      </c>
      <c r="B429" t="s">
        <v>21</v>
      </c>
      <c r="C429" s="1">
        <v>42552</v>
      </c>
      <c r="D429" t="s">
        <v>33</v>
      </c>
      <c r="E429">
        <v>360</v>
      </c>
      <c r="F429" s="5">
        <v>1</v>
      </c>
      <c r="G429">
        <v>360</v>
      </c>
      <c r="H429">
        <v>100147791</v>
      </c>
      <c r="I429" t="s">
        <v>30</v>
      </c>
      <c r="J429" s="4" t="s">
        <v>309</v>
      </c>
      <c r="K429">
        <v>0</v>
      </c>
      <c r="L429" t="s">
        <v>25</v>
      </c>
      <c r="M429" s="1">
        <v>42552</v>
      </c>
      <c r="N429" t="s">
        <v>35</v>
      </c>
      <c r="O429">
        <v>360</v>
      </c>
      <c r="P429">
        <v>2016</v>
      </c>
      <c r="Q429">
        <v>7</v>
      </c>
      <c r="R429" t="s">
        <v>26</v>
      </c>
      <c r="S429" s="3">
        <v>42552</v>
      </c>
      <c r="T429" t="s">
        <v>27</v>
      </c>
      <c r="U429">
        <v>43</v>
      </c>
    </row>
    <row r="430" spans="1:21" x14ac:dyDescent="0.25">
      <c r="A430">
        <v>211599</v>
      </c>
      <c r="B430" t="s">
        <v>21</v>
      </c>
      <c r="C430" s="1">
        <v>42552</v>
      </c>
      <c r="D430" t="s">
        <v>29</v>
      </c>
      <c r="E430">
        <v>240</v>
      </c>
      <c r="F430" s="5">
        <v>1</v>
      </c>
      <c r="G430">
        <v>240</v>
      </c>
      <c r="H430">
        <v>100147792</v>
      </c>
      <c r="I430" t="s">
        <v>30</v>
      </c>
      <c r="J430" s="4" t="s">
        <v>311</v>
      </c>
      <c r="K430">
        <v>0</v>
      </c>
      <c r="L430" t="s">
        <v>25</v>
      </c>
      <c r="M430" s="1">
        <v>42552</v>
      </c>
      <c r="N430" t="s">
        <v>35</v>
      </c>
      <c r="O430">
        <v>240</v>
      </c>
      <c r="P430">
        <v>2016</v>
      </c>
      <c r="Q430">
        <v>7</v>
      </c>
      <c r="R430" t="s">
        <v>26</v>
      </c>
      <c r="S430" s="3">
        <v>42552</v>
      </c>
      <c r="T430" t="s">
        <v>27</v>
      </c>
      <c r="U430">
        <v>137</v>
      </c>
    </row>
    <row r="431" spans="1:21" x14ac:dyDescent="0.25">
      <c r="A431">
        <v>211600</v>
      </c>
      <c r="B431" t="s">
        <v>21</v>
      </c>
      <c r="C431" s="1">
        <v>42552</v>
      </c>
      <c r="D431" t="s">
        <v>53</v>
      </c>
      <c r="E431">
        <v>320</v>
      </c>
      <c r="F431" s="5">
        <v>1</v>
      </c>
      <c r="G431">
        <v>320</v>
      </c>
      <c r="H431">
        <v>100147793</v>
      </c>
      <c r="I431" t="s">
        <v>30</v>
      </c>
      <c r="J431" s="4" t="s">
        <v>309</v>
      </c>
      <c r="K431">
        <v>0</v>
      </c>
      <c r="L431" t="s">
        <v>25</v>
      </c>
      <c r="M431" s="1">
        <v>42552</v>
      </c>
      <c r="N431" t="s">
        <v>35</v>
      </c>
      <c r="O431">
        <v>320</v>
      </c>
      <c r="P431">
        <v>2016</v>
      </c>
      <c r="Q431">
        <v>7</v>
      </c>
      <c r="R431" t="s">
        <v>26</v>
      </c>
      <c r="S431" s="3">
        <v>42552</v>
      </c>
      <c r="T431" t="s">
        <v>27</v>
      </c>
      <c r="U431">
        <v>43</v>
      </c>
    </row>
    <row r="432" spans="1:21" x14ac:dyDescent="0.25">
      <c r="A432">
        <v>211602</v>
      </c>
      <c r="B432" t="s">
        <v>21</v>
      </c>
      <c r="C432" s="1">
        <v>42552</v>
      </c>
      <c r="D432" t="s">
        <v>29</v>
      </c>
      <c r="E432">
        <v>240</v>
      </c>
      <c r="F432" s="5">
        <v>1</v>
      </c>
      <c r="G432">
        <v>240</v>
      </c>
      <c r="H432">
        <v>100147795</v>
      </c>
      <c r="I432" t="s">
        <v>30</v>
      </c>
      <c r="J432" s="4" t="s">
        <v>311</v>
      </c>
      <c r="K432">
        <v>0</v>
      </c>
      <c r="L432" t="s">
        <v>25</v>
      </c>
      <c r="M432" s="1">
        <v>42552</v>
      </c>
      <c r="N432" t="s">
        <v>35</v>
      </c>
      <c r="O432">
        <v>240</v>
      </c>
      <c r="P432">
        <v>2016</v>
      </c>
      <c r="Q432">
        <v>7</v>
      </c>
      <c r="R432" t="s">
        <v>26</v>
      </c>
      <c r="S432" s="3">
        <v>42552</v>
      </c>
      <c r="T432" t="s">
        <v>27</v>
      </c>
      <c r="U432">
        <v>137</v>
      </c>
    </row>
    <row r="433" spans="1:21" x14ac:dyDescent="0.25">
      <c r="A433">
        <v>211601</v>
      </c>
      <c r="B433" t="s">
        <v>21</v>
      </c>
      <c r="C433" s="1">
        <v>42552</v>
      </c>
      <c r="D433" t="s">
        <v>29</v>
      </c>
      <c r="E433">
        <v>240</v>
      </c>
      <c r="F433" s="5">
        <v>1</v>
      </c>
      <c r="G433">
        <v>240</v>
      </c>
      <c r="H433">
        <v>100147794</v>
      </c>
      <c r="I433" t="s">
        <v>30</v>
      </c>
      <c r="J433" s="4" t="s">
        <v>309</v>
      </c>
      <c r="K433">
        <v>0</v>
      </c>
      <c r="L433" t="s">
        <v>25</v>
      </c>
      <c r="M433" s="1">
        <v>42552</v>
      </c>
      <c r="N433" t="s">
        <v>35</v>
      </c>
      <c r="O433">
        <v>240</v>
      </c>
      <c r="P433">
        <v>2016</v>
      </c>
      <c r="Q433">
        <v>7</v>
      </c>
      <c r="R433" t="s">
        <v>26</v>
      </c>
      <c r="S433" s="3">
        <v>42552</v>
      </c>
      <c r="T433" t="s">
        <v>27</v>
      </c>
      <c r="U433">
        <v>43</v>
      </c>
    </row>
    <row r="434" spans="1:21" x14ac:dyDescent="0.25">
      <c r="A434">
        <v>211603</v>
      </c>
      <c r="B434" t="s">
        <v>21</v>
      </c>
      <c r="C434" s="1">
        <v>42552</v>
      </c>
      <c r="D434" t="s">
        <v>29</v>
      </c>
      <c r="E434">
        <v>240</v>
      </c>
      <c r="F434" s="5">
        <v>1</v>
      </c>
      <c r="G434">
        <v>240</v>
      </c>
      <c r="H434">
        <v>100147796</v>
      </c>
      <c r="I434" t="s">
        <v>30</v>
      </c>
      <c r="J434" s="4" t="s">
        <v>311</v>
      </c>
      <c r="K434">
        <v>0</v>
      </c>
      <c r="L434" t="s">
        <v>25</v>
      </c>
      <c r="M434" s="1">
        <v>42552</v>
      </c>
      <c r="N434" t="s">
        <v>35</v>
      </c>
      <c r="O434">
        <v>240</v>
      </c>
      <c r="P434">
        <v>2016</v>
      </c>
      <c r="Q434">
        <v>7</v>
      </c>
      <c r="R434" t="s">
        <v>26</v>
      </c>
      <c r="S434" s="3">
        <v>42552</v>
      </c>
      <c r="T434" t="s">
        <v>27</v>
      </c>
      <c r="U434">
        <v>137</v>
      </c>
    </row>
    <row r="435" spans="1:21" x14ac:dyDescent="0.25">
      <c r="A435">
        <v>211604</v>
      </c>
      <c r="B435" t="s">
        <v>21</v>
      </c>
      <c r="C435" s="1">
        <v>42552</v>
      </c>
      <c r="D435" t="s">
        <v>29</v>
      </c>
      <c r="E435">
        <v>240</v>
      </c>
      <c r="F435" s="5">
        <v>1</v>
      </c>
      <c r="G435">
        <v>240</v>
      </c>
      <c r="H435">
        <v>100147797</v>
      </c>
      <c r="I435" t="s">
        <v>30</v>
      </c>
      <c r="J435" s="4" t="s">
        <v>311</v>
      </c>
      <c r="K435">
        <v>0</v>
      </c>
      <c r="L435" t="s">
        <v>25</v>
      </c>
      <c r="M435" s="1">
        <v>42552</v>
      </c>
      <c r="N435" t="s">
        <v>35</v>
      </c>
      <c r="O435">
        <v>240</v>
      </c>
      <c r="P435">
        <v>2016</v>
      </c>
      <c r="Q435">
        <v>7</v>
      </c>
      <c r="R435" t="s">
        <v>26</v>
      </c>
      <c r="S435" s="3">
        <v>42552</v>
      </c>
      <c r="T435" t="s">
        <v>27</v>
      </c>
      <c r="U435">
        <v>137</v>
      </c>
    </row>
    <row r="436" spans="1:21" x14ac:dyDescent="0.25">
      <c r="A436">
        <v>211605</v>
      </c>
      <c r="B436" t="s">
        <v>21</v>
      </c>
      <c r="C436" s="1">
        <v>42552</v>
      </c>
      <c r="D436" t="s">
        <v>29</v>
      </c>
      <c r="E436">
        <v>240</v>
      </c>
      <c r="F436" s="5">
        <v>1</v>
      </c>
      <c r="G436">
        <v>240</v>
      </c>
      <c r="H436">
        <v>100147798</v>
      </c>
      <c r="I436" t="s">
        <v>30</v>
      </c>
      <c r="J436" s="4" t="s">
        <v>311</v>
      </c>
      <c r="K436">
        <v>0</v>
      </c>
      <c r="L436" t="s">
        <v>25</v>
      </c>
      <c r="M436" s="1">
        <v>42552</v>
      </c>
      <c r="N436" t="s">
        <v>35</v>
      </c>
      <c r="O436">
        <v>240</v>
      </c>
      <c r="P436">
        <v>2016</v>
      </c>
      <c r="Q436">
        <v>7</v>
      </c>
      <c r="R436" t="s">
        <v>26</v>
      </c>
      <c r="S436" s="3">
        <v>42552</v>
      </c>
      <c r="T436" t="s">
        <v>27</v>
      </c>
      <c r="U436">
        <v>137</v>
      </c>
    </row>
    <row r="437" spans="1:21" x14ac:dyDescent="0.25">
      <c r="A437">
        <v>211606</v>
      </c>
      <c r="B437" t="s">
        <v>21</v>
      </c>
      <c r="C437" s="1">
        <v>42552</v>
      </c>
      <c r="D437" t="s">
        <v>29</v>
      </c>
      <c r="E437">
        <v>240</v>
      </c>
      <c r="F437" s="5">
        <v>1</v>
      </c>
      <c r="G437">
        <v>240</v>
      </c>
      <c r="H437">
        <v>100147799</v>
      </c>
      <c r="I437" t="s">
        <v>30</v>
      </c>
      <c r="J437" s="4" t="s">
        <v>311</v>
      </c>
      <c r="K437">
        <v>0</v>
      </c>
      <c r="L437" t="s">
        <v>25</v>
      </c>
      <c r="M437" s="1">
        <v>42552</v>
      </c>
      <c r="N437" t="s">
        <v>35</v>
      </c>
      <c r="O437">
        <v>240</v>
      </c>
      <c r="P437">
        <v>2016</v>
      </c>
      <c r="Q437">
        <v>7</v>
      </c>
      <c r="R437" t="s">
        <v>26</v>
      </c>
      <c r="S437" s="3">
        <v>42552</v>
      </c>
      <c r="T437" t="s">
        <v>27</v>
      </c>
      <c r="U437">
        <v>137</v>
      </c>
    </row>
    <row r="438" spans="1:21" x14ac:dyDescent="0.25">
      <c r="A438">
        <v>211607</v>
      </c>
      <c r="B438" t="s">
        <v>21</v>
      </c>
      <c r="C438" s="1">
        <v>42552</v>
      </c>
      <c r="D438" t="s">
        <v>29</v>
      </c>
      <c r="E438">
        <v>240</v>
      </c>
      <c r="F438" s="5">
        <v>1</v>
      </c>
      <c r="G438">
        <v>240</v>
      </c>
      <c r="H438">
        <v>100147800</v>
      </c>
      <c r="I438" t="s">
        <v>30</v>
      </c>
      <c r="J438" s="4" t="s">
        <v>311</v>
      </c>
      <c r="K438">
        <v>0</v>
      </c>
      <c r="L438" t="s">
        <v>25</v>
      </c>
      <c r="M438" s="1">
        <v>42552</v>
      </c>
      <c r="N438" t="s">
        <v>35</v>
      </c>
      <c r="O438">
        <v>240</v>
      </c>
      <c r="P438">
        <v>2016</v>
      </c>
      <c r="Q438">
        <v>7</v>
      </c>
      <c r="R438" t="s">
        <v>26</v>
      </c>
      <c r="S438" s="3">
        <v>42552</v>
      </c>
      <c r="T438" t="s">
        <v>27</v>
      </c>
      <c r="U438">
        <v>137</v>
      </c>
    </row>
    <row r="439" spans="1:21" x14ac:dyDescent="0.25">
      <c r="A439">
        <v>211608</v>
      </c>
      <c r="B439" t="s">
        <v>21</v>
      </c>
      <c r="C439" s="1">
        <v>42552</v>
      </c>
      <c r="D439" t="s">
        <v>312</v>
      </c>
      <c r="E439">
        <v>655</v>
      </c>
      <c r="F439" s="5">
        <v>1</v>
      </c>
      <c r="G439">
        <v>655</v>
      </c>
      <c r="H439">
        <v>100147801</v>
      </c>
      <c r="I439" t="s">
        <v>38</v>
      </c>
      <c r="J439" s="4" t="s">
        <v>24</v>
      </c>
      <c r="K439">
        <v>0</v>
      </c>
      <c r="L439" t="s">
        <v>25</v>
      </c>
      <c r="M439" s="1">
        <v>42552</v>
      </c>
      <c r="N439" t="s">
        <v>35</v>
      </c>
      <c r="O439">
        <v>655</v>
      </c>
      <c r="P439">
        <v>2016</v>
      </c>
      <c r="Q439">
        <v>7</v>
      </c>
      <c r="R439" t="s">
        <v>26</v>
      </c>
      <c r="S439" s="3">
        <v>42552</v>
      </c>
      <c r="T439" t="s">
        <v>27</v>
      </c>
      <c r="U439">
        <v>136</v>
      </c>
    </row>
    <row r="440" spans="1:21" x14ac:dyDescent="0.25">
      <c r="A440">
        <v>211609</v>
      </c>
      <c r="B440" t="s">
        <v>28</v>
      </c>
      <c r="C440" s="1">
        <v>42552</v>
      </c>
      <c r="D440" t="s">
        <v>313</v>
      </c>
      <c r="E440">
        <v>1999</v>
      </c>
      <c r="F440" s="5">
        <v>3</v>
      </c>
      <c r="G440">
        <v>5997</v>
      </c>
      <c r="H440">
        <v>100147802</v>
      </c>
      <c r="I440" t="s">
        <v>56</v>
      </c>
      <c r="J440" s="4" t="s">
        <v>24</v>
      </c>
      <c r="K440">
        <v>0</v>
      </c>
      <c r="L440" t="s">
        <v>25</v>
      </c>
      <c r="M440" s="1">
        <v>42552</v>
      </c>
      <c r="N440" t="s">
        <v>31</v>
      </c>
      <c r="O440" s="2">
        <v>5997</v>
      </c>
      <c r="P440">
        <v>2016</v>
      </c>
      <c r="Q440">
        <v>7</v>
      </c>
      <c r="R440" t="s">
        <v>26</v>
      </c>
      <c r="S440" s="3">
        <v>42552</v>
      </c>
      <c r="T440" t="s">
        <v>27</v>
      </c>
      <c r="U440">
        <v>138</v>
      </c>
    </row>
    <row r="441" spans="1:21" x14ac:dyDescent="0.25">
      <c r="A441">
        <v>211611</v>
      </c>
      <c r="B441" t="s">
        <v>21</v>
      </c>
      <c r="C441" s="1">
        <v>42552</v>
      </c>
      <c r="D441" t="s">
        <v>29</v>
      </c>
      <c r="E441">
        <v>240</v>
      </c>
      <c r="F441" s="5">
        <v>1</v>
      </c>
      <c r="G441">
        <v>240</v>
      </c>
      <c r="H441">
        <v>100147803</v>
      </c>
      <c r="I441" t="s">
        <v>30</v>
      </c>
      <c r="J441" s="4" t="s">
        <v>311</v>
      </c>
      <c r="K441">
        <v>0</v>
      </c>
      <c r="L441" t="s">
        <v>25</v>
      </c>
      <c r="M441" s="1">
        <v>42552</v>
      </c>
      <c r="N441" t="s">
        <v>35</v>
      </c>
      <c r="O441">
        <v>240</v>
      </c>
      <c r="P441">
        <v>2016</v>
      </c>
      <c r="Q441">
        <v>7</v>
      </c>
      <c r="R441" t="s">
        <v>26</v>
      </c>
      <c r="S441" s="3">
        <v>42552</v>
      </c>
      <c r="T441" t="s">
        <v>27</v>
      </c>
      <c r="U441">
        <v>137</v>
      </c>
    </row>
    <row r="442" spans="1:21" x14ac:dyDescent="0.25">
      <c r="A442">
        <v>211612</v>
      </c>
      <c r="B442" t="s">
        <v>28</v>
      </c>
      <c r="C442" s="1">
        <v>42552</v>
      </c>
      <c r="D442" t="s">
        <v>314</v>
      </c>
      <c r="E442">
        <v>2750</v>
      </c>
      <c r="F442" s="5">
        <v>1</v>
      </c>
      <c r="G442">
        <v>5445</v>
      </c>
      <c r="H442">
        <v>100147804</v>
      </c>
      <c r="I442" t="s">
        <v>23</v>
      </c>
      <c r="J442" s="4" t="s">
        <v>24</v>
      </c>
      <c r="K442">
        <v>0</v>
      </c>
      <c r="L442" t="s">
        <v>25</v>
      </c>
      <c r="M442" s="1">
        <v>42552</v>
      </c>
      <c r="N442" t="s">
        <v>31</v>
      </c>
      <c r="O442" s="2">
        <v>2750</v>
      </c>
      <c r="P442">
        <v>2016</v>
      </c>
      <c r="Q442">
        <v>7</v>
      </c>
      <c r="R442" t="s">
        <v>26</v>
      </c>
      <c r="S442" s="3">
        <v>42552</v>
      </c>
      <c r="T442" t="s">
        <v>27</v>
      </c>
      <c r="U442">
        <v>139</v>
      </c>
    </row>
    <row r="443" spans="1:21" x14ac:dyDescent="0.25">
      <c r="A443">
        <v>211614</v>
      </c>
      <c r="B443" t="s">
        <v>28</v>
      </c>
      <c r="C443" s="1">
        <v>42552</v>
      </c>
      <c r="D443" t="s">
        <v>315</v>
      </c>
      <c r="E443">
        <v>2695</v>
      </c>
      <c r="F443" s="5">
        <v>1</v>
      </c>
      <c r="G443">
        <v>5445</v>
      </c>
      <c r="H443">
        <v>100147804</v>
      </c>
      <c r="I443" t="s">
        <v>23</v>
      </c>
      <c r="J443" s="4" t="s">
        <v>24</v>
      </c>
      <c r="K443">
        <v>0</v>
      </c>
      <c r="L443" t="s">
        <v>25</v>
      </c>
      <c r="M443" s="1">
        <v>42552</v>
      </c>
      <c r="N443" t="s">
        <v>31</v>
      </c>
      <c r="O443" s="2">
        <v>2695</v>
      </c>
      <c r="P443">
        <v>2016</v>
      </c>
      <c r="Q443">
        <v>7</v>
      </c>
      <c r="R443" t="s">
        <v>26</v>
      </c>
      <c r="S443" s="3">
        <v>42552</v>
      </c>
      <c r="T443" t="s">
        <v>27</v>
      </c>
      <c r="U443">
        <v>139</v>
      </c>
    </row>
    <row r="444" spans="1:21" x14ac:dyDescent="0.25">
      <c r="A444">
        <v>211616</v>
      </c>
      <c r="B444" t="s">
        <v>28</v>
      </c>
      <c r="C444" s="1">
        <v>42552</v>
      </c>
      <c r="D444" t="s">
        <v>316</v>
      </c>
      <c r="E444">
        <v>2499</v>
      </c>
      <c r="F444" s="5">
        <v>1</v>
      </c>
      <c r="G444">
        <v>2499</v>
      </c>
      <c r="H444">
        <v>100147805</v>
      </c>
      <c r="I444" t="s">
        <v>56</v>
      </c>
      <c r="J444" s="4" t="s">
        <v>24</v>
      </c>
      <c r="K444">
        <v>0</v>
      </c>
      <c r="L444" t="s">
        <v>25</v>
      </c>
      <c r="M444" s="1">
        <v>42552</v>
      </c>
      <c r="N444" t="s">
        <v>31</v>
      </c>
      <c r="O444" s="2">
        <v>2499</v>
      </c>
      <c r="P444">
        <v>2016</v>
      </c>
      <c r="Q444">
        <v>7</v>
      </c>
      <c r="R444" t="s">
        <v>26</v>
      </c>
      <c r="S444" s="3">
        <v>42552</v>
      </c>
      <c r="T444" t="s">
        <v>27</v>
      </c>
      <c r="U444">
        <v>140</v>
      </c>
    </row>
    <row r="445" spans="1:21" x14ac:dyDescent="0.25">
      <c r="A445">
        <v>211618</v>
      </c>
      <c r="B445" t="s">
        <v>28</v>
      </c>
      <c r="C445" s="1">
        <v>42552</v>
      </c>
      <c r="D445" t="s">
        <v>317</v>
      </c>
      <c r="E445">
        <v>37550</v>
      </c>
      <c r="F445" s="5">
        <v>1</v>
      </c>
      <c r="G445">
        <v>37550</v>
      </c>
      <c r="H445">
        <v>100147806</v>
      </c>
      <c r="I445" t="s">
        <v>47</v>
      </c>
      <c r="J445" s="4" t="s">
        <v>24</v>
      </c>
      <c r="K445">
        <v>0</v>
      </c>
      <c r="L445" t="s">
        <v>25</v>
      </c>
      <c r="M445" s="1">
        <v>42552</v>
      </c>
      <c r="N445" t="s">
        <v>31</v>
      </c>
      <c r="O445" s="2">
        <v>37550</v>
      </c>
      <c r="P445">
        <v>2016</v>
      </c>
      <c r="Q445">
        <v>7</v>
      </c>
      <c r="R445" t="s">
        <v>26</v>
      </c>
      <c r="S445" s="3">
        <v>42552</v>
      </c>
      <c r="T445" t="s">
        <v>27</v>
      </c>
      <c r="U445">
        <v>141</v>
      </c>
    </row>
    <row r="446" spans="1:21" x14ac:dyDescent="0.25">
      <c r="A446">
        <v>211619</v>
      </c>
      <c r="B446" t="s">
        <v>21</v>
      </c>
      <c r="C446" s="1">
        <v>42552</v>
      </c>
      <c r="D446" t="s">
        <v>318</v>
      </c>
      <c r="E446">
        <v>960</v>
      </c>
      <c r="F446" s="5">
        <v>3</v>
      </c>
      <c r="G446">
        <v>2880</v>
      </c>
      <c r="H446">
        <v>100147807</v>
      </c>
      <c r="I446" t="s">
        <v>246</v>
      </c>
      <c r="J446" s="4" t="s">
        <v>24</v>
      </c>
      <c r="K446">
        <v>0</v>
      </c>
      <c r="L446" t="s">
        <v>25</v>
      </c>
      <c r="M446" s="1">
        <v>42552</v>
      </c>
      <c r="N446" t="s">
        <v>35</v>
      </c>
      <c r="O446" s="2">
        <v>2880</v>
      </c>
      <c r="P446">
        <v>2016</v>
      </c>
      <c r="Q446">
        <v>7</v>
      </c>
      <c r="R446" t="s">
        <v>26</v>
      </c>
      <c r="S446" s="3">
        <v>42552</v>
      </c>
      <c r="T446" t="s">
        <v>27</v>
      </c>
      <c r="U446">
        <v>142</v>
      </c>
    </row>
    <row r="447" spans="1:21" x14ac:dyDescent="0.25">
      <c r="A447">
        <v>211620</v>
      </c>
      <c r="B447" t="s">
        <v>21</v>
      </c>
      <c r="C447" s="1">
        <v>42552</v>
      </c>
      <c r="D447" t="s">
        <v>197</v>
      </c>
      <c r="E447">
        <v>1335</v>
      </c>
      <c r="F447" s="5">
        <v>1</v>
      </c>
      <c r="G447">
        <v>1335</v>
      </c>
      <c r="H447">
        <v>100147808</v>
      </c>
      <c r="I447" t="s">
        <v>47</v>
      </c>
      <c r="J447" s="4" t="s">
        <v>319</v>
      </c>
      <c r="K447">
        <v>0</v>
      </c>
      <c r="L447" t="s">
        <v>25</v>
      </c>
      <c r="M447" s="1">
        <v>42552</v>
      </c>
      <c r="N447" t="s">
        <v>35</v>
      </c>
      <c r="O447" s="2">
        <v>1335</v>
      </c>
      <c r="P447">
        <v>2016</v>
      </c>
      <c r="Q447">
        <v>7</v>
      </c>
      <c r="R447" t="s">
        <v>26</v>
      </c>
      <c r="S447" s="3">
        <v>42552</v>
      </c>
      <c r="T447" t="s">
        <v>27</v>
      </c>
      <c r="U447">
        <v>143</v>
      </c>
    </row>
    <row r="448" spans="1:21" x14ac:dyDescent="0.25">
      <c r="A448">
        <v>211621</v>
      </c>
      <c r="B448" t="s">
        <v>36</v>
      </c>
      <c r="C448" s="1">
        <v>42552</v>
      </c>
      <c r="D448" t="s">
        <v>320</v>
      </c>
      <c r="E448">
        <v>680</v>
      </c>
      <c r="F448" s="5">
        <v>1</v>
      </c>
      <c r="G448">
        <v>680</v>
      </c>
      <c r="H448">
        <v>100147809</v>
      </c>
      <c r="I448" t="s">
        <v>47</v>
      </c>
      <c r="J448" s="4" t="s">
        <v>24</v>
      </c>
      <c r="K448">
        <v>0</v>
      </c>
      <c r="L448" t="s">
        <v>25</v>
      </c>
      <c r="M448" s="1">
        <v>42552</v>
      </c>
      <c r="N448" t="s">
        <v>39</v>
      </c>
      <c r="O448">
        <v>680</v>
      </c>
      <c r="P448">
        <v>2016</v>
      </c>
      <c r="Q448">
        <v>7</v>
      </c>
      <c r="R448" t="s">
        <v>26</v>
      </c>
      <c r="S448" s="3">
        <v>42552</v>
      </c>
      <c r="T448" t="s">
        <v>27</v>
      </c>
      <c r="U448">
        <v>144</v>
      </c>
    </row>
    <row r="449" spans="1:21" x14ac:dyDescent="0.25">
      <c r="A449">
        <v>211622</v>
      </c>
      <c r="B449" t="s">
        <v>21</v>
      </c>
      <c r="C449" s="1">
        <v>42552</v>
      </c>
      <c r="D449" t="s">
        <v>33</v>
      </c>
      <c r="E449">
        <v>360</v>
      </c>
      <c r="F449" s="5">
        <v>1</v>
      </c>
      <c r="G449">
        <v>360</v>
      </c>
      <c r="H449">
        <v>100147810</v>
      </c>
      <c r="I449" t="s">
        <v>30</v>
      </c>
      <c r="J449" s="4" t="s">
        <v>319</v>
      </c>
      <c r="K449">
        <v>0</v>
      </c>
      <c r="L449" t="s">
        <v>25</v>
      </c>
      <c r="M449" s="1">
        <v>42552</v>
      </c>
      <c r="N449" t="s">
        <v>35</v>
      </c>
      <c r="O449">
        <v>360</v>
      </c>
      <c r="P449">
        <v>2016</v>
      </c>
      <c r="Q449">
        <v>7</v>
      </c>
      <c r="R449" t="s">
        <v>26</v>
      </c>
      <c r="S449" s="3">
        <v>42552</v>
      </c>
      <c r="T449" t="s">
        <v>27</v>
      </c>
      <c r="U449">
        <v>143</v>
      </c>
    </row>
    <row r="450" spans="1:21" x14ac:dyDescent="0.25">
      <c r="A450">
        <v>211623</v>
      </c>
      <c r="B450" t="s">
        <v>21</v>
      </c>
      <c r="C450" s="1">
        <v>42552</v>
      </c>
      <c r="D450" t="s">
        <v>33</v>
      </c>
      <c r="E450">
        <v>360</v>
      </c>
      <c r="F450" s="5">
        <v>1</v>
      </c>
      <c r="G450">
        <v>360</v>
      </c>
      <c r="H450">
        <v>100147811</v>
      </c>
      <c r="I450" t="s">
        <v>30</v>
      </c>
      <c r="J450" s="4" t="s">
        <v>319</v>
      </c>
      <c r="K450">
        <v>0</v>
      </c>
      <c r="L450" t="s">
        <v>25</v>
      </c>
      <c r="M450" s="1">
        <v>42552</v>
      </c>
      <c r="N450" t="s">
        <v>35</v>
      </c>
      <c r="O450">
        <v>360</v>
      </c>
      <c r="P450">
        <v>2016</v>
      </c>
      <c r="Q450">
        <v>7</v>
      </c>
      <c r="R450" t="s">
        <v>26</v>
      </c>
      <c r="S450" s="3">
        <v>42552</v>
      </c>
      <c r="T450" t="s">
        <v>27</v>
      </c>
      <c r="U450">
        <v>143</v>
      </c>
    </row>
    <row r="451" spans="1:21" x14ac:dyDescent="0.25">
      <c r="A451">
        <v>211625</v>
      </c>
      <c r="B451" t="s">
        <v>21</v>
      </c>
      <c r="C451" s="1">
        <v>42552</v>
      </c>
      <c r="D451" t="s">
        <v>321</v>
      </c>
      <c r="E451">
        <v>490</v>
      </c>
      <c r="F451" s="5">
        <v>1</v>
      </c>
      <c r="G451">
        <v>190</v>
      </c>
      <c r="H451">
        <v>100147813</v>
      </c>
      <c r="I451" t="s">
        <v>65</v>
      </c>
      <c r="J451" s="4" t="s">
        <v>24</v>
      </c>
      <c r="K451">
        <v>300</v>
      </c>
      <c r="L451" t="s">
        <v>25</v>
      </c>
      <c r="M451" s="1">
        <v>42552</v>
      </c>
      <c r="N451" t="s">
        <v>35</v>
      </c>
      <c r="O451">
        <v>490</v>
      </c>
      <c r="P451">
        <v>2016</v>
      </c>
      <c r="Q451">
        <v>7</v>
      </c>
      <c r="R451" t="s">
        <v>26</v>
      </c>
      <c r="S451" s="3">
        <v>42552</v>
      </c>
      <c r="T451" t="s">
        <v>27</v>
      </c>
      <c r="U451">
        <v>145</v>
      </c>
    </row>
    <row r="452" spans="1:21" x14ac:dyDescent="0.25">
      <c r="A452">
        <v>211624</v>
      </c>
      <c r="B452" t="s">
        <v>21</v>
      </c>
      <c r="C452" s="1">
        <v>42552</v>
      </c>
      <c r="D452" t="s">
        <v>33</v>
      </c>
      <c r="E452">
        <v>360</v>
      </c>
      <c r="F452" s="5">
        <v>1</v>
      </c>
      <c r="G452">
        <v>360</v>
      </c>
      <c r="H452">
        <v>100147812</v>
      </c>
      <c r="I452" t="s">
        <v>30</v>
      </c>
      <c r="J452" s="4" t="s">
        <v>319</v>
      </c>
      <c r="K452">
        <v>0</v>
      </c>
      <c r="L452" t="s">
        <v>25</v>
      </c>
      <c r="M452" s="1">
        <v>42552</v>
      </c>
      <c r="N452" t="s">
        <v>35</v>
      </c>
      <c r="O452">
        <v>360</v>
      </c>
      <c r="P452">
        <v>2016</v>
      </c>
      <c r="Q452">
        <v>7</v>
      </c>
      <c r="R452" t="s">
        <v>26</v>
      </c>
      <c r="S452" s="3">
        <v>42552</v>
      </c>
      <c r="T452" t="s">
        <v>27</v>
      </c>
      <c r="U452">
        <v>143</v>
      </c>
    </row>
    <row r="453" spans="1:21" x14ac:dyDescent="0.25">
      <c r="A453">
        <v>211627</v>
      </c>
      <c r="B453" t="s">
        <v>21</v>
      </c>
      <c r="C453" s="1">
        <v>42552</v>
      </c>
      <c r="D453" t="s">
        <v>33</v>
      </c>
      <c r="E453">
        <v>360</v>
      </c>
      <c r="F453" s="5">
        <v>1</v>
      </c>
      <c r="G453">
        <v>360</v>
      </c>
      <c r="H453">
        <v>100147815</v>
      </c>
      <c r="I453" t="s">
        <v>30</v>
      </c>
      <c r="J453" s="4" t="s">
        <v>319</v>
      </c>
      <c r="K453">
        <v>0</v>
      </c>
      <c r="L453" t="s">
        <v>25</v>
      </c>
      <c r="M453" s="1">
        <v>42552</v>
      </c>
      <c r="N453" t="s">
        <v>35</v>
      </c>
      <c r="O453">
        <v>360</v>
      </c>
      <c r="P453">
        <v>2016</v>
      </c>
      <c r="Q453">
        <v>7</v>
      </c>
      <c r="R453" t="s">
        <v>26</v>
      </c>
      <c r="S453" s="3">
        <v>42552</v>
      </c>
      <c r="T453" t="s">
        <v>27</v>
      </c>
      <c r="U453">
        <v>143</v>
      </c>
    </row>
    <row r="454" spans="1:21" x14ac:dyDescent="0.25">
      <c r="A454">
        <v>211626</v>
      </c>
      <c r="B454" t="s">
        <v>28</v>
      </c>
      <c r="C454" s="1">
        <v>42552</v>
      </c>
      <c r="D454" t="s">
        <v>101</v>
      </c>
      <c r="E454">
        <v>510</v>
      </c>
      <c r="F454" s="5">
        <v>1</v>
      </c>
      <c r="G454">
        <v>510</v>
      </c>
      <c r="H454">
        <v>100147814</v>
      </c>
      <c r="I454" t="s">
        <v>38</v>
      </c>
      <c r="J454" s="4" t="s">
        <v>24</v>
      </c>
      <c r="K454">
        <v>0</v>
      </c>
      <c r="L454" t="s">
        <v>44</v>
      </c>
      <c r="M454" s="1">
        <v>42552</v>
      </c>
      <c r="N454" t="s">
        <v>31</v>
      </c>
      <c r="O454">
        <v>510</v>
      </c>
      <c r="P454">
        <v>2016</v>
      </c>
      <c r="Q454">
        <v>7</v>
      </c>
      <c r="R454" t="s">
        <v>26</v>
      </c>
      <c r="S454" s="3">
        <v>42552</v>
      </c>
      <c r="T454" t="s">
        <v>27</v>
      </c>
      <c r="U454">
        <v>146</v>
      </c>
    </row>
    <row r="455" spans="1:21" x14ac:dyDescent="0.25">
      <c r="A455">
        <v>211628</v>
      </c>
      <c r="B455" t="s">
        <v>21</v>
      </c>
      <c r="C455" s="1">
        <v>42552</v>
      </c>
      <c r="D455" t="s">
        <v>33</v>
      </c>
      <c r="E455">
        <v>360</v>
      </c>
      <c r="F455" s="5">
        <v>1</v>
      </c>
      <c r="G455">
        <v>360</v>
      </c>
      <c r="H455">
        <v>100147816</v>
      </c>
      <c r="I455" t="s">
        <v>30</v>
      </c>
      <c r="J455" s="4" t="s">
        <v>322</v>
      </c>
      <c r="K455">
        <v>0</v>
      </c>
      <c r="L455" t="s">
        <v>25</v>
      </c>
      <c r="M455" s="1">
        <v>42552</v>
      </c>
      <c r="N455" t="s">
        <v>35</v>
      </c>
      <c r="O455">
        <v>360</v>
      </c>
      <c r="P455">
        <v>2016</v>
      </c>
      <c r="Q455">
        <v>7</v>
      </c>
      <c r="R455" t="s">
        <v>26</v>
      </c>
      <c r="S455" s="3">
        <v>42552</v>
      </c>
      <c r="T455" t="s">
        <v>27</v>
      </c>
      <c r="U455">
        <v>43</v>
      </c>
    </row>
    <row r="456" spans="1:21" x14ac:dyDescent="0.25">
      <c r="A456">
        <v>211630</v>
      </c>
      <c r="B456" t="s">
        <v>21</v>
      </c>
      <c r="C456" s="1">
        <v>42552</v>
      </c>
      <c r="D456" t="s">
        <v>241</v>
      </c>
      <c r="E456">
        <v>350</v>
      </c>
      <c r="F456" s="5">
        <v>1</v>
      </c>
      <c r="G456">
        <v>350</v>
      </c>
      <c r="H456">
        <v>100147818</v>
      </c>
      <c r="I456" t="s">
        <v>38</v>
      </c>
      <c r="J456" s="4" t="s">
        <v>24</v>
      </c>
      <c r="K456">
        <v>0</v>
      </c>
      <c r="L456" t="s">
        <v>25</v>
      </c>
      <c r="M456" s="1">
        <v>42552</v>
      </c>
      <c r="N456" t="s">
        <v>35</v>
      </c>
      <c r="O456">
        <v>350</v>
      </c>
      <c r="P456">
        <v>2016</v>
      </c>
      <c r="Q456">
        <v>7</v>
      </c>
      <c r="R456" t="s">
        <v>26</v>
      </c>
      <c r="S456" s="3">
        <v>42552</v>
      </c>
      <c r="T456" t="s">
        <v>27</v>
      </c>
      <c r="U456">
        <v>147</v>
      </c>
    </row>
    <row r="457" spans="1:21" x14ac:dyDescent="0.25">
      <c r="A457">
        <v>211629</v>
      </c>
      <c r="B457" t="s">
        <v>21</v>
      </c>
      <c r="C457" s="1">
        <v>42552</v>
      </c>
      <c r="D457" t="s">
        <v>323</v>
      </c>
      <c r="E457">
        <v>400</v>
      </c>
      <c r="F457" s="5">
        <v>1</v>
      </c>
      <c r="G457">
        <v>100</v>
      </c>
      <c r="H457">
        <v>100147817</v>
      </c>
      <c r="I457" t="s">
        <v>65</v>
      </c>
      <c r="J457" s="4" t="s">
        <v>24</v>
      </c>
      <c r="K457">
        <v>300</v>
      </c>
      <c r="L457" t="s">
        <v>25</v>
      </c>
      <c r="M457" s="1">
        <v>42552</v>
      </c>
      <c r="N457" t="s">
        <v>35</v>
      </c>
      <c r="O457">
        <v>400</v>
      </c>
      <c r="P457">
        <v>2016</v>
      </c>
      <c r="Q457">
        <v>7</v>
      </c>
      <c r="R457" t="s">
        <v>26</v>
      </c>
      <c r="S457" s="3">
        <v>42552</v>
      </c>
      <c r="T457" t="s">
        <v>27</v>
      </c>
      <c r="U457">
        <v>145</v>
      </c>
    </row>
    <row r="458" spans="1:21" x14ac:dyDescent="0.25">
      <c r="A458">
        <v>211631</v>
      </c>
      <c r="B458" t="s">
        <v>21</v>
      </c>
      <c r="C458" s="1">
        <v>42552</v>
      </c>
      <c r="D458" t="s">
        <v>53</v>
      </c>
      <c r="E458">
        <v>320</v>
      </c>
      <c r="F458" s="5">
        <v>1</v>
      </c>
      <c r="G458">
        <v>320</v>
      </c>
      <c r="H458">
        <v>100147819</v>
      </c>
      <c r="I458" t="s">
        <v>30</v>
      </c>
      <c r="J458" s="4" t="s">
        <v>322</v>
      </c>
      <c r="K458">
        <v>0</v>
      </c>
      <c r="L458" t="s">
        <v>25</v>
      </c>
      <c r="M458" s="1">
        <v>42552</v>
      </c>
      <c r="N458" t="s">
        <v>35</v>
      </c>
      <c r="O458">
        <v>320</v>
      </c>
      <c r="P458">
        <v>2016</v>
      </c>
      <c r="Q458">
        <v>7</v>
      </c>
      <c r="R458" t="s">
        <v>26</v>
      </c>
      <c r="S458" s="3">
        <v>42552</v>
      </c>
      <c r="T458" t="s">
        <v>27</v>
      </c>
      <c r="U458">
        <v>43</v>
      </c>
    </row>
    <row r="459" spans="1:21" x14ac:dyDescent="0.25">
      <c r="A459">
        <v>211632</v>
      </c>
      <c r="B459" t="s">
        <v>21</v>
      </c>
      <c r="C459" s="1">
        <v>42552</v>
      </c>
      <c r="D459" t="s">
        <v>324</v>
      </c>
      <c r="E459">
        <v>140</v>
      </c>
      <c r="F459" s="5">
        <v>1</v>
      </c>
      <c r="G459">
        <v>140</v>
      </c>
      <c r="H459">
        <v>100147820</v>
      </c>
      <c r="I459" t="s">
        <v>30</v>
      </c>
      <c r="J459" s="4" t="s">
        <v>322</v>
      </c>
      <c r="K459">
        <v>0</v>
      </c>
      <c r="L459" t="s">
        <v>25</v>
      </c>
      <c r="M459" s="1">
        <v>42552</v>
      </c>
      <c r="N459" t="s">
        <v>35</v>
      </c>
      <c r="O459">
        <v>140</v>
      </c>
      <c r="P459">
        <v>2016</v>
      </c>
      <c r="Q459">
        <v>7</v>
      </c>
      <c r="R459" t="s">
        <v>26</v>
      </c>
      <c r="S459" s="3">
        <v>42552</v>
      </c>
      <c r="T459" t="s">
        <v>27</v>
      </c>
      <c r="U459">
        <v>43</v>
      </c>
    </row>
    <row r="460" spans="1:21" x14ac:dyDescent="0.25">
      <c r="A460">
        <v>211633</v>
      </c>
      <c r="B460" t="s">
        <v>28</v>
      </c>
      <c r="C460" s="1">
        <v>42552</v>
      </c>
      <c r="D460" t="s">
        <v>325</v>
      </c>
      <c r="E460">
        <v>88999</v>
      </c>
      <c r="F460" s="5">
        <v>1</v>
      </c>
      <c r="G460">
        <v>88999</v>
      </c>
      <c r="H460">
        <v>100147821</v>
      </c>
      <c r="I460" t="s">
        <v>43</v>
      </c>
      <c r="J460" s="4" t="s">
        <v>326</v>
      </c>
      <c r="K460">
        <v>0</v>
      </c>
      <c r="L460" t="s">
        <v>25</v>
      </c>
      <c r="M460" s="1">
        <v>42552</v>
      </c>
      <c r="N460" t="s">
        <v>31</v>
      </c>
      <c r="O460" s="2">
        <v>88999</v>
      </c>
      <c r="P460">
        <v>2016</v>
      </c>
      <c r="Q460">
        <v>7</v>
      </c>
      <c r="R460" t="s">
        <v>26</v>
      </c>
      <c r="S460" s="3">
        <v>42552</v>
      </c>
      <c r="T460" t="s">
        <v>27</v>
      </c>
      <c r="U460">
        <v>148</v>
      </c>
    </row>
    <row r="461" spans="1:21" x14ac:dyDescent="0.25">
      <c r="A461">
        <v>211634</v>
      </c>
      <c r="B461" t="s">
        <v>36</v>
      </c>
      <c r="C461" s="1">
        <v>42552</v>
      </c>
      <c r="D461" t="s">
        <v>327</v>
      </c>
      <c r="E461">
        <v>790</v>
      </c>
      <c r="F461" s="5">
        <v>1</v>
      </c>
      <c r="G461">
        <v>490</v>
      </c>
      <c r="H461">
        <v>100147822</v>
      </c>
      <c r="I461" t="s">
        <v>65</v>
      </c>
      <c r="J461" s="4" t="s">
        <v>24</v>
      </c>
      <c r="K461">
        <v>300</v>
      </c>
      <c r="L461" t="s">
        <v>25</v>
      </c>
      <c r="M461" s="1">
        <v>42552</v>
      </c>
      <c r="N461" t="s">
        <v>39</v>
      </c>
      <c r="O461">
        <v>790</v>
      </c>
      <c r="P461">
        <v>2016</v>
      </c>
      <c r="Q461">
        <v>7</v>
      </c>
      <c r="R461" t="s">
        <v>26</v>
      </c>
      <c r="S461" s="3">
        <v>42552</v>
      </c>
      <c r="T461" t="s">
        <v>27</v>
      </c>
      <c r="U461">
        <v>145</v>
      </c>
    </row>
    <row r="462" spans="1:21" x14ac:dyDescent="0.25">
      <c r="A462">
        <v>211635</v>
      </c>
      <c r="B462" t="s">
        <v>21</v>
      </c>
      <c r="C462" s="1">
        <v>42552</v>
      </c>
      <c r="D462" t="s">
        <v>328</v>
      </c>
      <c r="E462">
        <v>670</v>
      </c>
      <c r="F462" s="5">
        <v>1</v>
      </c>
      <c r="G462">
        <v>370</v>
      </c>
      <c r="H462">
        <v>100147823</v>
      </c>
      <c r="I462" t="s">
        <v>65</v>
      </c>
      <c r="J462" s="4" t="s">
        <v>24</v>
      </c>
      <c r="K462">
        <v>300</v>
      </c>
      <c r="L462" t="s">
        <v>25</v>
      </c>
      <c r="M462" s="1">
        <v>42552</v>
      </c>
      <c r="N462" t="s">
        <v>35</v>
      </c>
      <c r="O462">
        <v>670</v>
      </c>
      <c r="P462">
        <v>2016</v>
      </c>
      <c r="Q462">
        <v>7</v>
      </c>
      <c r="R462" t="s">
        <v>26</v>
      </c>
      <c r="S462" s="3">
        <v>42552</v>
      </c>
      <c r="T462" t="s">
        <v>27</v>
      </c>
      <c r="U462">
        <v>145</v>
      </c>
    </row>
    <row r="463" spans="1:21" x14ac:dyDescent="0.25">
      <c r="A463">
        <v>211636</v>
      </c>
      <c r="B463" t="s">
        <v>21</v>
      </c>
      <c r="C463" s="1">
        <v>42552</v>
      </c>
      <c r="D463" t="s">
        <v>329</v>
      </c>
      <c r="E463">
        <v>320</v>
      </c>
      <c r="F463" s="5">
        <v>1</v>
      </c>
      <c r="G463">
        <v>310</v>
      </c>
      <c r="H463">
        <v>100147824</v>
      </c>
      <c r="I463" t="s">
        <v>65</v>
      </c>
      <c r="J463" s="4" t="s">
        <v>24</v>
      </c>
      <c r="K463">
        <v>157.38</v>
      </c>
      <c r="L463" t="s">
        <v>25</v>
      </c>
      <c r="M463" s="1">
        <v>42552</v>
      </c>
      <c r="N463" t="s">
        <v>35</v>
      </c>
      <c r="O463">
        <v>320</v>
      </c>
      <c r="P463">
        <v>2016</v>
      </c>
      <c r="Q463">
        <v>7</v>
      </c>
      <c r="R463" t="s">
        <v>26</v>
      </c>
      <c r="S463" s="3">
        <v>42552</v>
      </c>
      <c r="T463" t="s">
        <v>27</v>
      </c>
      <c r="U463">
        <v>145</v>
      </c>
    </row>
    <row r="464" spans="1:21" x14ac:dyDescent="0.25">
      <c r="A464">
        <v>211637</v>
      </c>
      <c r="B464" t="s">
        <v>21</v>
      </c>
      <c r="C464" s="1">
        <v>42552</v>
      </c>
      <c r="D464" t="s">
        <v>330</v>
      </c>
      <c r="E464">
        <v>290</v>
      </c>
      <c r="F464" s="5">
        <v>1</v>
      </c>
      <c r="G464">
        <v>310</v>
      </c>
      <c r="H464">
        <v>100147824</v>
      </c>
      <c r="I464" t="s">
        <v>65</v>
      </c>
      <c r="J464" s="4" t="s">
        <v>24</v>
      </c>
      <c r="K464">
        <v>142.62</v>
      </c>
      <c r="L464" t="s">
        <v>25</v>
      </c>
      <c r="M464" s="1">
        <v>42552</v>
      </c>
      <c r="N464" t="s">
        <v>35</v>
      </c>
      <c r="O464">
        <v>290</v>
      </c>
      <c r="P464">
        <v>2016</v>
      </c>
      <c r="Q464">
        <v>7</v>
      </c>
      <c r="R464" t="s">
        <v>26</v>
      </c>
      <c r="S464" s="3">
        <v>42552</v>
      </c>
      <c r="T464" t="s">
        <v>27</v>
      </c>
      <c r="U464">
        <v>145</v>
      </c>
    </row>
    <row r="465" spans="1:21" x14ac:dyDescent="0.25">
      <c r="A465">
        <v>211638</v>
      </c>
      <c r="B465" t="s">
        <v>28</v>
      </c>
      <c r="C465" s="1">
        <v>42552</v>
      </c>
      <c r="D465" t="s">
        <v>331</v>
      </c>
      <c r="E465">
        <v>188</v>
      </c>
      <c r="F465" s="5">
        <v>3</v>
      </c>
      <c r="G465">
        <v>564</v>
      </c>
      <c r="H465">
        <v>100147825</v>
      </c>
      <c r="I465" t="s">
        <v>47</v>
      </c>
      <c r="J465" s="4" t="s">
        <v>24</v>
      </c>
      <c r="K465">
        <v>0</v>
      </c>
      <c r="L465" t="s">
        <v>25</v>
      </c>
      <c r="M465" s="1">
        <v>42552</v>
      </c>
      <c r="N465" t="s">
        <v>31</v>
      </c>
      <c r="O465">
        <v>564</v>
      </c>
      <c r="P465">
        <v>2016</v>
      </c>
      <c r="Q465">
        <v>7</v>
      </c>
      <c r="R465" t="s">
        <v>26</v>
      </c>
      <c r="S465" s="3">
        <v>42552</v>
      </c>
      <c r="T465" t="s">
        <v>27</v>
      </c>
      <c r="U465">
        <v>149</v>
      </c>
    </row>
    <row r="466" spans="1:21" x14ac:dyDescent="0.25">
      <c r="A466">
        <v>211639</v>
      </c>
      <c r="B466" t="s">
        <v>21</v>
      </c>
      <c r="C466" s="1">
        <v>42552</v>
      </c>
      <c r="D466" t="s">
        <v>250</v>
      </c>
      <c r="E466">
        <v>6500</v>
      </c>
      <c r="F466" s="5">
        <v>1</v>
      </c>
      <c r="G466">
        <v>6500</v>
      </c>
      <c r="H466">
        <v>100147826</v>
      </c>
      <c r="I466" t="s">
        <v>43</v>
      </c>
      <c r="J466" s="4" t="s">
        <v>24</v>
      </c>
      <c r="K466">
        <v>0</v>
      </c>
      <c r="L466" t="s">
        <v>25</v>
      </c>
      <c r="M466" s="1">
        <v>42552</v>
      </c>
      <c r="N466" t="s">
        <v>35</v>
      </c>
      <c r="O466" s="2">
        <v>6500</v>
      </c>
      <c r="P466">
        <v>2016</v>
      </c>
      <c r="Q466">
        <v>7</v>
      </c>
      <c r="R466" t="s">
        <v>26</v>
      </c>
      <c r="S466" s="3">
        <v>42552</v>
      </c>
      <c r="T466" t="s">
        <v>27</v>
      </c>
      <c r="U466">
        <v>150</v>
      </c>
    </row>
    <row r="467" spans="1:21" x14ac:dyDescent="0.25">
      <c r="A467">
        <v>211640</v>
      </c>
      <c r="B467" t="s">
        <v>77</v>
      </c>
      <c r="C467" s="1">
        <v>42552</v>
      </c>
      <c r="D467" t="s">
        <v>332</v>
      </c>
      <c r="E467">
        <v>1913</v>
      </c>
      <c r="F467" s="5">
        <v>1</v>
      </c>
      <c r="G467">
        <v>1913</v>
      </c>
      <c r="H467">
        <v>100147827</v>
      </c>
      <c r="I467" t="s">
        <v>56</v>
      </c>
      <c r="J467" s="4" t="s">
        <v>158</v>
      </c>
      <c r="K467">
        <v>0</v>
      </c>
      <c r="L467" t="s">
        <v>25</v>
      </c>
      <c r="M467" s="1">
        <v>42552</v>
      </c>
      <c r="N467" t="s">
        <v>39</v>
      </c>
      <c r="O467" s="2">
        <v>1913</v>
      </c>
      <c r="P467">
        <v>2016</v>
      </c>
      <c r="Q467">
        <v>7</v>
      </c>
      <c r="R467" t="s">
        <v>26</v>
      </c>
      <c r="S467" s="3">
        <v>42552</v>
      </c>
      <c r="T467" t="s">
        <v>27</v>
      </c>
      <c r="U467">
        <v>56</v>
      </c>
    </row>
    <row r="468" spans="1:21" x14ac:dyDescent="0.25">
      <c r="A468">
        <v>211642</v>
      </c>
      <c r="B468" t="s">
        <v>77</v>
      </c>
      <c r="C468" s="1">
        <v>42552</v>
      </c>
      <c r="D468" t="s">
        <v>333</v>
      </c>
      <c r="E468">
        <v>1913</v>
      </c>
      <c r="F468" s="5">
        <v>1</v>
      </c>
      <c r="G468">
        <v>1913</v>
      </c>
      <c r="H468">
        <v>100147828</v>
      </c>
      <c r="I468" t="s">
        <v>56</v>
      </c>
      <c r="J468" s="4" t="s">
        <v>158</v>
      </c>
      <c r="K468">
        <v>0</v>
      </c>
      <c r="L468" t="s">
        <v>25</v>
      </c>
      <c r="M468" s="1">
        <v>42552</v>
      </c>
      <c r="N468" t="s">
        <v>39</v>
      </c>
      <c r="O468" s="2">
        <v>1913</v>
      </c>
      <c r="P468">
        <v>2016</v>
      </c>
      <c r="Q468">
        <v>7</v>
      </c>
      <c r="R468" t="s">
        <v>26</v>
      </c>
      <c r="S468" s="3">
        <v>42552</v>
      </c>
      <c r="T468" t="s">
        <v>27</v>
      </c>
      <c r="U468">
        <v>56</v>
      </c>
    </row>
    <row r="469" spans="1:21" x14ac:dyDescent="0.25">
      <c r="A469">
        <v>211644</v>
      </c>
      <c r="B469" t="s">
        <v>21</v>
      </c>
      <c r="C469" s="1">
        <v>42552</v>
      </c>
      <c r="D469" t="s">
        <v>334</v>
      </c>
      <c r="E469">
        <v>100</v>
      </c>
      <c r="F469" s="5">
        <v>1</v>
      </c>
      <c r="G469">
        <v>165</v>
      </c>
      <c r="H469">
        <v>100147829</v>
      </c>
      <c r="I469" t="s">
        <v>216</v>
      </c>
      <c r="J469" s="4" t="s">
        <v>24</v>
      </c>
      <c r="K469">
        <v>54.79</v>
      </c>
      <c r="L469" t="s">
        <v>25</v>
      </c>
      <c r="M469" s="1">
        <v>42552</v>
      </c>
      <c r="N469" t="s">
        <v>35</v>
      </c>
      <c r="O469">
        <v>100</v>
      </c>
      <c r="P469">
        <v>2016</v>
      </c>
      <c r="Q469">
        <v>7</v>
      </c>
      <c r="R469" t="s">
        <v>26</v>
      </c>
      <c r="S469" s="3">
        <v>42552</v>
      </c>
      <c r="T469" t="s">
        <v>27</v>
      </c>
      <c r="U469">
        <v>22</v>
      </c>
    </row>
    <row r="470" spans="1:21" x14ac:dyDescent="0.25">
      <c r="A470">
        <v>211645</v>
      </c>
      <c r="B470" t="s">
        <v>21</v>
      </c>
      <c r="C470" s="1">
        <v>42552</v>
      </c>
      <c r="D470" t="s">
        <v>335</v>
      </c>
      <c r="E470">
        <v>65</v>
      </c>
      <c r="F470" s="5">
        <v>1</v>
      </c>
      <c r="G470">
        <v>165</v>
      </c>
      <c r="H470">
        <v>100147829</v>
      </c>
      <c r="I470" t="s">
        <v>216</v>
      </c>
      <c r="J470" s="4" t="s">
        <v>24</v>
      </c>
      <c r="K470">
        <v>35.619999999999997</v>
      </c>
      <c r="L470" t="s">
        <v>25</v>
      </c>
      <c r="M470" s="1">
        <v>42552</v>
      </c>
      <c r="N470" t="s">
        <v>35</v>
      </c>
      <c r="O470">
        <v>65</v>
      </c>
      <c r="P470">
        <v>2016</v>
      </c>
      <c r="Q470">
        <v>7</v>
      </c>
      <c r="R470" t="s">
        <v>26</v>
      </c>
      <c r="S470" s="3">
        <v>42552</v>
      </c>
      <c r="T470" t="s">
        <v>27</v>
      </c>
      <c r="U470">
        <v>22</v>
      </c>
    </row>
    <row r="471" spans="1:21" x14ac:dyDescent="0.25">
      <c r="A471">
        <v>211646</v>
      </c>
      <c r="B471" t="s">
        <v>21</v>
      </c>
      <c r="C471" s="1">
        <v>42552</v>
      </c>
      <c r="D471" t="s">
        <v>80</v>
      </c>
      <c r="E471">
        <v>90</v>
      </c>
      <c r="F471" s="5">
        <v>1</v>
      </c>
      <c r="G471">
        <v>165</v>
      </c>
      <c r="H471">
        <v>100147829</v>
      </c>
      <c r="I471" t="s">
        <v>38</v>
      </c>
      <c r="J471" s="4" t="s">
        <v>24</v>
      </c>
      <c r="K471">
        <v>49.32</v>
      </c>
      <c r="L471" t="s">
        <v>25</v>
      </c>
      <c r="M471" s="1">
        <v>42552</v>
      </c>
      <c r="N471" t="s">
        <v>35</v>
      </c>
      <c r="O471">
        <v>90</v>
      </c>
      <c r="P471">
        <v>2016</v>
      </c>
      <c r="Q471">
        <v>7</v>
      </c>
      <c r="R471" t="s">
        <v>26</v>
      </c>
      <c r="S471" s="3">
        <v>42552</v>
      </c>
      <c r="T471" t="s">
        <v>27</v>
      </c>
      <c r="U471">
        <v>22</v>
      </c>
    </row>
    <row r="472" spans="1:21" x14ac:dyDescent="0.25">
      <c r="A472">
        <v>211647</v>
      </c>
      <c r="B472" t="s">
        <v>21</v>
      </c>
      <c r="C472" s="1">
        <v>42552</v>
      </c>
      <c r="D472" t="s">
        <v>336</v>
      </c>
      <c r="E472">
        <v>110</v>
      </c>
      <c r="F472" s="5">
        <v>1</v>
      </c>
      <c r="G472">
        <v>165</v>
      </c>
      <c r="H472">
        <v>100147829</v>
      </c>
      <c r="I472" t="s">
        <v>38</v>
      </c>
      <c r="J472" s="4" t="s">
        <v>24</v>
      </c>
      <c r="K472">
        <v>60.27</v>
      </c>
      <c r="L472" t="s">
        <v>25</v>
      </c>
      <c r="M472" s="1">
        <v>42552</v>
      </c>
      <c r="N472" t="s">
        <v>35</v>
      </c>
      <c r="O472">
        <v>110</v>
      </c>
      <c r="P472">
        <v>2016</v>
      </c>
      <c r="Q472">
        <v>7</v>
      </c>
      <c r="R472" t="s">
        <v>26</v>
      </c>
      <c r="S472" s="3">
        <v>42552</v>
      </c>
      <c r="T472" t="s">
        <v>27</v>
      </c>
      <c r="U472">
        <v>22</v>
      </c>
    </row>
    <row r="473" spans="1:21" x14ac:dyDescent="0.25">
      <c r="A473">
        <v>211648</v>
      </c>
      <c r="B473" t="s">
        <v>21</v>
      </c>
      <c r="C473" s="1">
        <v>42552</v>
      </c>
      <c r="D473" t="s">
        <v>242</v>
      </c>
      <c r="E473">
        <v>180</v>
      </c>
      <c r="F473" s="5">
        <v>1</v>
      </c>
      <c r="G473">
        <v>180</v>
      </c>
      <c r="H473">
        <v>100147830</v>
      </c>
      <c r="I473" t="s">
        <v>30</v>
      </c>
      <c r="J473" s="4">
        <v>80226</v>
      </c>
      <c r="K473">
        <v>0</v>
      </c>
      <c r="L473" t="s">
        <v>25</v>
      </c>
      <c r="M473" s="1">
        <v>42552</v>
      </c>
      <c r="N473" t="s">
        <v>35</v>
      </c>
      <c r="O473">
        <v>180</v>
      </c>
      <c r="P473">
        <v>2016</v>
      </c>
      <c r="Q473">
        <v>7</v>
      </c>
      <c r="R473" t="s">
        <v>26</v>
      </c>
      <c r="S473" s="3">
        <v>42552</v>
      </c>
      <c r="T473" t="s">
        <v>27</v>
      </c>
      <c r="U473">
        <v>151</v>
      </c>
    </row>
    <row r="474" spans="1:21" x14ac:dyDescent="0.25">
      <c r="A474">
        <v>211649</v>
      </c>
      <c r="B474" t="s">
        <v>21</v>
      </c>
      <c r="C474" s="1">
        <v>42552</v>
      </c>
      <c r="D474" t="s">
        <v>95</v>
      </c>
      <c r="E474">
        <v>350</v>
      </c>
      <c r="F474" s="5">
        <v>1</v>
      </c>
      <c r="G474">
        <v>635</v>
      </c>
      <c r="H474">
        <v>100147831</v>
      </c>
      <c r="I474" t="s">
        <v>38</v>
      </c>
      <c r="J474" s="4" t="s">
        <v>24</v>
      </c>
      <c r="K474">
        <v>0</v>
      </c>
      <c r="L474" t="s">
        <v>25</v>
      </c>
      <c r="M474" s="1">
        <v>42552</v>
      </c>
      <c r="N474" t="s">
        <v>35</v>
      </c>
      <c r="O474">
        <v>350</v>
      </c>
      <c r="P474">
        <v>2016</v>
      </c>
      <c r="Q474">
        <v>7</v>
      </c>
      <c r="R474" t="s">
        <v>26</v>
      </c>
      <c r="S474" s="3">
        <v>42552</v>
      </c>
      <c r="T474" t="s">
        <v>27</v>
      </c>
      <c r="U474">
        <v>152</v>
      </c>
    </row>
    <row r="475" spans="1:21" x14ac:dyDescent="0.25">
      <c r="A475">
        <v>211650</v>
      </c>
      <c r="B475" t="s">
        <v>21</v>
      </c>
      <c r="C475" s="1">
        <v>42552</v>
      </c>
      <c r="D475" t="s">
        <v>227</v>
      </c>
      <c r="E475">
        <v>285</v>
      </c>
      <c r="F475" s="5">
        <v>1</v>
      </c>
      <c r="G475">
        <v>635</v>
      </c>
      <c r="H475">
        <v>100147831</v>
      </c>
      <c r="I475" t="s">
        <v>38</v>
      </c>
      <c r="J475" s="4" t="s">
        <v>24</v>
      </c>
      <c r="K475">
        <v>0</v>
      </c>
      <c r="L475" t="s">
        <v>25</v>
      </c>
      <c r="M475" s="1">
        <v>42552</v>
      </c>
      <c r="N475" t="s">
        <v>35</v>
      </c>
      <c r="O475">
        <v>285</v>
      </c>
      <c r="P475">
        <v>2016</v>
      </c>
      <c r="Q475">
        <v>7</v>
      </c>
      <c r="R475" t="s">
        <v>26</v>
      </c>
      <c r="S475" s="3">
        <v>42552</v>
      </c>
      <c r="T475" t="s">
        <v>27</v>
      </c>
      <c r="U475">
        <v>152</v>
      </c>
    </row>
    <row r="476" spans="1:21" x14ac:dyDescent="0.25">
      <c r="A476">
        <v>211651</v>
      </c>
      <c r="B476" t="s">
        <v>21</v>
      </c>
      <c r="C476" s="1">
        <v>42552</v>
      </c>
      <c r="D476" t="s">
        <v>337</v>
      </c>
      <c r="E476">
        <v>3975</v>
      </c>
      <c r="F476" s="5">
        <v>1</v>
      </c>
      <c r="G476">
        <v>3975</v>
      </c>
      <c r="H476">
        <v>100147832</v>
      </c>
      <c r="I476" t="s">
        <v>23</v>
      </c>
      <c r="J476" s="4" t="s">
        <v>24</v>
      </c>
      <c r="K476">
        <v>0</v>
      </c>
      <c r="L476" t="s">
        <v>25</v>
      </c>
      <c r="M476" s="1">
        <v>42552</v>
      </c>
      <c r="N476" t="s">
        <v>35</v>
      </c>
      <c r="O476" s="2">
        <v>3975</v>
      </c>
      <c r="P476">
        <v>2016</v>
      </c>
      <c r="Q476">
        <v>7</v>
      </c>
      <c r="R476" t="s">
        <v>26</v>
      </c>
      <c r="S476" s="3">
        <v>42552</v>
      </c>
      <c r="T476" t="s">
        <v>27</v>
      </c>
      <c r="U476">
        <v>153</v>
      </c>
    </row>
    <row r="477" spans="1:21" x14ac:dyDescent="0.25">
      <c r="A477">
        <v>211652</v>
      </c>
      <c r="B477" t="s">
        <v>28</v>
      </c>
      <c r="C477" s="1">
        <v>42552</v>
      </c>
      <c r="D477" t="s">
        <v>338</v>
      </c>
      <c r="E477">
        <v>639</v>
      </c>
      <c r="F477" s="5">
        <v>1</v>
      </c>
      <c r="G477">
        <v>1269</v>
      </c>
      <c r="H477">
        <v>100147833</v>
      </c>
      <c r="I477" t="s">
        <v>23</v>
      </c>
      <c r="J477" s="4" t="s">
        <v>24</v>
      </c>
      <c r="K477">
        <v>0</v>
      </c>
      <c r="L477" t="s">
        <v>25</v>
      </c>
      <c r="M477" s="1">
        <v>42552</v>
      </c>
      <c r="N477" t="s">
        <v>31</v>
      </c>
      <c r="O477">
        <v>639</v>
      </c>
      <c r="P477">
        <v>2016</v>
      </c>
      <c r="Q477">
        <v>7</v>
      </c>
      <c r="R477" t="s">
        <v>26</v>
      </c>
      <c r="S477" s="3">
        <v>42552</v>
      </c>
      <c r="T477" t="s">
        <v>27</v>
      </c>
      <c r="U477">
        <v>154</v>
      </c>
    </row>
    <row r="478" spans="1:21" x14ac:dyDescent="0.25">
      <c r="A478">
        <v>211653</v>
      </c>
      <c r="B478" t="s">
        <v>28</v>
      </c>
      <c r="C478" s="1">
        <v>42552</v>
      </c>
      <c r="D478" t="s">
        <v>339</v>
      </c>
      <c r="E478">
        <v>630</v>
      </c>
      <c r="F478" s="5">
        <v>1</v>
      </c>
      <c r="G478">
        <v>1269</v>
      </c>
      <c r="H478">
        <v>100147833</v>
      </c>
      <c r="I478" t="s">
        <v>52</v>
      </c>
      <c r="J478" s="4" t="s">
        <v>24</v>
      </c>
      <c r="K478">
        <v>0</v>
      </c>
      <c r="L478" t="s">
        <v>25</v>
      </c>
      <c r="M478" s="1">
        <v>42552</v>
      </c>
      <c r="N478" t="s">
        <v>31</v>
      </c>
      <c r="O478">
        <v>630</v>
      </c>
      <c r="P478">
        <v>2016</v>
      </c>
      <c r="Q478">
        <v>7</v>
      </c>
      <c r="R478" t="s">
        <v>26</v>
      </c>
      <c r="S478" s="3">
        <v>42552</v>
      </c>
      <c r="T478" t="s">
        <v>27</v>
      </c>
      <c r="U478">
        <v>154</v>
      </c>
    </row>
    <row r="479" spans="1:21" x14ac:dyDescent="0.25">
      <c r="A479">
        <v>211654</v>
      </c>
      <c r="B479" t="s">
        <v>21</v>
      </c>
      <c r="C479" s="1">
        <v>42552</v>
      </c>
      <c r="D479" t="s">
        <v>33</v>
      </c>
      <c r="E479">
        <v>360</v>
      </c>
      <c r="F479" s="5">
        <v>1</v>
      </c>
      <c r="G479">
        <v>360</v>
      </c>
      <c r="H479">
        <v>100147834</v>
      </c>
      <c r="I479" t="s">
        <v>30</v>
      </c>
      <c r="J479" s="4" t="s">
        <v>228</v>
      </c>
      <c r="K479">
        <v>0</v>
      </c>
      <c r="L479" t="s">
        <v>25</v>
      </c>
      <c r="M479" s="1">
        <v>42552</v>
      </c>
      <c r="N479" t="s">
        <v>35</v>
      </c>
      <c r="O479">
        <v>360</v>
      </c>
      <c r="P479">
        <v>2016</v>
      </c>
      <c r="Q479">
        <v>7</v>
      </c>
      <c r="R479" t="s">
        <v>26</v>
      </c>
      <c r="S479" s="3">
        <v>42552</v>
      </c>
      <c r="T479" t="s">
        <v>27</v>
      </c>
      <c r="U479">
        <v>43</v>
      </c>
    </row>
    <row r="480" spans="1:21" x14ac:dyDescent="0.25">
      <c r="A480">
        <v>211655</v>
      </c>
      <c r="B480" t="s">
        <v>36</v>
      </c>
      <c r="C480" s="1">
        <v>42552</v>
      </c>
      <c r="D480" t="s">
        <v>53</v>
      </c>
      <c r="E480">
        <v>320</v>
      </c>
      <c r="F480" s="5">
        <v>1</v>
      </c>
      <c r="G480">
        <v>320</v>
      </c>
      <c r="H480">
        <v>100147835</v>
      </c>
      <c r="I480" t="s">
        <v>30</v>
      </c>
      <c r="J480" s="4" t="s">
        <v>228</v>
      </c>
      <c r="K480">
        <v>0</v>
      </c>
      <c r="L480" t="s">
        <v>25</v>
      </c>
      <c r="M480" s="1">
        <v>42552</v>
      </c>
      <c r="N480" t="s">
        <v>39</v>
      </c>
      <c r="O480">
        <v>320</v>
      </c>
      <c r="P480">
        <v>2016</v>
      </c>
      <c r="Q480">
        <v>7</v>
      </c>
      <c r="R480" t="s">
        <v>26</v>
      </c>
      <c r="S480" s="3">
        <v>42552</v>
      </c>
      <c r="T480" t="s">
        <v>27</v>
      </c>
      <c r="U480">
        <v>43</v>
      </c>
    </row>
    <row r="481" spans="1:21" x14ac:dyDescent="0.25">
      <c r="A481">
        <v>211656</v>
      </c>
      <c r="B481" t="s">
        <v>28</v>
      </c>
      <c r="C481" s="1">
        <v>42552</v>
      </c>
      <c r="D481" t="s">
        <v>340</v>
      </c>
      <c r="E481">
        <v>280</v>
      </c>
      <c r="F481" s="5">
        <v>1</v>
      </c>
      <c r="G481">
        <v>280</v>
      </c>
      <c r="H481">
        <v>100147836</v>
      </c>
      <c r="I481" t="s">
        <v>30</v>
      </c>
      <c r="J481" s="4" t="s">
        <v>24</v>
      </c>
      <c r="K481">
        <v>0</v>
      </c>
      <c r="L481" t="s">
        <v>25</v>
      </c>
      <c r="M481" s="1">
        <v>42552</v>
      </c>
      <c r="N481" t="s">
        <v>31</v>
      </c>
      <c r="O481">
        <v>280</v>
      </c>
      <c r="P481">
        <v>2016</v>
      </c>
      <c r="Q481">
        <v>7</v>
      </c>
      <c r="R481" t="s">
        <v>26</v>
      </c>
      <c r="S481" s="3">
        <v>42552</v>
      </c>
      <c r="T481" t="s">
        <v>27</v>
      </c>
      <c r="U481">
        <v>155</v>
      </c>
    </row>
    <row r="482" spans="1:21" x14ac:dyDescent="0.25">
      <c r="A482">
        <v>211657</v>
      </c>
      <c r="B482" t="s">
        <v>36</v>
      </c>
      <c r="C482" s="1">
        <v>42552</v>
      </c>
      <c r="D482" t="s">
        <v>341</v>
      </c>
      <c r="E482">
        <v>2950</v>
      </c>
      <c r="F482" s="5">
        <v>1</v>
      </c>
      <c r="G482">
        <v>2950</v>
      </c>
      <c r="H482">
        <v>100147837</v>
      </c>
      <c r="I482" t="s">
        <v>30</v>
      </c>
      <c r="J482" s="4" t="s">
        <v>24</v>
      </c>
      <c r="K482">
        <v>0</v>
      </c>
      <c r="L482" t="s">
        <v>25</v>
      </c>
      <c r="M482" s="1">
        <v>42552</v>
      </c>
      <c r="N482" t="s">
        <v>39</v>
      </c>
      <c r="O482" s="2">
        <v>2950</v>
      </c>
      <c r="P482">
        <v>2016</v>
      </c>
      <c r="Q482">
        <v>7</v>
      </c>
      <c r="R482" t="s">
        <v>26</v>
      </c>
      <c r="S482" s="3">
        <v>42552</v>
      </c>
      <c r="T482" t="s">
        <v>27</v>
      </c>
      <c r="U482">
        <v>156</v>
      </c>
    </row>
    <row r="483" spans="1:21" x14ac:dyDescent="0.25">
      <c r="A483">
        <v>211658</v>
      </c>
      <c r="B483" t="s">
        <v>21</v>
      </c>
      <c r="C483" s="1">
        <v>42552</v>
      </c>
      <c r="D483" t="s">
        <v>342</v>
      </c>
      <c r="E483">
        <v>3000</v>
      </c>
      <c r="F483" s="5">
        <v>1</v>
      </c>
      <c r="G483">
        <v>3000</v>
      </c>
      <c r="H483">
        <v>100147838</v>
      </c>
      <c r="I483" t="s">
        <v>47</v>
      </c>
      <c r="J483" s="4" t="s">
        <v>24</v>
      </c>
      <c r="K483">
        <v>0</v>
      </c>
      <c r="L483" t="s">
        <v>25</v>
      </c>
      <c r="M483" s="1">
        <v>42552</v>
      </c>
      <c r="N483" t="s">
        <v>35</v>
      </c>
      <c r="O483" s="2">
        <v>3000</v>
      </c>
      <c r="P483">
        <v>2016</v>
      </c>
      <c r="Q483">
        <v>7</v>
      </c>
      <c r="R483" t="s">
        <v>26</v>
      </c>
      <c r="S483" s="3">
        <v>42552</v>
      </c>
      <c r="T483" t="s">
        <v>27</v>
      </c>
      <c r="U483">
        <v>157</v>
      </c>
    </row>
    <row r="484" spans="1:21" x14ac:dyDescent="0.25">
      <c r="A484">
        <v>211659</v>
      </c>
      <c r="B484" t="s">
        <v>28</v>
      </c>
      <c r="C484" s="1">
        <v>42552</v>
      </c>
      <c r="D484" t="s">
        <v>343</v>
      </c>
      <c r="E484">
        <v>280</v>
      </c>
      <c r="F484" s="5">
        <v>1</v>
      </c>
      <c r="G484">
        <v>280</v>
      </c>
      <c r="H484">
        <v>100147839</v>
      </c>
      <c r="I484" t="s">
        <v>30</v>
      </c>
      <c r="J484" s="4" t="s">
        <v>24</v>
      </c>
      <c r="K484">
        <v>0</v>
      </c>
      <c r="L484" t="s">
        <v>25</v>
      </c>
      <c r="M484" s="1">
        <v>42552</v>
      </c>
      <c r="N484" t="s">
        <v>31</v>
      </c>
      <c r="O484">
        <v>280</v>
      </c>
      <c r="P484">
        <v>2016</v>
      </c>
      <c r="Q484">
        <v>7</v>
      </c>
      <c r="R484" t="s">
        <v>26</v>
      </c>
      <c r="S484" s="3">
        <v>42552</v>
      </c>
      <c r="T484" t="s">
        <v>27</v>
      </c>
      <c r="U484">
        <v>155</v>
      </c>
    </row>
    <row r="485" spans="1:21" x14ac:dyDescent="0.25">
      <c r="A485">
        <v>211660</v>
      </c>
      <c r="B485" t="s">
        <v>21</v>
      </c>
      <c r="C485" s="1">
        <v>42552</v>
      </c>
      <c r="D485" t="s">
        <v>344</v>
      </c>
      <c r="E485">
        <v>1250</v>
      </c>
      <c r="F485" s="5">
        <v>1</v>
      </c>
      <c r="G485">
        <v>994</v>
      </c>
      <c r="H485">
        <v>100147840</v>
      </c>
      <c r="I485" t="s">
        <v>71</v>
      </c>
      <c r="J485" s="4" t="s">
        <v>24</v>
      </c>
      <c r="K485">
        <v>0</v>
      </c>
      <c r="L485" t="s">
        <v>25</v>
      </c>
      <c r="M485" s="1">
        <v>42552</v>
      </c>
      <c r="N485" t="s">
        <v>35</v>
      </c>
      <c r="O485" s="2">
        <v>1250</v>
      </c>
      <c r="P485">
        <v>2016</v>
      </c>
      <c r="Q485">
        <v>7</v>
      </c>
      <c r="R485" t="s">
        <v>26</v>
      </c>
      <c r="S485" s="3">
        <v>42552</v>
      </c>
      <c r="T485" t="s">
        <v>27</v>
      </c>
      <c r="U485">
        <v>16</v>
      </c>
    </row>
    <row r="486" spans="1:21" x14ac:dyDescent="0.25">
      <c r="A486">
        <v>211661</v>
      </c>
      <c r="B486" t="s">
        <v>28</v>
      </c>
      <c r="C486" s="1">
        <v>42552</v>
      </c>
      <c r="D486" t="s">
        <v>345</v>
      </c>
      <c r="E486">
        <v>899</v>
      </c>
      <c r="F486" s="5">
        <v>1</v>
      </c>
      <c r="G486">
        <v>899</v>
      </c>
      <c r="H486">
        <v>100147841</v>
      </c>
      <c r="I486" t="s">
        <v>56</v>
      </c>
      <c r="J486" s="4" t="s">
        <v>24</v>
      </c>
      <c r="K486">
        <v>0</v>
      </c>
      <c r="L486" t="s">
        <v>25</v>
      </c>
      <c r="M486" s="1">
        <v>42552</v>
      </c>
      <c r="N486" t="s">
        <v>31</v>
      </c>
      <c r="O486">
        <v>899</v>
      </c>
      <c r="P486">
        <v>2016</v>
      </c>
      <c r="Q486">
        <v>7</v>
      </c>
      <c r="R486" t="s">
        <v>26</v>
      </c>
      <c r="S486" s="3">
        <v>42552</v>
      </c>
      <c r="T486" t="s">
        <v>27</v>
      </c>
      <c r="U486">
        <v>158</v>
      </c>
    </row>
    <row r="487" spans="1:21" x14ac:dyDescent="0.25">
      <c r="A487">
        <v>211663</v>
      </c>
      <c r="B487" t="s">
        <v>21</v>
      </c>
      <c r="C487" s="1">
        <v>42552</v>
      </c>
      <c r="D487" t="s">
        <v>33</v>
      </c>
      <c r="E487">
        <v>360</v>
      </c>
      <c r="F487" s="5">
        <v>1</v>
      </c>
      <c r="G487">
        <v>360</v>
      </c>
      <c r="H487">
        <v>100147842</v>
      </c>
      <c r="I487" t="s">
        <v>30</v>
      </c>
      <c r="J487" s="4" t="s">
        <v>139</v>
      </c>
      <c r="K487">
        <v>0</v>
      </c>
      <c r="L487" t="s">
        <v>25</v>
      </c>
      <c r="M487" s="1">
        <v>42552</v>
      </c>
      <c r="N487" t="s">
        <v>35</v>
      </c>
      <c r="O487">
        <v>360</v>
      </c>
      <c r="P487">
        <v>2016</v>
      </c>
      <c r="Q487">
        <v>7</v>
      </c>
      <c r="R487" t="s">
        <v>26</v>
      </c>
      <c r="S487" s="3">
        <v>42552</v>
      </c>
      <c r="T487" t="s">
        <v>27</v>
      </c>
      <c r="U487">
        <v>43</v>
      </c>
    </row>
    <row r="488" spans="1:21" x14ac:dyDescent="0.25">
      <c r="A488">
        <v>211664</v>
      </c>
      <c r="B488" t="s">
        <v>21</v>
      </c>
      <c r="C488" s="1">
        <v>42552</v>
      </c>
      <c r="D488" t="s">
        <v>33</v>
      </c>
      <c r="E488">
        <v>360</v>
      </c>
      <c r="F488" s="5">
        <v>1</v>
      </c>
      <c r="G488">
        <v>360</v>
      </c>
      <c r="H488">
        <v>100147843</v>
      </c>
      <c r="I488" t="s">
        <v>30</v>
      </c>
      <c r="J488" s="4" t="s">
        <v>346</v>
      </c>
      <c r="K488">
        <v>0</v>
      </c>
      <c r="L488" t="s">
        <v>25</v>
      </c>
      <c r="M488" s="1">
        <v>42552</v>
      </c>
      <c r="N488" t="s">
        <v>35</v>
      </c>
      <c r="O488">
        <v>360</v>
      </c>
      <c r="P488">
        <v>2016</v>
      </c>
      <c r="Q488">
        <v>7</v>
      </c>
      <c r="R488" t="s">
        <v>26</v>
      </c>
      <c r="S488" s="3">
        <v>42552</v>
      </c>
      <c r="T488" t="s">
        <v>27</v>
      </c>
      <c r="U488">
        <v>43</v>
      </c>
    </row>
    <row r="489" spans="1:21" x14ac:dyDescent="0.25">
      <c r="A489">
        <v>211665</v>
      </c>
      <c r="B489" t="s">
        <v>21</v>
      </c>
      <c r="C489" s="1">
        <v>42552</v>
      </c>
      <c r="D489" t="s">
        <v>347</v>
      </c>
      <c r="E489">
        <v>120</v>
      </c>
      <c r="F489" s="5">
        <v>1</v>
      </c>
      <c r="G489">
        <v>240</v>
      </c>
      <c r="H489">
        <v>100147844</v>
      </c>
      <c r="I489" t="s">
        <v>30</v>
      </c>
      <c r="J489" s="4" t="s">
        <v>346</v>
      </c>
      <c r="K489">
        <v>0</v>
      </c>
      <c r="L489" t="s">
        <v>25</v>
      </c>
      <c r="M489" s="1">
        <v>42552</v>
      </c>
      <c r="N489" t="s">
        <v>35</v>
      </c>
      <c r="O489">
        <v>120</v>
      </c>
      <c r="P489">
        <v>2016</v>
      </c>
      <c r="Q489">
        <v>7</v>
      </c>
      <c r="R489" t="s">
        <v>26</v>
      </c>
      <c r="S489" s="3">
        <v>42552</v>
      </c>
      <c r="T489" t="s">
        <v>27</v>
      </c>
      <c r="U489">
        <v>43</v>
      </c>
    </row>
    <row r="490" spans="1:21" x14ac:dyDescent="0.25">
      <c r="A490">
        <v>211666</v>
      </c>
      <c r="B490" t="s">
        <v>21</v>
      </c>
      <c r="C490" s="1">
        <v>42552</v>
      </c>
      <c r="D490" t="s">
        <v>180</v>
      </c>
      <c r="E490">
        <v>120</v>
      </c>
      <c r="F490" s="5">
        <v>1</v>
      </c>
      <c r="G490">
        <v>240</v>
      </c>
      <c r="H490">
        <v>100147844</v>
      </c>
      <c r="I490" t="s">
        <v>30</v>
      </c>
      <c r="J490" s="4" t="s">
        <v>346</v>
      </c>
      <c r="K490">
        <v>0</v>
      </c>
      <c r="L490" t="s">
        <v>25</v>
      </c>
      <c r="M490" s="1">
        <v>42552</v>
      </c>
      <c r="N490" t="s">
        <v>35</v>
      </c>
      <c r="O490">
        <v>120</v>
      </c>
      <c r="P490">
        <v>2016</v>
      </c>
      <c r="Q490">
        <v>7</v>
      </c>
      <c r="R490" t="s">
        <v>26</v>
      </c>
      <c r="S490" s="3">
        <v>42552</v>
      </c>
      <c r="T490" t="s">
        <v>27</v>
      </c>
      <c r="U490">
        <v>43</v>
      </c>
    </row>
    <row r="491" spans="1:21" x14ac:dyDescent="0.25">
      <c r="A491">
        <v>211667</v>
      </c>
      <c r="B491" t="s">
        <v>28</v>
      </c>
      <c r="C491" s="1">
        <v>42552</v>
      </c>
      <c r="D491" t="s">
        <v>348</v>
      </c>
      <c r="E491">
        <v>330</v>
      </c>
      <c r="F491" s="5">
        <v>1</v>
      </c>
      <c r="G491">
        <v>4060</v>
      </c>
      <c r="H491">
        <v>100147845</v>
      </c>
      <c r="I491" t="s">
        <v>38</v>
      </c>
      <c r="J491" s="4" t="s">
        <v>24</v>
      </c>
      <c r="K491">
        <v>0</v>
      </c>
      <c r="L491" t="s">
        <v>45</v>
      </c>
      <c r="M491" s="1">
        <v>42552</v>
      </c>
      <c r="N491" t="s">
        <v>31</v>
      </c>
      <c r="O491">
        <v>330</v>
      </c>
      <c r="P491">
        <v>2016</v>
      </c>
      <c r="Q491">
        <v>7</v>
      </c>
      <c r="R491" t="s">
        <v>26</v>
      </c>
      <c r="S491" s="3">
        <v>42552</v>
      </c>
      <c r="T491" t="s">
        <v>27</v>
      </c>
      <c r="U491">
        <v>159</v>
      </c>
    </row>
    <row r="492" spans="1:21" x14ac:dyDescent="0.25">
      <c r="A492">
        <v>211668</v>
      </c>
      <c r="B492" t="s">
        <v>28</v>
      </c>
      <c r="C492" s="1">
        <v>42552</v>
      </c>
      <c r="D492" t="s">
        <v>79</v>
      </c>
      <c r="E492">
        <v>435</v>
      </c>
      <c r="F492" s="5">
        <v>1</v>
      </c>
      <c r="G492">
        <v>4060</v>
      </c>
      <c r="H492">
        <v>100147845</v>
      </c>
      <c r="I492" t="s">
        <v>38</v>
      </c>
      <c r="J492" s="4" t="s">
        <v>24</v>
      </c>
      <c r="K492">
        <v>0</v>
      </c>
      <c r="L492" t="s">
        <v>45</v>
      </c>
      <c r="M492" s="1">
        <v>42552</v>
      </c>
      <c r="N492" t="s">
        <v>31</v>
      </c>
      <c r="O492">
        <v>435</v>
      </c>
      <c r="P492">
        <v>2016</v>
      </c>
      <c r="Q492">
        <v>7</v>
      </c>
      <c r="R492" t="s">
        <v>26</v>
      </c>
      <c r="S492" s="3">
        <v>42552</v>
      </c>
      <c r="T492" t="s">
        <v>27</v>
      </c>
      <c r="U492">
        <v>159</v>
      </c>
    </row>
    <row r="493" spans="1:21" x14ac:dyDescent="0.25">
      <c r="A493">
        <v>211669</v>
      </c>
      <c r="B493" t="s">
        <v>28</v>
      </c>
      <c r="C493" s="1">
        <v>42552</v>
      </c>
      <c r="D493" t="s">
        <v>349</v>
      </c>
      <c r="E493">
        <v>3295</v>
      </c>
      <c r="F493" s="5">
        <v>1</v>
      </c>
      <c r="G493">
        <v>4060</v>
      </c>
      <c r="H493">
        <v>100147845</v>
      </c>
      <c r="I493" t="s">
        <v>56</v>
      </c>
      <c r="J493" s="4" t="s">
        <v>24</v>
      </c>
      <c r="K493">
        <v>0</v>
      </c>
      <c r="L493" t="s">
        <v>45</v>
      </c>
      <c r="M493" s="1">
        <v>42552</v>
      </c>
      <c r="N493" t="s">
        <v>31</v>
      </c>
      <c r="O493" s="2">
        <v>3295</v>
      </c>
      <c r="P493">
        <v>2016</v>
      </c>
      <c r="Q493">
        <v>7</v>
      </c>
      <c r="R493" t="s">
        <v>26</v>
      </c>
      <c r="S493" s="3">
        <v>42552</v>
      </c>
      <c r="T493" t="s">
        <v>27</v>
      </c>
      <c r="U493">
        <v>159</v>
      </c>
    </row>
    <row r="494" spans="1:21" x14ac:dyDescent="0.25">
      <c r="A494">
        <v>211670</v>
      </c>
      <c r="B494" t="s">
        <v>28</v>
      </c>
      <c r="C494" s="1">
        <v>42552</v>
      </c>
      <c r="D494" t="s">
        <v>350</v>
      </c>
      <c r="E494">
        <v>45215</v>
      </c>
      <c r="F494" s="5">
        <v>1</v>
      </c>
      <c r="G494">
        <v>45215</v>
      </c>
      <c r="H494">
        <v>100147846</v>
      </c>
      <c r="I494" t="s">
        <v>47</v>
      </c>
      <c r="J494" s="4" t="s">
        <v>249</v>
      </c>
      <c r="K494">
        <v>0</v>
      </c>
      <c r="L494" t="s">
        <v>25</v>
      </c>
      <c r="M494" s="1">
        <v>42552</v>
      </c>
      <c r="N494" t="s">
        <v>31</v>
      </c>
      <c r="O494" s="2">
        <v>45215</v>
      </c>
      <c r="P494">
        <v>2016</v>
      </c>
      <c r="Q494">
        <v>7</v>
      </c>
      <c r="R494" t="s">
        <v>26</v>
      </c>
      <c r="S494" s="3">
        <v>42552</v>
      </c>
      <c r="T494" t="s">
        <v>27</v>
      </c>
      <c r="U494">
        <v>101</v>
      </c>
    </row>
    <row r="495" spans="1:21" x14ac:dyDescent="0.25">
      <c r="A495">
        <v>211671</v>
      </c>
      <c r="B495" t="s">
        <v>28</v>
      </c>
      <c r="C495" s="1">
        <v>42552</v>
      </c>
      <c r="D495" t="s">
        <v>351</v>
      </c>
      <c r="E495">
        <v>3295</v>
      </c>
      <c r="F495" s="5">
        <v>1</v>
      </c>
      <c r="G495">
        <v>4810</v>
      </c>
      <c r="H495">
        <v>100147847</v>
      </c>
      <c r="I495" t="s">
        <v>56</v>
      </c>
      <c r="J495" s="4" t="s">
        <v>24</v>
      </c>
      <c r="K495">
        <v>0</v>
      </c>
      <c r="L495" t="s">
        <v>45</v>
      </c>
      <c r="M495" s="1">
        <v>42552</v>
      </c>
      <c r="N495" t="s">
        <v>31</v>
      </c>
      <c r="O495" s="2">
        <v>3295</v>
      </c>
      <c r="P495">
        <v>2016</v>
      </c>
      <c r="Q495">
        <v>7</v>
      </c>
      <c r="R495" t="s">
        <v>26</v>
      </c>
      <c r="S495" s="3">
        <v>42552</v>
      </c>
      <c r="T495" t="s">
        <v>27</v>
      </c>
      <c r="U495">
        <v>159</v>
      </c>
    </row>
    <row r="496" spans="1:21" x14ac:dyDescent="0.25">
      <c r="A496">
        <v>211672</v>
      </c>
      <c r="B496" t="s">
        <v>28</v>
      </c>
      <c r="C496" s="1">
        <v>42552</v>
      </c>
      <c r="D496" t="s">
        <v>79</v>
      </c>
      <c r="E496">
        <v>435</v>
      </c>
      <c r="F496" s="5">
        <v>1</v>
      </c>
      <c r="G496">
        <v>4810</v>
      </c>
      <c r="H496">
        <v>100147847</v>
      </c>
      <c r="I496" t="s">
        <v>38</v>
      </c>
      <c r="J496" s="4" t="s">
        <v>24</v>
      </c>
      <c r="K496">
        <v>0</v>
      </c>
      <c r="L496" t="s">
        <v>45</v>
      </c>
      <c r="M496" s="1">
        <v>42552</v>
      </c>
      <c r="N496" t="s">
        <v>31</v>
      </c>
      <c r="O496">
        <v>435</v>
      </c>
      <c r="P496">
        <v>2016</v>
      </c>
      <c r="Q496">
        <v>7</v>
      </c>
      <c r="R496" t="s">
        <v>26</v>
      </c>
      <c r="S496" s="3">
        <v>42552</v>
      </c>
      <c r="T496" t="s">
        <v>27</v>
      </c>
      <c r="U496">
        <v>159</v>
      </c>
    </row>
    <row r="497" spans="1:21" x14ac:dyDescent="0.25">
      <c r="A497">
        <v>211673</v>
      </c>
      <c r="B497" t="s">
        <v>28</v>
      </c>
      <c r="C497" s="1">
        <v>42552</v>
      </c>
      <c r="D497" t="s">
        <v>352</v>
      </c>
      <c r="E497">
        <v>260</v>
      </c>
      <c r="F497" s="5">
        <v>1</v>
      </c>
      <c r="G497">
        <v>4810</v>
      </c>
      <c r="H497">
        <v>100147847</v>
      </c>
      <c r="I497" t="s">
        <v>38</v>
      </c>
      <c r="J497" s="4" t="s">
        <v>24</v>
      </c>
      <c r="K497">
        <v>0</v>
      </c>
      <c r="L497" t="s">
        <v>45</v>
      </c>
      <c r="M497" s="1">
        <v>42552</v>
      </c>
      <c r="N497" t="s">
        <v>31</v>
      </c>
      <c r="O497">
        <v>260</v>
      </c>
      <c r="P497">
        <v>2016</v>
      </c>
      <c r="Q497">
        <v>7</v>
      </c>
      <c r="R497" t="s">
        <v>26</v>
      </c>
      <c r="S497" s="3">
        <v>42552</v>
      </c>
      <c r="T497" t="s">
        <v>27</v>
      </c>
      <c r="U497">
        <v>159</v>
      </c>
    </row>
    <row r="498" spans="1:21" x14ac:dyDescent="0.25">
      <c r="A498">
        <v>211674</v>
      </c>
      <c r="B498" t="s">
        <v>28</v>
      </c>
      <c r="C498" s="1">
        <v>42552</v>
      </c>
      <c r="D498" t="s">
        <v>348</v>
      </c>
      <c r="E498">
        <v>330</v>
      </c>
      <c r="F498" s="5">
        <v>1</v>
      </c>
      <c r="G498">
        <v>4810</v>
      </c>
      <c r="H498">
        <v>100147847</v>
      </c>
      <c r="I498" t="s">
        <v>38</v>
      </c>
      <c r="J498" s="4" t="s">
        <v>24</v>
      </c>
      <c r="K498">
        <v>0</v>
      </c>
      <c r="L498" t="s">
        <v>45</v>
      </c>
      <c r="M498" s="1">
        <v>42552</v>
      </c>
      <c r="N498" t="s">
        <v>31</v>
      </c>
      <c r="O498">
        <v>330</v>
      </c>
      <c r="P498">
        <v>2016</v>
      </c>
      <c r="Q498">
        <v>7</v>
      </c>
      <c r="R498" t="s">
        <v>26</v>
      </c>
      <c r="S498" s="3">
        <v>42552</v>
      </c>
      <c r="T498" t="s">
        <v>27</v>
      </c>
      <c r="U498">
        <v>159</v>
      </c>
    </row>
    <row r="499" spans="1:21" x14ac:dyDescent="0.25">
      <c r="A499">
        <v>211675</v>
      </c>
      <c r="B499" t="s">
        <v>28</v>
      </c>
      <c r="C499" s="1">
        <v>42552</v>
      </c>
      <c r="D499" t="s">
        <v>353</v>
      </c>
      <c r="E499">
        <v>80</v>
      </c>
      <c r="F499" s="5">
        <v>1</v>
      </c>
      <c r="G499">
        <v>4810</v>
      </c>
      <c r="H499">
        <v>100147847</v>
      </c>
      <c r="I499" t="s">
        <v>38</v>
      </c>
      <c r="J499" s="4" t="s">
        <v>24</v>
      </c>
      <c r="K499">
        <v>0</v>
      </c>
      <c r="L499" t="s">
        <v>45</v>
      </c>
      <c r="M499" s="1">
        <v>42552</v>
      </c>
      <c r="N499" t="s">
        <v>31</v>
      </c>
      <c r="O499">
        <v>80</v>
      </c>
      <c r="P499">
        <v>2016</v>
      </c>
      <c r="Q499">
        <v>7</v>
      </c>
      <c r="R499" t="s">
        <v>26</v>
      </c>
      <c r="S499" s="3">
        <v>42552</v>
      </c>
      <c r="T499" t="s">
        <v>27</v>
      </c>
      <c r="U499">
        <v>159</v>
      </c>
    </row>
    <row r="500" spans="1:21" x14ac:dyDescent="0.25">
      <c r="A500">
        <v>211676</v>
      </c>
      <c r="B500" t="s">
        <v>28</v>
      </c>
      <c r="C500" s="1">
        <v>42552</v>
      </c>
      <c r="D500" t="s">
        <v>179</v>
      </c>
      <c r="E500">
        <v>90</v>
      </c>
      <c r="F500" s="5">
        <v>1</v>
      </c>
      <c r="G500">
        <v>4810</v>
      </c>
      <c r="H500">
        <v>100147847</v>
      </c>
      <c r="I500" t="s">
        <v>38</v>
      </c>
      <c r="J500" s="4" t="s">
        <v>24</v>
      </c>
      <c r="K500">
        <v>0</v>
      </c>
      <c r="L500" t="s">
        <v>45</v>
      </c>
      <c r="M500" s="1">
        <v>42552</v>
      </c>
      <c r="N500" t="s">
        <v>31</v>
      </c>
      <c r="O500">
        <v>90</v>
      </c>
      <c r="P500">
        <v>2016</v>
      </c>
      <c r="Q500">
        <v>7</v>
      </c>
      <c r="R500" t="s">
        <v>26</v>
      </c>
      <c r="S500" s="3">
        <v>42552</v>
      </c>
      <c r="T500" t="s">
        <v>27</v>
      </c>
      <c r="U500">
        <v>159</v>
      </c>
    </row>
    <row r="501" spans="1:21" x14ac:dyDescent="0.25">
      <c r="A501">
        <v>211677</v>
      </c>
      <c r="B501" t="s">
        <v>28</v>
      </c>
      <c r="C501" s="1">
        <v>42552</v>
      </c>
      <c r="D501" t="s">
        <v>354</v>
      </c>
      <c r="E501">
        <v>90</v>
      </c>
      <c r="F501" s="5">
        <v>1</v>
      </c>
      <c r="G501">
        <v>4810</v>
      </c>
      <c r="H501">
        <v>100147847</v>
      </c>
      <c r="I501" t="s">
        <v>38</v>
      </c>
      <c r="J501" s="4" t="s">
        <v>24</v>
      </c>
      <c r="K501">
        <v>0</v>
      </c>
      <c r="L501" t="s">
        <v>45</v>
      </c>
      <c r="M501" s="1">
        <v>42552</v>
      </c>
      <c r="N501" t="s">
        <v>31</v>
      </c>
      <c r="O501">
        <v>90</v>
      </c>
      <c r="P501">
        <v>2016</v>
      </c>
      <c r="Q501">
        <v>7</v>
      </c>
      <c r="R501" t="s">
        <v>26</v>
      </c>
      <c r="S501" s="3">
        <v>42552</v>
      </c>
      <c r="T501" t="s">
        <v>27</v>
      </c>
      <c r="U501">
        <v>159</v>
      </c>
    </row>
    <row r="502" spans="1:21" x14ac:dyDescent="0.25">
      <c r="A502">
        <v>211678</v>
      </c>
      <c r="B502" t="s">
        <v>28</v>
      </c>
      <c r="C502" s="1">
        <v>42552</v>
      </c>
      <c r="D502" t="s">
        <v>355</v>
      </c>
      <c r="E502">
        <v>150</v>
      </c>
      <c r="F502" s="5">
        <v>1</v>
      </c>
      <c r="G502">
        <v>4810</v>
      </c>
      <c r="H502">
        <v>100147847</v>
      </c>
      <c r="I502" t="s">
        <v>38</v>
      </c>
      <c r="J502" s="4" t="s">
        <v>24</v>
      </c>
      <c r="K502">
        <v>0</v>
      </c>
      <c r="L502" t="s">
        <v>45</v>
      </c>
      <c r="M502" s="1">
        <v>42552</v>
      </c>
      <c r="N502" t="s">
        <v>31</v>
      </c>
      <c r="O502">
        <v>150</v>
      </c>
      <c r="P502">
        <v>2016</v>
      </c>
      <c r="Q502">
        <v>7</v>
      </c>
      <c r="R502" t="s">
        <v>26</v>
      </c>
      <c r="S502" s="3">
        <v>42552</v>
      </c>
      <c r="T502" t="s">
        <v>27</v>
      </c>
      <c r="U502">
        <v>159</v>
      </c>
    </row>
    <row r="503" spans="1:21" x14ac:dyDescent="0.25">
      <c r="A503">
        <v>211679</v>
      </c>
      <c r="B503" t="s">
        <v>28</v>
      </c>
      <c r="C503" s="1">
        <v>42552</v>
      </c>
      <c r="D503" t="s">
        <v>356</v>
      </c>
      <c r="E503">
        <v>80</v>
      </c>
      <c r="F503" s="5">
        <v>1</v>
      </c>
      <c r="G503">
        <v>4810</v>
      </c>
      <c r="H503">
        <v>100147847</v>
      </c>
      <c r="I503" t="s">
        <v>38</v>
      </c>
      <c r="J503" s="4" t="s">
        <v>24</v>
      </c>
      <c r="K503">
        <v>0</v>
      </c>
      <c r="L503" t="s">
        <v>45</v>
      </c>
      <c r="M503" s="1">
        <v>42552</v>
      </c>
      <c r="N503" t="s">
        <v>31</v>
      </c>
      <c r="O503">
        <v>80</v>
      </c>
      <c r="P503">
        <v>2016</v>
      </c>
      <c r="Q503">
        <v>7</v>
      </c>
      <c r="R503" t="s">
        <v>26</v>
      </c>
      <c r="S503" s="3">
        <v>42552</v>
      </c>
      <c r="T503" t="s">
        <v>27</v>
      </c>
      <c r="U503">
        <v>159</v>
      </c>
    </row>
    <row r="504" spans="1:21" x14ac:dyDescent="0.25">
      <c r="A504">
        <v>211680</v>
      </c>
      <c r="B504" t="s">
        <v>36</v>
      </c>
      <c r="C504" s="1">
        <v>42552</v>
      </c>
      <c r="D504" t="s">
        <v>357</v>
      </c>
      <c r="E504">
        <v>990</v>
      </c>
      <c r="F504" s="5">
        <v>2</v>
      </c>
      <c r="G504">
        <v>1980</v>
      </c>
      <c r="H504">
        <v>100147848</v>
      </c>
      <c r="I504" t="s">
        <v>23</v>
      </c>
      <c r="J504" s="4" t="s">
        <v>358</v>
      </c>
      <c r="K504">
        <v>0</v>
      </c>
      <c r="L504" t="s">
        <v>25</v>
      </c>
      <c r="M504" s="1">
        <v>42552</v>
      </c>
      <c r="N504" t="s">
        <v>39</v>
      </c>
      <c r="O504" s="2">
        <v>1980</v>
      </c>
      <c r="P504">
        <v>2016</v>
      </c>
      <c r="Q504">
        <v>7</v>
      </c>
      <c r="R504" t="s">
        <v>26</v>
      </c>
      <c r="S504" s="3">
        <v>42552</v>
      </c>
      <c r="T504" t="s">
        <v>27</v>
      </c>
      <c r="U504">
        <v>160</v>
      </c>
    </row>
    <row r="505" spans="1:21" x14ac:dyDescent="0.25">
      <c r="A505">
        <v>211681</v>
      </c>
      <c r="B505" t="s">
        <v>36</v>
      </c>
      <c r="C505" s="1">
        <v>42552</v>
      </c>
      <c r="D505" t="s">
        <v>359</v>
      </c>
      <c r="E505">
        <v>699</v>
      </c>
      <c r="F505" s="5">
        <v>1</v>
      </c>
      <c r="G505">
        <v>699</v>
      </c>
      <c r="H505">
        <v>100147849</v>
      </c>
      <c r="I505" t="s">
        <v>56</v>
      </c>
      <c r="J505" s="4" t="s">
        <v>24</v>
      </c>
      <c r="K505">
        <v>0</v>
      </c>
      <c r="L505" t="s">
        <v>25</v>
      </c>
      <c r="M505" s="1">
        <v>42552</v>
      </c>
      <c r="N505" t="s">
        <v>39</v>
      </c>
      <c r="O505">
        <v>699</v>
      </c>
      <c r="P505">
        <v>2016</v>
      </c>
      <c r="Q505">
        <v>7</v>
      </c>
      <c r="R505" t="s">
        <v>26</v>
      </c>
      <c r="S505" s="3">
        <v>42552</v>
      </c>
      <c r="T505" t="s">
        <v>27</v>
      </c>
      <c r="U505">
        <v>161</v>
      </c>
    </row>
    <row r="506" spans="1:21" x14ac:dyDescent="0.25">
      <c r="A506">
        <v>211683</v>
      </c>
      <c r="B506" t="s">
        <v>28</v>
      </c>
      <c r="C506" s="1">
        <v>42552</v>
      </c>
      <c r="D506" t="s">
        <v>360</v>
      </c>
      <c r="E506">
        <v>699</v>
      </c>
      <c r="F506" s="5">
        <v>1</v>
      </c>
      <c r="G506">
        <v>699</v>
      </c>
      <c r="H506">
        <v>100147850</v>
      </c>
      <c r="I506" t="s">
        <v>56</v>
      </c>
      <c r="J506" s="4" t="s">
        <v>24</v>
      </c>
      <c r="K506">
        <v>0</v>
      </c>
      <c r="L506" t="s">
        <v>45</v>
      </c>
      <c r="M506" s="1">
        <v>42552</v>
      </c>
      <c r="N506" t="s">
        <v>31</v>
      </c>
      <c r="O506">
        <v>699</v>
      </c>
      <c r="P506">
        <v>2016</v>
      </c>
      <c r="Q506">
        <v>7</v>
      </c>
      <c r="R506" t="s">
        <v>26</v>
      </c>
      <c r="S506" s="3">
        <v>42552</v>
      </c>
      <c r="T506" t="s">
        <v>27</v>
      </c>
      <c r="U506">
        <v>162</v>
      </c>
    </row>
    <row r="507" spans="1:21" x14ac:dyDescent="0.25">
      <c r="A507">
        <v>211685</v>
      </c>
      <c r="B507" t="s">
        <v>21</v>
      </c>
      <c r="C507" s="1">
        <v>42552</v>
      </c>
      <c r="D507" t="s">
        <v>361</v>
      </c>
      <c r="E507">
        <v>250</v>
      </c>
      <c r="F507" s="5">
        <v>1</v>
      </c>
      <c r="G507">
        <v>250</v>
      </c>
      <c r="H507">
        <v>100147851</v>
      </c>
      <c r="I507" t="s">
        <v>30</v>
      </c>
      <c r="J507" s="4" t="s">
        <v>362</v>
      </c>
      <c r="K507">
        <v>0</v>
      </c>
      <c r="L507" t="s">
        <v>25</v>
      </c>
      <c r="M507" s="1">
        <v>42552</v>
      </c>
      <c r="N507" t="s">
        <v>35</v>
      </c>
      <c r="O507">
        <v>250</v>
      </c>
      <c r="P507">
        <v>2016</v>
      </c>
      <c r="Q507">
        <v>7</v>
      </c>
      <c r="R507" t="s">
        <v>26</v>
      </c>
      <c r="S507" s="3">
        <v>42552</v>
      </c>
      <c r="T507" t="s">
        <v>27</v>
      </c>
      <c r="U507">
        <v>163</v>
      </c>
    </row>
    <row r="508" spans="1:21" x14ac:dyDescent="0.25">
      <c r="A508">
        <v>211686</v>
      </c>
      <c r="B508" t="s">
        <v>21</v>
      </c>
      <c r="C508" s="1">
        <v>42552</v>
      </c>
      <c r="D508" t="s">
        <v>361</v>
      </c>
      <c r="E508">
        <v>250</v>
      </c>
      <c r="F508" s="5">
        <v>1</v>
      </c>
      <c r="G508">
        <v>250</v>
      </c>
      <c r="H508">
        <v>100147852</v>
      </c>
      <c r="I508" t="s">
        <v>30</v>
      </c>
      <c r="J508" s="4" t="s">
        <v>362</v>
      </c>
      <c r="K508">
        <v>0</v>
      </c>
      <c r="L508" t="s">
        <v>25</v>
      </c>
      <c r="M508" s="1">
        <v>42552</v>
      </c>
      <c r="N508" t="s">
        <v>35</v>
      </c>
      <c r="O508">
        <v>250</v>
      </c>
      <c r="P508">
        <v>2016</v>
      </c>
      <c r="Q508">
        <v>7</v>
      </c>
      <c r="R508" t="s">
        <v>26</v>
      </c>
      <c r="S508" s="3">
        <v>42552</v>
      </c>
      <c r="T508" t="s">
        <v>27</v>
      </c>
      <c r="U508">
        <v>163</v>
      </c>
    </row>
    <row r="509" spans="1:21" x14ac:dyDescent="0.25">
      <c r="A509">
        <v>211687</v>
      </c>
      <c r="B509" t="s">
        <v>21</v>
      </c>
      <c r="C509" s="1">
        <v>42552</v>
      </c>
      <c r="D509" t="s">
        <v>182</v>
      </c>
      <c r="E509">
        <v>250</v>
      </c>
      <c r="F509" s="5">
        <v>1</v>
      </c>
      <c r="G509">
        <v>250</v>
      </c>
      <c r="H509">
        <v>100147853</v>
      </c>
      <c r="I509" t="s">
        <v>30</v>
      </c>
      <c r="J509" s="4" t="s">
        <v>24</v>
      </c>
      <c r="K509">
        <v>0</v>
      </c>
      <c r="L509" t="s">
        <v>25</v>
      </c>
      <c r="M509" s="1">
        <v>42552</v>
      </c>
      <c r="N509" t="s">
        <v>35</v>
      </c>
      <c r="O509">
        <v>250</v>
      </c>
      <c r="P509">
        <v>2016</v>
      </c>
      <c r="Q509">
        <v>7</v>
      </c>
      <c r="R509" t="s">
        <v>26</v>
      </c>
      <c r="S509" s="3">
        <v>42552</v>
      </c>
      <c r="T509" t="s">
        <v>27</v>
      </c>
      <c r="U509">
        <v>164</v>
      </c>
    </row>
    <row r="510" spans="1:21" x14ac:dyDescent="0.25">
      <c r="A510">
        <v>211688</v>
      </c>
      <c r="B510" t="s">
        <v>21</v>
      </c>
      <c r="C510" s="1">
        <v>42552</v>
      </c>
      <c r="D510" t="s">
        <v>29</v>
      </c>
      <c r="E510">
        <v>240</v>
      </c>
      <c r="F510" s="5">
        <v>5</v>
      </c>
      <c r="G510">
        <v>1200</v>
      </c>
      <c r="H510">
        <v>100147854</v>
      </c>
      <c r="I510" t="s">
        <v>30</v>
      </c>
      <c r="J510" s="4" t="s">
        <v>76</v>
      </c>
      <c r="K510">
        <v>0</v>
      </c>
      <c r="L510" t="s">
        <v>25</v>
      </c>
      <c r="M510" s="1">
        <v>42552</v>
      </c>
      <c r="N510" t="s">
        <v>35</v>
      </c>
      <c r="O510" s="2">
        <v>1200</v>
      </c>
      <c r="P510">
        <v>2016</v>
      </c>
      <c r="Q510">
        <v>7</v>
      </c>
      <c r="R510" t="s">
        <v>26</v>
      </c>
      <c r="S510" s="3">
        <v>42552</v>
      </c>
      <c r="T510" t="s">
        <v>27</v>
      </c>
      <c r="U510">
        <v>20</v>
      </c>
    </row>
    <row r="511" spans="1:21" x14ac:dyDescent="0.25">
      <c r="A511">
        <v>211689</v>
      </c>
      <c r="B511" t="s">
        <v>21</v>
      </c>
      <c r="C511" s="1">
        <v>42552</v>
      </c>
      <c r="D511" t="s">
        <v>29</v>
      </c>
      <c r="E511">
        <v>240</v>
      </c>
      <c r="F511" s="5">
        <v>1</v>
      </c>
      <c r="G511">
        <v>240</v>
      </c>
      <c r="H511">
        <v>100147855</v>
      </c>
      <c r="I511" t="s">
        <v>30</v>
      </c>
      <c r="J511" s="4" t="s">
        <v>76</v>
      </c>
      <c r="K511">
        <v>0</v>
      </c>
      <c r="L511" t="s">
        <v>25</v>
      </c>
      <c r="M511" s="1">
        <v>42552</v>
      </c>
      <c r="N511" t="s">
        <v>35</v>
      </c>
      <c r="O511">
        <v>240</v>
      </c>
      <c r="P511">
        <v>2016</v>
      </c>
      <c r="Q511">
        <v>7</v>
      </c>
      <c r="R511" t="s">
        <v>26</v>
      </c>
      <c r="S511" s="3">
        <v>42552</v>
      </c>
      <c r="T511" t="s">
        <v>27</v>
      </c>
      <c r="U511">
        <v>20</v>
      </c>
    </row>
    <row r="512" spans="1:21" x14ac:dyDescent="0.25">
      <c r="A512">
        <v>211690</v>
      </c>
      <c r="B512" t="s">
        <v>21</v>
      </c>
      <c r="C512" s="1">
        <v>42552</v>
      </c>
      <c r="D512" t="s">
        <v>363</v>
      </c>
      <c r="E512">
        <v>1530</v>
      </c>
      <c r="F512" s="5">
        <v>1</v>
      </c>
      <c r="G512">
        <v>529</v>
      </c>
      <c r="H512">
        <v>100147856</v>
      </c>
      <c r="I512" t="s">
        <v>23</v>
      </c>
      <c r="J512" s="4" t="s">
        <v>24</v>
      </c>
      <c r="K512">
        <v>1300.6500000000001</v>
      </c>
      <c r="L512" t="s">
        <v>25</v>
      </c>
      <c r="M512" s="1">
        <v>42552</v>
      </c>
      <c r="N512" t="s">
        <v>35</v>
      </c>
      <c r="O512" s="2">
        <v>1530</v>
      </c>
      <c r="P512">
        <v>2016</v>
      </c>
      <c r="Q512">
        <v>7</v>
      </c>
      <c r="R512" t="s">
        <v>26</v>
      </c>
      <c r="S512" s="3">
        <v>42552</v>
      </c>
      <c r="T512" t="s">
        <v>27</v>
      </c>
      <c r="U512">
        <v>165</v>
      </c>
    </row>
    <row r="513" spans="1:21" x14ac:dyDescent="0.25">
      <c r="A513">
        <v>211691</v>
      </c>
      <c r="B513" t="s">
        <v>21</v>
      </c>
      <c r="C513" s="1">
        <v>42552</v>
      </c>
      <c r="D513" t="s">
        <v>364</v>
      </c>
      <c r="E513">
        <v>1999</v>
      </c>
      <c r="F513" s="5">
        <v>1</v>
      </c>
      <c r="G513">
        <v>529</v>
      </c>
      <c r="H513">
        <v>100147856</v>
      </c>
      <c r="I513" t="s">
        <v>23</v>
      </c>
      <c r="J513" s="4" t="s">
        <v>24</v>
      </c>
      <c r="K513">
        <v>1699.35</v>
      </c>
      <c r="L513" t="s">
        <v>25</v>
      </c>
      <c r="M513" s="1">
        <v>42552</v>
      </c>
      <c r="N513" t="s">
        <v>35</v>
      </c>
      <c r="O513" s="2">
        <v>1999</v>
      </c>
      <c r="P513">
        <v>2016</v>
      </c>
      <c r="Q513">
        <v>7</v>
      </c>
      <c r="R513" t="s">
        <v>26</v>
      </c>
      <c r="S513" s="3">
        <v>42552</v>
      </c>
      <c r="T513" t="s">
        <v>27</v>
      </c>
      <c r="U513">
        <v>165</v>
      </c>
    </row>
    <row r="514" spans="1:21" x14ac:dyDescent="0.25">
      <c r="A514">
        <v>211692</v>
      </c>
      <c r="B514" t="s">
        <v>21</v>
      </c>
      <c r="C514" s="1">
        <v>42552</v>
      </c>
      <c r="D514" t="s">
        <v>29</v>
      </c>
      <c r="E514">
        <v>240</v>
      </c>
      <c r="F514" s="5">
        <v>10</v>
      </c>
      <c r="G514">
        <v>2400</v>
      </c>
      <c r="H514">
        <v>100147857</v>
      </c>
      <c r="I514" t="s">
        <v>30</v>
      </c>
      <c r="J514" s="4" t="s">
        <v>76</v>
      </c>
      <c r="K514">
        <v>0</v>
      </c>
      <c r="L514" t="s">
        <v>25</v>
      </c>
      <c r="M514" s="1">
        <v>42552</v>
      </c>
      <c r="N514" t="s">
        <v>35</v>
      </c>
      <c r="O514" s="2">
        <v>2400</v>
      </c>
      <c r="P514">
        <v>2016</v>
      </c>
      <c r="Q514">
        <v>7</v>
      </c>
      <c r="R514" t="s">
        <v>26</v>
      </c>
      <c r="S514" s="3">
        <v>42552</v>
      </c>
      <c r="T514" t="s">
        <v>27</v>
      </c>
      <c r="U514">
        <v>20</v>
      </c>
    </row>
    <row r="515" spans="1:21" x14ac:dyDescent="0.25">
      <c r="A515">
        <v>211693</v>
      </c>
      <c r="B515" t="s">
        <v>21</v>
      </c>
      <c r="C515" s="1">
        <v>42552</v>
      </c>
      <c r="D515" t="s">
        <v>29</v>
      </c>
      <c r="E515">
        <v>240</v>
      </c>
      <c r="F515" s="5">
        <v>1</v>
      </c>
      <c r="G515">
        <v>240</v>
      </c>
      <c r="H515">
        <v>100147858</v>
      </c>
      <c r="I515" t="s">
        <v>30</v>
      </c>
      <c r="J515" s="4" t="s">
        <v>76</v>
      </c>
      <c r="K515">
        <v>0</v>
      </c>
      <c r="L515" t="s">
        <v>25</v>
      </c>
      <c r="M515" s="1">
        <v>42552</v>
      </c>
      <c r="N515" t="s">
        <v>35</v>
      </c>
      <c r="O515">
        <v>240</v>
      </c>
      <c r="P515">
        <v>2016</v>
      </c>
      <c r="Q515">
        <v>7</v>
      </c>
      <c r="R515" t="s">
        <v>26</v>
      </c>
      <c r="S515" s="3">
        <v>42552</v>
      </c>
      <c r="T515" t="s">
        <v>27</v>
      </c>
      <c r="U515">
        <v>20</v>
      </c>
    </row>
    <row r="516" spans="1:21" x14ac:dyDescent="0.25">
      <c r="A516">
        <v>211694</v>
      </c>
      <c r="B516" t="s">
        <v>28</v>
      </c>
      <c r="C516" s="1">
        <v>42552</v>
      </c>
      <c r="D516" t="s">
        <v>365</v>
      </c>
      <c r="E516">
        <v>375</v>
      </c>
      <c r="F516" s="5">
        <v>1</v>
      </c>
      <c r="G516">
        <v>375</v>
      </c>
      <c r="H516">
        <v>100147859</v>
      </c>
      <c r="I516" t="s">
        <v>30</v>
      </c>
      <c r="J516" s="4" t="s">
        <v>24</v>
      </c>
      <c r="K516">
        <v>0</v>
      </c>
      <c r="L516" t="s">
        <v>223</v>
      </c>
      <c r="M516" s="1">
        <v>42552</v>
      </c>
      <c r="N516" t="s">
        <v>31</v>
      </c>
      <c r="O516">
        <v>375</v>
      </c>
      <c r="P516">
        <v>2016</v>
      </c>
      <c r="Q516">
        <v>7</v>
      </c>
      <c r="R516" t="s">
        <v>26</v>
      </c>
      <c r="S516" s="3">
        <v>42552</v>
      </c>
      <c r="T516" t="s">
        <v>27</v>
      </c>
      <c r="U516">
        <v>113</v>
      </c>
    </row>
    <row r="517" spans="1:21" x14ac:dyDescent="0.25">
      <c r="A517">
        <v>211695</v>
      </c>
      <c r="B517" t="s">
        <v>21</v>
      </c>
      <c r="C517" s="1">
        <v>42552</v>
      </c>
      <c r="D517" t="s">
        <v>365</v>
      </c>
      <c r="E517">
        <v>375</v>
      </c>
      <c r="F517" s="5">
        <v>1</v>
      </c>
      <c r="G517">
        <v>375</v>
      </c>
      <c r="H517">
        <v>100147860</v>
      </c>
      <c r="I517" t="s">
        <v>30</v>
      </c>
      <c r="J517" s="4" t="s">
        <v>24</v>
      </c>
      <c r="K517">
        <v>0</v>
      </c>
      <c r="L517" t="s">
        <v>148</v>
      </c>
      <c r="M517" s="1">
        <v>42552</v>
      </c>
      <c r="N517" t="s">
        <v>35</v>
      </c>
      <c r="O517">
        <v>375</v>
      </c>
      <c r="P517">
        <v>2016</v>
      </c>
      <c r="Q517">
        <v>7</v>
      </c>
      <c r="R517" t="s">
        <v>26</v>
      </c>
      <c r="S517" s="3">
        <v>42552</v>
      </c>
      <c r="T517" t="s">
        <v>27</v>
      </c>
      <c r="U517">
        <v>113</v>
      </c>
    </row>
    <row r="518" spans="1:21" x14ac:dyDescent="0.25">
      <c r="A518">
        <v>211696</v>
      </c>
      <c r="B518" t="s">
        <v>36</v>
      </c>
      <c r="C518" s="1">
        <v>42552</v>
      </c>
      <c r="D518" t="s">
        <v>366</v>
      </c>
      <c r="E518">
        <v>999</v>
      </c>
      <c r="F518" s="5">
        <v>1</v>
      </c>
      <c r="G518">
        <v>999</v>
      </c>
      <c r="H518">
        <v>100147861</v>
      </c>
      <c r="I518" t="s">
        <v>56</v>
      </c>
      <c r="J518" s="4" t="s">
        <v>24</v>
      </c>
      <c r="K518">
        <v>0</v>
      </c>
      <c r="L518" t="s">
        <v>25</v>
      </c>
      <c r="M518" s="1">
        <v>42552</v>
      </c>
      <c r="N518" t="s">
        <v>39</v>
      </c>
      <c r="O518">
        <v>999</v>
      </c>
      <c r="P518">
        <v>2016</v>
      </c>
      <c r="Q518">
        <v>7</v>
      </c>
      <c r="R518" t="s">
        <v>26</v>
      </c>
      <c r="S518" s="3">
        <v>42552</v>
      </c>
      <c r="T518" t="s">
        <v>27</v>
      </c>
      <c r="U518">
        <v>166</v>
      </c>
    </row>
    <row r="519" spans="1:21" x14ac:dyDescent="0.25">
      <c r="A519">
        <v>211697</v>
      </c>
      <c r="B519" t="s">
        <v>21</v>
      </c>
      <c r="C519" s="1">
        <v>42552</v>
      </c>
      <c r="D519" t="s">
        <v>288</v>
      </c>
      <c r="E519">
        <v>1765</v>
      </c>
      <c r="F519" s="5">
        <v>1</v>
      </c>
      <c r="G519">
        <v>1765</v>
      </c>
      <c r="H519">
        <v>100147862</v>
      </c>
      <c r="I519" t="s">
        <v>43</v>
      </c>
      <c r="J519" s="4" t="s">
        <v>24</v>
      </c>
      <c r="K519">
        <v>0</v>
      </c>
      <c r="L519" t="s">
        <v>25</v>
      </c>
      <c r="M519" s="1">
        <v>42552</v>
      </c>
      <c r="N519" t="s">
        <v>35</v>
      </c>
      <c r="O519" s="2">
        <v>1765</v>
      </c>
      <c r="P519">
        <v>2016</v>
      </c>
      <c r="Q519">
        <v>7</v>
      </c>
      <c r="R519" t="s">
        <v>26</v>
      </c>
      <c r="S519" s="3">
        <v>42552</v>
      </c>
      <c r="T519" t="s">
        <v>27</v>
      </c>
      <c r="U519">
        <v>167</v>
      </c>
    </row>
    <row r="520" spans="1:21" x14ac:dyDescent="0.25">
      <c r="A520">
        <v>211698</v>
      </c>
      <c r="B520" t="s">
        <v>21</v>
      </c>
      <c r="C520" s="1">
        <v>42552</v>
      </c>
      <c r="D520" t="s">
        <v>79</v>
      </c>
      <c r="E520">
        <v>435</v>
      </c>
      <c r="F520" s="5">
        <v>1</v>
      </c>
      <c r="G520">
        <v>235</v>
      </c>
      <c r="H520">
        <v>100147863</v>
      </c>
      <c r="I520" t="s">
        <v>38</v>
      </c>
      <c r="J520" s="4" t="s">
        <v>24</v>
      </c>
      <c r="K520">
        <v>200</v>
      </c>
      <c r="L520" t="s">
        <v>25</v>
      </c>
      <c r="M520" s="1">
        <v>42552</v>
      </c>
      <c r="N520" t="s">
        <v>35</v>
      </c>
      <c r="O520">
        <v>435</v>
      </c>
      <c r="P520">
        <v>2016</v>
      </c>
      <c r="Q520">
        <v>7</v>
      </c>
      <c r="R520" t="s">
        <v>26</v>
      </c>
      <c r="S520" s="3">
        <v>42552</v>
      </c>
      <c r="T520" t="s">
        <v>27</v>
      </c>
      <c r="U520">
        <v>168</v>
      </c>
    </row>
    <row r="521" spans="1:21" x14ac:dyDescent="0.25">
      <c r="A521">
        <v>211699</v>
      </c>
      <c r="B521" t="s">
        <v>21</v>
      </c>
      <c r="C521" s="1">
        <v>42552</v>
      </c>
      <c r="D521" t="s">
        <v>367</v>
      </c>
      <c r="E521">
        <v>999</v>
      </c>
      <c r="F521" s="5">
        <v>1</v>
      </c>
      <c r="G521">
        <v>100</v>
      </c>
      <c r="H521">
        <v>100147864</v>
      </c>
      <c r="I521" t="s">
        <v>56</v>
      </c>
      <c r="J521" s="4" t="s">
        <v>303</v>
      </c>
      <c r="K521">
        <v>0</v>
      </c>
      <c r="L521" t="s">
        <v>25</v>
      </c>
      <c r="M521" s="1">
        <v>42552</v>
      </c>
      <c r="N521" t="s">
        <v>35</v>
      </c>
      <c r="O521">
        <v>999</v>
      </c>
      <c r="P521">
        <v>2016</v>
      </c>
      <c r="Q521">
        <v>7</v>
      </c>
      <c r="R521" t="s">
        <v>26</v>
      </c>
      <c r="S521" s="3">
        <v>42552</v>
      </c>
      <c r="T521" t="s">
        <v>27</v>
      </c>
      <c r="U521">
        <v>169</v>
      </c>
    </row>
    <row r="522" spans="1:21" x14ac:dyDescent="0.25">
      <c r="A522">
        <v>211701</v>
      </c>
      <c r="B522" t="s">
        <v>28</v>
      </c>
      <c r="C522" s="1">
        <v>42552</v>
      </c>
      <c r="D522" t="s">
        <v>95</v>
      </c>
      <c r="E522">
        <v>350</v>
      </c>
      <c r="F522" s="5">
        <v>3</v>
      </c>
      <c r="G522">
        <v>1050</v>
      </c>
      <c r="H522">
        <v>100147865</v>
      </c>
      <c r="I522" t="s">
        <v>38</v>
      </c>
      <c r="J522" s="4" t="s">
        <v>24</v>
      </c>
      <c r="K522">
        <v>0</v>
      </c>
      <c r="L522" t="s">
        <v>25</v>
      </c>
      <c r="M522" s="1">
        <v>42552</v>
      </c>
      <c r="N522" t="s">
        <v>31</v>
      </c>
      <c r="O522" s="2">
        <v>1050</v>
      </c>
      <c r="P522">
        <v>2016</v>
      </c>
      <c r="Q522">
        <v>7</v>
      </c>
      <c r="R522" t="s">
        <v>26</v>
      </c>
      <c r="S522" s="3">
        <v>42552</v>
      </c>
      <c r="T522" t="s">
        <v>27</v>
      </c>
      <c r="U522">
        <v>170</v>
      </c>
    </row>
    <row r="523" spans="1:21" x14ac:dyDescent="0.25">
      <c r="A523">
        <v>211702</v>
      </c>
      <c r="B523" t="s">
        <v>21</v>
      </c>
      <c r="C523" s="1">
        <v>42552</v>
      </c>
      <c r="D523" t="s">
        <v>368</v>
      </c>
      <c r="E523">
        <v>260</v>
      </c>
      <c r="F523" s="5">
        <v>1</v>
      </c>
      <c r="G523">
        <v>180</v>
      </c>
      <c r="H523">
        <v>100147866</v>
      </c>
      <c r="I523" t="s">
        <v>38</v>
      </c>
      <c r="J523" s="4" t="s">
        <v>24</v>
      </c>
      <c r="K523">
        <v>136.84</v>
      </c>
      <c r="L523" t="s">
        <v>25</v>
      </c>
      <c r="M523" s="1">
        <v>42552</v>
      </c>
      <c r="N523" t="s">
        <v>35</v>
      </c>
      <c r="O523">
        <v>260</v>
      </c>
      <c r="P523">
        <v>2016</v>
      </c>
      <c r="Q523">
        <v>7</v>
      </c>
      <c r="R523" t="s">
        <v>26</v>
      </c>
      <c r="S523" s="3">
        <v>42552</v>
      </c>
      <c r="T523" t="s">
        <v>27</v>
      </c>
      <c r="U523">
        <v>168</v>
      </c>
    </row>
    <row r="524" spans="1:21" x14ac:dyDescent="0.25">
      <c r="A524">
        <v>211703</v>
      </c>
      <c r="B524" t="s">
        <v>21</v>
      </c>
      <c r="C524" s="1">
        <v>42552</v>
      </c>
      <c r="D524" t="s">
        <v>369</v>
      </c>
      <c r="E524">
        <v>120</v>
      </c>
      <c r="F524" s="5">
        <v>1</v>
      </c>
      <c r="G524">
        <v>180</v>
      </c>
      <c r="H524">
        <v>100147866</v>
      </c>
      <c r="I524" t="s">
        <v>52</v>
      </c>
      <c r="J524" s="4" t="s">
        <v>24</v>
      </c>
      <c r="K524">
        <v>63.16</v>
      </c>
      <c r="L524" t="s">
        <v>25</v>
      </c>
      <c r="M524" s="1">
        <v>42552</v>
      </c>
      <c r="N524" t="s">
        <v>35</v>
      </c>
      <c r="O524">
        <v>120</v>
      </c>
      <c r="P524">
        <v>2016</v>
      </c>
      <c r="Q524">
        <v>7</v>
      </c>
      <c r="R524" t="s">
        <v>26</v>
      </c>
      <c r="S524" s="3">
        <v>42552</v>
      </c>
      <c r="T524" t="s">
        <v>27</v>
      </c>
      <c r="U524">
        <v>168</v>
      </c>
    </row>
    <row r="525" spans="1:21" x14ac:dyDescent="0.25">
      <c r="A525">
        <v>211704</v>
      </c>
      <c r="B525" t="s">
        <v>21</v>
      </c>
      <c r="C525" s="1">
        <v>42552</v>
      </c>
      <c r="D525" t="s">
        <v>370</v>
      </c>
      <c r="E525">
        <v>799</v>
      </c>
      <c r="F525" s="5">
        <v>1</v>
      </c>
      <c r="G525">
        <v>0</v>
      </c>
      <c r="H525">
        <v>100147867</v>
      </c>
      <c r="I525" t="s">
        <v>65</v>
      </c>
      <c r="J525" s="4" t="s">
        <v>24</v>
      </c>
      <c r="K525">
        <v>0</v>
      </c>
      <c r="L525" t="s">
        <v>371</v>
      </c>
      <c r="M525" s="1">
        <v>42552</v>
      </c>
      <c r="N525" t="s">
        <v>35</v>
      </c>
      <c r="O525">
        <v>799</v>
      </c>
      <c r="P525">
        <v>2016</v>
      </c>
      <c r="Q525">
        <v>7</v>
      </c>
      <c r="R525" t="s">
        <v>26</v>
      </c>
      <c r="S525" s="3">
        <v>42552</v>
      </c>
      <c r="T525" t="s">
        <v>27</v>
      </c>
      <c r="U525">
        <v>171</v>
      </c>
    </row>
    <row r="526" spans="1:21" x14ac:dyDescent="0.25">
      <c r="A526">
        <v>211706</v>
      </c>
      <c r="B526" t="s">
        <v>21</v>
      </c>
      <c r="C526" s="1">
        <v>42552</v>
      </c>
      <c r="D526" t="s">
        <v>338</v>
      </c>
      <c r="E526">
        <v>639</v>
      </c>
      <c r="F526" s="5">
        <v>1</v>
      </c>
      <c r="G526">
        <v>639</v>
      </c>
      <c r="H526">
        <v>100147868</v>
      </c>
      <c r="I526" t="s">
        <v>23</v>
      </c>
      <c r="J526" s="4">
        <v>30071</v>
      </c>
      <c r="K526">
        <v>0</v>
      </c>
      <c r="L526" t="s">
        <v>25</v>
      </c>
      <c r="M526" s="1">
        <v>42552</v>
      </c>
      <c r="N526" t="s">
        <v>35</v>
      </c>
      <c r="O526">
        <v>639</v>
      </c>
      <c r="P526">
        <v>2016</v>
      </c>
      <c r="Q526">
        <v>7</v>
      </c>
      <c r="R526" t="s">
        <v>26</v>
      </c>
      <c r="S526" s="3">
        <v>42552</v>
      </c>
      <c r="T526" t="s">
        <v>27</v>
      </c>
      <c r="U526">
        <v>172</v>
      </c>
    </row>
    <row r="527" spans="1:21" x14ac:dyDescent="0.25">
      <c r="A527">
        <v>211707</v>
      </c>
      <c r="B527" t="s">
        <v>21</v>
      </c>
      <c r="C527" s="1">
        <v>42552</v>
      </c>
      <c r="D527" t="s">
        <v>33</v>
      </c>
      <c r="E527">
        <v>360</v>
      </c>
      <c r="F527" s="5">
        <v>3</v>
      </c>
      <c r="G527">
        <v>1080</v>
      </c>
      <c r="H527">
        <v>100147869</v>
      </c>
      <c r="I527" t="s">
        <v>30</v>
      </c>
      <c r="J527" s="4" t="s">
        <v>372</v>
      </c>
      <c r="K527">
        <v>0</v>
      </c>
      <c r="L527" t="s">
        <v>25</v>
      </c>
      <c r="M527" s="1">
        <v>42552</v>
      </c>
      <c r="N527" t="s">
        <v>35</v>
      </c>
      <c r="O527" s="2">
        <v>1080</v>
      </c>
      <c r="P527">
        <v>2016</v>
      </c>
      <c r="Q527">
        <v>7</v>
      </c>
      <c r="R527" t="s">
        <v>26</v>
      </c>
      <c r="S527" s="3">
        <v>42552</v>
      </c>
      <c r="T527" t="s">
        <v>27</v>
      </c>
      <c r="U527">
        <v>43</v>
      </c>
    </row>
    <row r="528" spans="1:21" x14ac:dyDescent="0.25">
      <c r="A528">
        <v>211708</v>
      </c>
      <c r="B528" t="s">
        <v>21</v>
      </c>
      <c r="C528" s="1">
        <v>42552</v>
      </c>
      <c r="D528" t="s">
        <v>373</v>
      </c>
      <c r="E528">
        <v>799</v>
      </c>
      <c r="F528" s="5">
        <v>1</v>
      </c>
      <c r="G528">
        <v>799</v>
      </c>
      <c r="H528">
        <v>100147870</v>
      </c>
      <c r="I528" t="s">
        <v>23</v>
      </c>
      <c r="J528" s="4">
        <v>30071</v>
      </c>
      <c r="K528">
        <v>0</v>
      </c>
      <c r="L528" t="s">
        <v>25</v>
      </c>
      <c r="M528" s="1">
        <v>42552</v>
      </c>
      <c r="N528" t="s">
        <v>35</v>
      </c>
      <c r="O528">
        <v>799</v>
      </c>
      <c r="P528">
        <v>2016</v>
      </c>
      <c r="Q528">
        <v>7</v>
      </c>
      <c r="R528" t="s">
        <v>26</v>
      </c>
      <c r="S528" s="3">
        <v>42552</v>
      </c>
      <c r="T528" t="s">
        <v>27</v>
      </c>
      <c r="U528">
        <v>172</v>
      </c>
    </row>
    <row r="529" spans="1:21" x14ac:dyDescent="0.25">
      <c r="A529">
        <v>211709</v>
      </c>
      <c r="B529" t="s">
        <v>21</v>
      </c>
      <c r="C529" s="1">
        <v>42552</v>
      </c>
      <c r="D529" t="s">
        <v>374</v>
      </c>
      <c r="E529">
        <v>5597</v>
      </c>
      <c r="F529" s="5">
        <v>1</v>
      </c>
      <c r="G529">
        <v>5597</v>
      </c>
      <c r="H529">
        <v>100147871</v>
      </c>
      <c r="I529" t="s">
        <v>23</v>
      </c>
      <c r="J529" s="4" t="s">
        <v>24</v>
      </c>
      <c r="K529">
        <v>0</v>
      </c>
      <c r="L529" t="s">
        <v>25</v>
      </c>
      <c r="M529" s="1">
        <v>42552</v>
      </c>
      <c r="N529" t="s">
        <v>35</v>
      </c>
      <c r="O529" s="2">
        <v>5597</v>
      </c>
      <c r="P529">
        <v>2016</v>
      </c>
      <c r="Q529">
        <v>7</v>
      </c>
      <c r="R529" t="s">
        <v>26</v>
      </c>
      <c r="S529" s="3">
        <v>42552</v>
      </c>
      <c r="T529" t="s">
        <v>27</v>
      </c>
      <c r="U529">
        <v>173</v>
      </c>
    </row>
    <row r="530" spans="1:21" x14ac:dyDescent="0.25">
      <c r="A530">
        <v>211710</v>
      </c>
      <c r="B530" t="s">
        <v>21</v>
      </c>
      <c r="C530" s="1">
        <v>42552</v>
      </c>
      <c r="D530" t="s">
        <v>375</v>
      </c>
      <c r="E530">
        <v>215</v>
      </c>
      <c r="F530" s="5">
        <v>1</v>
      </c>
      <c r="G530">
        <v>15</v>
      </c>
      <c r="H530">
        <v>100147872</v>
      </c>
      <c r="I530" t="s">
        <v>52</v>
      </c>
      <c r="J530" s="4" t="s">
        <v>24</v>
      </c>
      <c r="K530">
        <v>200</v>
      </c>
      <c r="L530" t="s">
        <v>25</v>
      </c>
      <c r="M530" s="1">
        <v>42552</v>
      </c>
      <c r="N530" t="s">
        <v>35</v>
      </c>
      <c r="O530">
        <v>215</v>
      </c>
      <c r="P530">
        <v>2016</v>
      </c>
      <c r="Q530">
        <v>7</v>
      </c>
      <c r="R530" t="s">
        <v>26</v>
      </c>
      <c r="S530" s="3">
        <v>42552</v>
      </c>
      <c r="T530" t="s">
        <v>27</v>
      </c>
      <c r="U530">
        <v>174</v>
      </c>
    </row>
    <row r="531" spans="1:21" x14ac:dyDescent="0.25">
      <c r="A531">
        <v>211711</v>
      </c>
      <c r="B531" t="s">
        <v>21</v>
      </c>
      <c r="C531" s="1">
        <v>42552</v>
      </c>
      <c r="D531" t="s">
        <v>95</v>
      </c>
      <c r="E531">
        <v>350</v>
      </c>
      <c r="F531" s="5">
        <v>3</v>
      </c>
      <c r="G531">
        <v>1050</v>
      </c>
      <c r="H531">
        <v>100147873</v>
      </c>
      <c r="I531" t="s">
        <v>38</v>
      </c>
      <c r="J531" s="4" t="s">
        <v>24</v>
      </c>
      <c r="K531">
        <v>0</v>
      </c>
      <c r="L531" t="s">
        <v>25</v>
      </c>
      <c r="M531" s="1">
        <v>42552</v>
      </c>
      <c r="N531" t="s">
        <v>35</v>
      </c>
      <c r="O531" s="2">
        <v>1050</v>
      </c>
      <c r="P531">
        <v>2016</v>
      </c>
      <c r="Q531">
        <v>7</v>
      </c>
      <c r="R531" t="s">
        <v>26</v>
      </c>
      <c r="S531" s="3">
        <v>42552</v>
      </c>
      <c r="T531" t="s">
        <v>27</v>
      </c>
      <c r="U531">
        <v>175</v>
      </c>
    </row>
    <row r="532" spans="1:21" x14ac:dyDescent="0.25">
      <c r="A532">
        <v>211712</v>
      </c>
      <c r="B532" t="s">
        <v>21</v>
      </c>
      <c r="C532" s="1">
        <v>42552</v>
      </c>
      <c r="D532" t="s">
        <v>376</v>
      </c>
      <c r="E532">
        <v>1315</v>
      </c>
      <c r="F532" s="5">
        <v>1</v>
      </c>
      <c r="G532">
        <v>1315</v>
      </c>
      <c r="H532">
        <v>100147874</v>
      </c>
      <c r="I532" t="s">
        <v>47</v>
      </c>
      <c r="J532" s="4" t="s">
        <v>24</v>
      </c>
      <c r="K532">
        <v>0</v>
      </c>
      <c r="L532" t="s">
        <v>25</v>
      </c>
      <c r="M532" s="1">
        <v>42552</v>
      </c>
      <c r="N532" t="s">
        <v>35</v>
      </c>
      <c r="O532" s="2">
        <v>1315</v>
      </c>
      <c r="P532">
        <v>2016</v>
      </c>
      <c r="Q532">
        <v>7</v>
      </c>
      <c r="R532" t="s">
        <v>26</v>
      </c>
      <c r="S532" s="3">
        <v>42552</v>
      </c>
      <c r="T532" t="s">
        <v>27</v>
      </c>
      <c r="U532">
        <v>176</v>
      </c>
    </row>
    <row r="533" spans="1:21" x14ac:dyDescent="0.25">
      <c r="A533">
        <v>211713</v>
      </c>
      <c r="B533" t="s">
        <v>21</v>
      </c>
      <c r="C533" s="1">
        <v>42552</v>
      </c>
      <c r="D533" t="s">
        <v>53</v>
      </c>
      <c r="E533">
        <v>320</v>
      </c>
      <c r="F533" s="5">
        <v>1</v>
      </c>
      <c r="G533">
        <v>320</v>
      </c>
      <c r="H533">
        <v>100147875</v>
      </c>
      <c r="I533" t="s">
        <v>30</v>
      </c>
      <c r="J533" s="4" t="s">
        <v>377</v>
      </c>
      <c r="K533">
        <v>0</v>
      </c>
      <c r="L533" t="s">
        <v>25</v>
      </c>
      <c r="M533" s="1">
        <v>42552</v>
      </c>
      <c r="N533" t="s">
        <v>35</v>
      </c>
      <c r="O533">
        <v>320</v>
      </c>
      <c r="P533">
        <v>2016</v>
      </c>
      <c r="Q533">
        <v>7</v>
      </c>
      <c r="R533" t="s">
        <v>26</v>
      </c>
      <c r="S533" s="3">
        <v>42552</v>
      </c>
      <c r="T533" t="s">
        <v>27</v>
      </c>
      <c r="U533">
        <v>43</v>
      </c>
    </row>
    <row r="534" spans="1:21" x14ac:dyDescent="0.25">
      <c r="A534">
        <v>211714</v>
      </c>
      <c r="B534" t="s">
        <v>21</v>
      </c>
      <c r="C534" s="1">
        <v>42552</v>
      </c>
      <c r="D534" t="s">
        <v>33</v>
      </c>
      <c r="E534">
        <v>360</v>
      </c>
      <c r="F534" s="5">
        <v>1</v>
      </c>
      <c r="G534">
        <v>360</v>
      </c>
      <c r="H534">
        <v>100147876</v>
      </c>
      <c r="I534" t="s">
        <v>30</v>
      </c>
      <c r="J534" s="4" t="s">
        <v>377</v>
      </c>
      <c r="K534">
        <v>0</v>
      </c>
      <c r="L534" t="s">
        <v>25</v>
      </c>
      <c r="M534" s="1">
        <v>42552</v>
      </c>
      <c r="N534" t="s">
        <v>35</v>
      </c>
      <c r="O534">
        <v>360</v>
      </c>
      <c r="P534">
        <v>2016</v>
      </c>
      <c r="Q534">
        <v>7</v>
      </c>
      <c r="R534" t="s">
        <v>26</v>
      </c>
      <c r="S534" s="3">
        <v>42552</v>
      </c>
      <c r="T534" t="s">
        <v>27</v>
      </c>
      <c r="U534">
        <v>43</v>
      </c>
    </row>
    <row r="535" spans="1:21" x14ac:dyDescent="0.25">
      <c r="A535">
        <v>211715</v>
      </c>
      <c r="B535" t="s">
        <v>21</v>
      </c>
      <c r="C535" s="1">
        <v>42552</v>
      </c>
      <c r="D535" t="s">
        <v>53</v>
      </c>
      <c r="E535">
        <v>320</v>
      </c>
      <c r="F535" s="5">
        <v>1</v>
      </c>
      <c r="G535">
        <v>320</v>
      </c>
      <c r="H535">
        <v>100147877</v>
      </c>
      <c r="I535" t="s">
        <v>30</v>
      </c>
      <c r="J535" s="4" t="s">
        <v>377</v>
      </c>
      <c r="K535">
        <v>0</v>
      </c>
      <c r="L535" t="s">
        <v>25</v>
      </c>
      <c r="M535" s="1">
        <v>42552</v>
      </c>
      <c r="N535" t="s">
        <v>35</v>
      </c>
      <c r="O535">
        <v>320</v>
      </c>
      <c r="P535">
        <v>2016</v>
      </c>
      <c r="Q535">
        <v>7</v>
      </c>
      <c r="R535" t="s">
        <v>26</v>
      </c>
      <c r="S535" s="3">
        <v>42552</v>
      </c>
      <c r="T535" t="s">
        <v>27</v>
      </c>
      <c r="U535">
        <v>43</v>
      </c>
    </row>
    <row r="536" spans="1:21" x14ac:dyDescent="0.25">
      <c r="A536">
        <v>211716</v>
      </c>
      <c r="B536" t="s">
        <v>21</v>
      </c>
      <c r="C536" s="1">
        <v>42552</v>
      </c>
      <c r="D536" t="s">
        <v>29</v>
      </c>
      <c r="E536">
        <v>240</v>
      </c>
      <c r="F536" s="5">
        <v>1</v>
      </c>
      <c r="G536">
        <v>240</v>
      </c>
      <c r="H536">
        <v>100147878</v>
      </c>
      <c r="I536" t="s">
        <v>30</v>
      </c>
      <c r="J536" s="4" t="s">
        <v>377</v>
      </c>
      <c r="K536">
        <v>0</v>
      </c>
      <c r="L536" t="s">
        <v>25</v>
      </c>
      <c r="M536" s="1">
        <v>42552</v>
      </c>
      <c r="N536" t="s">
        <v>35</v>
      </c>
      <c r="O536">
        <v>240</v>
      </c>
      <c r="P536">
        <v>2016</v>
      </c>
      <c r="Q536">
        <v>7</v>
      </c>
      <c r="R536" t="s">
        <v>26</v>
      </c>
      <c r="S536" s="3">
        <v>42552</v>
      </c>
      <c r="T536" t="s">
        <v>27</v>
      </c>
      <c r="U536">
        <v>43</v>
      </c>
    </row>
    <row r="537" spans="1:21" x14ac:dyDescent="0.25">
      <c r="A537">
        <v>211717</v>
      </c>
      <c r="B537" t="s">
        <v>21</v>
      </c>
      <c r="C537" s="1">
        <v>42552</v>
      </c>
      <c r="D537" t="s">
        <v>378</v>
      </c>
      <c r="E537">
        <v>5950</v>
      </c>
      <c r="F537" s="5">
        <v>1</v>
      </c>
      <c r="G537">
        <v>5950</v>
      </c>
      <c r="H537">
        <v>100147879</v>
      </c>
      <c r="I537" t="s">
        <v>23</v>
      </c>
      <c r="J537" s="4" t="s">
        <v>24</v>
      </c>
      <c r="K537">
        <v>0</v>
      </c>
      <c r="L537" t="s">
        <v>25</v>
      </c>
      <c r="M537" s="1">
        <v>42552</v>
      </c>
      <c r="N537" t="s">
        <v>35</v>
      </c>
      <c r="O537" s="2">
        <v>5950</v>
      </c>
      <c r="P537">
        <v>2016</v>
      </c>
      <c r="Q537">
        <v>7</v>
      </c>
      <c r="R537" t="s">
        <v>26</v>
      </c>
      <c r="S537" s="3">
        <v>42552</v>
      </c>
      <c r="T537" t="s">
        <v>27</v>
      </c>
      <c r="U537">
        <v>177</v>
      </c>
    </row>
    <row r="538" spans="1:21" x14ac:dyDescent="0.25">
      <c r="A538">
        <v>211719</v>
      </c>
      <c r="B538" t="s">
        <v>21</v>
      </c>
      <c r="C538" s="1">
        <v>42552</v>
      </c>
      <c r="D538" t="s">
        <v>53</v>
      </c>
      <c r="E538">
        <v>320</v>
      </c>
      <c r="F538" s="5">
        <v>1</v>
      </c>
      <c r="G538">
        <v>320</v>
      </c>
      <c r="H538">
        <v>100147880</v>
      </c>
      <c r="I538" t="s">
        <v>30</v>
      </c>
      <c r="J538" s="4" t="s">
        <v>377</v>
      </c>
      <c r="K538">
        <v>0</v>
      </c>
      <c r="L538" t="s">
        <v>25</v>
      </c>
      <c r="M538" s="1">
        <v>42552</v>
      </c>
      <c r="N538" t="s">
        <v>35</v>
      </c>
      <c r="O538">
        <v>320</v>
      </c>
      <c r="P538">
        <v>2016</v>
      </c>
      <c r="Q538">
        <v>7</v>
      </c>
      <c r="R538" t="s">
        <v>26</v>
      </c>
      <c r="S538" s="3">
        <v>42552</v>
      </c>
      <c r="T538" t="s">
        <v>27</v>
      </c>
      <c r="U538">
        <v>43</v>
      </c>
    </row>
    <row r="539" spans="1:21" x14ac:dyDescent="0.25">
      <c r="A539">
        <v>211720</v>
      </c>
      <c r="B539" t="s">
        <v>21</v>
      </c>
      <c r="C539" s="1">
        <v>42552</v>
      </c>
      <c r="D539" t="s">
        <v>339</v>
      </c>
      <c r="E539">
        <v>630</v>
      </c>
      <c r="F539" s="5">
        <v>1</v>
      </c>
      <c r="G539">
        <v>540</v>
      </c>
      <c r="H539">
        <v>100147881</v>
      </c>
      <c r="I539" t="s">
        <v>52</v>
      </c>
      <c r="J539" s="4" t="s">
        <v>24</v>
      </c>
      <c r="K539">
        <v>225</v>
      </c>
      <c r="L539" t="s">
        <v>25</v>
      </c>
      <c r="M539" s="1">
        <v>42552</v>
      </c>
      <c r="N539" t="s">
        <v>35</v>
      </c>
      <c r="O539">
        <v>630</v>
      </c>
      <c r="P539">
        <v>2016</v>
      </c>
      <c r="Q539">
        <v>7</v>
      </c>
      <c r="R539" t="s">
        <v>26</v>
      </c>
      <c r="S539" s="3">
        <v>42552</v>
      </c>
      <c r="T539" t="s">
        <v>27</v>
      </c>
      <c r="U539">
        <v>178</v>
      </c>
    </row>
    <row r="540" spans="1:21" x14ac:dyDescent="0.25">
      <c r="A540">
        <v>211721</v>
      </c>
      <c r="B540" t="s">
        <v>21</v>
      </c>
      <c r="C540" s="1">
        <v>42552</v>
      </c>
      <c r="D540" t="s">
        <v>379</v>
      </c>
      <c r="E540">
        <v>210</v>
      </c>
      <c r="F540" s="5">
        <v>1</v>
      </c>
      <c r="G540">
        <v>540</v>
      </c>
      <c r="H540">
        <v>100147881</v>
      </c>
      <c r="I540" t="s">
        <v>38</v>
      </c>
      <c r="J540" s="4" t="s">
        <v>24</v>
      </c>
      <c r="K540">
        <v>75</v>
      </c>
      <c r="L540" t="s">
        <v>25</v>
      </c>
      <c r="M540" s="1">
        <v>42552</v>
      </c>
      <c r="N540" t="s">
        <v>35</v>
      </c>
      <c r="O540">
        <v>210</v>
      </c>
      <c r="P540">
        <v>2016</v>
      </c>
      <c r="Q540">
        <v>7</v>
      </c>
      <c r="R540" t="s">
        <v>26</v>
      </c>
      <c r="S540" s="3">
        <v>42552</v>
      </c>
      <c r="T540" t="s">
        <v>27</v>
      </c>
      <c r="U540">
        <v>178</v>
      </c>
    </row>
    <row r="541" spans="1:21" x14ac:dyDescent="0.25">
      <c r="A541">
        <v>211722</v>
      </c>
      <c r="B541" t="s">
        <v>21</v>
      </c>
      <c r="C541" s="1">
        <v>42552</v>
      </c>
      <c r="D541" t="s">
        <v>380</v>
      </c>
      <c r="E541">
        <v>100</v>
      </c>
      <c r="F541" s="5">
        <v>1</v>
      </c>
      <c r="G541">
        <v>100</v>
      </c>
      <c r="H541">
        <v>100147882</v>
      </c>
      <c r="I541" t="s">
        <v>38</v>
      </c>
      <c r="J541" s="4" t="s">
        <v>24</v>
      </c>
      <c r="K541">
        <v>0</v>
      </c>
      <c r="L541" t="s">
        <v>25</v>
      </c>
      <c r="M541" s="1">
        <v>42552</v>
      </c>
      <c r="N541" t="s">
        <v>35</v>
      </c>
      <c r="O541">
        <v>100</v>
      </c>
      <c r="P541">
        <v>2016</v>
      </c>
      <c r="Q541">
        <v>7</v>
      </c>
      <c r="R541" t="s">
        <v>26</v>
      </c>
      <c r="S541" s="3">
        <v>42552</v>
      </c>
      <c r="T541" t="s">
        <v>27</v>
      </c>
      <c r="U541">
        <v>179</v>
      </c>
    </row>
    <row r="542" spans="1:21" x14ac:dyDescent="0.25">
      <c r="A542">
        <v>211723</v>
      </c>
      <c r="B542" t="s">
        <v>36</v>
      </c>
      <c r="C542" s="1">
        <v>42552</v>
      </c>
      <c r="D542" t="s">
        <v>381</v>
      </c>
      <c r="E542">
        <v>3900</v>
      </c>
      <c r="F542" s="5">
        <v>1</v>
      </c>
      <c r="G542">
        <v>3900</v>
      </c>
      <c r="H542">
        <v>100147883</v>
      </c>
      <c r="I542" t="s">
        <v>47</v>
      </c>
      <c r="J542" s="4" t="s">
        <v>24</v>
      </c>
      <c r="K542">
        <v>0</v>
      </c>
      <c r="L542" t="s">
        <v>25</v>
      </c>
      <c r="M542" s="1">
        <v>42552</v>
      </c>
      <c r="N542" t="s">
        <v>39</v>
      </c>
      <c r="O542" s="2">
        <v>3900</v>
      </c>
      <c r="P542">
        <v>2016</v>
      </c>
      <c r="Q542">
        <v>7</v>
      </c>
      <c r="R542" t="s">
        <v>26</v>
      </c>
      <c r="S542" s="3">
        <v>42552</v>
      </c>
      <c r="T542" t="s">
        <v>27</v>
      </c>
      <c r="U542">
        <v>180</v>
      </c>
    </row>
    <row r="543" spans="1:21" x14ac:dyDescent="0.25">
      <c r="A543">
        <v>211724</v>
      </c>
      <c r="B543" t="s">
        <v>28</v>
      </c>
      <c r="C543" s="1">
        <v>42552</v>
      </c>
      <c r="D543" t="s">
        <v>382</v>
      </c>
      <c r="E543">
        <v>899</v>
      </c>
      <c r="F543" s="5">
        <v>2</v>
      </c>
      <c r="G543">
        <v>1798</v>
      </c>
      <c r="H543">
        <v>100147884</v>
      </c>
      <c r="I543" t="s">
        <v>56</v>
      </c>
      <c r="J543" s="4" t="s">
        <v>24</v>
      </c>
      <c r="K543">
        <v>0</v>
      </c>
      <c r="L543" t="s">
        <v>25</v>
      </c>
      <c r="M543" s="1">
        <v>42552</v>
      </c>
      <c r="N543" t="s">
        <v>31</v>
      </c>
      <c r="O543" s="2">
        <v>1798</v>
      </c>
      <c r="P543">
        <v>2016</v>
      </c>
      <c r="Q543">
        <v>7</v>
      </c>
      <c r="R543" t="s">
        <v>26</v>
      </c>
      <c r="S543" s="3">
        <v>42552</v>
      </c>
      <c r="T543" t="s">
        <v>27</v>
      </c>
      <c r="U543">
        <v>181</v>
      </c>
    </row>
    <row r="544" spans="1:21" x14ac:dyDescent="0.25">
      <c r="A544">
        <v>211726</v>
      </c>
      <c r="B544" t="s">
        <v>28</v>
      </c>
      <c r="C544" s="1">
        <v>42552</v>
      </c>
      <c r="D544" t="s">
        <v>383</v>
      </c>
      <c r="E544">
        <v>1100</v>
      </c>
      <c r="F544" s="5">
        <v>2</v>
      </c>
      <c r="G544">
        <v>2200</v>
      </c>
      <c r="H544">
        <v>100147885</v>
      </c>
      <c r="I544" t="s">
        <v>56</v>
      </c>
      <c r="J544" s="4" t="s">
        <v>24</v>
      </c>
      <c r="K544">
        <v>0</v>
      </c>
      <c r="L544" t="s">
        <v>25</v>
      </c>
      <c r="M544" s="1">
        <v>42552</v>
      </c>
      <c r="N544" t="s">
        <v>31</v>
      </c>
      <c r="O544" s="2">
        <v>2200</v>
      </c>
      <c r="P544">
        <v>2016</v>
      </c>
      <c r="Q544">
        <v>7</v>
      </c>
      <c r="R544" t="s">
        <v>26</v>
      </c>
      <c r="S544" s="3">
        <v>42552</v>
      </c>
      <c r="T544" t="s">
        <v>27</v>
      </c>
      <c r="U544">
        <v>182</v>
      </c>
    </row>
    <row r="545" spans="1:21" x14ac:dyDescent="0.25">
      <c r="A545">
        <v>211728</v>
      </c>
      <c r="B545" t="s">
        <v>28</v>
      </c>
      <c r="C545" s="1">
        <v>42552</v>
      </c>
      <c r="D545" t="s">
        <v>384</v>
      </c>
      <c r="E545">
        <v>999</v>
      </c>
      <c r="F545" s="5">
        <v>2</v>
      </c>
      <c r="G545">
        <v>1998</v>
      </c>
      <c r="H545">
        <v>100147886</v>
      </c>
      <c r="I545" t="s">
        <v>56</v>
      </c>
      <c r="J545" s="4" t="s">
        <v>24</v>
      </c>
      <c r="K545">
        <v>0</v>
      </c>
      <c r="L545" t="s">
        <v>25</v>
      </c>
      <c r="M545" s="1">
        <v>42552</v>
      </c>
      <c r="N545" t="s">
        <v>31</v>
      </c>
      <c r="O545" s="2">
        <v>1998</v>
      </c>
      <c r="P545">
        <v>2016</v>
      </c>
      <c r="Q545">
        <v>7</v>
      </c>
      <c r="R545" t="s">
        <v>26</v>
      </c>
      <c r="S545" s="3">
        <v>42552</v>
      </c>
      <c r="T545" t="s">
        <v>27</v>
      </c>
      <c r="U545">
        <v>182</v>
      </c>
    </row>
    <row r="546" spans="1:21" x14ac:dyDescent="0.25">
      <c r="A546">
        <v>211730</v>
      </c>
      <c r="B546" t="s">
        <v>21</v>
      </c>
      <c r="C546" s="1">
        <v>42552</v>
      </c>
      <c r="D546" t="s">
        <v>64</v>
      </c>
      <c r="E546">
        <v>149</v>
      </c>
      <c r="F546" s="5">
        <v>1</v>
      </c>
      <c r="G546">
        <v>149</v>
      </c>
      <c r="H546">
        <v>100147887</v>
      </c>
      <c r="I546" t="s">
        <v>65</v>
      </c>
      <c r="J546" s="4" t="s">
        <v>24</v>
      </c>
      <c r="K546">
        <v>0</v>
      </c>
      <c r="L546" t="s">
        <v>25</v>
      </c>
      <c r="M546" s="1">
        <v>42552</v>
      </c>
      <c r="N546" t="s">
        <v>35</v>
      </c>
      <c r="O546">
        <v>149</v>
      </c>
      <c r="P546">
        <v>2016</v>
      </c>
      <c r="Q546">
        <v>7</v>
      </c>
      <c r="R546" t="s">
        <v>26</v>
      </c>
      <c r="S546" s="3">
        <v>42552</v>
      </c>
      <c r="T546" t="s">
        <v>27</v>
      </c>
      <c r="U546">
        <v>183</v>
      </c>
    </row>
    <row r="547" spans="1:21" x14ac:dyDescent="0.25">
      <c r="A547">
        <v>211731</v>
      </c>
      <c r="B547" t="s">
        <v>28</v>
      </c>
      <c r="C547" s="1">
        <v>42552</v>
      </c>
      <c r="D547" t="s">
        <v>385</v>
      </c>
      <c r="E547">
        <v>799</v>
      </c>
      <c r="F547" s="5">
        <v>2</v>
      </c>
      <c r="G547">
        <v>1598</v>
      </c>
      <c r="H547">
        <v>100147888</v>
      </c>
      <c r="I547" t="s">
        <v>56</v>
      </c>
      <c r="J547" s="4" t="s">
        <v>24</v>
      </c>
      <c r="K547">
        <v>0</v>
      </c>
      <c r="L547" t="s">
        <v>25</v>
      </c>
      <c r="M547" s="1">
        <v>42552</v>
      </c>
      <c r="N547" t="s">
        <v>31</v>
      </c>
      <c r="O547" s="2">
        <v>1598</v>
      </c>
      <c r="P547">
        <v>2016</v>
      </c>
      <c r="Q547">
        <v>7</v>
      </c>
      <c r="R547" t="s">
        <v>26</v>
      </c>
      <c r="S547" s="3">
        <v>42552</v>
      </c>
      <c r="T547" t="s">
        <v>27</v>
      </c>
      <c r="U547">
        <v>182</v>
      </c>
    </row>
    <row r="548" spans="1:21" x14ac:dyDescent="0.25">
      <c r="A548">
        <v>211733</v>
      </c>
      <c r="B548" t="s">
        <v>21</v>
      </c>
      <c r="C548" s="1">
        <v>42552</v>
      </c>
      <c r="D548" t="s">
        <v>238</v>
      </c>
      <c r="E548">
        <v>150</v>
      </c>
      <c r="F548" s="5">
        <v>1</v>
      </c>
      <c r="G548">
        <v>150</v>
      </c>
      <c r="H548">
        <v>100147889</v>
      </c>
      <c r="I548" t="s">
        <v>38</v>
      </c>
      <c r="J548" s="4">
        <v>41078</v>
      </c>
      <c r="K548">
        <v>0</v>
      </c>
      <c r="L548" t="s">
        <v>25</v>
      </c>
      <c r="M548" s="1">
        <v>42552</v>
      </c>
      <c r="N548" t="s">
        <v>35</v>
      </c>
      <c r="O548">
        <v>150</v>
      </c>
      <c r="P548">
        <v>2016</v>
      </c>
      <c r="Q548">
        <v>7</v>
      </c>
      <c r="R548" t="s">
        <v>26</v>
      </c>
      <c r="S548" s="3">
        <v>42552</v>
      </c>
      <c r="T548" t="s">
        <v>27</v>
      </c>
      <c r="U548">
        <v>184</v>
      </c>
    </row>
    <row r="549" spans="1:21" x14ac:dyDescent="0.25">
      <c r="A549">
        <v>211734</v>
      </c>
      <c r="B549" t="s">
        <v>28</v>
      </c>
      <c r="C549" s="1">
        <v>42553</v>
      </c>
      <c r="D549" t="s">
        <v>386</v>
      </c>
      <c r="E549">
        <v>495</v>
      </c>
      <c r="F549" s="5">
        <v>1</v>
      </c>
      <c r="G549">
        <v>495</v>
      </c>
      <c r="H549">
        <v>100147890</v>
      </c>
      <c r="I549" t="s">
        <v>38</v>
      </c>
      <c r="J549" s="4" t="s">
        <v>24</v>
      </c>
      <c r="K549">
        <v>0</v>
      </c>
      <c r="L549" t="s">
        <v>25</v>
      </c>
      <c r="M549" s="1">
        <v>42553</v>
      </c>
      <c r="N549" t="s">
        <v>31</v>
      </c>
      <c r="O549">
        <v>495</v>
      </c>
      <c r="P549">
        <v>2016</v>
      </c>
      <c r="Q549">
        <v>7</v>
      </c>
      <c r="R549" t="s">
        <v>26</v>
      </c>
      <c r="S549" s="3">
        <v>42552</v>
      </c>
      <c r="T549" t="s">
        <v>27</v>
      </c>
      <c r="U549">
        <v>185</v>
      </c>
    </row>
    <row r="550" spans="1:21" x14ac:dyDescent="0.25">
      <c r="A550">
        <v>211735</v>
      </c>
      <c r="B550" t="s">
        <v>21</v>
      </c>
      <c r="C550" s="1">
        <v>42553</v>
      </c>
      <c r="D550" t="s">
        <v>387</v>
      </c>
      <c r="E550">
        <v>33685</v>
      </c>
      <c r="F550" s="5">
        <v>1</v>
      </c>
      <c r="G550">
        <v>33685</v>
      </c>
      <c r="H550">
        <v>100147891</v>
      </c>
      <c r="I550" t="s">
        <v>47</v>
      </c>
      <c r="J550" s="4" t="s">
        <v>24</v>
      </c>
      <c r="K550">
        <v>0</v>
      </c>
      <c r="L550" t="s">
        <v>25</v>
      </c>
      <c r="M550" s="1">
        <v>42553</v>
      </c>
      <c r="N550" t="s">
        <v>35</v>
      </c>
      <c r="O550" s="2">
        <v>33685</v>
      </c>
      <c r="P550">
        <v>2016</v>
      </c>
      <c r="Q550">
        <v>7</v>
      </c>
      <c r="R550" t="s">
        <v>26</v>
      </c>
      <c r="S550" s="3">
        <v>42552</v>
      </c>
      <c r="T550" t="s">
        <v>27</v>
      </c>
      <c r="U550">
        <v>186</v>
      </c>
    </row>
    <row r="551" spans="1:21" x14ac:dyDescent="0.25">
      <c r="A551">
        <v>211736</v>
      </c>
      <c r="B551" t="s">
        <v>21</v>
      </c>
      <c r="C551" s="1">
        <v>42553</v>
      </c>
      <c r="D551" t="s">
        <v>388</v>
      </c>
      <c r="E551">
        <v>260</v>
      </c>
      <c r="F551" s="5">
        <v>1</v>
      </c>
      <c r="G551">
        <v>320</v>
      </c>
      <c r="H551">
        <v>100147892</v>
      </c>
      <c r="I551" t="s">
        <v>38</v>
      </c>
      <c r="J551" s="4" t="s">
        <v>24</v>
      </c>
      <c r="K551">
        <v>100</v>
      </c>
      <c r="L551" t="s">
        <v>25</v>
      </c>
      <c r="M551" s="1">
        <v>42553</v>
      </c>
      <c r="N551" t="s">
        <v>35</v>
      </c>
      <c r="O551">
        <v>260</v>
      </c>
      <c r="P551">
        <v>2016</v>
      </c>
      <c r="Q551">
        <v>7</v>
      </c>
      <c r="R551" t="s">
        <v>26</v>
      </c>
      <c r="S551" s="3">
        <v>42552</v>
      </c>
      <c r="T551" t="s">
        <v>27</v>
      </c>
      <c r="U551">
        <v>168</v>
      </c>
    </row>
    <row r="552" spans="1:21" x14ac:dyDescent="0.25">
      <c r="A552">
        <v>211737</v>
      </c>
      <c r="B552" t="s">
        <v>21</v>
      </c>
      <c r="C552" s="1">
        <v>42553</v>
      </c>
      <c r="D552" t="s">
        <v>352</v>
      </c>
      <c r="E552">
        <v>260</v>
      </c>
      <c r="F552" s="5">
        <v>1</v>
      </c>
      <c r="G552">
        <v>320</v>
      </c>
      <c r="H552">
        <v>100147892</v>
      </c>
      <c r="I552" t="s">
        <v>38</v>
      </c>
      <c r="J552" s="4" t="s">
        <v>24</v>
      </c>
      <c r="K552">
        <v>100</v>
      </c>
      <c r="L552" t="s">
        <v>25</v>
      </c>
      <c r="M552" s="1">
        <v>42553</v>
      </c>
      <c r="N552" t="s">
        <v>35</v>
      </c>
      <c r="O552">
        <v>260</v>
      </c>
      <c r="P552">
        <v>2016</v>
      </c>
      <c r="Q552">
        <v>7</v>
      </c>
      <c r="R552" t="s">
        <v>26</v>
      </c>
      <c r="S552" s="3">
        <v>42552</v>
      </c>
      <c r="T552" t="s">
        <v>27</v>
      </c>
      <c r="U552">
        <v>168</v>
      </c>
    </row>
    <row r="553" spans="1:21" x14ac:dyDescent="0.25">
      <c r="A553">
        <v>211738</v>
      </c>
      <c r="B553" t="s">
        <v>28</v>
      </c>
      <c r="C553" s="1">
        <v>42553</v>
      </c>
      <c r="D553" t="s">
        <v>389</v>
      </c>
      <c r="E553">
        <v>630</v>
      </c>
      <c r="F553" s="5">
        <v>1</v>
      </c>
      <c r="G553">
        <v>1035</v>
      </c>
      <c r="H553">
        <v>100147893</v>
      </c>
      <c r="I553" t="s">
        <v>52</v>
      </c>
      <c r="J553" s="4" t="s">
        <v>24</v>
      </c>
      <c r="K553">
        <v>0</v>
      </c>
      <c r="L553" t="s">
        <v>25</v>
      </c>
      <c r="M553" s="1">
        <v>42553</v>
      </c>
      <c r="N553" t="s">
        <v>31</v>
      </c>
      <c r="O553">
        <v>630</v>
      </c>
      <c r="P553">
        <v>2016</v>
      </c>
      <c r="Q553">
        <v>7</v>
      </c>
      <c r="R553" t="s">
        <v>26</v>
      </c>
      <c r="S553" s="3">
        <v>42552</v>
      </c>
      <c r="T553" t="s">
        <v>27</v>
      </c>
      <c r="U553">
        <v>187</v>
      </c>
    </row>
    <row r="554" spans="1:21" x14ac:dyDescent="0.25">
      <c r="A554">
        <v>211739</v>
      </c>
      <c r="B554" t="s">
        <v>28</v>
      </c>
      <c r="C554" s="1">
        <v>42553</v>
      </c>
      <c r="D554" t="s">
        <v>95</v>
      </c>
      <c r="E554">
        <v>350</v>
      </c>
      <c r="F554" s="5">
        <v>1</v>
      </c>
      <c r="G554">
        <v>1035</v>
      </c>
      <c r="H554">
        <v>100147893</v>
      </c>
      <c r="I554" t="s">
        <v>38</v>
      </c>
      <c r="J554" s="4" t="s">
        <v>24</v>
      </c>
      <c r="K554">
        <v>0</v>
      </c>
      <c r="L554" t="s">
        <v>25</v>
      </c>
      <c r="M554" s="1">
        <v>42553</v>
      </c>
      <c r="N554" t="s">
        <v>31</v>
      </c>
      <c r="O554">
        <v>350</v>
      </c>
      <c r="P554">
        <v>2016</v>
      </c>
      <c r="Q554">
        <v>7</v>
      </c>
      <c r="R554" t="s">
        <v>26</v>
      </c>
      <c r="S554" s="3">
        <v>42552</v>
      </c>
      <c r="T554" t="s">
        <v>27</v>
      </c>
      <c r="U554">
        <v>187</v>
      </c>
    </row>
    <row r="555" spans="1:21" x14ac:dyDescent="0.25">
      <c r="A555">
        <v>211740</v>
      </c>
      <c r="B555" t="s">
        <v>28</v>
      </c>
      <c r="C555" s="1">
        <v>42553</v>
      </c>
      <c r="D555" t="s">
        <v>390</v>
      </c>
      <c r="E555">
        <v>55</v>
      </c>
      <c r="F555" s="5">
        <v>1</v>
      </c>
      <c r="G555">
        <v>1035</v>
      </c>
      <c r="H555">
        <v>100147893</v>
      </c>
      <c r="I555" t="s">
        <v>52</v>
      </c>
      <c r="J555" s="4" t="s">
        <v>24</v>
      </c>
      <c r="K555">
        <v>0</v>
      </c>
      <c r="L555" t="s">
        <v>25</v>
      </c>
      <c r="M555" s="1">
        <v>42553</v>
      </c>
      <c r="N555" t="s">
        <v>31</v>
      </c>
      <c r="O555">
        <v>55</v>
      </c>
      <c r="P555">
        <v>2016</v>
      </c>
      <c r="Q555">
        <v>7</v>
      </c>
      <c r="R555" t="s">
        <v>26</v>
      </c>
      <c r="S555" s="3">
        <v>42552</v>
      </c>
      <c r="T555" t="s">
        <v>27</v>
      </c>
      <c r="U555">
        <v>187</v>
      </c>
    </row>
    <row r="556" spans="1:21" x14ac:dyDescent="0.25">
      <c r="A556">
        <v>211741</v>
      </c>
      <c r="B556" t="s">
        <v>28</v>
      </c>
      <c r="C556" s="1">
        <v>42553</v>
      </c>
      <c r="D556" t="s">
        <v>183</v>
      </c>
      <c r="E556">
        <v>25999</v>
      </c>
      <c r="F556" s="5">
        <v>1</v>
      </c>
      <c r="G556">
        <v>25999</v>
      </c>
      <c r="H556">
        <v>100147894</v>
      </c>
      <c r="I556" t="s">
        <v>43</v>
      </c>
      <c r="J556" s="4" t="s">
        <v>24</v>
      </c>
      <c r="K556">
        <v>0</v>
      </c>
      <c r="L556" t="s">
        <v>44</v>
      </c>
      <c r="M556" s="1">
        <v>42553</v>
      </c>
      <c r="N556" t="s">
        <v>31</v>
      </c>
      <c r="O556" s="2">
        <v>25999</v>
      </c>
      <c r="P556">
        <v>2016</v>
      </c>
      <c r="Q556">
        <v>7</v>
      </c>
      <c r="R556" t="s">
        <v>26</v>
      </c>
      <c r="S556" s="3">
        <v>42552</v>
      </c>
      <c r="T556" t="s">
        <v>27</v>
      </c>
      <c r="U556">
        <v>188</v>
      </c>
    </row>
    <row r="557" spans="1:21" x14ac:dyDescent="0.25">
      <c r="A557">
        <v>211742</v>
      </c>
      <c r="B557" t="s">
        <v>21</v>
      </c>
      <c r="C557" s="1">
        <v>42553</v>
      </c>
      <c r="D557" t="s">
        <v>101</v>
      </c>
      <c r="E557">
        <v>510</v>
      </c>
      <c r="F557" s="5">
        <v>1</v>
      </c>
      <c r="G557">
        <v>210</v>
      </c>
      <c r="H557">
        <v>100147895</v>
      </c>
      <c r="I557" t="s">
        <v>38</v>
      </c>
      <c r="J557" s="4" t="s">
        <v>24</v>
      </c>
      <c r="K557">
        <v>300</v>
      </c>
      <c r="L557" t="s">
        <v>25</v>
      </c>
      <c r="M557" s="1">
        <v>42553</v>
      </c>
      <c r="N557" t="s">
        <v>35</v>
      </c>
      <c r="O557">
        <v>510</v>
      </c>
      <c r="P557">
        <v>2016</v>
      </c>
      <c r="Q557">
        <v>7</v>
      </c>
      <c r="R557" t="s">
        <v>26</v>
      </c>
      <c r="S557" s="3">
        <v>42552</v>
      </c>
      <c r="T557" t="s">
        <v>27</v>
      </c>
      <c r="U557">
        <v>189</v>
      </c>
    </row>
    <row r="558" spans="1:21" x14ac:dyDescent="0.25">
      <c r="A558">
        <v>211743</v>
      </c>
      <c r="B558" t="s">
        <v>36</v>
      </c>
      <c r="C558" s="1">
        <v>42553</v>
      </c>
      <c r="D558" t="s">
        <v>391</v>
      </c>
      <c r="E558">
        <v>999</v>
      </c>
      <c r="F558" s="5">
        <v>1</v>
      </c>
      <c r="G558">
        <v>0</v>
      </c>
      <c r="H558">
        <v>100147896</v>
      </c>
      <c r="I558" t="s">
        <v>56</v>
      </c>
      <c r="J558" s="4" t="s">
        <v>24</v>
      </c>
      <c r="K558">
        <v>0</v>
      </c>
      <c r="L558" t="s">
        <v>54</v>
      </c>
      <c r="M558" s="1">
        <v>42553</v>
      </c>
      <c r="N558" t="s">
        <v>39</v>
      </c>
      <c r="O558">
        <v>999</v>
      </c>
      <c r="P558">
        <v>2016</v>
      </c>
      <c r="Q558">
        <v>7</v>
      </c>
      <c r="R558" t="s">
        <v>26</v>
      </c>
      <c r="S558" s="3">
        <v>42552</v>
      </c>
      <c r="T558" t="s">
        <v>27</v>
      </c>
      <c r="U558">
        <v>190</v>
      </c>
    </row>
    <row r="559" spans="1:21" x14ac:dyDescent="0.25">
      <c r="A559">
        <v>211745</v>
      </c>
      <c r="B559" t="s">
        <v>21</v>
      </c>
      <c r="C559" s="1">
        <v>42553</v>
      </c>
      <c r="D559" t="s">
        <v>392</v>
      </c>
      <c r="E559">
        <v>650</v>
      </c>
      <c r="F559" s="5">
        <v>1</v>
      </c>
      <c r="G559">
        <v>2600</v>
      </c>
      <c r="H559">
        <v>100147897</v>
      </c>
      <c r="I559" t="s">
        <v>56</v>
      </c>
      <c r="J559" s="4" t="s">
        <v>24</v>
      </c>
      <c r="K559">
        <v>0</v>
      </c>
      <c r="L559" t="s">
        <v>25</v>
      </c>
      <c r="M559" s="1">
        <v>42553</v>
      </c>
      <c r="N559" t="s">
        <v>35</v>
      </c>
      <c r="O559">
        <v>650</v>
      </c>
      <c r="P559">
        <v>2016</v>
      </c>
      <c r="Q559">
        <v>7</v>
      </c>
      <c r="R559" t="s">
        <v>26</v>
      </c>
      <c r="S559" s="3">
        <v>42552</v>
      </c>
      <c r="T559" t="s">
        <v>27</v>
      </c>
      <c r="U559">
        <v>191</v>
      </c>
    </row>
    <row r="560" spans="1:21" x14ac:dyDescent="0.25">
      <c r="A560">
        <v>211747</v>
      </c>
      <c r="B560" t="s">
        <v>21</v>
      </c>
      <c r="C560" s="1">
        <v>42553</v>
      </c>
      <c r="D560" t="s">
        <v>393</v>
      </c>
      <c r="E560">
        <v>650</v>
      </c>
      <c r="F560" s="5">
        <v>1</v>
      </c>
      <c r="G560">
        <v>2600</v>
      </c>
      <c r="H560">
        <v>100147897</v>
      </c>
      <c r="I560" t="s">
        <v>56</v>
      </c>
      <c r="J560" s="4" t="s">
        <v>24</v>
      </c>
      <c r="K560">
        <v>0</v>
      </c>
      <c r="L560" t="s">
        <v>25</v>
      </c>
      <c r="M560" s="1">
        <v>42553</v>
      </c>
      <c r="N560" t="s">
        <v>35</v>
      </c>
      <c r="O560">
        <v>650</v>
      </c>
      <c r="P560">
        <v>2016</v>
      </c>
      <c r="Q560">
        <v>7</v>
      </c>
      <c r="R560" t="s">
        <v>26</v>
      </c>
      <c r="S560" s="3">
        <v>42552</v>
      </c>
      <c r="T560" t="s">
        <v>27</v>
      </c>
      <c r="U560">
        <v>191</v>
      </c>
    </row>
    <row r="561" spans="1:21" x14ac:dyDescent="0.25">
      <c r="A561">
        <v>211749</v>
      </c>
      <c r="B561" t="s">
        <v>21</v>
      </c>
      <c r="C561" s="1">
        <v>42553</v>
      </c>
      <c r="D561" t="s">
        <v>394</v>
      </c>
      <c r="E561">
        <v>650</v>
      </c>
      <c r="F561" s="5">
        <v>1</v>
      </c>
      <c r="G561">
        <v>2600</v>
      </c>
      <c r="H561">
        <v>100147897</v>
      </c>
      <c r="I561" t="s">
        <v>56</v>
      </c>
      <c r="J561" s="4" t="s">
        <v>24</v>
      </c>
      <c r="K561">
        <v>0</v>
      </c>
      <c r="L561" t="s">
        <v>25</v>
      </c>
      <c r="M561" s="1">
        <v>42553</v>
      </c>
      <c r="N561" t="s">
        <v>35</v>
      </c>
      <c r="O561">
        <v>650</v>
      </c>
      <c r="P561">
        <v>2016</v>
      </c>
      <c r="Q561">
        <v>7</v>
      </c>
      <c r="R561" t="s">
        <v>26</v>
      </c>
      <c r="S561" s="3">
        <v>42552</v>
      </c>
      <c r="T561" t="s">
        <v>27</v>
      </c>
      <c r="U561">
        <v>191</v>
      </c>
    </row>
    <row r="562" spans="1:21" x14ac:dyDescent="0.25">
      <c r="A562">
        <v>211751</v>
      </c>
      <c r="B562" t="s">
        <v>21</v>
      </c>
      <c r="C562" s="1">
        <v>42553</v>
      </c>
      <c r="D562" t="s">
        <v>395</v>
      </c>
      <c r="E562">
        <v>650</v>
      </c>
      <c r="F562" s="5">
        <v>1</v>
      </c>
      <c r="G562">
        <v>2600</v>
      </c>
      <c r="H562">
        <v>100147897</v>
      </c>
      <c r="I562" t="s">
        <v>56</v>
      </c>
      <c r="J562" s="4" t="s">
        <v>24</v>
      </c>
      <c r="K562">
        <v>0</v>
      </c>
      <c r="L562" t="s">
        <v>25</v>
      </c>
      <c r="M562" s="1">
        <v>42553</v>
      </c>
      <c r="N562" t="s">
        <v>35</v>
      </c>
      <c r="O562">
        <v>650</v>
      </c>
      <c r="P562">
        <v>2016</v>
      </c>
      <c r="Q562">
        <v>7</v>
      </c>
      <c r="R562" t="s">
        <v>26</v>
      </c>
      <c r="S562" s="3">
        <v>42552</v>
      </c>
      <c r="T562" t="s">
        <v>27</v>
      </c>
      <c r="U562">
        <v>191</v>
      </c>
    </row>
    <row r="563" spans="1:21" x14ac:dyDescent="0.25">
      <c r="A563">
        <v>211753</v>
      </c>
      <c r="B563" t="s">
        <v>28</v>
      </c>
      <c r="C563" s="1">
        <v>42553</v>
      </c>
      <c r="D563" t="s">
        <v>396</v>
      </c>
      <c r="E563">
        <v>2950</v>
      </c>
      <c r="F563" s="5">
        <v>1</v>
      </c>
      <c r="G563">
        <v>2950</v>
      </c>
      <c r="H563">
        <v>100147898</v>
      </c>
      <c r="I563" t="s">
        <v>106</v>
      </c>
      <c r="J563" s="4" t="s">
        <v>24</v>
      </c>
      <c r="K563">
        <v>0</v>
      </c>
      <c r="L563" t="s">
        <v>25</v>
      </c>
      <c r="M563" s="1">
        <v>42553</v>
      </c>
      <c r="N563" t="s">
        <v>31</v>
      </c>
      <c r="O563" s="2">
        <v>2950</v>
      </c>
      <c r="P563">
        <v>2016</v>
      </c>
      <c r="Q563">
        <v>7</v>
      </c>
      <c r="R563" t="s">
        <v>26</v>
      </c>
      <c r="S563" s="3">
        <v>42552</v>
      </c>
      <c r="T563" t="s">
        <v>27</v>
      </c>
      <c r="U563">
        <v>192</v>
      </c>
    </row>
    <row r="564" spans="1:21" x14ac:dyDescent="0.25">
      <c r="A564">
        <v>211754</v>
      </c>
      <c r="B564" t="s">
        <v>28</v>
      </c>
      <c r="C564" s="1">
        <v>42553</v>
      </c>
      <c r="D564" t="s">
        <v>397</v>
      </c>
      <c r="E564">
        <v>220</v>
      </c>
      <c r="F564" s="5">
        <v>1</v>
      </c>
      <c r="G564">
        <v>220</v>
      </c>
      <c r="H564">
        <v>100147899</v>
      </c>
      <c r="I564" t="s">
        <v>43</v>
      </c>
      <c r="J564" s="4" t="s">
        <v>24</v>
      </c>
      <c r="K564">
        <v>0</v>
      </c>
      <c r="L564" t="s">
        <v>25</v>
      </c>
      <c r="M564" s="1">
        <v>42553</v>
      </c>
      <c r="N564" t="s">
        <v>31</v>
      </c>
      <c r="O564">
        <v>220</v>
      </c>
      <c r="P564">
        <v>2016</v>
      </c>
      <c r="Q564">
        <v>7</v>
      </c>
      <c r="R564" t="s">
        <v>26</v>
      </c>
      <c r="S564" s="3">
        <v>42552</v>
      </c>
      <c r="T564" t="s">
        <v>27</v>
      </c>
      <c r="U564">
        <v>193</v>
      </c>
    </row>
    <row r="565" spans="1:21" x14ac:dyDescent="0.25">
      <c r="A565">
        <v>211755</v>
      </c>
      <c r="B565" t="s">
        <v>21</v>
      </c>
      <c r="C565" s="1">
        <v>42553</v>
      </c>
      <c r="D565" t="s">
        <v>160</v>
      </c>
      <c r="E565">
        <v>425</v>
      </c>
      <c r="F565" s="5">
        <v>10</v>
      </c>
      <c r="G565">
        <v>4250</v>
      </c>
      <c r="H565">
        <v>100147900</v>
      </c>
      <c r="I565" t="s">
        <v>38</v>
      </c>
      <c r="J565" s="4" t="s">
        <v>24</v>
      </c>
      <c r="K565">
        <v>0</v>
      </c>
      <c r="L565" t="s">
        <v>25</v>
      </c>
      <c r="M565" s="1">
        <v>42553</v>
      </c>
      <c r="N565" t="s">
        <v>35</v>
      </c>
      <c r="O565" s="2">
        <v>4250</v>
      </c>
      <c r="P565">
        <v>2016</v>
      </c>
      <c r="Q565">
        <v>7</v>
      </c>
      <c r="R565" t="s">
        <v>26</v>
      </c>
      <c r="S565" s="3">
        <v>42552</v>
      </c>
      <c r="T565" t="s">
        <v>27</v>
      </c>
      <c r="U565">
        <v>194</v>
      </c>
    </row>
    <row r="566" spans="1:21" x14ac:dyDescent="0.25">
      <c r="A566">
        <v>211756</v>
      </c>
      <c r="B566" t="s">
        <v>28</v>
      </c>
      <c r="C566" s="1">
        <v>42553</v>
      </c>
      <c r="D566" t="s">
        <v>398</v>
      </c>
      <c r="E566">
        <v>2800</v>
      </c>
      <c r="F566" s="5">
        <v>1</v>
      </c>
      <c r="G566">
        <v>4000</v>
      </c>
      <c r="H566">
        <v>100147901</v>
      </c>
      <c r="I566" t="s">
        <v>56</v>
      </c>
      <c r="J566" s="4" t="s">
        <v>24</v>
      </c>
      <c r="K566">
        <v>0</v>
      </c>
      <c r="L566" t="s">
        <v>223</v>
      </c>
      <c r="M566" s="1">
        <v>42553</v>
      </c>
      <c r="N566" t="s">
        <v>31</v>
      </c>
      <c r="O566" s="2">
        <v>2800</v>
      </c>
      <c r="P566">
        <v>2016</v>
      </c>
      <c r="Q566">
        <v>7</v>
      </c>
      <c r="R566" t="s">
        <v>26</v>
      </c>
      <c r="S566" s="3">
        <v>42552</v>
      </c>
      <c r="T566" t="s">
        <v>27</v>
      </c>
      <c r="U566">
        <v>195</v>
      </c>
    </row>
    <row r="567" spans="1:21" x14ac:dyDescent="0.25">
      <c r="A567">
        <v>211758</v>
      </c>
      <c r="B567" t="s">
        <v>28</v>
      </c>
      <c r="C567" s="1">
        <v>42553</v>
      </c>
      <c r="D567" t="s">
        <v>399</v>
      </c>
      <c r="E567">
        <v>1200</v>
      </c>
      <c r="F567" s="5">
        <v>1</v>
      </c>
      <c r="G567">
        <v>4000</v>
      </c>
      <c r="H567">
        <v>100147901</v>
      </c>
      <c r="I567" t="s">
        <v>47</v>
      </c>
      <c r="J567" s="4" t="s">
        <v>24</v>
      </c>
      <c r="K567">
        <v>0</v>
      </c>
      <c r="L567" t="s">
        <v>223</v>
      </c>
      <c r="M567" s="1">
        <v>42553</v>
      </c>
      <c r="N567" t="s">
        <v>31</v>
      </c>
      <c r="O567" s="2">
        <v>1200</v>
      </c>
      <c r="P567">
        <v>2016</v>
      </c>
      <c r="Q567">
        <v>7</v>
      </c>
      <c r="R567" t="s">
        <v>26</v>
      </c>
      <c r="S567" s="3">
        <v>42552</v>
      </c>
      <c r="T567" t="s">
        <v>27</v>
      </c>
      <c r="U567">
        <v>195</v>
      </c>
    </row>
    <row r="568" spans="1:21" x14ac:dyDescent="0.25">
      <c r="A568">
        <v>211759</v>
      </c>
      <c r="B568" t="s">
        <v>28</v>
      </c>
      <c r="C568" s="1">
        <v>42553</v>
      </c>
      <c r="D568" t="s">
        <v>42</v>
      </c>
      <c r="E568">
        <v>96499</v>
      </c>
      <c r="F568" s="5">
        <v>1</v>
      </c>
      <c r="G568">
        <v>96499</v>
      </c>
      <c r="H568">
        <v>100147902</v>
      </c>
      <c r="I568" t="s">
        <v>43</v>
      </c>
      <c r="J568" s="4" t="s">
        <v>24</v>
      </c>
      <c r="K568">
        <v>0</v>
      </c>
      <c r="L568" t="s">
        <v>44</v>
      </c>
      <c r="M568" s="1">
        <v>42553</v>
      </c>
      <c r="N568" t="s">
        <v>31</v>
      </c>
      <c r="O568" s="2">
        <v>96499</v>
      </c>
      <c r="P568">
        <v>2016</v>
      </c>
      <c r="Q568">
        <v>7</v>
      </c>
      <c r="R568" t="s">
        <v>26</v>
      </c>
      <c r="S568" s="3">
        <v>42552</v>
      </c>
      <c r="T568" t="s">
        <v>27</v>
      </c>
      <c r="U568">
        <v>196</v>
      </c>
    </row>
    <row r="569" spans="1:21" x14ac:dyDescent="0.25">
      <c r="A569">
        <v>211760</v>
      </c>
      <c r="B569" t="s">
        <v>28</v>
      </c>
      <c r="C569" s="1">
        <v>42553</v>
      </c>
      <c r="D569" t="s">
        <v>400</v>
      </c>
      <c r="E569">
        <v>48000</v>
      </c>
      <c r="F569" s="5">
        <v>1</v>
      </c>
      <c r="G569">
        <v>48000</v>
      </c>
      <c r="H569">
        <v>100147903</v>
      </c>
      <c r="I569" t="s">
        <v>43</v>
      </c>
      <c r="J569" s="4" t="s">
        <v>24</v>
      </c>
      <c r="K569">
        <v>0</v>
      </c>
      <c r="L569" t="s">
        <v>44</v>
      </c>
      <c r="M569" s="1">
        <v>42553</v>
      </c>
      <c r="N569" t="s">
        <v>31</v>
      </c>
      <c r="O569" s="2">
        <v>48000</v>
      </c>
      <c r="P569">
        <v>2016</v>
      </c>
      <c r="Q569">
        <v>7</v>
      </c>
      <c r="R569" t="s">
        <v>26</v>
      </c>
      <c r="S569" s="3">
        <v>42552</v>
      </c>
      <c r="T569" t="s">
        <v>27</v>
      </c>
      <c r="U569">
        <v>196</v>
      </c>
    </row>
    <row r="570" spans="1:21" x14ac:dyDescent="0.25">
      <c r="A570">
        <v>211761</v>
      </c>
      <c r="B570" t="s">
        <v>28</v>
      </c>
      <c r="C570" s="1">
        <v>42553</v>
      </c>
      <c r="D570" t="s">
        <v>401</v>
      </c>
      <c r="E570">
        <v>2600</v>
      </c>
      <c r="F570" s="5">
        <v>1</v>
      </c>
      <c r="G570">
        <v>2600</v>
      </c>
      <c r="H570">
        <v>100147904</v>
      </c>
      <c r="I570" t="s">
        <v>56</v>
      </c>
      <c r="J570" s="4" t="s">
        <v>24</v>
      </c>
      <c r="K570">
        <v>0</v>
      </c>
      <c r="L570" t="s">
        <v>25</v>
      </c>
      <c r="M570" s="1">
        <v>42553</v>
      </c>
      <c r="N570" t="s">
        <v>31</v>
      </c>
      <c r="O570" s="2">
        <v>2600</v>
      </c>
      <c r="P570">
        <v>2016</v>
      </c>
      <c r="Q570">
        <v>7</v>
      </c>
      <c r="R570" t="s">
        <v>26</v>
      </c>
      <c r="S570" s="3">
        <v>42552</v>
      </c>
      <c r="T570" t="s">
        <v>27</v>
      </c>
      <c r="U570">
        <v>197</v>
      </c>
    </row>
    <row r="571" spans="1:21" x14ac:dyDescent="0.25">
      <c r="A571">
        <v>211762</v>
      </c>
      <c r="B571" t="s">
        <v>28</v>
      </c>
      <c r="C571" s="1">
        <v>42553</v>
      </c>
      <c r="D571" t="s">
        <v>402</v>
      </c>
      <c r="E571">
        <v>1499</v>
      </c>
      <c r="F571" s="5">
        <v>1</v>
      </c>
      <c r="G571">
        <v>1499</v>
      </c>
      <c r="H571">
        <v>100147905</v>
      </c>
      <c r="I571" t="s">
        <v>56</v>
      </c>
      <c r="J571" s="4" t="s">
        <v>24</v>
      </c>
      <c r="K571">
        <v>0</v>
      </c>
      <c r="L571" t="s">
        <v>25</v>
      </c>
      <c r="M571" s="1">
        <v>42553</v>
      </c>
      <c r="N571" t="s">
        <v>31</v>
      </c>
      <c r="O571" s="2">
        <v>1499</v>
      </c>
      <c r="P571">
        <v>2016</v>
      </c>
      <c r="Q571">
        <v>7</v>
      </c>
      <c r="R571" t="s">
        <v>26</v>
      </c>
      <c r="S571" s="3">
        <v>42552</v>
      </c>
      <c r="T571" t="s">
        <v>27</v>
      </c>
      <c r="U571">
        <v>198</v>
      </c>
    </row>
    <row r="572" spans="1:21" x14ac:dyDescent="0.25">
      <c r="A572">
        <v>211764</v>
      </c>
      <c r="B572" t="s">
        <v>28</v>
      </c>
      <c r="C572" s="1">
        <v>42553</v>
      </c>
      <c r="D572" t="s">
        <v>248</v>
      </c>
      <c r="E572">
        <v>55850</v>
      </c>
      <c r="F572" s="5">
        <v>1</v>
      </c>
      <c r="G572">
        <v>55850</v>
      </c>
      <c r="H572">
        <v>100147906</v>
      </c>
      <c r="I572" t="s">
        <v>47</v>
      </c>
      <c r="J572" s="4" t="s">
        <v>24</v>
      </c>
      <c r="K572">
        <v>0</v>
      </c>
      <c r="L572" t="s">
        <v>25</v>
      </c>
      <c r="M572" s="1">
        <v>42553</v>
      </c>
      <c r="N572" t="s">
        <v>31</v>
      </c>
      <c r="O572" s="2">
        <v>55850</v>
      </c>
      <c r="P572">
        <v>2016</v>
      </c>
      <c r="Q572">
        <v>7</v>
      </c>
      <c r="R572" t="s">
        <v>26</v>
      </c>
      <c r="S572" s="3">
        <v>42552</v>
      </c>
      <c r="T572" t="s">
        <v>27</v>
      </c>
      <c r="U572">
        <v>199</v>
      </c>
    </row>
    <row r="573" spans="1:21" x14ac:dyDescent="0.25">
      <c r="A573">
        <v>211765</v>
      </c>
      <c r="B573" t="s">
        <v>28</v>
      </c>
      <c r="C573" s="1">
        <v>42553</v>
      </c>
      <c r="D573" t="s">
        <v>400</v>
      </c>
      <c r="E573">
        <v>48000</v>
      </c>
      <c r="F573" s="5">
        <v>1</v>
      </c>
      <c r="G573">
        <v>48000</v>
      </c>
      <c r="H573">
        <v>100147907</v>
      </c>
      <c r="I573" t="s">
        <v>43</v>
      </c>
      <c r="J573" s="4" t="s">
        <v>24</v>
      </c>
      <c r="K573">
        <v>0</v>
      </c>
      <c r="L573" t="s">
        <v>44</v>
      </c>
      <c r="M573" s="1">
        <v>42553</v>
      </c>
      <c r="N573" t="s">
        <v>31</v>
      </c>
      <c r="O573" s="2">
        <v>48000</v>
      </c>
      <c r="P573">
        <v>2016</v>
      </c>
      <c r="Q573">
        <v>7</v>
      </c>
      <c r="R573" t="s">
        <v>26</v>
      </c>
      <c r="S573" s="3">
        <v>42552</v>
      </c>
      <c r="T573" t="s">
        <v>27</v>
      </c>
      <c r="U573">
        <v>200</v>
      </c>
    </row>
    <row r="574" spans="1:21" x14ac:dyDescent="0.25">
      <c r="A574">
        <v>211766</v>
      </c>
      <c r="B574" t="s">
        <v>21</v>
      </c>
      <c r="C574" s="1">
        <v>42553</v>
      </c>
      <c r="D574" t="s">
        <v>403</v>
      </c>
      <c r="E574">
        <v>795</v>
      </c>
      <c r="F574" s="5">
        <v>1</v>
      </c>
      <c r="G574">
        <v>795</v>
      </c>
      <c r="H574">
        <v>100147908</v>
      </c>
      <c r="I574" t="s">
        <v>56</v>
      </c>
      <c r="J574" s="4" t="s">
        <v>24</v>
      </c>
      <c r="K574">
        <v>0</v>
      </c>
      <c r="L574" t="s">
        <v>25</v>
      </c>
      <c r="M574" s="1">
        <v>42553</v>
      </c>
      <c r="N574" t="s">
        <v>35</v>
      </c>
      <c r="O574">
        <v>795</v>
      </c>
      <c r="P574">
        <v>2016</v>
      </c>
      <c r="Q574">
        <v>7</v>
      </c>
      <c r="R574" t="s">
        <v>26</v>
      </c>
      <c r="S574" s="3">
        <v>42552</v>
      </c>
      <c r="T574" t="s">
        <v>27</v>
      </c>
      <c r="U574">
        <v>201</v>
      </c>
    </row>
    <row r="575" spans="1:21" x14ac:dyDescent="0.25">
      <c r="A575">
        <v>211767</v>
      </c>
      <c r="B575" t="s">
        <v>21</v>
      </c>
      <c r="C575" s="1">
        <v>42553</v>
      </c>
      <c r="D575" t="s">
        <v>248</v>
      </c>
      <c r="E575">
        <v>55850</v>
      </c>
      <c r="F575" s="5">
        <v>1</v>
      </c>
      <c r="G575">
        <v>55850</v>
      </c>
      <c r="H575">
        <v>100147909</v>
      </c>
      <c r="I575" t="s">
        <v>47</v>
      </c>
      <c r="J575" s="4" t="s">
        <v>24</v>
      </c>
      <c r="K575">
        <v>0</v>
      </c>
      <c r="L575" t="s">
        <v>25</v>
      </c>
      <c r="M575" s="1">
        <v>42553</v>
      </c>
      <c r="N575" t="s">
        <v>35</v>
      </c>
      <c r="O575" s="2">
        <v>55850</v>
      </c>
      <c r="P575">
        <v>2016</v>
      </c>
      <c r="Q575">
        <v>7</v>
      </c>
      <c r="R575" t="s">
        <v>26</v>
      </c>
      <c r="S575" s="3">
        <v>42552</v>
      </c>
      <c r="T575" t="s">
        <v>27</v>
      </c>
      <c r="U575">
        <v>199</v>
      </c>
    </row>
    <row r="576" spans="1:21" x14ac:dyDescent="0.25">
      <c r="A576">
        <v>211768</v>
      </c>
      <c r="B576" t="s">
        <v>28</v>
      </c>
      <c r="C576" s="1">
        <v>42553</v>
      </c>
      <c r="D576" t="s">
        <v>400</v>
      </c>
      <c r="E576">
        <v>48000</v>
      </c>
      <c r="F576" s="5">
        <v>1</v>
      </c>
      <c r="G576">
        <v>48000</v>
      </c>
      <c r="H576">
        <v>100147910</v>
      </c>
      <c r="I576" t="s">
        <v>43</v>
      </c>
      <c r="J576" s="4" t="s">
        <v>24</v>
      </c>
      <c r="K576">
        <v>0</v>
      </c>
      <c r="L576" t="s">
        <v>45</v>
      </c>
      <c r="M576" s="1">
        <v>42553</v>
      </c>
      <c r="N576" t="s">
        <v>31</v>
      </c>
      <c r="O576" s="2">
        <v>48000</v>
      </c>
      <c r="P576">
        <v>2016</v>
      </c>
      <c r="Q576">
        <v>7</v>
      </c>
      <c r="R576" t="s">
        <v>26</v>
      </c>
      <c r="S576" s="3">
        <v>42552</v>
      </c>
      <c r="T576" t="s">
        <v>27</v>
      </c>
      <c r="U576">
        <v>200</v>
      </c>
    </row>
    <row r="577" spans="1:21" x14ac:dyDescent="0.25">
      <c r="A577">
        <v>211769</v>
      </c>
      <c r="B577" t="s">
        <v>28</v>
      </c>
      <c r="C577" s="1">
        <v>42553</v>
      </c>
      <c r="D577" t="s">
        <v>404</v>
      </c>
      <c r="E577">
        <v>80000</v>
      </c>
      <c r="F577" s="5">
        <v>1</v>
      </c>
      <c r="G577">
        <v>80000</v>
      </c>
      <c r="H577">
        <v>100147911</v>
      </c>
      <c r="I577" t="s">
        <v>43</v>
      </c>
      <c r="J577" s="4" t="s">
        <v>24</v>
      </c>
      <c r="K577">
        <v>0</v>
      </c>
      <c r="L577" t="s">
        <v>44</v>
      </c>
      <c r="M577" s="1">
        <v>42553</v>
      </c>
      <c r="N577" t="s">
        <v>31</v>
      </c>
      <c r="O577" s="2">
        <v>80000</v>
      </c>
      <c r="P577">
        <v>2016</v>
      </c>
      <c r="Q577">
        <v>7</v>
      </c>
      <c r="R577" t="s">
        <v>26</v>
      </c>
      <c r="S577" s="3">
        <v>42552</v>
      </c>
      <c r="T577" t="s">
        <v>27</v>
      </c>
      <c r="U577">
        <v>200</v>
      </c>
    </row>
    <row r="578" spans="1:21" x14ac:dyDescent="0.25">
      <c r="A578">
        <v>211770</v>
      </c>
      <c r="B578" t="s">
        <v>21</v>
      </c>
      <c r="C578" s="1">
        <v>42553</v>
      </c>
      <c r="D578" t="s">
        <v>405</v>
      </c>
      <c r="E578">
        <v>480</v>
      </c>
      <c r="F578" s="5">
        <v>1</v>
      </c>
      <c r="G578">
        <v>480</v>
      </c>
      <c r="H578">
        <v>100147912</v>
      </c>
      <c r="I578" t="s">
        <v>246</v>
      </c>
      <c r="J578" s="4" t="s">
        <v>24</v>
      </c>
      <c r="K578">
        <v>0</v>
      </c>
      <c r="L578" t="s">
        <v>25</v>
      </c>
      <c r="M578" s="1">
        <v>42553</v>
      </c>
      <c r="N578" t="s">
        <v>35</v>
      </c>
      <c r="O578">
        <v>480</v>
      </c>
      <c r="P578">
        <v>2016</v>
      </c>
      <c r="Q578">
        <v>7</v>
      </c>
      <c r="R578" t="s">
        <v>26</v>
      </c>
      <c r="S578" s="3">
        <v>42552</v>
      </c>
      <c r="T578" t="s">
        <v>27</v>
      </c>
      <c r="U578">
        <v>202</v>
      </c>
    </row>
    <row r="579" spans="1:21" x14ac:dyDescent="0.25">
      <c r="A579">
        <v>211771</v>
      </c>
      <c r="B579" t="s">
        <v>36</v>
      </c>
      <c r="C579" s="1">
        <v>42553</v>
      </c>
      <c r="D579" t="s">
        <v>405</v>
      </c>
      <c r="E579">
        <v>480</v>
      </c>
      <c r="F579" s="5">
        <v>1</v>
      </c>
      <c r="G579">
        <v>480</v>
      </c>
      <c r="H579">
        <v>100147913</v>
      </c>
      <c r="I579" t="s">
        <v>246</v>
      </c>
      <c r="J579" s="4" t="s">
        <v>24</v>
      </c>
      <c r="K579">
        <v>0</v>
      </c>
      <c r="L579" t="s">
        <v>25</v>
      </c>
      <c r="M579" s="1">
        <v>42553</v>
      </c>
      <c r="N579" t="s">
        <v>39</v>
      </c>
      <c r="O579">
        <v>480</v>
      </c>
      <c r="P579">
        <v>2016</v>
      </c>
      <c r="Q579">
        <v>7</v>
      </c>
      <c r="R579" t="s">
        <v>26</v>
      </c>
      <c r="S579" s="3">
        <v>42552</v>
      </c>
      <c r="T579" t="s">
        <v>27</v>
      </c>
      <c r="U579">
        <v>202</v>
      </c>
    </row>
    <row r="580" spans="1:21" x14ac:dyDescent="0.25">
      <c r="A580">
        <v>211772</v>
      </c>
      <c r="B580" t="s">
        <v>36</v>
      </c>
      <c r="C580" s="1">
        <v>42553</v>
      </c>
      <c r="D580" t="s">
        <v>406</v>
      </c>
      <c r="E580">
        <v>1700</v>
      </c>
      <c r="F580" s="5">
        <v>1</v>
      </c>
      <c r="G580">
        <v>1700</v>
      </c>
      <c r="H580">
        <v>100147914</v>
      </c>
      <c r="I580" t="s">
        <v>56</v>
      </c>
      <c r="J580" s="4" t="s">
        <v>24</v>
      </c>
      <c r="K580">
        <v>0</v>
      </c>
      <c r="L580" t="s">
        <v>25</v>
      </c>
      <c r="M580" s="1">
        <v>42553</v>
      </c>
      <c r="N580" t="s">
        <v>39</v>
      </c>
      <c r="O580" s="2">
        <v>1700</v>
      </c>
      <c r="P580">
        <v>2016</v>
      </c>
      <c r="Q580">
        <v>7</v>
      </c>
      <c r="R580" t="s">
        <v>26</v>
      </c>
      <c r="S580" s="3">
        <v>42552</v>
      </c>
      <c r="T580" t="s">
        <v>27</v>
      </c>
      <c r="U580">
        <v>203</v>
      </c>
    </row>
    <row r="581" spans="1:21" x14ac:dyDescent="0.25">
      <c r="A581">
        <v>211773</v>
      </c>
      <c r="B581" t="s">
        <v>28</v>
      </c>
      <c r="C581" s="1">
        <v>42553</v>
      </c>
      <c r="D581" t="s">
        <v>407</v>
      </c>
      <c r="E581">
        <v>1299</v>
      </c>
      <c r="F581" s="5">
        <v>1</v>
      </c>
      <c r="G581">
        <v>12525.1</v>
      </c>
      <c r="H581">
        <v>100147915</v>
      </c>
      <c r="I581" t="s">
        <v>56</v>
      </c>
      <c r="J581" s="4" t="s">
        <v>24</v>
      </c>
      <c r="K581">
        <v>0</v>
      </c>
      <c r="L581" t="s">
        <v>45</v>
      </c>
      <c r="M581" s="1">
        <v>42553</v>
      </c>
      <c r="N581" t="s">
        <v>31</v>
      </c>
      <c r="O581" s="2">
        <v>1299</v>
      </c>
      <c r="P581">
        <v>2016</v>
      </c>
      <c r="Q581">
        <v>7</v>
      </c>
      <c r="R581" t="s">
        <v>26</v>
      </c>
      <c r="S581" s="3">
        <v>42552</v>
      </c>
      <c r="T581" t="s">
        <v>27</v>
      </c>
      <c r="U581">
        <v>204</v>
      </c>
    </row>
    <row r="582" spans="1:21" x14ac:dyDescent="0.25">
      <c r="A582">
        <v>211775</v>
      </c>
      <c r="B582" t="s">
        <v>28</v>
      </c>
      <c r="C582" s="1">
        <v>42553</v>
      </c>
      <c r="D582" t="s">
        <v>408</v>
      </c>
      <c r="E582">
        <v>2678</v>
      </c>
      <c r="F582" s="5">
        <v>1</v>
      </c>
      <c r="G582">
        <v>12525.1</v>
      </c>
      <c r="H582">
        <v>100147915</v>
      </c>
      <c r="I582" t="s">
        <v>56</v>
      </c>
      <c r="J582" s="4" t="s">
        <v>24</v>
      </c>
      <c r="K582">
        <v>0</v>
      </c>
      <c r="L582" t="s">
        <v>45</v>
      </c>
      <c r="M582" s="1">
        <v>42553</v>
      </c>
      <c r="N582" t="s">
        <v>31</v>
      </c>
      <c r="O582" s="2">
        <v>2678</v>
      </c>
      <c r="P582">
        <v>2016</v>
      </c>
      <c r="Q582">
        <v>7</v>
      </c>
      <c r="R582" t="s">
        <v>26</v>
      </c>
      <c r="S582" s="3">
        <v>42552</v>
      </c>
      <c r="T582" t="s">
        <v>27</v>
      </c>
      <c r="U582">
        <v>204</v>
      </c>
    </row>
    <row r="583" spans="1:21" x14ac:dyDescent="0.25">
      <c r="A583">
        <v>211777</v>
      </c>
      <c r="B583" t="s">
        <v>28</v>
      </c>
      <c r="C583" s="1">
        <v>42553</v>
      </c>
      <c r="D583" t="s">
        <v>409</v>
      </c>
      <c r="E583">
        <v>3103</v>
      </c>
      <c r="F583" s="5">
        <v>1</v>
      </c>
      <c r="G583">
        <v>12525.1</v>
      </c>
      <c r="H583">
        <v>100147915</v>
      </c>
      <c r="I583" t="s">
        <v>56</v>
      </c>
      <c r="J583" s="4" t="s">
        <v>24</v>
      </c>
      <c r="K583">
        <v>0</v>
      </c>
      <c r="L583" t="s">
        <v>45</v>
      </c>
      <c r="M583" s="1">
        <v>42553</v>
      </c>
      <c r="N583" t="s">
        <v>31</v>
      </c>
      <c r="O583" s="2">
        <v>3103</v>
      </c>
      <c r="P583">
        <v>2016</v>
      </c>
      <c r="Q583">
        <v>7</v>
      </c>
      <c r="R583" t="s">
        <v>26</v>
      </c>
      <c r="S583" s="3">
        <v>42552</v>
      </c>
      <c r="T583" t="s">
        <v>27</v>
      </c>
      <c r="U583">
        <v>204</v>
      </c>
    </row>
    <row r="584" spans="1:21" x14ac:dyDescent="0.25">
      <c r="A584">
        <v>211779</v>
      </c>
      <c r="B584" t="s">
        <v>36</v>
      </c>
      <c r="C584" s="1">
        <v>42553</v>
      </c>
      <c r="D584" t="s">
        <v>410</v>
      </c>
      <c r="E584">
        <v>3295</v>
      </c>
      <c r="F584" s="5">
        <v>1</v>
      </c>
      <c r="G584">
        <v>9885</v>
      </c>
      <c r="H584">
        <v>100147916</v>
      </c>
      <c r="I584" t="s">
        <v>56</v>
      </c>
      <c r="J584" s="4" t="s">
        <v>24</v>
      </c>
      <c r="K584">
        <v>0</v>
      </c>
      <c r="L584" t="s">
        <v>25</v>
      </c>
      <c r="M584" s="1">
        <v>42553</v>
      </c>
      <c r="N584" t="s">
        <v>39</v>
      </c>
      <c r="O584" s="2">
        <v>3295</v>
      </c>
      <c r="P584">
        <v>2016</v>
      </c>
      <c r="Q584">
        <v>7</v>
      </c>
      <c r="R584" t="s">
        <v>26</v>
      </c>
      <c r="S584" s="3">
        <v>42552</v>
      </c>
      <c r="T584" t="s">
        <v>27</v>
      </c>
      <c r="U584">
        <v>205</v>
      </c>
    </row>
    <row r="585" spans="1:21" x14ac:dyDescent="0.25">
      <c r="A585">
        <v>211780</v>
      </c>
      <c r="B585" t="s">
        <v>36</v>
      </c>
      <c r="C585" s="1">
        <v>42553</v>
      </c>
      <c r="D585" t="s">
        <v>411</v>
      </c>
      <c r="E585">
        <v>3295</v>
      </c>
      <c r="F585" s="5">
        <v>1</v>
      </c>
      <c r="G585">
        <v>9885</v>
      </c>
      <c r="H585">
        <v>100147916</v>
      </c>
      <c r="I585" t="s">
        <v>56</v>
      </c>
      <c r="J585" s="4" t="s">
        <v>24</v>
      </c>
      <c r="K585">
        <v>0</v>
      </c>
      <c r="L585" t="s">
        <v>25</v>
      </c>
      <c r="M585" s="1">
        <v>42553</v>
      </c>
      <c r="N585" t="s">
        <v>39</v>
      </c>
      <c r="O585" s="2">
        <v>3295</v>
      </c>
      <c r="P585">
        <v>2016</v>
      </c>
      <c r="Q585">
        <v>7</v>
      </c>
      <c r="R585" t="s">
        <v>26</v>
      </c>
      <c r="S585" s="3">
        <v>42552</v>
      </c>
      <c r="T585" t="s">
        <v>27</v>
      </c>
      <c r="U585">
        <v>205</v>
      </c>
    </row>
    <row r="586" spans="1:21" x14ac:dyDescent="0.25">
      <c r="A586">
        <v>211781</v>
      </c>
      <c r="B586" t="s">
        <v>36</v>
      </c>
      <c r="C586" s="1">
        <v>42553</v>
      </c>
      <c r="D586" t="s">
        <v>412</v>
      </c>
      <c r="E586">
        <v>3295</v>
      </c>
      <c r="F586" s="5">
        <v>1</v>
      </c>
      <c r="G586">
        <v>9885</v>
      </c>
      <c r="H586">
        <v>100147916</v>
      </c>
      <c r="I586" t="s">
        <v>56</v>
      </c>
      <c r="J586" s="4" t="s">
        <v>24</v>
      </c>
      <c r="K586">
        <v>0</v>
      </c>
      <c r="L586" t="s">
        <v>25</v>
      </c>
      <c r="M586" s="1">
        <v>42553</v>
      </c>
      <c r="N586" t="s">
        <v>39</v>
      </c>
      <c r="O586" s="2">
        <v>3295</v>
      </c>
      <c r="P586">
        <v>2016</v>
      </c>
      <c r="Q586">
        <v>7</v>
      </c>
      <c r="R586" t="s">
        <v>26</v>
      </c>
      <c r="S586" s="3">
        <v>42552</v>
      </c>
      <c r="T586" t="s">
        <v>27</v>
      </c>
      <c r="U586">
        <v>205</v>
      </c>
    </row>
    <row r="587" spans="1:21" x14ac:dyDescent="0.25">
      <c r="A587">
        <v>211782</v>
      </c>
      <c r="B587" t="s">
        <v>28</v>
      </c>
      <c r="C587" s="1">
        <v>42553</v>
      </c>
      <c r="D587" t="s">
        <v>413</v>
      </c>
      <c r="E587">
        <v>1050</v>
      </c>
      <c r="F587" s="5">
        <v>1</v>
      </c>
      <c r="G587">
        <v>5342.98</v>
      </c>
      <c r="H587">
        <v>100147917</v>
      </c>
      <c r="I587" t="s">
        <v>56</v>
      </c>
      <c r="J587" s="4" t="s">
        <v>24</v>
      </c>
      <c r="K587">
        <v>0</v>
      </c>
      <c r="L587" t="s">
        <v>45</v>
      </c>
      <c r="M587" s="1">
        <v>42553</v>
      </c>
      <c r="N587" t="s">
        <v>31</v>
      </c>
      <c r="O587" s="2">
        <v>1050</v>
      </c>
      <c r="P587">
        <v>2016</v>
      </c>
      <c r="Q587">
        <v>7</v>
      </c>
      <c r="R587" t="s">
        <v>26</v>
      </c>
      <c r="S587" s="3">
        <v>42552</v>
      </c>
      <c r="T587" t="s">
        <v>27</v>
      </c>
      <c r="U587">
        <v>204</v>
      </c>
    </row>
    <row r="588" spans="1:21" x14ac:dyDescent="0.25">
      <c r="A588">
        <v>211784</v>
      </c>
      <c r="B588" t="s">
        <v>28</v>
      </c>
      <c r="C588" s="1">
        <v>42553</v>
      </c>
      <c r="D588" t="s">
        <v>414</v>
      </c>
      <c r="E588">
        <v>2995</v>
      </c>
      <c r="F588" s="5">
        <v>1</v>
      </c>
      <c r="G588">
        <v>2995</v>
      </c>
      <c r="H588">
        <v>100147918</v>
      </c>
      <c r="I588" t="s">
        <v>71</v>
      </c>
      <c r="J588" s="4" t="s">
        <v>24</v>
      </c>
      <c r="K588">
        <v>0</v>
      </c>
      <c r="L588" t="s">
        <v>25</v>
      </c>
      <c r="M588" s="1">
        <v>42553</v>
      </c>
      <c r="N588" t="s">
        <v>31</v>
      </c>
      <c r="O588" s="2">
        <v>2995</v>
      </c>
      <c r="P588">
        <v>2016</v>
      </c>
      <c r="Q588">
        <v>7</v>
      </c>
      <c r="R588" t="s">
        <v>26</v>
      </c>
      <c r="S588" s="3">
        <v>42552</v>
      </c>
      <c r="T588" t="s">
        <v>27</v>
      </c>
      <c r="U588">
        <v>206</v>
      </c>
    </row>
    <row r="589" spans="1:21" x14ac:dyDescent="0.25">
      <c r="A589">
        <v>211786</v>
      </c>
      <c r="B589" t="s">
        <v>36</v>
      </c>
      <c r="C589" s="1">
        <v>42553</v>
      </c>
      <c r="D589" t="s">
        <v>415</v>
      </c>
      <c r="E589">
        <v>1148</v>
      </c>
      <c r="F589" s="5">
        <v>1</v>
      </c>
      <c r="G589">
        <v>1148</v>
      </c>
      <c r="H589">
        <v>100147919</v>
      </c>
      <c r="I589" t="s">
        <v>56</v>
      </c>
      <c r="J589" s="4" t="s">
        <v>24</v>
      </c>
      <c r="K589">
        <v>0</v>
      </c>
      <c r="L589" t="s">
        <v>25</v>
      </c>
      <c r="M589" s="1">
        <v>42553</v>
      </c>
      <c r="N589" t="s">
        <v>39</v>
      </c>
      <c r="O589" s="2">
        <v>1148</v>
      </c>
      <c r="P589">
        <v>2016</v>
      </c>
      <c r="Q589">
        <v>7</v>
      </c>
      <c r="R589" t="s">
        <v>26</v>
      </c>
      <c r="S589" s="3">
        <v>42552</v>
      </c>
      <c r="T589" t="s">
        <v>27</v>
      </c>
      <c r="U589">
        <v>207</v>
      </c>
    </row>
    <row r="590" spans="1:21" x14ac:dyDescent="0.25">
      <c r="A590">
        <v>211788</v>
      </c>
      <c r="B590" t="s">
        <v>28</v>
      </c>
      <c r="C590" s="1">
        <v>42553</v>
      </c>
      <c r="D590" t="s">
        <v>366</v>
      </c>
      <c r="E590">
        <v>999</v>
      </c>
      <c r="F590" s="5">
        <v>1</v>
      </c>
      <c r="G590">
        <v>999</v>
      </c>
      <c r="H590">
        <v>100147920</v>
      </c>
      <c r="I590" t="s">
        <v>56</v>
      </c>
      <c r="J590" s="4" t="s">
        <v>24</v>
      </c>
      <c r="K590">
        <v>0</v>
      </c>
      <c r="L590" t="s">
        <v>25</v>
      </c>
      <c r="M590" s="1">
        <v>42553</v>
      </c>
      <c r="N590" t="s">
        <v>31</v>
      </c>
      <c r="O590">
        <v>999</v>
      </c>
      <c r="P590">
        <v>2016</v>
      </c>
      <c r="Q590">
        <v>7</v>
      </c>
      <c r="R590" t="s">
        <v>26</v>
      </c>
      <c r="S590" s="3">
        <v>42552</v>
      </c>
      <c r="T590" t="s">
        <v>27</v>
      </c>
      <c r="U590">
        <v>207</v>
      </c>
    </row>
    <row r="591" spans="1:21" x14ac:dyDescent="0.25">
      <c r="A591">
        <v>211791</v>
      </c>
      <c r="B591" t="s">
        <v>21</v>
      </c>
      <c r="C591" s="1">
        <v>42553</v>
      </c>
      <c r="D591" t="s">
        <v>161</v>
      </c>
      <c r="E591">
        <v>190</v>
      </c>
      <c r="F591" s="5">
        <v>1</v>
      </c>
      <c r="G591">
        <v>190</v>
      </c>
      <c r="H591">
        <v>100147922</v>
      </c>
      <c r="I591" t="s">
        <v>38</v>
      </c>
      <c r="J591" s="4" t="s">
        <v>24</v>
      </c>
      <c r="K591">
        <v>0</v>
      </c>
      <c r="L591" t="s">
        <v>25</v>
      </c>
      <c r="M591" s="1">
        <v>42553</v>
      </c>
      <c r="N591" t="s">
        <v>35</v>
      </c>
      <c r="O591">
        <v>190</v>
      </c>
      <c r="P591">
        <v>2016</v>
      </c>
      <c r="Q591">
        <v>7</v>
      </c>
      <c r="R591" t="s">
        <v>26</v>
      </c>
      <c r="S591" s="3">
        <v>42552</v>
      </c>
      <c r="T591" t="s">
        <v>27</v>
      </c>
      <c r="U591">
        <v>208</v>
      </c>
    </row>
    <row r="592" spans="1:21" x14ac:dyDescent="0.25">
      <c r="A592">
        <v>211789</v>
      </c>
      <c r="B592" t="s">
        <v>28</v>
      </c>
      <c r="C592" s="1">
        <v>42553</v>
      </c>
      <c r="D592" t="s">
        <v>95</v>
      </c>
      <c r="E592">
        <v>350</v>
      </c>
      <c r="F592" s="5">
        <v>1</v>
      </c>
      <c r="G592">
        <v>630</v>
      </c>
      <c r="H592">
        <v>100147921</v>
      </c>
      <c r="I592" t="s">
        <v>38</v>
      </c>
      <c r="J592" s="4" t="s">
        <v>24</v>
      </c>
      <c r="K592">
        <v>0</v>
      </c>
      <c r="L592" t="s">
        <v>25</v>
      </c>
      <c r="M592" s="1">
        <v>42553</v>
      </c>
      <c r="N592" t="s">
        <v>31</v>
      </c>
      <c r="O592">
        <v>350</v>
      </c>
      <c r="P592">
        <v>2016</v>
      </c>
      <c r="Q592">
        <v>7</v>
      </c>
      <c r="R592" t="s">
        <v>26</v>
      </c>
      <c r="S592" s="3">
        <v>42552</v>
      </c>
      <c r="T592" t="s">
        <v>27</v>
      </c>
      <c r="U592">
        <v>209</v>
      </c>
    </row>
    <row r="593" spans="1:21" x14ac:dyDescent="0.25">
      <c r="A593">
        <v>211790</v>
      </c>
      <c r="B593" t="s">
        <v>28</v>
      </c>
      <c r="C593" s="1">
        <v>42553</v>
      </c>
      <c r="D593" t="s">
        <v>416</v>
      </c>
      <c r="E593">
        <v>280</v>
      </c>
      <c r="F593" s="5">
        <v>1</v>
      </c>
      <c r="G593">
        <v>630</v>
      </c>
      <c r="H593">
        <v>100147921</v>
      </c>
      <c r="I593" t="s">
        <v>38</v>
      </c>
      <c r="J593" s="4" t="s">
        <v>24</v>
      </c>
      <c r="K593">
        <v>0</v>
      </c>
      <c r="L593" t="s">
        <v>25</v>
      </c>
      <c r="M593" s="1">
        <v>42553</v>
      </c>
      <c r="N593" t="s">
        <v>31</v>
      </c>
      <c r="O593">
        <v>280</v>
      </c>
      <c r="P593">
        <v>2016</v>
      </c>
      <c r="Q593">
        <v>7</v>
      </c>
      <c r="R593" t="s">
        <v>26</v>
      </c>
      <c r="S593" s="3">
        <v>42552</v>
      </c>
      <c r="T593" t="s">
        <v>27</v>
      </c>
      <c r="U593">
        <v>209</v>
      </c>
    </row>
    <row r="594" spans="1:21" x14ac:dyDescent="0.25">
      <c r="A594">
        <v>211792</v>
      </c>
      <c r="B594" t="s">
        <v>36</v>
      </c>
      <c r="C594" s="1">
        <v>42553</v>
      </c>
      <c r="D594" t="s">
        <v>417</v>
      </c>
      <c r="E594">
        <v>925</v>
      </c>
      <c r="F594" s="5">
        <v>1</v>
      </c>
      <c r="G594">
        <v>725</v>
      </c>
      <c r="H594">
        <v>100147923</v>
      </c>
      <c r="I594" t="s">
        <v>38</v>
      </c>
      <c r="J594" s="4" t="s">
        <v>24</v>
      </c>
      <c r="K594">
        <v>200</v>
      </c>
      <c r="L594" t="s">
        <v>25</v>
      </c>
      <c r="M594" s="1">
        <v>42553</v>
      </c>
      <c r="N594" t="s">
        <v>39</v>
      </c>
      <c r="O594">
        <v>925</v>
      </c>
      <c r="P594">
        <v>2016</v>
      </c>
      <c r="Q594">
        <v>7</v>
      </c>
      <c r="R594" t="s">
        <v>26</v>
      </c>
      <c r="S594" s="3">
        <v>42552</v>
      </c>
      <c r="T594" t="s">
        <v>27</v>
      </c>
      <c r="U594">
        <v>210</v>
      </c>
    </row>
    <row r="595" spans="1:21" x14ac:dyDescent="0.25">
      <c r="A595">
        <v>211793</v>
      </c>
      <c r="B595" t="s">
        <v>21</v>
      </c>
      <c r="C595" s="1">
        <v>42553</v>
      </c>
      <c r="D595" t="s">
        <v>180</v>
      </c>
      <c r="E595">
        <v>120</v>
      </c>
      <c r="F595" s="5">
        <v>2</v>
      </c>
      <c r="G595">
        <v>240</v>
      </c>
      <c r="H595">
        <v>100147924</v>
      </c>
      <c r="I595" t="s">
        <v>30</v>
      </c>
      <c r="J595" s="4" t="s">
        <v>418</v>
      </c>
      <c r="K595">
        <v>0</v>
      </c>
      <c r="L595" t="s">
        <v>25</v>
      </c>
      <c r="M595" s="1">
        <v>42553</v>
      </c>
      <c r="N595" t="s">
        <v>35</v>
      </c>
      <c r="O595">
        <v>240</v>
      </c>
      <c r="P595">
        <v>2016</v>
      </c>
      <c r="Q595">
        <v>7</v>
      </c>
      <c r="R595" t="s">
        <v>26</v>
      </c>
      <c r="S595" s="3">
        <v>42552</v>
      </c>
      <c r="T595" t="s">
        <v>27</v>
      </c>
      <c r="U595">
        <v>211</v>
      </c>
    </row>
    <row r="596" spans="1:21" x14ac:dyDescent="0.25">
      <c r="A596">
        <v>211794</v>
      </c>
      <c r="B596" t="s">
        <v>21</v>
      </c>
      <c r="C596" s="1">
        <v>42553</v>
      </c>
      <c r="D596" t="s">
        <v>140</v>
      </c>
      <c r="E596">
        <v>370</v>
      </c>
      <c r="F596" s="5">
        <v>1</v>
      </c>
      <c r="G596">
        <v>170</v>
      </c>
      <c r="H596">
        <v>100147925</v>
      </c>
      <c r="I596" t="s">
        <v>38</v>
      </c>
      <c r="J596" s="4" t="s">
        <v>24</v>
      </c>
      <c r="K596">
        <v>200</v>
      </c>
      <c r="L596" t="s">
        <v>25</v>
      </c>
      <c r="M596" s="1">
        <v>42553</v>
      </c>
      <c r="N596" t="s">
        <v>35</v>
      </c>
      <c r="O596">
        <v>370</v>
      </c>
      <c r="P596">
        <v>2016</v>
      </c>
      <c r="Q596">
        <v>7</v>
      </c>
      <c r="R596" t="s">
        <v>26</v>
      </c>
      <c r="S596" s="3">
        <v>42552</v>
      </c>
      <c r="T596" t="s">
        <v>27</v>
      </c>
      <c r="U596">
        <v>212</v>
      </c>
    </row>
    <row r="597" spans="1:21" x14ac:dyDescent="0.25">
      <c r="A597">
        <v>211795</v>
      </c>
      <c r="B597" t="s">
        <v>21</v>
      </c>
      <c r="C597" s="1">
        <v>42553</v>
      </c>
      <c r="D597" t="s">
        <v>419</v>
      </c>
      <c r="E597">
        <v>120</v>
      </c>
      <c r="F597" s="5">
        <v>1</v>
      </c>
      <c r="G597">
        <v>120</v>
      </c>
      <c r="H597">
        <v>100147926</v>
      </c>
      <c r="I597" t="s">
        <v>30</v>
      </c>
      <c r="J597" s="4" t="s">
        <v>418</v>
      </c>
      <c r="K597">
        <v>0</v>
      </c>
      <c r="L597" t="s">
        <v>25</v>
      </c>
      <c r="M597" s="1">
        <v>42553</v>
      </c>
      <c r="N597" t="s">
        <v>35</v>
      </c>
      <c r="O597">
        <v>120</v>
      </c>
      <c r="P597">
        <v>2016</v>
      </c>
      <c r="Q597">
        <v>7</v>
      </c>
      <c r="R597" t="s">
        <v>26</v>
      </c>
      <c r="S597" s="3">
        <v>42552</v>
      </c>
      <c r="T597" t="s">
        <v>27</v>
      </c>
      <c r="U597">
        <v>213</v>
      </c>
    </row>
    <row r="598" spans="1:21" x14ac:dyDescent="0.25">
      <c r="A598">
        <v>211796</v>
      </c>
      <c r="B598" t="s">
        <v>21</v>
      </c>
      <c r="C598" s="1">
        <v>42553</v>
      </c>
      <c r="D598" t="s">
        <v>264</v>
      </c>
      <c r="E598">
        <v>120</v>
      </c>
      <c r="F598" s="5">
        <v>1</v>
      </c>
      <c r="G598">
        <v>120</v>
      </c>
      <c r="H598">
        <v>100147927</v>
      </c>
      <c r="I598" t="s">
        <v>30</v>
      </c>
      <c r="J598" s="4" t="s">
        <v>418</v>
      </c>
      <c r="K598">
        <v>0</v>
      </c>
      <c r="L598" t="s">
        <v>25</v>
      </c>
      <c r="M598" s="1">
        <v>42553</v>
      </c>
      <c r="N598" t="s">
        <v>35</v>
      </c>
      <c r="O598">
        <v>120</v>
      </c>
      <c r="P598">
        <v>2016</v>
      </c>
      <c r="Q598">
        <v>7</v>
      </c>
      <c r="R598" t="s">
        <v>26</v>
      </c>
      <c r="S598" s="3">
        <v>42552</v>
      </c>
      <c r="T598" t="s">
        <v>27</v>
      </c>
      <c r="U598">
        <v>213</v>
      </c>
    </row>
    <row r="599" spans="1:21" x14ac:dyDescent="0.25">
      <c r="A599">
        <v>211797</v>
      </c>
      <c r="B599" t="s">
        <v>21</v>
      </c>
      <c r="C599" s="1">
        <v>42553</v>
      </c>
      <c r="D599" t="s">
        <v>140</v>
      </c>
      <c r="E599">
        <v>370</v>
      </c>
      <c r="F599" s="5">
        <v>1</v>
      </c>
      <c r="G599">
        <v>170</v>
      </c>
      <c r="H599">
        <v>100147928</v>
      </c>
      <c r="I599" t="s">
        <v>38</v>
      </c>
      <c r="J599" s="4" t="s">
        <v>24</v>
      </c>
      <c r="K599">
        <v>200</v>
      </c>
      <c r="L599" t="s">
        <v>25</v>
      </c>
      <c r="M599" s="1">
        <v>42553</v>
      </c>
      <c r="N599" t="s">
        <v>35</v>
      </c>
      <c r="O599">
        <v>370</v>
      </c>
      <c r="P599">
        <v>2016</v>
      </c>
      <c r="Q599">
        <v>7</v>
      </c>
      <c r="R599" t="s">
        <v>26</v>
      </c>
      <c r="S599" s="3">
        <v>42552</v>
      </c>
      <c r="T599" t="s">
        <v>27</v>
      </c>
      <c r="U599">
        <v>212</v>
      </c>
    </row>
    <row r="600" spans="1:21" x14ac:dyDescent="0.25">
      <c r="A600">
        <v>211798</v>
      </c>
      <c r="B600" t="s">
        <v>21</v>
      </c>
      <c r="C600" s="1">
        <v>42553</v>
      </c>
      <c r="D600" t="s">
        <v>95</v>
      </c>
      <c r="E600">
        <v>350</v>
      </c>
      <c r="F600" s="5">
        <v>1</v>
      </c>
      <c r="G600">
        <v>350</v>
      </c>
      <c r="H600">
        <v>100147929</v>
      </c>
      <c r="I600" t="s">
        <v>38</v>
      </c>
      <c r="J600" s="4" t="s">
        <v>24</v>
      </c>
      <c r="K600">
        <v>0</v>
      </c>
      <c r="L600" t="s">
        <v>25</v>
      </c>
      <c r="M600" s="1">
        <v>42553</v>
      </c>
      <c r="N600" t="s">
        <v>35</v>
      </c>
      <c r="O600">
        <v>350</v>
      </c>
      <c r="P600">
        <v>2016</v>
      </c>
      <c r="Q600">
        <v>7</v>
      </c>
      <c r="R600" t="s">
        <v>26</v>
      </c>
      <c r="S600" s="3">
        <v>42552</v>
      </c>
      <c r="T600" t="s">
        <v>27</v>
      </c>
      <c r="U600">
        <v>68</v>
      </c>
    </row>
    <row r="601" spans="1:21" x14ac:dyDescent="0.25">
      <c r="A601">
        <v>211799</v>
      </c>
      <c r="B601" t="s">
        <v>28</v>
      </c>
      <c r="C601" s="1">
        <v>42553</v>
      </c>
      <c r="D601" t="s">
        <v>420</v>
      </c>
      <c r="E601">
        <v>4380</v>
      </c>
      <c r="F601" s="5">
        <v>2</v>
      </c>
      <c r="G601">
        <v>8760</v>
      </c>
      <c r="H601">
        <v>100147930</v>
      </c>
      <c r="I601" t="s">
        <v>43</v>
      </c>
      <c r="J601" s="4" t="s">
        <v>24</v>
      </c>
      <c r="K601">
        <v>0</v>
      </c>
      <c r="L601" t="s">
        <v>25</v>
      </c>
      <c r="M601" s="1">
        <v>42553</v>
      </c>
      <c r="N601" t="s">
        <v>31</v>
      </c>
      <c r="O601" s="2">
        <v>8760</v>
      </c>
      <c r="P601">
        <v>2016</v>
      </c>
      <c r="Q601">
        <v>7</v>
      </c>
      <c r="R601" t="s">
        <v>26</v>
      </c>
      <c r="S601" s="3">
        <v>42552</v>
      </c>
      <c r="T601" t="s">
        <v>27</v>
      </c>
      <c r="U601">
        <v>214</v>
      </c>
    </row>
    <row r="602" spans="1:21" x14ac:dyDescent="0.25">
      <c r="A602">
        <v>211800</v>
      </c>
      <c r="B602" t="s">
        <v>28</v>
      </c>
      <c r="C602" s="1">
        <v>42553</v>
      </c>
      <c r="D602" t="s">
        <v>421</v>
      </c>
      <c r="E602">
        <v>20104</v>
      </c>
      <c r="F602" s="5">
        <v>1</v>
      </c>
      <c r="G602">
        <v>20104</v>
      </c>
      <c r="H602">
        <v>100147931</v>
      </c>
      <c r="I602" t="s">
        <v>106</v>
      </c>
      <c r="J602" s="4" t="s">
        <v>422</v>
      </c>
      <c r="K602">
        <v>0</v>
      </c>
      <c r="L602" t="s">
        <v>255</v>
      </c>
      <c r="M602" s="1">
        <v>42553</v>
      </c>
      <c r="N602" t="s">
        <v>31</v>
      </c>
      <c r="O602" s="2">
        <v>20104</v>
      </c>
      <c r="P602">
        <v>2016</v>
      </c>
      <c r="Q602">
        <v>7</v>
      </c>
      <c r="R602" t="s">
        <v>26</v>
      </c>
      <c r="S602" s="3">
        <v>42552</v>
      </c>
      <c r="T602" t="s">
        <v>27</v>
      </c>
      <c r="U602">
        <v>215</v>
      </c>
    </row>
    <row r="603" spans="1:21" x14ac:dyDescent="0.25">
      <c r="A603">
        <v>211801</v>
      </c>
      <c r="B603" t="s">
        <v>28</v>
      </c>
      <c r="C603" s="1">
        <v>42553</v>
      </c>
      <c r="D603" t="s">
        <v>423</v>
      </c>
      <c r="E603">
        <v>2050</v>
      </c>
      <c r="F603" s="5">
        <v>10</v>
      </c>
      <c r="G603">
        <v>20500</v>
      </c>
      <c r="H603">
        <v>100147932</v>
      </c>
      <c r="I603" t="s">
        <v>216</v>
      </c>
      <c r="J603" s="4" t="s">
        <v>24</v>
      </c>
      <c r="K603">
        <v>0</v>
      </c>
      <c r="L603" t="s">
        <v>25</v>
      </c>
      <c r="M603" s="1">
        <v>42553</v>
      </c>
      <c r="N603" t="s">
        <v>31</v>
      </c>
      <c r="O603" s="2">
        <v>20500</v>
      </c>
      <c r="P603">
        <v>2016</v>
      </c>
      <c r="Q603">
        <v>7</v>
      </c>
      <c r="R603" t="s">
        <v>26</v>
      </c>
      <c r="S603" s="3">
        <v>42552</v>
      </c>
      <c r="T603" t="s">
        <v>27</v>
      </c>
      <c r="U603">
        <v>216</v>
      </c>
    </row>
    <row r="604" spans="1:21" x14ac:dyDescent="0.25">
      <c r="A604">
        <v>211802</v>
      </c>
      <c r="B604" t="s">
        <v>21</v>
      </c>
      <c r="C604" s="1">
        <v>42553</v>
      </c>
      <c r="D604" t="s">
        <v>424</v>
      </c>
      <c r="E604">
        <v>120</v>
      </c>
      <c r="F604" s="5">
        <v>1</v>
      </c>
      <c r="G604">
        <v>264</v>
      </c>
      <c r="H604">
        <v>100147933</v>
      </c>
      <c r="I604" t="s">
        <v>52</v>
      </c>
      <c r="J604" s="4" t="s">
        <v>425</v>
      </c>
      <c r="K604">
        <v>0</v>
      </c>
      <c r="L604" t="s">
        <v>25</v>
      </c>
      <c r="M604" s="1">
        <v>42553</v>
      </c>
      <c r="N604" t="s">
        <v>35</v>
      </c>
      <c r="O604">
        <v>120</v>
      </c>
      <c r="P604">
        <v>2016</v>
      </c>
      <c r="Q604">
        <v>7</v>
      </c>
      <c r="R604" t="s">
        <v>26</v>
      </c>
      <c r="S604" s="3">
        <v>42552</v>
      </c>
      <c r="T604" t="s">
        <v>27</v>
      </c>
      <c r="U604">
        <v>32</v>
      </c>
    </row>
    <row r="605" spans="1:21" x14ac:dyDescent="0.25">
      <c r="A605">
        <v>211803</v>
      </c>
      <c r="B605" t="s">
        <v>21</v>
      </c>
      <c r="C605" s="1">
        <v>42553</v>
      </c>
      <c r="D605" t="s">
        <v>426</v>
      </c>
      <c r="E605">
        <v>144</v>
      </c>
      <c r="F605" s="5">
        <v>1</v>
      </c>
      <c r="G605">
        <v>264</v>
      </c>
      <c r="H605">
        <v>100147933</v>
      </c>
      <c r="I605" t="s">
        <v>52</v>
      </c>
      <c r="J605" s="4" t="s">
        <v>425</v>
      </c>
      <c r="K605">
        <v>0</v>
      </c>
      <c r="L605" t="s">
        <v>25</v>
      </c>
      <c r="M605" s="1">
        <v>42553</v>
      </c>
      <c r="N605" t="s">
        <v>35</v>
      </c>
      <c r="O605">
        <v>144</v>
      </c>
      <c r="P605">
        <v>2016</v>
      </c>
      <c r="Q605">
        <v>7</v>
      </c>
      <c r="R605" t="s">
        <v>26</v>
      </c>
      <c r="S605" s="3">
        <v>42552</v>
      </c>
      <c r="T605" t="s">
        <v>27</v>
      </c>
      <c r="U605">
        <v>32</v>
      </c>
    </row>
    <row r="606" spans="1:21" x14ac:dyDescent="0.25">
      <c r="A606">
        <v>211804</v>
      </c>
      <c r="B606" t="s">
        <v>21</v>
      </c>
      <c r="C606" s="1">
        <v>42553</v>
      </c>
      <c r="D606" t="s">
        <v>427</v>
      </c>
      <c r="E606">
        <v>144</v>
      </c>
      <c r="F606" s="5">
        <v>1</v>
      </c>
      <c r="G606">
        <v>144</v>
      </c>
      <c r="H606">
        <v>100147934</v>
      </c>
      <c r="I606" t="s">
        <v>52</v>
      </c>
      <c r="J606" s="4">
        <v>3293</v>
      </c>
      <c r="K606">
        <v>0</v>
      </c>
      <c r="L606" t="s">
        <v>25</v>
      </c>
      <c r="M606" s="1">
        <v>42553</v>
      </c>
      <c r="N606" t="s">
        <v>35</v>
      </c>
      <c r="O606">
        <v>144</v>
      </c>
      <c r="P606">
        <v>2016</v>
      </c>
      <c r="Q606">
        <v>7</v>
      </c>
      <c r="R606" t="s">
        <v>26</v>
      </c>
      <c r="S606" s="3">
        <v>42552</v>
      </c>
      <c r="T606" t="s">
        <v>27</v>
      </c>
      <c r="U606">
        <v>32</v>
      </c>
    </row>
    <row r="607" spans="1:21" x14ac:dyDescent="0.25">
      <c r="A607">
        <v>211805</v>
      </c>
      <c r="B607" t="s">
        <v>21</v>
      </c>
      <c r="C607" s="1">
        <v>42553</v>
      </c>
      <c r="D607" t="s">
        <v>428</v>
      </c>
      <c r="E607">
        <v>120</v>
      </c>
      <c r="F607" s="5">
        <v>1</v>
      </c>
      <c r="G607">
        <v>120</v>
      </c>
      <c r="H607">
        <v>100147935</v>
      </c>
      <c r="I607" t="s">
        <v>52</v>
      </c>
      <c r="J607" s="4">
        <v>105114</v>
      </c>
      <c r="K607">
        <v>0</v>
      </c>
      <c r="L607" t="s">
        <v>25</v>
      </c>
      <c r="M607" s="1">
        <v>42553</v>
      </c>
      <c r="N607" t="s">
        <v>35</v>
      </c>
      <c r="O607">
        <v>120</v>
      </c>
      <c r="P607">
        <v>2016</v>
      </c>
      <c r="Q607">
        <v>7</v>
      </c>
      <c r="R607" t="s">
        <v>26</v>
      </c>
      <c r="S607" s="3">
        <v>42552</v>
      </c>
      <c r="T607" t="s">
        <v>27</v>
      </c>
      <c r="U607">
        <v>217</v>
      </c>
    </row>
    <row r="608" spans="1:21" x14ac:dyDescent="0.25">
      <c r="A608">
        <v>211806</v>
      </c>
      <c r="B608" t="s">
        <v>21</v>
      </c>
      <c r="C608" s="1">
        <v>42553</v>
      </c>
      <c r="D608" t="s">
        <v>429</v>
      </c>
      <c r="E608">
        <v>180</v>
      </c>
      <c r="F608" s="5">
        <v>1</v>
      </c>
      <c r="G608">
        <v>180</v>
      </c>
      <c r="H608">
        <v>100147936</v>
      </c>
      <c r="I608" t="s">
        <v>30</v>
      </c>
      <c r="J608" s="4">
        <v>105114</v>
      </c>
      <c r="K608">
        <v>0</v>
      </c>
      <c r="L608" t="s">
        <v>25</v>
      </c>
      <c r="M608" s="1">
        <v>42553</v>
      </c>
      <c r="N608" t="s">
        <v>35</v>
      </c>
      <c r="O608">
        <v>180</v>
      </c>
      <c r="P608">
        <v>2016</v>
      </c>
      <c r="Q608">
        <v>7</v>
      </c>
      <c r="R608" t="s">
        <v>26</v>
      </c>
      <c r="S608" s="3">
        <v>42552</v>
      </c>
      <c r="T608" t="s">
        <v>27</v>
      </c>
      <c r="U608">
        <v>217</v>
      </c>
    </row>
    <row r="609" spans="1:21" x14ac:dyDescent="0.25">
      <c r="A609">
        <v>211807</v>
      </c>
      <c r="B609" t="s">
        <v>28</v>
      </c>
      <c r="C609" s="1">
        <v>42553</v>
      </c>
      <c r="D609" t="s">
        <v>430</v>
      </c>
      <c r="E609">
        <v>3070</v>
      </c>
      <c r="F609" s="5">
        <v>1</v>
      </c>
      <c r="G609">
        <v>3070</v>
      </c>
      <c r="H609">
        <v>100147937</v>
      </c>
      <c r="I609" t="s">
        <v>47</v>
      </c>
      <c r="J609" s="4" t="s">
        <v>24</v>
      </c>
      <c r="K609">
        <v>0</v>
      </c>
      <c r="L609" t="s">
        <v>25</v>
      </c>
      <c r="M609" s="1">
        <v>42553</v>
      </c>
      <c r="N609" t="s">
        <v>31</v>
      </c>
      <c r="O609" s="2">
        <v>3070</v>
      </c>
      <c r="P609">
        <v>2016</v>
      </c>
      <c r="Q609">
        <v>7</v>
      </c>
      <c r="R609" t="s">
        <v>26</v>
      </c>
      <c r="S609" s="3">
        <v>42552</v>
      </c>
      <c r="T609" t="s">
        <v>27</v>
      </c>
      <c r="U609">
        <v>218</v>
      </c>
    </row>
    <row r="610" spans="1:21" x14ac:dyDescent="0.25">
      <c r="A610">
        <v>211808</v>
      </c>
      <c r="B610" t="s">
        <v>21</v>
      </c>
      <c r="C610" s="1">
        <v>42553</v>
      </c>
      <c r="D610" t="s">
        <v>431</v>
      </c>
      <c r="E610">
        <v>600</v>
      </c>
      <c r="F610" s="5">
        <v>2</v>
      </c>
      <c r="G610">
        <v>1200</v>
      </c>
      <c r="H610">
        <v>100147938</v>
      </c>
      <c r="I610" t="s">
        <v>38</v>
      </c>
      <c r="J610" s="4" t="s">
        <v>24</v>
      </c>
      <c r="K610">
        <v>0</v>
      </c>
      <c r="L610" t="s">
        <v>25</v>
      </c>
      <c r="M610" s="1">
        <v>42553</v>
      </c>
      <c r="N610" t="s">
        <v>35</v>
      </c>
      <c r="O610" s="2">
        <v>1200</v>
      </c>
      <c r="P610">
        <v>2016</v>
      </c>
      <c r="Q610">
        <v>7</v>
      </c>
      <c r="R610" t="s">
        <v>26</v>
      </c>
      <c r="S610" s="3">
        <v>42552</v>
      </c>
      <c r="T610" t="s">
        <v>27</v>
      </c>
      <c r="U610">
        <v>219</v>
      </c>
    </row>
    <row r="611" spans="1:21" x14ac:dyDescent="0.25">
      <c r="A611">
        <v>211810</v>
      </c>
      <c r="B611" t="s">
        <v>36</v>
      </c>
      <c r="C611" s="1">
        <v>42553</v>
      </c>
      <c r="D611" t="s">
        <v>53</v>
      </c>
      <c r="E611">
        <v>320</v>
      </c>
      <c r="F611" s="5">
        <v>1</v>
      </c>
      <c r="G611">
        <v>320</v>
      </c>
      <c r="H611">
        <v>100147939</v>
      </c>
      <c r="I611" t="s">
        <v>30</v>
      </c>
      <c r="J611" s="4" t="s">
        <v>107</v>
      </c>
      <c r="K611">
        <v>0</v>
      </c>
      <c r="L611" t="s">
        <v>25</v>
      </c>
      <c r="M611" s="1">
        <v>42553</v>
      </c>
      <c r="N611" t="s">
        <v>39</v>
      </c>
      <c r="O611">
        <v>320</v>
      </c>
      <c r="P611">
        <v>2016</v>
      </c>
      <c r="Q611">
        <v>7</v>
      </c>
      <c r="R611" t="s">
        <v>26</v>
      </c>
      <c r="S611" s="3">
        <v>42552</v>
      </c>
      <c r="T611" t="s">
        <v>27</v>
      </c>
      <c r="U611">
        <v>36</v>
      </c>
    </row>
    <row r="612" spans="1:21" x14ac:dyDescent="0.25">
      <c r="A612">
        <v>211811</v>
      </c>
      <c r="B612" t="s">
        <v>36</v>
      </c>
      <c r="C612" s="1">
        <v>42553</v>
      </c>
      <c r="D612" t="s">
        <v>432</v>
      </c>
      <c r="E612">
        <v>19370</v>
      </c>
      <c r="F612" s="5">
        <v>1</v>
      </c>
      <c r="G612">
        <v>19370</v>
      </c>
      <c r="H612">
        <v>100147940</v>
      </c>
      <c r="I612" t="s">
        <v>43</v>
      </c>
      <c r="J612" s="4" t="s">
        <v>129</v>
      </c>
      <c r="K612">
        <v>0</v>
      </c>
      <c r="L612" t="s">
        <v>25</v>
      </c>
      <c r="M612" s="1">
        <v>42553</v>
      </c>
      <c r="N612" t="s">
        <v>39</v>
      </c>
      <c r="O612" s="2">
        <v>19370</v>
      </c>
      <c r="P612">
        <v>2016</v>
      </c>
      <c r="Q612">
        <v>7</v>
      </c>
      <c r="R612" t="s">
        <v>26</v>
      </c>
      <c r="S612" s="3">
        <v>42552</v>
      </c>
      <c r="T612" t="s">
        <v>27</v>
      </c>
      <c r="U612">
        <v>220</v>
      </c>
    </row>
    <row r="613" spans="1:21" x14ac:dyDescent="0.25">
      <c r="A613">
        <v>211812</v>
      </c>
      <c r="B613" t="s">
        <v>28</v>
      </c>
      <c r="C613" s="1">
        <v>42553</v>
      </c>
      <c r="D613" t="s">
        <v>400</v>
      </c>
      <c r="E613">
        <v>48000</v>
      </c>
      <c r="F613" s="5">
        <v>1</v>
      </c>
      <c r="G613">
        <v>48000</v>
      </c>
      <c r="H613">
        <v>100147941</v>
      </c>
      <c r="I613" t="s">
        <v>43</v>
      </c>
      <c r="J613" s="4" t="s">
        <v>24</v>
      </c>
      <c r="K613">
        <v>0</v>
      </c>
      <c r="L613" t="s">
        <v>223</v>
      </c>
      <c r="M613" s="1">
        <v>42553</v>
      </c>
      <c r="N613" t="s">
        <v>31</v>
      </c>
      <c r="O613" s="2">
        <v>48000</v>
      </c>
      <c r="P613">
        <v>2016</v>
      </c>
      <c r="Q613">
        <v>7</v>
      </c>
      <c r="R613" t="s">
        <v>26</v>
      </c>
      <c r="S613" s="3">
        <v>42552</v>
      </c>
      <c r="T613" t="s">
        <v>27</v>
      </c>
      <c r="U613">
        <v>221</v>
      </c>
    </row>
    <row r="614" spans="1:21" x14ac:dyDescent="0.25">
      <c r="A614">
        <v>211813</v>
      </c>
      <c r="B614" t="s">
        <v>21</v>
      </c>
      <c r="C614" s="1">
        <v>42553</v>
      </c>
      <c r="D614" t="s">
        <v>95</v>
      </c>
      <c r="E614">
        <v>350</v>
      </c>
      <c r="F614" s="5">
        <v>1</v>
      </c>
      <c r="G614">
        <v>350</v>
      </c>
      <c r="H614">
        <v>100147942</v>
      </c>
      <c r="I614" t="s">
        <v>38</v>
      </c>
      <c r="J614" s="4">
        <v>60615</v>
      </c>
      <c r="K614">
        <v>0</v>
      </c>
      <c r="L614" t="s">
        <v>25</v>
      </c>
      <c r="M614" s="1">
        <v>42553</v>
      </c>
      <c r="N614" t="s">
        <v>35</v>
      </c>
      <c r="O614">
        <v>350</v>
      </c>
      <c r="P614">
        <v>2016</v>
      </c>
      <c r="Q614">
        <v>7</v>
      </c>
      <c r="R614" t="s">
        <v>26</v>
      </c>
      <c r="S614" s="3">
        <v>42552</v>
      </c>
      <c r="T614" t="s">
        <v>27</v>
      </c>
      <c r="U614">
        <v>222</v>
      </c>
    </row>
    <row r="615" spans="1:21" x14ac:dyDescent="0.25">
      <c r="A615">
        <v>211815</v>
      </c>
      <c r="B615" t="s">
        <v>21</v>
      </c>
      <c r="C615" s="1">
        <v>42553</v>
      </c>
      <c r="D615" t="s">
        <v>433</v>
      </c>
      <c r="E615">
        <v>250</v>
      </c>
      <c r="F615" s="5">
        <v>1</v>
      </c>
      <c r="G615">
        <v>250</v>
      </c>
      <c r="H615">
        <v>100147944</v>
      </c>
      <c r="I615" t="s">
        <v>216</v>
      </c>
      <c r="J615" s="4">
        <v>101651</v>
      </c>
      <c r="K615">
        <v>0</v>
      </c>
      <c r="L615" t="s">
        <v>25</v>
      </c>
      <c r="M615" s="1">
        <v>42553</v>
      </c>
      <c r="N615" t="s">
        <v>35</v>
      </c>
      <c r="O615">
        <v>250</v>
      </c>
      <c r="P615">
        <v>2016</v>
      </c>
      <c r="Q615">
        <v>7</v>
      </c>
      <c r="R615" t="s">
        <v>26</v>
      </c>
      <c r="S615" s="3">
        <v>42552</v>
      </c>
      <c r="T615" t="s">
        <v>27</v>
      </c>
      <c r="U615">
        <v>223</v>
      </c>
    </row>
    <row r="616" spans="1:21" x14ac:dyDescent="0.25">
      <c r="A616">
        <v>211814</v>
      </c>
      <c r="B616" t="s">
        <v>21</v>
      </c>
      <c r="C616" s="1">
        <v>42553</v>
      </c>
      <c r="D616" t="s">
        <v>429</v>
      </c>
      <c r="E616">
        <v>180</v>
      </c>
      <c r="F616" s="5">
        <v>1</v>
      </c>
      <c r="G616">
        <v>180</v>
      </c>
      <c r="H616">
        <v>100147943</v>
      </c>
      <c r="I616" t="s">
        <v>30</v>
      </c>
      <c r="J616" s="4">
        <v>105114</v>
      </c>
      <c r="K616">
        <v>0</v>
      </c>
      <c r="L616" t="s">
        <v>25</v>
      </c>
      <c r="M616" s="1">
        <v>42553</v>
      </c>
      <c r="N616" t="s">
        <v>35</v>
      </c>
      <c r="O616">
        <v>180</v>
      </c>
      <c r="P616">
        <v>2016</v>
      </c>
      <c r="Q616">
        <v>7</v>
      </c>
      <c r="R616" t="s">
        <v>26</v>
      </c>
      <c r="S616" s="3">
        <v>42552</v>
      </c>
      <c r="T616" t="s">
        <v>27</v>
      </c>
      <c r="U616">
        <v>217</v>
      </c>
    </row>
    <row r="617" spans="1:21" x14ac:dyDescent="0.25">
      <c r="A617">
        <v>211816</v>
      </c>
      <c r="B617" t="s">
        <v>28</v>
      </c>
      <c r="C617" s="1">
        <v>42553</v>
      </c>
      <c r="D617" t="s">
        <v>208</v>
      </c>
      <c r="E617">
        <v>4530</v>
      </c>
      <c r="F617" s="5">
        <v>1</v>
      </c>
      <c r="G617">
        <v>4530</v>
      </c>
      <c r="H617">
        <v>100147945</v>
      </c>
      <c r="I617" t="s">
        <v>43</v>
      </c>
      <c r="J617" s="4" t="s">
        <v>24</v>
      </c>
      <c r="K617">
        <v>0</v>
      </c>
      <c r="L617" t="s">
        <v>25</v>
      </c>
      <c r="M617" s="1">
        <v>42553</v>
      </c>
      <c r="N617" t="s">
        <v>31</v>
      </c>
      <c r="O617" s="2">
        <v>4530</v>
      </c>
      <c r="P617">
        <v>2016</v>
      </c>
      <c r="Q617">
        <v>7</v>
      </c>
      <c r="R617" t="s">
        <v>26</v>
      </c>
      <c r="S617" s="3">
        <v>42552</v>
      </c>
      <c r="T617" t="s">
        <v>27</v>
      </c>
      <c r="U617">
        <v>218</v>
      </c>
    </row>
    <row r="618" spans="1:21" x14ac:dyDescent="0.25">
      <c r="A618">
        <v>211817</v>
      </c>
      <c r="B618" t="s">
        <v>21</v>
      </c>
      <c r="C618" s="1">
        <v>42553</v>
      </c>
      <c r="D618" t="s">
        <v>366</v>
      </c>
      <c r="E618">
        <v>999</v>
      </c>
      <c r="F618" s="5">
        <v>1</v>
      </c>
      <c r="G618">
        <v>999</v>
      </c>
      <c r="H618">
        <v>100147946</v>
      </c>
      <c r="I618" t="s">
        <v>56</v>
      </c>
      <c r="J618" s="4" t="s">
        <v>434</v>
      </c>
      <c r="K618">
        <v>0</v>
      </c>
      <c r="L618" t="s">
        <v>25</v>
      </c>
      <c r="M618" s="1">
        <v>42553</v>
      </c>
      <c r="N618" t="s">
        <v>35</v>
      </c>
      <c r="O618">
        <v>999</v>
      </c>
      <c r="P618">
        <v>2016</v>
      </c>
      <c r="Q618">
        <v>7</v>
      </c>
      <c r="R618" t="s">
        <v>26</v>
      </c>
      <c r="S618" s="3">
        <v>42552</v>
      </c>
      <c r="T618" t="s">
        <v>27</v>
      </c>
      <c r="U618">
        <v>35</v>
      </c>
    </row>
    <row r="619" spans="1:21" x14ac:dyDescent="0.25">
      <c r="A619">
        <v>211818</v>
      </c>
      <c r="B619" t="s">
        <v>21</v>
      </c>
      <c r="C619" s="1">
        <v>42553</v>
      </c>
      <c r="D619" t="s">
        <v>435</v>
      </c>
      <c r="E619">
        <v>1099</v>
      </c>
      <c r="F619" s="5">
        <v>1</v>
      </c>
      <c r="G619">
        <v>1099</v>
      </c>
      <c r="H619">
        <v>100147947</v>
      </c>
      <c r="I619" t="s">
        <v>56</v>
      </c>
      <c r="J619" s="4" t="s">
        <v>434</v>
      </c>
      <c r="K619">
        <v>0</v>
      </c>
      <c r="L619" t="s">
        <v>25</v>
      </c>
      <c r="M619" s="1">
        <v>42553</v>
      </c>
      <c r="N619" t="s">
        <v>35</v>
      </c>
      <c r="O619" s="2">
        <v>1099</v>
      </c>
      <c r="P619">
        <v>2016</v>
      </c>
      <c r="Q619">
        <v>7</v>
      </c>
      <c r="R619" t="s">
        <v>26</v>
      </c>
      <c r="S619" s="3">
        <v>42552</v>
      </c>
      <c r="T619" t="s">
        <v>27</v>
      </c>
      <c r="U619">
        <v>35</v>
      </c>
    </row>
    <row r="620" spans="1:21" x14ac:dyDescent="0.25">
      <c r="A620">
        <v>211819</v>
      </c>
      <c r="B620" t="s">
        <v>21</v>
      </c>
      <c r="C620" s="1">
        <v>42553</v>
      </c>
      <c r="D620" t="s">
        <v>436</v>
      </c>
      <c r="E620">
        <v>3150</v>
      </c>
      <c r="F620" s="5">
        <v>1</v>
      </c>
      <c r="G620">
        <v>3150</v>
      </c>
      <c r="H620">
        <v>100147948</v>
      </c>
      <c r="I620" t="s">
        <v>47</v>
      </c>
      <c r="J620" s="4" t="s">
        <v>24</v>
      </c>
      <c r="K620">
        <v>0</v>
      </c>
      <c r="L620" t="s">
        <v>25</v>
      </c>
      <c r="M620" s="1">
        <v>42553</v>
      </c>
      <c r="N620" t="s">
        <v>35</v>
      </c>
      <c r="O620" s="2">
        <v>3150</v>
      </c>
      <c r="P620">
        <v>2016</v>
      </c>
      <c r="Q620">
        <v>7</v>
      </c>
      <c r="R620" t="s">
        <v>26</v>
      </c>
      <c r="S620" s="3">
        <v>42552</v>
      </c>
      <c r="T620" t="s">
        <v>27</v>
      </c>
      <c r="U620">
        <v>224</v>
      </c>
    </row>
    <row r="621" spans="1:21" x14ac:dyDescent="0.25">
      <c r="A621">
        <v>211820</v>
      </c>
      <c r="B621" t="s">
        <v>36</v>
      </c>
      <c r="C621" s="1">
        <v>42553</v>
      </c>
      <c r="D621" t="s">
        <v>437</v>
      </c>
      <c r="E621">
        <v>3100</v>
      </c>
      <c r="F621" s="5">
        <v>1</v>
      </c>
      <c r="G621">
        <v>3100</v>
      </c>
      <c r="H621">
        <v>100147949</v>
      </c>
      <c r="I621" t="s">
        <v>43</v>
      </c>
      <c r="J621" s="4" t="s">
        <v>438</v>
      </c>
      <c r="K621">
        <v>0</v>
      </c>
      <c r="L621" t="s">
        <v>25</v>
      </c>
      <c r="M621" s="1">
        <v>42553</v>
      </c>
      <c r="N621" t="s">
        <v>39</v>
      </c>
      <c r="O621" s="2">
        <v>3100</v>
      </c>
      <c r="P621">
        <v>2016</v>
      </c>
      <c r="Q621">
        <v>7</v>
      </c>
      <c r="R621" t="s">
        <v>26</v>
      </c>
      <c r="S621" s="3">
        <v>42552</v>
      </c>
      <c r="T621" t="s">
        <v>27</v>
      </c>
      <c r="U621">
        <v>35</v>
      </c>
    </row>
    <row r="622" spans="1:21" x14ac:dyDescent="0.25">
      <c r="A622">
        <v>211821</v>
      </c>
      <c r="B622" t="s">
        <v>36</v>
      </c>
      <c r="C622" s="1">
        <v>42553</v>
      </c>
      <c r="D622" t="s">
        <v>439</v>
      </c>
      <c r="E622">
        <v>72350</v>
      </c>
      <c r="F622" s="5">
        <v>1</v>
      </c>
      <c r="G622">
        <v>72350</v>
      </c>
      <c r="H622">
        <v>100147950</v>
      </c>
      <c r="I622" t="s">
        <v>47</v>
      </c>
      <c r="J622" s="4" t="s">
        <v>440</v>
      </c>
      <c r="K622">
        <v>0</v>
      </c>
      <c r="L622" t="s">
        <v>25</v>
      </c>
      <c r="M622" s="1">
        <v>42553</v>
      </c>
      <c r="N622" t="s">
        <v>39</v>
      </c>
      <c r="O622" s="2">
        <v>72350</v>
      </c>
      <c r="P622">
        <v>2016</v>
      </c>
      <c r="Q622">
        <v>7</v>
      </c>
      <c r="R622" t="s">
        <v>26</v>
      </c>
      <c r="S622" s="3">
        <v>42552</v>
      </c>
      <c r="T622" t="s">
        <v>27</v>
      </c>
      <c r="U622">
        <v>225</v>
      </c>
    </row>
    <row r="623" spans="1:21" x14ac:dyDescent="0.25">
      <c r="A623">
        <v>211822</v>
      </c>
      <c r="B623" t="s">
        <v>21</v>
      </c>
      <c r="C623" s="1">
        <v>42553</v>
      </c>
      <c r="D623" t="s">
        <v>53</v>
      </c>
      <c r="E623">
        <v>320</v>
      </c>
      <c r="F623" s="5">
        <v>5</v>
      </c>
      <c r="G623">
        <v>1600</v>
      </c>
      <c r="H623">
        <v>100147951</v>
      </c>
      <c r="I623" t="s">
        <v>30</v>
      </c>
      <c r="J623" s="4" t="s">
        <v>129</v>
      </c>
      <c r="K623">
        <v>0</v>
      </c>
      <c r="L623" t="s">
        <v>25</v>
      </c>
      <c r="M623" s="1">
        <v>42553</v>
      </c>
      <c r="N623" t="s">
        <v>35</v>
      </c>
      <c r="O623" s="2">
        <v>1600</v>
      </c>
      <c r="P623">
        <v>2016</v>
      </c>
      <c r="Q623">
        <v>7</v>
      </c>
      <c r="R623" t="s">
        <v>26</v>
      </c>
      <c r="S623" s="3">
        <v>42552</v>
      </c>
      <c r="T623" t="s">
        <v>27</v>
      </c>
      <c r="U623">
        <v>33</v>
      </c>
    </row>
    <row r="624" spans="1:21" x14ac:dyDescent="0.25">
      <c r="A624">
        <v>211823</v>
      </c>
      <c r="B624" t="s">
        <v>21</v>
      </c>
      <c r="C624" s="1">
        <v>42553</v>
      </c>
      <c r="D624" t="s">
        <v>153</v>
      </c>
      <c r="E624">
        <v>1</v>
      </c>
      <c r="F624" s="5">
        <v>1</v>
      </c>
      <c r="G624">
        <v>0</v>
      </c>
      <c r="H624">
        <v>100147952</v>
      </c>
      <c r="I624" t="s">
        <v>71</v>
      </c>
      <c r="J624" s="4" t="s">
        <v>24</v>
      </c>
      <c r="K624">
        <v>1</v>
      </c>
      <c r="L624" t="s">
        <v>25</v>
      </c>
      <c r="M624" s="1">
        <v>42553</v>
      </c>
      <c r="N624" t="s">
        <v>35</v>
      </c>
      <c r="O624">
        <v>1</v>
      </c>
      <c r="P624">
        <v>2016</v>
      </c>
      <c r="Q624">
        <v>7</v>
      </c>
      <c r="R624" t="s">
        <v>26</v>
      </c>
      <c r="S624" s="3">
        <v>42552</v>
      </c>
      <c r="T624" t="s">
        <v>27</v>
      </c>
      <c r="U624">
        <v>226</v>
      </c>
    </row>
    <row r="625" spans="1:21" x14ac:dyDescent="0.25">
      <c r="A625">
        <v>211824</v>
      </c>
      <c r="B625" t="s">
        <v>28</v>
      </c>
      <c r="C625" s="1">
        <v>42553</v>
      </c>
      <c r="D625" t="s">
        <v>441</v>
      </c>
      <c r="E625">
        <v>1690</v>
      </c>
      <c r="F625" s="5">
        <v>1</v>
      </c>
      <c r="G625">
        <v>1690</v>
      </c>
      <c r="H625">
        <v>100147953</v>
      </c>
      <c r="I625" t="s">
        <v>56</v>
      </c>
      <c r="J625" s="4" t="s">
        <v>24</v>
      </c>
      <c r="K625">
        <v>0</v>
      </c>
      <c r="L625" t="s">
        <v>44</v>
      </c>
      <c r="M625" s="1">
        <v>42553</v>
      </c>
      <c r="N625" t="s">
        <v>31</v>
      </c>
      <c r="O625" s="2">
        <v>1690</v>
      </c>
      <c r="P625">
        <v>2016</v>
      </c>
      <c r="Q625">
        <v>7</v>
      </c>
      <c r="R625" t="s">
        <v>26</v>
      </c>
      <c r="S625" s="3">
        <v>42552</v>
      </c>
      <c r="T625" t="s">
        <v>27</v>
      </c>
      <c r="U625">
        <v>227</v>
      </c>
    </row>
    <row r="626" spans="1:21" x14ac:dyDescent="0.25">
      <c r="A626">
        <v>211826</v>
      </c>
      <c r="B626" t="s">
        <v>36</v>
      </c>
      <c r="C626" s="1">
        <v>42553</v>
      </c>
      <c r="D626" t="s">
        <v>442</v>
      </c>
      <c r="E626">
        <v>25999</v>
      </c>
      <c r="F626" s="5">
        <v>1</v>
      </c>
      <c r="G626">
        <v>25999</v>
      </c>
      <c r="H626">
        <v>100147954</v>
      </c>
      <c r="I626" t="s">
        <v>43</v>
      </c>
      <c r="J626" s="4" t="s">
        <v>184</v>
      </c>
      <c r="K626">
        <v>0</v>
      </c>
      <c r="L626" t="s">
        <v>25</v>
      </c>
      <c r="M626" s="1">
        <v>42553</v>
      </c>
      <c r="N626" t="s">
        <v>39</v>
      </c>
      <c r="O626" s="2">
        <v>25999</v>
      </c>
      <c r="P626">
        <v>2016</v>
      </c>
      <c r="Q626">
        <v>7</v>
      </c>
      <c r="R626" t="s">
        <v>26</v>
      </c>
      <c r="S626" s="3">
        <v>42552</v>
      </c>
      <c r="T626" t="s">
        <v>27</v>
      </c>
      <c r="U626">
        <v>64</v>
      </c>
    </row>
    <row r="627" spans="1:21" x14ac:dyDescent="0.25">
      <c r="A627">
        <v>211827</v>
      </c>
      <c r="B627" t="s">
        <v>28</v>
      </c>
      <c r="C627" s="1">
        <v>42553</v>
      </c>
      <c r="D627" t="s">
        <v>101</v>
      </c>
      <c r="E627">
        <v>510</v>
      </c>
      <c r="F627" s="5">
        <v>1</v>
      </c>
      <c r="G627">
        <v>510</v>
      </c>
      <c r="H627">
        <v>100147955</v>
      </c>
      <c r="I627" t="s">
        <v>38</v>
      </c>
      <c r="J627" s="4" t="s">
        <v>24</v>
      </c>
      <c r="K627">
        <v>0</v>
      </c>
      <c r="L627" t="s">
        <v>25</v>
      </c>
      <c r="M627" s="1">
        <v>42553</v>
      </c>
      <c r="N627" t="s">
        <v>31</v>
      </c>
      <c r="O627">
        <v>510</v>
      </c>
      <c r="P627">
        <v>2016</v>
      </c>
      <c r="Q627">
        <v>7</v>
      </c>
      <c r="R627" t="s">
        <v>26</v>
      </c>
      <c r="S627" s="3">
        <v>42552</v>
      </c>
      <c r="T627" t="s">
        <v>27</v>
      </c>
      <c r="U627">
        <v>146</v>
      </c>
    </row>
    <row r="628" spans="1:21" x14ac:dyDescent="0.25">
      <c r="A628">
        <v>211828</v>
      </c>
      <c r="B628" t="s">
        <v>21</v>
      </c>
      <c r="C628" s="1">
        <v>42553</v>
      </c>
      <c r="D628" t="s">
        <v>443</v>
      </c>
      <c r="E628">
        <v>2340</v>
      </c>
      <c r="F628" s="5">
        <v>1</v>
      </c>
      <c r="G628">
        <v>2340</v>
      </c>
      <c r="H628">
        <v>100147956</v>
      </c>
      <c r="I628" t="s">
        <v>30</v>
      </c>
      <c r="J628" s="4" t="s">
        <v>24</v>
      </c>
      <c r="K628">
        <v>0</v>
      </c>
      <c r="L628" t="s">
        <v>25</v>
      </c>
      <c r="M628" s="1">
        <v>42553</v>
      </c>
      <c r="N628" t="s">
        <v>35</v>
      </c>
      <c r="O628" s="2">
        <v>2340</v>
      </c>
      <c r="P628">
        <v>2016</v>
      </c>
      <c r="Q628">
        <v>7</v>
      </c>
      <c r="R628" t="s">
        <v>26</v>
      </c>
      <c r="S628" s="3">
        <v>42552</v>
      </c>
      <c r="T628" t="s">
        <v>27</v>
      </c>
      <c r="U628">
        <v>219</v>
      </c>
    </row>
    <row r="629" spans="1:21" x14ac:dyDescent="0.25">
      <c r="A629">
        <v>211829</v>
      </c>
      <c r="B629" t="s">
        <v>21</v>
      </c>
      <c r="C629" s="1">
        <v>42553</v>
      </c>
      <c r="D629" t="s">
        <v>53</v>
      </c>
      <c r="E629">
        <v>320</v>
      </c>
      <c r="F629" s="5">
        <v>1</v>
      </c>
      <c r="G629">
        <v>320</v>
      </c>
      <c r="H629">
        <v>100147957</v>
      </c>
      <c r="I629" t="s">
        <v>30</v>
      </c>
      <c r="J629" s="4" t="s">
        <v>444</v>
      </c>
      <c r="K629">
        <v>0</v>
      </c>
      <c r="L629" t="s">
        <v>25</v>
      </c>
      <c r="M629" s="1">
        <v>42553</v>
      </c>
      <c r="N629" t="s">
        <v>35</v>
      </c>
      <c r="O629">
        <v>320</v>
      </c>
      <c r="P629">
        <v>2016</v>
      </c>
      <c r="Q629">
        <v>7</v>
      </c>
      <c r="R629" t="s">
        <v>26</v>
      </c>
      <c r="S629" s="3">
        <v>42552</v>
      </c>
      <c r="T629" t="s">
        <v>27</v>
      </c>
      <c r="U629">
        <v>228</v>
      </c>
    </row>
    <row r="630" spans="1:21" x14ac:dyDescent="0.25">
      <c r="A630">
        <v>211830</v>
      </c>
      <c r="B630" t="s">
        <v>28</v>
      </c>
      <c r="C630" s="1">
        <v>42553</v>
      </c>
      <c r="D630" t="s">
        <v>78</v>
      </c>
      <c r="E630">
        <v>165</v>
      </c>
      <c r="F630" s="5">
        <v>3</v>
      </c>
      <c r="G630">
        <v>495</v>
      </c>
      <c r="H630">
        <v>100147958</v>
      </c>
      <c r="I630" t="s">
        <v>30</v>
      </c>
      <c r="J630" s="4" t="s">
        <v>24</v>
      </c>
      <c r="K630">
        <v>0</v>
      </c>
      <c r="L630" t="s">
        <v>25</v>
      </c>
      <c r="M630" s="1">
        <v>42553</v>
      </c>
      <c r="N630" t="s">
        <v>31</v>
      </c>
      <c r="O630">
        <v>495</v>
      </c>
      <c r="P630">
        <v>2016</v>
      </c>
      <c r="Q630">
        <v>7</v>
      </c>
      <c r="R630" t="s">
        <v>26</v>
      </c>
      <c r="S630" s="3">
        <v>42552</v>
      </c>
      <c r="T630" t="s">
        <v>27</v>
      </c>
      <c r="U630">
        <v>229</v>
      </c>
    </row>
    <row r="631" spans="1:21" x14ac:dyDescent="0.25">
      <c r="A631">
        <v>211831</v>
      </c>
      <c r="B631" t="s">
        <v>21</v>
      </c>
      <c r="C631" s="1">
        <v>42553</v>
      </c>
      <c r="D631" t="s">
        <v>127</v>
      </c>
      <c r="E631">
        <v>760</v>
      </c>
      <c r="F631" s="5">
        <v>1</v>
      </c>
      <c r="G631">
        <v>760</v>
      </c>
      <c r="H631">
        <v>100147959</v>
      </c>
      <c r="I631" t="s">
        <v>38</v>
      </c>
      <c r="J631" s="4" t="s">
        <v>129</v>
      </c>
      <c r="K631">
        <v>0</v>
      </c>
      <c r="L631" t="s">
        <v>25</v>
      </c>
      <c r="M631" s="1">
        <v>42553</v>
      </c>
      <c r="N631" t="s">
        <v>35</v>
      </c>
      <c r="O631">
        <v>760</v>
      </c>
      <c r="P631">
        <v>2016</v>
      </c>
      <c r="Q631">
        <v>7</v>
      </c>
      <c r="R631" t="s">
        <v>26</v>
      </c>
      <c r="S631" s="3">
        <v>42552</v>
      </c>
      <c r="T631" t="s">
        <v>27</v>
      </c>
      <c r="U631">
        <v>33</v>
      </c>
    </row>
    <row r="632" spans="1:21" x14ac:dyDescent="0.25">
      <c r="A632">
        <v>211832</v>
      </c>
      <c r="B632" t="s">
        <v>21</v>
      </c>
      <c r="C632" s="1">
        <v>42553</v>
      </c>
      <c r="D632" t="s">
        <v>431</v>
      </c>
      <c r="E632">
        <v>600</v>
      </c>
      <c r="F632" s="5">
        <v>1</v>
      </c>
      <c r="G632">
        <v>600</v>
      </c>
      <c r="H632">
        <v>100147960</v>
      </c>
      <c r="I632" t="s">
        <v>38</v>
      </c>
      <c r="J632" s="4" t="s">
        <v>129</v>
      </c>
      <c r="K632">
        <v>0</v>
      </c>
      <c r="L632" t="s">
        <v>25</v>
      </c>
      <c r="M632" s="1">
        <v>42553</v>
      </c>
      <c r="N632" t="s">
        <v>35</v>
      </c>
      <c r="O632">
        <v>600</v>
      </c>
      <c r="P632">
        <v>2016</v>
      </c>
      <c r="Q632">
        <v>7</v>
      </c>
      <c r="R632" t="s">
        <v>26</v>
      </c>
      <c r="S632" s="3">
        <v>42552</v>
      </c>
      <c r="T632" t="s">
        <v>27</v>
      </c>
      <c r="U632">
        <v>33</v>
      </c>
    </row>
    <row r="633" spans="1:21" x14ac:dyDescent="0.25">
      <c r="A633">
        <v>211834</v>
      </c>
      <c r="B633" t="s">
        <v>21</v>
      </c>
      <c r="C633" s="1">
        <v>42553</v>
      </c>
      <c r="D633" t="s">
        <v>127</v>
      </c>
      <c r="E633">
        <v>760</v>
      </c>
      <c r="F633" s="5">
        <v>1</v>
      </c>
      <c r="G633">
        <v>760</v>
      </c>
      <c r="H633">
        <v>100147961</v>
      </c>
      <c r="I633" t="s">
        <v>38</v>
      </c>
      <c r="J633" s="4" t="s">
        <v>129</v>
      </c>
      <c r="K633">
        <v>0</v>
      </c>
      <c r="L633" t="s">
        <v>25</v>
      </c>
      <c r="M633" s="1">
        <v>42553</v>
      </c>
      <c r="N633" t="s">
        <v>35</v>
      </c>
      <c r="O633">
        <v>760</v>
      </c>
      <c r="P633">
        <v>2016</v>
      </c>
      <c r="Q633">
        <v>7</v>
      </c>
      <c r="R633" t="s">
        <v>26</v>
      </c>
      <c r="S633" s="3">
        <v>42552</v>
      </c>
      <c r="T633" t="s">
        <v>27</v>
      </c>
      <c r="U633">
        <v>33</v>
      </c>
    </row>
    <row r="634" spans="1:21" x14ac:dyDescent="0.25">
      <c r="A634">
        <v>211835</v>
      </c>
      <c r="B634" t="s">
        <v>21</v>
      </c>
      <c r="C634" s="1">
        <v>42553</v>
      </c>
      <c r="D634" t="s">
        <v>127</v>
      </c>
      <c r="E634">
        <v>760</v>
      </c>
      <c r="F634" s="5">
        <v>1</v>
      </c>
      <c r="G634">
        <v>760</v>
      </c>
      <c r="H634">
        <v>100147962</v>
      </c>
      <c r="I634" t="s">
        <v>38</v>
      </c>
      <c r="J634" s="4" t="s">
        <v>129</v>
      </c>
      <c r="K634">
        <v>0</v>
      </c>
      <c r="L634" t="s">
        <v>25</v>
      </c>
      <c r="M634" s="1">
        <v>42553</v>
      </c>
      <c r="N634" t="s">
        <v>35</v>
      </c>
      <c r="O634">
        <v>760</v>
      </c>
      <c r="P634">
        <v>2016</v>
      </c>
      <c r="Q634">
        <v>7</v>
      </c>
      <c r="R634" t="s">
        <v>26</v>
      </c>
      <c r="S634" s="3">
        <v>42552</v>
      </c>
      <c r="T634" t="s">
        <v>27</v>
      </c>
      <c r="U634">
        <v>33</v>
      </c>
    </row>
    <row r="635" spans="1:21" x14ac:dyDescent="0.25">
      <c r="A635">
        <v>211836</v>
      </c>
      <c r="B635" t="s">
        <v>21</v>
      </c>
      <c r="C635" s="1">
        <v>42553</v>
      </c>
      <c r="D635" t="s">
        <v>53</v>
      </c>
      <c r="E635">
        <v>320</v>
      </c>
      <c r="F635" s="5">
        <v>2</v>
      </c>
      <c r="G635">
        <v>640</v>
      </c>
      <c r="H635">
        <v>100147963</v>
      </c>
      <c r="I635" t="s">
        <v>30</v>
      </c>
      <c r="J635" s="4" t="s">
        <v>129</v>
      </c>
      <c r="K635">
        <v>0</v>
      </c>
      <c r="L635" t="s">
        <v>25</v>
      </c>
      <c r="M635" s="1">
        <v>42553</v>
      </c>
      <c r="N635" t="s">
        <v>35</v>
      </c>
      <c r="O635">
        <v>640</v>
      </c>
      <c r="P635">
        <v>2016</v>
      </c>
      <c r="Q635">
        <v>7</v>
      </c>
      <c r="R635" t="s">
        <v>26</v>
      </c>
      <c r="S635" s="3">
        <v>42552</v>
      </c>
      <c r="T635" t="s">
        <v>27</v>
      </c>
      <c r="U635">
        <v>33</v>
      </c>
    </row>
    <row r="636" spans="1:21" x14ac:dyDescent="0.25">
      <c r="A636">
        <v>211837</v>
      </c>
      <c r="B636" t="s">
        <v>21</v>
      </c>
      <c r="C636" s="1">
        <v>42553</v>
      </c>
      <c r="D636" t="s">
        <v>79</v>
      </c>
      <c r="E636">
        <v>435</v>
      </c>
      <c r="F636" s="5">
        <v>1</v>
      </c>
      <c r="G636">
        <v>435</v>
      </c>
      <c r="H636">
        <v>100147964</v>
      </c>
      <c r="I636" t="s">
        <v>38</v>
      </c>
      <c r="J636" s="4" t="s">
        <v>129</v>
      </c>
      <c r="K636">
        <v>0</v>
      </c>
      <c r="L636" t="s">
        <v>25</v>
      </c>
      <c r="M636" s="1">
        <v>42553</v>
      </c>
      <c r="N636" t="s">
        <v>35</v>
      </c>
      <c r="O636">
        <v>435</v>
      </c>
      <c r="P636">
        <v>2016</v>
      </c>
      <c r="Q636">
        <v>7</v>
      </c>
      <c r="R636" t="s">
        <v>26</v>
      </c>
      <c r="S636" s="3">
        <v>42552</v>
      </c>
      <c r="T636" t="s">
        <v>27</v>
      </c>
      <c r="U636">
        <v>33</v>
      </c>
    </row>
    <row r="637" spans="1:21" x14ac:dyDescent="0.25">
      <c r="A637">
        <v>211838</v>
      </c>
      <c r="B637" t="s">
        <v>28</v>
      </c>
      <c r="C637" s="1">
        <v>42553</v>
      </c>
      <c r="D637" t="s">
        <v>445</v>
      </c>
      <c r="E637">
        <v>330</v>
      </c>
      <c r="F637" s="5">
        <v>1</v>
      </c>
      <c r="G637">
        <v>540</v>
      </c>
      <c r="H637">
        <v>100147965</v>
      </c>
      <c r="I637" t="s">
        <v>38</v>
      </c>
      <c r="J637" s="4" t="s">
        <v>446</v>
      </c>
      <c r="K637">
        <v>0</v>
      </c>
      <c r="L637" t="s">
        <v>223</v>
      </c>
      <c r="M637" s="1">
        <v>42553</v>
      </c>
      <c r="N637" t="s">
        <v>31</v>
      </c>
      <c r="O637">
        <v>330</v>
      </c>
      <c r="P637">
        <v>2016</v>
      </c>
      <c r="Q637">
        <v>7</v>
      </c>
      <c r="R637" t="s">
        <v>26</v>
      </c>
      <c r="S637" s="3">
        <v>42552</v>
      </c>
      <c r="T637" t="s">
        <v>27</v>
      </c>
      <c r="U637">
        <v>230</v>
      </c>
    </row>
    <row r="638" spans="1:21" x14ac:dyDescent="0.25">
      <c r="A638">
        <v>211839</v>
      </c>
      <c r="B638" t="s">
        <v>28</v>
      </c>
      <c r="C638" s="1">
        <v>42553</v>
      </c>
      <c r="D638" t="s">
        <v>447</v>
      </c>
      <c r="E638">
        <v>210</v>
      </c>
      <c r="F638" s="5">
        <v>1</v>
      </c>
      <c r="G638">
        <v>540</v>
      </c>
      <c r="H638">
        <v>100147965</v>
      </c>
      <c r="I638" t="s">
        <v>38</v>
      </c>
      <c r="J638" s="4" t="s">
        <v>446</v>
      </c>
      <c r="K638">
        <v>0</v>
      </c>
      <c r="L638" t="s">
        <v>223</v>
      </c>
      <c r="M638" s="1">
        <v>42553</v>
      </c>
      <c r="N638" t="s">
        <v>31</v>
      </c>
      <c r="O638">
        <v>210</v>
      </c>
      <c r="P638">
        <v>2016</v>
      </c>
      <c r="Q638">
        <v>7</v>
      </c>
      <c r="R638" t="s">
        <v>26</v>
      </c>
      <c r="S638" s="3">
        <v>42552</v>
      </c>
      <c r="T638" t="s">
        <v>27</v>
      </c>
      <c r="U638">
        <v>230</v>
      </c>
    </row>
    <row r="639" spans="1:21" x14ac:dyDescent="0.25">
      <c r="A639">
        <v>211840</v>
      </c>
      <c r="B639" t="s">
        <v>28</v>
      </c>
      <c r="C639" s="1">
        <v>42553</v>
      </c>
      <c r="D639" t="s">
        <v>448</v>
      </c>
      <c r="E639">
        <v>20890</v>
      </c>
      <c r="F639" s="5">
        <v>1</v>
      </c>
      <c r="G639">
        <v>20890</v>
      </c>
      <c r="H639">
        <v>100147966</v>
      </c>
      <c r="I639" t="s">
        <v>47</v>
      </c>
      <c r="J639" s="4" t="s">
        <v>449</v>
      </c>
      <c r="K639">
        <v>0</v>
      </c>
      <c r="L639" t="s">
        <v>25</v>
      </c>
      <c r="M639" s="1">
        <v>42553</v>
      </c>
      <c r="N639" t="s">
        <v>31</v>
      </c>
      <c r="O639" s="2">
        <v>20890</v>
      </c>
      <c r="P639">
        <v>2016</v>
      </c>
      <c r="Q639">
        <v>7</v>
      </c>
      <c r="R639" t="s">
        <v>26</v>
      </c>
      <c r="S639" s="3">
        <v>42552</v>
      </c>
      <c r="T639" t="s">
        <v>27</v>
      </c>
      <c r="U639">
        <v>231</v>
      </c>
    </row>
    <row r="640" spans="1:21" x14ac:dyDescent="0.25">
      <c r="A640">
        <v>211841</v>
      </c>
      <c r="B640" t="s">
        <v>21</v>
      </c>
      <c r="C640" s="1">
        <v>42553</v>
      </c>
      <c r="D640" t="s">
        <v>445</v>
      </c>
      <c r="E640">
        <v>330</v>
      </c>
      <c r="F640" s="5">
        <v>2</v>
      </c>
      <c r="G640">
        <v>1790</v>
      </c>
      <c r="H640">
        <v>100147967</v>
      </c>
      <c r="I640" t="s">
        <v>38</v>
      </c>
      <c r="J640" s="4" t="s">
        <v>24</v>
      </c>
      <c r="K640">
        <v>0</v>
      </c>
      <c r="L640" t="s">
        <v>25</v>
      </c>
      <c r="M640" s="1">
        <v>42553</v>
      </c>
      <c r="N640" t="s">
        <v>35</v>
      </c>
      <c r="O640">
        <v>660</v>
      </c>
      <c r="P640">
        <v>2016</v>
      </c>
      <c r="Q640">
        <v>7</v>
      </c>
      <c r="R640" t="s">
        <v>26</v>
      </c>
      <c r="S640" s="3">
        <v>42552</v>
      </c>
      <c r="T640" t="s">
        <v>27</v>
      </c>
      <c r="U640">
        <v>232</v>
      </c>
    </row>
    <row r="641" spans="1:21" x14ac:dyDescent="0.25">
      <c r="A641">
        <v>211842</v>
      </c>
      <c r="B641" t="s">
        <v>21</v>
      </c>
      <c r="C641" s="1">
        <v>42553</v>
      </c>
      <c r="D641" t="s">
        <v>161</v>
      </c>
      <c r="E641">
        <v>190</v>
      </c>
      <c r="F641" s="5">
        <v>1</v>
      </c>
      <c r="G641">
        <v>1790</v>
      </c>
      <c r="H641">
        <v>100147967</v>
      </c>
      <c r="I641" t="s">
        <v>38</v>
      </c>
      <c r="J641" s="4" t="s">
        <v>24</v>
      </c>
      <c r="K641">
        <v>0</v>
      </c>
      <c r="L641" t="s">
        <v>25</v>
      </c>
      <c r="M641" s="1">
        <v>42553</v>
      </c>
      <c r="N641" t="s">
        <v>35</v>
      </c>
      <c r="O641">
        <v>190</v>
      </c>
      <c r="P641">
        <v>2016</v>
      </c>
      <c r="Q641">
        <v>7</v>
      </c>
      <c r="R641" t="s">
        <v>26</v>
      </c>
      <c r="S641" s="3">
        <v>42552</v>
      </c>
      <c r="T641" t="s">
        <v>27</v>
      </c>
      <c r="U641">
        <v>232</v>
      </c>
    </row>
    <row r="642" spans="1:21" x14ac:dyDescent="0.25">
      <c r="A642">
        <v>211843</v>
      </c>
      <c r="B642" t="s">
        <v>21</v>
      </c>
      <c r="C642" s="1">
        <v>42553</v>
      </c>
      <c r="D642" t="s">
        <v>450</v>
      </c>
      <c r="E642">
        <v>940</v>
      </c>
      <c r="F642" s="5">
        <v>1</v>
      </c>
      <c r="G642">
        <v>1790</v>
      </c>
      <c r="H642">
        <v>100147967</v>
      </c>
      <c r="I642" t="s">
        <v>38</v>
      </c>
      <c r="J642" s="4" t="s">
        <v>24</v>
      </c>
      <c r="K642">
        <v>0</v>
      </c>
      <c r="L642" t="s">
        <v>25</v>
      </c>
      <c r="M642" s="1">
        <v>42553</v>
      </c>
      <c r="N642" t="s">
        <v>35</v>
      </c>
      <c r="O642">
        <v>940</v>
      </c>
      <c r="P642">
        <v>2016</v>
      </c>
      <c r="Q642">
        <v>7</v>
      </c>
      <c r="R642" t="s">
        <v>26</v>
      </c>
      <c r="S642" s="3">
        <v>42552</v>
      </c>
      <c r="T642" t="s">
        <v>27</v>
      </c>
      <c r="U642">
        <v>232</v>
      </c>
    </row>
    <row r="643" spans="1:21" x14ac:dyDescent="0.25">
      <c r="A643">
        <v>211844</v>
      </c>
      <c r="B643" t="s">
        <v>36</v>
      </c>
      <c r="C643" s="1">
        <v>42553</v>
      </c>
      <c r="D643" t="s">
        <v>451</v>
      </c>
      <c r="E643">
        <v>30205</v>
      </c>
      <c r="F643" s="5">
        <v>1</v>
      </c>
      <c r="G643">
        <v>30205</v>
      </c>
      <c r="H643">
        <v>100147968</v>
      </c>
      <c r="I643" t="s">
        <v>47</v>
      </c>
      <c r="J643" s="4" t="s">
        <v>24</v>
      </c>
      <c r="K643">
        <v>0</v>
      </c>
      <c r="L643" t="s">
        <v>25</v>
      </c>
      <c r="M643" s="1">
        <v>42553</v>
      </c>
      <c r="N643" t="s">
        <v>39</v>
      </c>
      <c r="O643" s="2">
        <v>30205</v>
      </c>
      <c r="P643">
        <v>2016</v>
      </c>
      <c r="Q643">
        <v>7</v>
      </c>
      <c r="R643" t="s">
        <v>26</v>
      </c>
      <c r="S643" s="3">
        <v>42552</v>
      </c>
      <c r="T643" t="s">
        <v>27</v>
      </c>
      <c r="U643">
        <v>233</v>
      </c>
    </row>
    <row r="644" spans="1:21" x14ac:dyDescent="0.25">
      <c r="A644">
        <v>211845</v>
      </c>
      <c r="B644" t="s">
        <v>21</v>
      </c>
      <c r="C644" s="1">
        <v>42553</v>
      </c>
      <c r="D644" t="s">
        <v>53</v>
      </c>
      <c r="E644">
        <v>320</v>
      </c>
      <c r="F644" s="5">
        <v>1</v>
      </c>
      <c r="G644">
        <v>320</v>
      </c>
      <c r="H644">
        <v>100147969</v>
      </c>
      <c r="I644" t="s">
        <v>30</v>
      </c>
      <c r="J644" s="4" t="s">
        <v>452</v>
      </c>
      <c r="K644">
        <v>0</v>
      </c>
      <c r="L644" t="s">
        <v>25</v>
      </c>
      <c r="M644" s="1">
        <v>42553</v>
      </c>
      <c r="N644" t="s">
        <v>35</v>
      </c>
      <c r="O644">
        <v>320</v>
      </c>
      <c r="P644">
        <v>2016</v>
      </c>
      <c r="Q644">
        <v>7</v>
      </c>
      <c r="R644" t="s">
        <v>26</v>
      </c>
      <c r="S644" s="3">
        <v>42552</v>
      </c>
      <c r="T644" t="s">
        <v>27</v>
      </c>
      <c r="U644">
        <v>44</v>
      </c>
    </row>
    <row r="645" spans="1:21" x14ac:dyDescent="0.25">
      <c r="A645">
        <v>211846</v>
      </c>
      <c r="B645" t="s">
        <v>21</v>
      </c>
      <c r="C645" s="1">
        <v>42553</v>
      </c>
      <c r="D645" t="s">
        <v>53</v>
      </c>
      <c r="E645">
        <v>320</v>
      </c>
      <c r="F645" s="5">
        <v>1</v>
      </c>
      <c r="G645">
        <v>320</v>
      </c>
      <c r="H645">
        <v>100147970</v>
      </c>
      <c r="I645" t="s">
        <v>30</v>
      </c>
      <c r="J645" s="4" t="s">
        <v>452</v>
      </c>
      <c r="K645">
        <v>0</v>
      </c>
      <c r="L645" t="s">
        <v>25</v>
      </c>
      <c r="M645" s="1">
        <v>42553</v>
      </c>
      <c r="N645" t="s">
        <v>35</v>
      </c>
      <c r="O645">
        <v>320</v>
      </c>
      <c r="P645">
        <v>2016</v>
      </c>
      <c r="Q645">
        <v>7</v>
      </c>
      <c r="R645" t="s">
        <v>26</v>
      </c>
      <c r="S645" s="3">
        <v>42552</v>
      </c>
      <c r="T645" t="s">
        <v>27</v>
      </c>
      <c r="U645">
        <v>44</v>
      </c>
    </row>
    <row r="646" spans="1:21" x14ac:dyDescent="0.25">
      <c r="A646">
        <v>211847</v>
      </c>
      <c r="B646" t="s">
        <v>36</v>
      </c>
      <c r="C646" s="1">
        <v>42553</v>
      </c>
      <c r="D646" t="s">
        <v>453</v>
      </c>
      <c r="E646">
        <v>1375</v>
      </c>
      <c r="F646" s="5">
        <v>1</v>
      </c>
      <c r="G646">
        <v>1375</v>
      </c>
      <c r="H646">
        <v>100147971</v>
      </c>
      <c r="I646" t="s">
        <v>216</v>
      </c>
      <c r="J646" s="4" t="s">
        <v>24</v>
      </c>
      <c r="K646">
        <v>0</v>
      </c>
      <c r="L646" t="s">
        <v>25</v>
      </c>
      <c r="M646" s="1">
        <v>42553</v>
      </c>
      <c r="N646" t="s">
        <v>39</v>
      </c>
      <c r="O646" s="2">
        <v>1375</v>
      </c>
      <c r="P646">
        <v>2016</v>
      </c>
      <c r="Q646">
        <v>7</v>
      </c>
      <c r="R646" t="s">
        <v>26</v>
      </c>
      <c r="S646" s="3">
        <v>42552</v>
      </c>
      <c r="T646" t="s">
        <v>27</v>
      </c>
      <c r="U646">
        <v>234</v>
      </c>
    </row>
    <row r="647" spans="1:21" x14ac:dyDescent="0.25">
      <c r="A647">
        <v>211848</v>
      </c>
      <c r="B647" t="s">
        <v>21</v>
      </c>
      <c r="C647" s="1">
        <v>42553</v>
      </c>
      <c r="D647" t="s">
        <v>451</v>
      </c>
      <c r="E647">
        <v>30205</v>
      </c>
      <c r="F647" s="5">
        <v>1</v>
      </c>
      <c r="G647">
        <v>30205</v>
      </c>
      <c r="H647">
        <v>100147972</v>
      </c>
      <c r="I647" t="s">
        <v>47</v>
      </c>
      <c r="J647" s="4" t="s">
        <v>124</v>
      </c>
      <c r="K647">
        <v>0</v>
      </c>
      <c r="L647" t="s">
        <v>25</v>
      </c>
      <c r="M647" s="1">
        <v>42553</v>
      </c>
      <c r="N647" t="s">
        <v>35</v>
      </c>
      <c r="O647" s="2">
        <v>30205</v>
      </c>
      <c r="P647">
        <v>2016</v>
      </c>
      <c r="Q647">
        <v>7</v>
      </c>
      <c r="R647" t="s">
        <v>26</v>
      </c>
      <c r="S647" s="3">
        <v>42552</v>
      </c>
      <c r="T647" t="s">
        <v>27</v>
      </c>
      <c r="U647">
        <v>42</v>
      </c>
    </row>
    <row r="648" spans="1:21" x14ac:dyDescent="0.25">
      <c r="A648">
        <v>211849</v>
      </c>
      <c r="B648" t="s">
        <v>36</v>
      </c>
      <c r="C648" s="1">
        <v>42553</v>
      </c>
      <c r="D648" t="s">
        <v>101</v>
      </c>
      <c r="E648">
        <v>510</v>
      </c>
      <c r="F648" s="5">
        <v>1</v>
      </c>
      <c r="G648">
        <v>510</v>
      </c>
      <c r="H648">
        <v>100147973</v>
      </c>
      <c r="I648" t="s">
        <v>38</v>
      </c>
      <c r="J648" s="4" t="s">
        <v>24</v>
      </c>
      <c r="K648">
        <v>0</v>
      </c>
      <c r="L648" t="s">
        <v>25</v>
      </c>
      <c r="M648" s="1">
        <v>42553</v>
      </c>
      <c r="N648" t="s">
        <v>39</v>
      </c>
      <c r="O648">
        <v>510</v>
      </c>
      <c r="P648">
        <v>2016</v>
      </c>
      <c r="Q648">
        <v>7</v>
      </c>
      <c r="R648" t="s">
        <v>26</v>
      </c>
      <c r="S648" s="3">
        <v>42552</v>
      </c>
      <c r="T648" t="s">
        <v>27</v>
      </c>
      <c r="U648">
        <v>235</v>
      </c>
    </row>
    <row r="649" spans="1:21" x14ac:dyDescent="0.25">
      <c r="A649">
        <v>211850</v>
      </c>
      <c r="B649" t="s">
        <v>21</v>
      </c>
      <c r="C649" s="1">
        <v>42553</v>
      </c>
      <c r="D649" t="s">
        <v>29</v>
      </c>
      <c r="E649">
        <v>240</v>
      </c>
      <c r="F649" s="5">
        <v>1</v>
      </c>
      <c r="G649">
        <v>1</v>
      </c>
      <c r="H649">
        <v>100147974</v>
      </c>
      <c r="I649" t="s">
        <v>30</v>
      </c>
      <c r="J649" s="4" t="s">
        <v>452</v>
      </c>
      <c r="K649">
        <v>0</v>
      </c>
      <c r="L649" t="s">
        <v>25</v>
      </c>
      <c r="M649" s="1">
        <v>42553</v>
      </c>
      <c r="N649" t="s">
        <v>35</v>
      </c>
      <c r="O649">
        <v>240</v>
      </c>
      <c r="P649">
        <v>2016</v>
      </c>
      <c r="Q649">
        <v>7</v>
      </c>
      <c r="R649" t="s">
        <v>26</v>
      </c>
      <c r="S649" s="3">
        <v>42552</v>
      </c>
      <c r="T649" t="s">
        <v>27</v>
      </c>
      <c r="U649">
        <v>44</v>
      </c>
    </row>
    <row r="650" spans="1:21" x14ac:dyDescent="0.25">
      <c r="A650">
        <v>211851</v>
      </c>
      <c r="B650" t="s">
        <v>28</v>
      </c>
      <c r="C650" s="1">
        <v>42553</v>
      </c>
      <c r="D650" t="s">
        <v>454</v>
      </c>
      <c r="E650">
        <v>2070</v>
      </c>
      <c r="F650" s="5">
        <v>1</v>
      </c>
      <c r="G650">
        <v>2070</v>
      </c>
      <c r="H650">
        <v>100147975</v>
      </c>
      <c r="I650" t="s">
        <v>47</v>
      </c>
      <c r="J650" s="4" t="s">
        <v>24</v>
      </c>
      <c r="K650">
        <v>0</v>
      </c>
      <c r="L650" t="s">
        <v>255</v>
      </c>
      <c r="M650" s="1">
        <v>42553</v>
      </c>
      <c r="N650" t="s">
        <v>31</v>
      </c>
      <c r="O650" s="2">
        <v>2070</v>
      </c>
      <c r="P650">
        <v>2016</v>
      </c>
      <c r="Q650">
        <v>7</v>
      </c>
      <c r="R650" t="s">
        <v>26</v>
      </c>
      <c r="S650" s="3">
        <v>42552</v>
      </c>
      <c r="T650" t="s">
        <v>27</v>
      </c>
      <c r="U650">
        <v>235</v>
      </c>
    </row>
    <row r="651" spans="1:21" x14ac:dyDescent="0.25">
      <c r="A651">
        <v>211852</v>
      </c>
      <c r="B651" t="s">
        <v>36</v>
      </c>
      <c r="C651" s="1">
        <v>42553</v>
      </c>
      <c r="D651" t="s">
        <v>455</v>
      </c>
      <c r="E651">
        <v>2000</v>
      </c>
      <c r="F651" s="5">
        <v>1</v>
      </c>
      <c r="G651">
        <v>3200</v>
      </c>
      <c r="H651">
        <v>100147976</v>
      </c>
      <c r="I651" t="s">
        <v>30</v>
      </c>
      <c r="J651" s="4" t="s">
        <v>456</v>
      </c>
      <c r="K651">
        <v>0</v>
      </c>
      <c r="L651" t="s">
        <v>25</v>
      </c>
      <c r="M651" s="1">
        <v>42553</v>
      </c>
      <c r="N651" t="s">
        <v>39</v>
      </c>
      <c r="O651" s="2">
        <v>2000</v>
      </c>
      <c r="P651">
        <v>2016</v>
      </c>
      <c r="Q651">
        <v>7</v>
      </c>
      <c r="R651" t="s">
        <v>26</v>
      </c>
      <c r="S651" s="3">
        <v>42552</v>
      </c>
      <c r="T651" t="s">
        <v>27</v>
      </c>
      <c r="U651">
        <v>236</v>
      </c>
    </row>
    <row r="652" spans="1:21" x14ac:dyDescent="0.25">
      <c r="A652">
        <v>211853</v>
      </c>
      <c r="B652" t="s">
        <v>36</v>
      </c>
      <c r="C652" s="1">
        <v>42553</v>
      </c>
      <c r="D652" t="s">
        <v>457</v>
      </c>
      <c r="E652">
        <v>400</v>
      </c>
      <c r="F652" s="5">
        <v>3</v>
      </c>
      <c r="G652">
        <v>3200</v>
      </c>
      <c r="H652">
        <v>100147976</v>
      </c>
      <c r="I652" t="s">
        <v>246</v>
      </c>
      <c r="J652" s="4" t="s">
        <v>456</v>
      </c>
      <c r="K652">
        <v>0</v>
      </c>
      <c r="L652" t="s">
        <v>25</v>
      </c>
      <c r="M652" s="1">
        <v>42553</v>
      </c>
      <c r="N652" t="s">
        <v>39</v>
      </c>
      <c r="O652" s="2">
        <v>1200</v>
      </c>
      <c r="P652">
        <v>2016</v>
      </c>
      <c r="Q652">
        <v>7</v>
      </c>
      <c r="R652" t="s">
        <v>26</v>
      </c>
      <c r="S652" s="3">
        <v>42552</v>
      </c>
      <c r="T652" t="s">
        <v>27</v>
      </c>
      <c r="U652">
        <v>236</v>
      </c>
    </row>
    <row r="653" spans="1:21" x14ac:dyDescent="0.25">
      <c r="A653">
        <v>211854</v>
      </c>
      <c r="B653" t="s">
        <v>21</v>
      </c>
      <c r="C653" s="1">
        <v>42553</v>
      </c>
      <c r="D653" t="s">
        <v>458</v>
      </c>
      <c r="E653">
        <v>585</v>
      </c>
      <c r="F653" s="5">
        <v>1</v>
      </c>
      <c r="G653">
        <v>0</v>
      </c>
      <c r="H653">
        <v>100147977</v>
      </c>
      <c r="I653" t="s">
        <v>216</v>
      </c>
      <c r="J653" s="4" t="s">
        <v>459</v>
      </c>
      <c r="K653">
        <v>0</v>
      </c>
      <c r="L653" t="s">
        <v>54</v>
      </c>
      <c r="M653" s="1">
        <v>42553</v>
      </c>
      <c r="N653" t="s">
        <v>35</v>
      </c>
      <c r="O653">
        <v>585</v>
      </c>
      <c r="P653">
        <v>2016</v>
      </c>
      <c r="Q653">
        <v>7</v>
      </c>
      <c r="R653" t="s">
        <v>26</v>
      </c>
      <c r="S653" s="3">
        <v>42552</v>
      </c>
      <c r="T653" t="s">
        <v>27</v>
      </c>
      <c r="U653">
        <v>237</v>
      </c>
    </row>
    <row r="654" spans="1:21" x14ac:dyDescent="0.25">
      <c r="A654">
        <v>211855</v>
      </c>
      <c r="B654" t="s">
        <v>28</v>
      </c>
      <c r="C654" s="1">
        <v>42553</v>
      </c>
      <c r="D654" t="s">
        <v>460</v>
      </c>
      <c r="E654">
        <v>626</v>
      </c>
      <c r="F654" s="5">
        <v>1</v>
      </c>
      <c r="G654">
        <v>7977.8</v>
      </c>
      <c r="H654">
        <v>100147978</v>
      </c>
      <c r="I654" t="s">
        <v>56</v>
      </c>
      <c r="J654" s="4" t="s">
        <v>24</v>
      </c>
      <c r="K654">
        <v>0</v>
      </c>
      <c r="L654" t="s">
        <v>25</v>
      </c>
      <c r="M654" s="1">
        <v>42553</v>
      </c>
      <c r="N654" t="s">
        <v>31</v>
      </c>
      <c r="O654">
        <v>626</v>
      </c>
      <c r="P654">
        <v>2016</v>
      </c>
      <c r="Q654">
        <v>7</v>
      </c>
      <c r="R654" t="s">
        <v>26</v>
      </c>
      <c r="S654" s="3">
        <v>42552</v>
      </c>
      <c r="T654" t="s">
        <v>27</v>
      </c>
      <c r="U654">
        <v>238</v>
      </c>
    </row>
    <row r="655" spans="1:21" x14ac:dyDescent="0.25">
      <c r="A655">
        <v>211856</v>
      </c>
      <c r="B655" t="s">
        <v>28</v>
      </c>
      <c r="C655" s="1">
        <v>42553</v>
      </c>
      <c r="D655" t="s">
        <v>461</v>
      </c>
      <c r="E655">
        <v>1658</v>
      </c>
      <c r="F655" s="5">
        <v>1</v>
      </c>
      <c r="G655">
        <v>7977.8</v>
      </c>
      <c r="H655">
        <v>100147978</v>
      </c>
      <c r="I655" t="s">
        <v>23</v>
      </c>
      <c r="J655" s="4" t="s">
        <v>24</v>
      </c>
      <c r="K655">
        <v>0</v>
      </c>
      <c r="L655" t="s">
        <v>25</v>
      </c>
      <c r="M655" s="1">
        <v>42553</v>
      </c>
      <c r="N655" t="s">
        <v>31</v>
      </c>
      <c r="O655" s="2">
        <v>1658</v>
      </c>
      <c r="P655">
        <v>2016</v>
      </c>
      <c r="Q655">
        <v>7</v>
      </c>
      <c r="R655" t="s">
        <v>26</v>
      </c>
      <c r="S655" s="3">
        <v>42552</v>
      </c>
      <c r="T655" t="s">
        <v>27</v>
      </c>
      <c r="U655">
        <v>238</v>
      </c>
    </row>
    <row r="656" spans="1:21" x14ac:dyDescent="0.25">
      <c r="A656">
        <v>211857</v>
      </c>
      <c r="B656" t="s">
        <v>28</v>
      </c>
      <c r="C656" s="1">
        <v>42553</v>
      </c>
      <c r="D656" t="s">
        <v>462</v>
      </c>
      <c r="E656">
        <v>1233</v>
      </c>
      <c r="F656" s="5">
        <v>1</v>
      </c>
      <c r="G656">
        <v>7977.8</v>
      </c>
      <c r="H656">
        <v>100147978</v>
      </c>
      <c r="I656" t="s">
        <v>23</v>
      </c>
      <c r="J656" s="4" t="s">
        <v>24</v>
      </c>
      <c r="K656">
        <v>0</v>
      </c>
      <c r="L656" t="s">
        <v>25</v>
      </c>
      <c r="M656" s="1">
        <v>42553</v>
      </c>
      <c r="N656" t="s">
        <v>31</v>
      </c>
      <c r="O656" s="2">
        <v>1233</v>
      </c>
      <c r="P656">
        <v>2016</v>
      </c>
      <c r="Q656">
        <v>7</v>
      </c>
      <c r="R656" t="s">
        <v>26</v>
      </c>
      <c r="S656" s="3">
        <v>42552</v>
      </c>
      <c r="T656" t="s">
        <v>27</v>
      </c>
      <c r="U656">
        <v>238</v>
      </c>
    </row>
    <row r="657" spans="1:21" x14ac:dyDescent="0.25">
      <c r="A657">
        <v>211858</v>
      </c>
      <c r="B657" t="s">
        <v>28</v>
      </c>
      <c r="C657" s="1">
        <v>42553</v>
      </c>
      <c r="D657" t="s">
        <v>463</v>
      </c>
      <c r="E657">
        <v>1127.25</v>
      </c>
      <c r="F657" s="5">
        <v>1</v>
      </c>
      <c r="G657">
        <v>7977.8</v>
      </c>
      <c r="H657">
        <v>100147978</v>
      </c>
      <c r="I657" t="s">
        <v>65</v>
      </c>
      <c r="J657" s="4" t="s">
        <v>24</v>
      </c>
      <c r="K657">
        <v>0</v>
      </c>
      <c r="L657" t="s">
        <v>25</v>
      </c>
      <c r="M657" s="1">
        <v>42553</v>
      </c>
      <c r="N657" t="s">
        <v>31</v>
      </c>
      <c r="O657" s="2">
        <v>1127</v>
      </c>
      <c r="P657">
        <v>2016</v>
      </c>
      <c r="Q657">
        <v>7</v>
      </c>
      <c r="R657" t="s">
        <v>26</v>
      </c>
      <c r="S657" s="3">
        <v>42552</v>
      </c>
      <c r="T657" t="s">
        <v>27</v>
      </c>
      <c r="U657">
        <v>238</v>
      </c>
    </row>
    <row r="658" spans="1:21" x14ac:dyDescent="0.25">
      <c r="A658">
        <v>211859</v>
      </c>
      <c r="B658" t="s">
        <v>28</v>
      </c>
      <c r="C658" s="1">
        <v>42553</v>
      </c>
      <c r="D658" t="s">
        <v>464</v>
      </c>
      <c r="E658">
        <v>1160.6500000000001</v>
      </c>
      <c r="F658" s="5">
        <v>1</v>
      </c>
      <c r="G658">
        <v>7977.8</v>
      </c>
      <c r="H658">
        <v>100147978</v>
      </c>
      <c r="I658" t="s">
        <v>65</v>
      </c>
      <c r="J658" s="4" t="s">
        <v>24</v>
      </c>
      <c r="K658">
        <v>0</v>
      </c>
      <c r="L658" t="s">
        <v>25</v>
      </c>
      <c r="M658" s="1">
        <v>42553</v>
      </c>
      <c r="N658" t="s">
        <v>31</v>
      </c>
      <c r="O658" s="2">
        <v>1161</v>
      </c>
      <c r="P658">
        <v>2016</v>
      </c>
      <c r="Q658">
        <v>7</v>
      </c>
      <c r="R658" t="s">
        <v>26</v>
      </c>
      <c r="S658" s="3">
        <v>42552</v>
      </c>
      <c r="T658" t="s">
        <v>27</v>
      </c>
      <c r="U658">
        <v>238</v>
      </c>
    </row>
    <row r="659" spans="1:21" x14ac:dyDescent="0.25">
      <c r="A659">
        <v>211860</v>
      </c>
      <c r="B659" t="s">
        <v>28</v>
      </c>
      <c r="C659" s="1">
        <v>42553</v>
      </c>
      <c r="D659" t="s">
        <v>465</v>
      </c>
      <c r="E659">
        <v>799</v>
      </c>
      <c r="F659" s="5">
        <v>1</v>
      </c>
      <c r="G659">
        <v>7977.8</v>
      </c>
      <c r="H659">
        <v>100147978</v>
      </c>
      <c r="I659" t="s">
        <v>65</v>
      </c>
      <c r="J659" s="4" t="s">
        <v>24</v>
      </c>
      <c r="K659">
        <v>0</v>
      </c>
      <c r="L659" t="s">
        <v>25</v>
      </c>
      <c r="M659" s="1">
        <v>42553</v>
      </c>
      <c r="N659" t="s">
        <v>31</v>
      </c>
      <c r="O659">
        <v>799</v>
      </c>
      <c r="P659">
        <v>2016</v>
      </c>
      <c r="Q659">
        <v>7</v>
      </c>
      <c r="R659" t="s">
        <v>26</v>
      </c>
      <c r="S659" s="3">
        <v>42552</v>
      </c>
      <c r="T659" t="s">
        <v>27</v>
      </c>
      <c r="U659">
        <v>238</v>
      </c>
    </row>
    <row r="660" spans="1:21" x14ac:dyDescent="0.25">
      <c r="A660">
        <v>211861</v>
      </c>
      <c r="B660" t="s">
        <v>28</v>
      </c>
      <c r="C660" s="1">
        <v>42553</v>
      </c>
      <c r="D660" t="s">
        <v>466</v>
      </c>
      <c r="E660">
        <v>799</v>
      </c>
      <c r="F660" s="5">
        <v>1</v>
      </c>
      <c r="G660">
        <v>7977.8</v>
      </c>
      <c r="H660">
        <v>100147978</v>
      </c>
      <c r="I660" t="s">
        <v>65</v>
      </c>
      <c r="J660" s="4" t="s">
        <v>24</v>
      </c>
      <c r="K660">
        <v>0</v>
      </c>
      <c r="L660" t="s">
        <v>25</v>
      </c>
      <c r="M660" s="1">
        <v>42553</v>
      </c>
      <c r="N660" t="s">
        <v>31</v>
      </c>
      <c r="O660">
        <v>799</v>
      </c>
      <c r="P660">
        <v>2016</v>
      </c>
      <c r="Q660">
        <v>7</v>
      </c>
      <c r="R660" t="s">
        <v>26</v>
      </c>
      <c r="S660" s="3">
        <v>42552</v>
      </c>
      <c r="T660" t="s">
        <v>27</v>
      </c>
      <c r="U660">
        <v>238</v>
      </c>
    </row>
    <row r="661" spans="1:21" x14ac:dyDescent="0.25">
      <c r="A661">
        <v>211862</v>
      </c>
      <c r="B661" t="s">
        <v>28</v>
      </c>
      <c r="C661" s="1">
        <v>42553</v>
      </c>
      <c r="D661" t="s">
        <v>467</v>
      </c>
      <c r="E661">
        <v>280</v>
      </c>
      <c r="F661" s="5">
        <v>1</v>
      </c>
      <c r="G661">
        <v>7977.8</v>
      </c>
      <c r="H661">
        <v>100147978</v>
      </c>
      <c r="I661" t="s">
        <v>52</v>
      </c>
      <c r="J661" s="4" t="s">
        <v>24</v>
      </c>
      <c r="K661">
        <v>0</v>
      </c>
      <c r="L661" t="s">
        <v>25</v>
      </c>
      <c r="M661" s="1">
        <v>42553</v>
      </c>
      <c r="N661" t="s">
        <v>31</v>
      </c>
      <c r="O661">
        <v>280</v>
      </c>
      <c r="P661">
        <v>2016</v>
      </c>
      <c r="Q661">
        <v>7</v>
      </c>
      <c r="R661" t="s">
        <v>26</v>
      </c>
      <c r="S661" s="3">
        <v>42552</v>
      </c>
      <c r="T661" t="s">
        <v>27</v>
      </c>
      <c r="U661">
        <v>238</v>
      </c>
    </row>
    <row r="662" spans="1:21" x14ac:dyDescent="0.25">
      <c r="A662">
        <v>211863</v>
      </c>
      <c r="B662" t="s">
        <v>28</v>
      </c>
      <c r="C662" s="1">
        <v>42553</v>
      </c>
      <c r="D662" t="s">
        <v>468</v>
      </c>
      <c r="E662">
        <v>320</v>
      </c>
      <c r="F662" s="5">
        <v>1</v>
      </c>
      <c r="G662">
        <v>7977.8</v>
      </c>
      <c r="H662">
        <v>100147978</v>
      </c>
      <c r="I662" t="s">
        <v>65</v>
      </c>
      <c r="J662" s="4" t="s">
        <v>24</v>
      </c>
      <c r="K662">
        <v>0</v>
      </c>
      <c r="L662" t="s">
        <v>25</v>
      </c>
      <c r="M662" s="1">
        <v>42553</v>
      </c>
      <c r="N662" t="s">
        <v>31</v>
      </c>
      <c r="O662">
        <v>320</v>
      </c>
      <c r="P662">
        <v>2016</v>
      </c>
      <c r="Q662">
        <v>7</v>
      </c>
      <c r="R662" t="s">
        <v>26</v>
      </c>
      <c r="S662" s="3">
        <v>42552</v>
      </c>
      <c r="T662" t="s">
        <v>27</v>
      </c>
      <c r="U662">
        <v>238</v>
      </c>
    </row>
    <row r="663" spans="1:21" x14ac:dyDescent="0.25">
      <c r="A663">
        <v>211864</v>
      </c>
      <c r="B663" t="s">
        <v>21</v>
      </c>
      <c r="C663" s="1">
        <v>42553</v>
      </c>
      <c r="D663" t="s">
        <v>469</v>
      </c>
      <c r="E663">
        <v>775</v>
      </c>
      <c r="F663" s="5">
        <v>1</v>
      </c>
      <c r="G663">
        <v>775</v>
      </c>
      <c r="H663">
        <v>100147979</v>
      </c>
      <c r="I663" t="s">
        <v>216</v>
      </c>
      <c r="J663" s="4" t="s">
        <v>24</v>
      </c>
      <c r="K663">
        <v>0</v>
      </c>
      <c r="L663" t="s">
        <v>25</v>
      </c>
      <c r="M663" s="1">
        <v>42553</v>
      </c>
      <c r="N663" t="s">
        <v>35</v>
      </c>
      <c r="O663">
        <v>775</v>
      </c>
      <c r="P663">
        <v>2016</v>
      </c>
      <c r="Q663">
        <v>7</v>
      </c>
      <c r="R663" t="s">
        <v>26</v>
      </c>
      <c r="S663" s="3">
        <v>42552</v>
      </c>
      <c r="T663" t="s">
        <v>27</v>
      </c>
      <c r="U663">
        <v>239</v>
      </c>
    </row>
    <row r="664" spans="1:21" x14ac:dyDescent="0.25">
      <c r="A664">
        <v>211865</v>
      </c>
      <c r="B664" t="s">
        <v>28</v>
      </c>
      <c r="C664" s="1">
        <v>42553</v>
      </c>
      <c r="D664" t="s">
        <v>453</v>
      </c>
      <c r="E664">
        <v>1375</v>
      </c>
      <c r="F664" s="5">
        <v>1</v>
      </c>
      <c r="G664">
        <v>11527</v>
      </c>
      <c r="H664">
        <v>100147980</v>
      </c>
      <c r="I664" t="s">
        <v>216</v>
      </c>
      <c r="J664" s="4" t="s">
        <v>24</v>
      </c>
      <c r="K664">
        <v>0</v>
      </c>
      <c r="L664" t="s">
        <v>45</v>
      </c>
      <c r="M664" s="1">
        <v>42553</v>
      </c>
      <c r="N664" t="s">
        <v>31</v>
      </c>
      <c r="O664" s="2">
        <v>1375</v>
      </c>
      <c r="P664">
        <v>2016</v>
      </c>
      <c r="Q664">
        <v>7</v>
      </c>
      <c r="R664" t="s">
        <v>26</v>
      </c>
      <c r="S664" s="3">
        <v>42552</v>
      </c>
      <c r="T664" t="s">
        <v>27</v>
      </c>
      <c r="U664">
        <v>240</v>
      </c>
    </row>
    <row r="665" spans="1:21" x14ac:dyDescent="0.25">
      <c r="A665">
        <v>211866</v>
      </c>
      <c r="B665" t="s">
        <v>28</v>
      </c>
      <c r="C665" s="1">
        <v>42553</v>
      </c>
      <c r="D665" t="s">
        <v>208</v>
      </c>
      <c r="E665">
        <v>4530</v>
      </c>
      <c r="F665" s="5">
        <v>1</v>
      </c>
      <c r="G665">
        <v>11527</v>
      </c>
      <c r="H665">
        <v>100147980</v>
      </c>
      <c r="I665" t="s">
        <v>43</v>
      </c>
      <c r="J665" s="4" t="s">
        <v>24</v>
      </c>
      <c r="K665">
        <v>0</v>
      </c>
      <c r="L665" t="s">
        <v>45</v>
      </c>
      <c r="M665" s="1">
        <v>42553</v>
      </c>
      <c r="N665" t="s">
        <v>31</v>
      </c>
      <c r="O665" s="2">
        <v>4530</v>
      </c>
      <c r="P665">
        <v>2016</v>
      </c>
      <c r="Q665">
        <v>7</v>
      </c>
      <c r="R665" t="s">
        <v>26</v>
      </c>
      <c r="S665" s="3">
        <v>42552</v>
      </c>
      <c r="T665" t="s">
        <v>27</v>
      </c>
      <c r="U665">
        <v>240</v>
      </c>
    </row>
    <row r="666" spans="1:21" x14ac:dyDescent="0.25">
      <c r="A666">
        <v>211867</v>
      </c>
      <c r="B666" t="s">
        <v>28</v>
      </c>
      <c r="C666" s="1">
        <v>42553</v>
      </c>
      <c r="D666" t="s">
        <v>470</v>
      </c>
      <c r="E666">
        <v>1647</v>
      </c>
      <c r="F666" s="5">
        <v>1</v>
      </c>
      <c r="G666">
        <v>11527</v>
      </c>
      <c r="H666">
        <v>100147980</v>
      </c>
      <c r="I666" t="s">
        <v>30</v>
      </c>
      <c r="J666" s="4" t="s">
        <v>24</v>
      </c>
      <c r="K666">
        <v>0</v>
      </c>
      <c r="L666" t="s">
        <v>45</v>
      </c>
      <c r="M666" s="1">
        <v>42553</v>
      </c>
      <c r="N666" t="s">
        <v>31</v>
      </c>
      <c r="O666" s="2">
        <v>1647</v>
      </c>
      <c r="P666">
        <v>2016</v>
      </c>
      <c r="Q666">
        <v>7</v>
      </c>
      <c r="R666" t="s">
        <v>26</v>
      </c>
      <c r="S666" s="3">
        <v>42552</v>
      </c>
      <c r="T666" t="s">
        <v>27</v>
      </c>
      <c r="U666">
        <v>240</v>
      </c>
    </row>
    <row r="667" spans="1:21" x14ac:dyDescent="0.25">
      <c r="A667">
        <v>211868</v>
      </c>
      <c r="B667" t="s">
        <v>28</v>
      </c>
      <c r="C667" s="1">
        <v>42553</v>
      </c>
      <c r="D667" t="s">
        <v>471</v>
      </c>
      <c r="E667">
        <v>3975</v>
      </c>
      <c r="F667" s="5">
        <v>1</v>
      </c>
      <c r="G667">
        <v>11527</v>
      </c>
      <c r="H667">
        <v>100147980</v>
      </c>
      <c r="I667" t="s">
        <v>23</v>
      </c>
      <c r="J667" s="4" t="s">
        <v>24</v>
      </c>
      <c r="K667">
        <v>0</v>
      </c>
      <c r="L667" t="s">
        <v>45</v>
      </c>
      <c r="M667" s="1">
        <v>42553</v>
      </c>
      <c r="N667" t="s">
        <v>31</v>
      </c>
      <c r="O667" s="2">
        <v>3975</v>
      </c>
      <c r="P667">
        <v>2016</v>
      </c>
      <c r="Q667">
        <v>7</v>
      </c>
      <c r="R667" t="s">
        <v>26</v>
      </c>
      <c r="S667" s="3">
        <v>42552</v>
      </c>
      <c r="T667" t="s">
        <v>27</v>
      </c>
      <c r="U667">
        <v>240</v>
      </c>
    </row>
    <row r="668" spans="1:21" x14ac:dyDescent="0.25">
      <c r="A668">
        <v>211869</v>
      </c>
      <c r="B668" t="s">
        <v>21</v>
      </c>
      <c r="C668" s="1">
        <v>42553</v>
      </c>
      <c r="D668" t="s">
        <v>95</v>
      </c>
      <c r="E668">
        <v>350</v>
      </c>
      <c r="F668" s="5">
        <v>1</v>
      </c>
      <c r="G668">
        <v>350</v>
      </c>
      <c r="H668">
        <v>100147981</v>
      </c>
      <c r="I668" t="s">
        <v>38</v>
      </c>
      <c r="J668" s="4" t="s">
        <v>472</v>
      </c>
      <c r="K668">
        <v>0</v>
      </c>
      <c r="L668" t="s">
        <v>25</v>
      </c>
      <c r="M668" s="1">
        <v>42553</v>
      </c>
      <c r="N668" t="s">
        <v>35</v>
      </c>
      <c r="O668">
        <v>350</v>
      </c>
      <c r="P668">
        <v>2016</v>
      </c>
      <c r="Q668">
        <v>7</v>
      </c>
      <c r="R668" t="s">
        <v>26</v>
      </c>
      <c r="S668" s="3">
        <v>42552</v>
      </c>
      <c r="T668" t="s">
        <v>27</v>
      </c>
      <c r="U668">
        <v>32</v>
      </c>
    </row>
    <row r="669" spans="1:21" x14ac:dyDescent="0.25">
      <c r="A669">
        <v>211870</v>
      </c>
      <c r="B669" t="s">
        <v>21</v>
      </c>
      <c r="C669" s="1">
        <v>42553</v>
      </c>
      <c r="D669" t="s">
        <v>29</v>
      </c>
      <c r="E669">
        <v>240</v>
      </c>
      <c r="F669" s="5">
        <v>1</v>
      </c>
      <c r="G669">
        <v>240</v>
      </c>
      <c r="H669">
        <v>100147982</v>
      </c>
      <c r="I669" t="s">
        <v>30</v>
      </c>
      <c r="J669" s="4">
        <v>80702</v>
      </c>
      <c r="K669">
        <v>0</v>
      </c>
      <c r="L669" t="s">
        <v>25</v>
      </c>
      <c r="M669" s="1">
        <v>42553</v>
      </c>
      <c r="N669" t="s">
        <v>35</v>
      </c>
      <c r="O669">
        <v>240</v>
      </c>
      <c r="P669">
        <v>2016</v>
      </c>
      <c r="Q669">
        <v>7</v>
      </c>
      <c r="R669" t="s">
        <v>26</v>
      </c>
      <c r="S669" s="3">
        <v>42552</v>
      </c>
      <c r="T669" t="s">
        <v>27</v>
      </c>
      <c r="U669">
        <v>241</v>
      </c>
    </row>
    <row r="670" spans="1:21" x14ac:dyDescent="0.25">
      <c r="A670">
        <v>211871</v>
      </c>
      <c r="B670" t="s">
        <v>36</v>
      </c>
      <c r="C670" s="1">
        <v>42553</v>
      </c>
      <c r="D670" t="s">
        <v>417</v>
      </c>
      <c r="E670">
        <v>925</v>
      </c>
      <c r="F670" s="5">
        <v>2</v>
      </c>
      <c r="G670">
        <v>1850</v>
      </c>
      <c r="H670">
        <v>100147983</v>
      </c>
      <c r="I670" t="s">
        <v>38</v>
      </c>
      <c r="J670" s="4" t="s">
        <v>186</v>
      </c>
      <c r="K670">
        <v>0</v>
      </c>
      <c r="L670" t="s">
        <v>25</v>
      </c>
      <c r="M670" s="1">
        <v>42553</v>
      </c>
      <c r="N670" t="s">
        <v>39</v>
      </c>
      <c r="O670" s="2">
        <v>1850</v>
      </c>
      <c r="P670">
        <v>2016</v>
      </c>
      <c r="Q670">
        <v>7</v>
      </c>
      <c r="R670" t="s">
        <v>26</v>
      </c>
      <c r="S670" s="3">
        <v>42552</v>
      </c>
      <c r="T670" t="s">
        <v>27</v>
      </c>
      <c r="U670">
        <v>66</v>
      </c>
    </row>
    <row r="671" spans="1:21" x14ac:dyDescent="0.25">
      <c r="A671">
        <v>211872</v>
      </c>
      <c r="B671" t="s">
        <v>28</v>
      </c>
      <c r="C671" s="1">
        <v>42553</v>
      </c>
      <c r="D671" t="s">
        <v>453</v>
      </c>
      <c r="E671">
        <v>1375</v>
      </c>
      <c r="F671" s="5">
        <v>1</v>
      </c>
      <c r="G671">
        <v>11527</v>
      </c>
      <c r="H671">
        <v>100147984</v>
      </c>
      <c r="I671" t="s">
        <v>216</v>
      </c>
      <c r="J671" s="4" t="s">
        <v>24</v>
      </c>
      <c r="K671">
        <v>0</v>
      </c>
      <c r="L671" t="s">
        <v>44</v>
      </c>
      <c r="M671" s="1">
        <v>42553</v>
      </c>
      <c r="N671" t="s">
        <v>31</v>
      </c>
      <c r="O671" s="2">
        <v>1375</v>
      </c>
      <c r="P671">
        <v>2016</v>
      </c>
      <c r="Q671">
        <v>7</v>
      </c>
      <c r="R671" t="s">
        <v>26</v>
      </c>
      <c r="S671" s="3">
        <v>42552</v>
      </c>
      <c r="T671" t="s">
        <v>27</v>
      </c>
      <c r="U671">
        <v>240</v>
      </c>
    </row>
    <row r="672" spans="1:21" x14ac:dyDescent="0.25">
      <c r="A672">
        <v>211873</v>
      </c>
      <c r="B672" t="s">
        <v>28</v>
      </c>
      <c r="C672" s="1">
        <v>42553</v>
      </c>
      <c r="D672" t="s">
        <v>208</v>
      </c>
      <c r="E672">
        <v>4530</v>
      </c>
      <c r="F672" s="5">
        <v>1</v>
      </c>
      <c r="G672">
        <v>11527</v>
      </c>
      <c r="H672">
        <v>100147984</v>
      </c>
      <c r="I672" t="s">
        <v>43</v>
      </c>
      <c r="J672" s="4" t="s">
        <v>24</v>
      </c>
      <c r="K672">
        <v>0</v>
      </c>
      <c r="L672" t="s">
        <v>44</v>
      </c>
      <c r="M672" s="1">
        <v>42553</v>
      </c>
      <c r="N672" t="s">
        <v>31</v>
      </c>
      <c r="O672" s="2">
        <v>4530</v>
      </c>
      <c r="P672">
        <v>2016</v>
      </c>
      <c r="Q672">
        <v>7</v>
      </c>
      <c r="R672" t="s">
        <v>26</v>
      </c>
      <c r="S672" s="3">
        <v>42552</v>
      </c>
      <c r="T672" t="s">
        <v>27</v>
      </c>
      <c r="U672">
        <v>240</v>
      </c>
    </row>
    <row r="673" spans="1:21" x14ac:dyDescent="0.25">
      <c r="A673">
        <v>211874</v>
      </c>
      <c r="B673" t="s">
        <v>28</v>
      </c>
      <c r="C673" s="1">
        <v>42553</v>
      </c>
      <c r="D673" t="s">
        <v>470</v>
      </c>
      <c r="E673">
        <v>1647</v>
      </c>
      <c r="F673" s="5">
        <v>1</v>
      </c>
      <c r="G673">
        <v>11527</v>
      </c>
      <c r="H673">
        <v>100147984</v>
      </c>
      <c r="I673" t="s">
        <v>30</v>
      </c>
      <c r="J673" s="4" t="s">
        <v>24</v>
      </c>
      <c r="K673">
        <v>0</v>
      </c>
      <c r="L673" t="s">
        <v>44</v>
      </c>
      <c r="M673" s="1">
        <v>42553</v>
      </c>
      <c r="N673" t="s">
        <v>31</v>
      </c>
      <c r="O673" s="2">
        <v>1647</v>
      </c>
      <c r="P673">
        <v>2016</v>
      </c>
      <c r="Q673">
        <v>7</v>
      </c>
      <c r="R673" t="s">
        <v>26</v>
      </c>
      <c r="S673" s="3">
        <v>42552</v>
      </c>
      <c r="T673" t="s">
        <v>27</v>
      </c>
      <c r="U673">
        <v>240</v>
      </c>
    </row>
    <row r="674" spans="1:21" x14ac:dyDescent="0.25">
      <c r="A674">
        <v>211875</v>
      </c>
      <c r="B674" t="s">
        <v>28</v>
      </c>
      <c r="C674" s="1">
        <v>42553</v>
      </c>
      <c r="D674" t="s">
        <v>471</v>
      </c>
      <c r="E674">
        <v>3975</v>
      </c>
      <c r="F674" s="5">
        <v>1</v>
      </c>
      <c r="G674">
        <v>11527</v>
      </c>
      <c r="H674">
        <v>100147984</v>
      </c>
      <c r="I674" t="s">
        <v>23</v>
      </c>
      <c r="J674" s="4" t="s">
        <v>24</v>
      </c>
      <c r="K674">
        <v>0</v>
      </c>
      <c r="L674" t="s">
        <v>44</v>
      </c>
      <c r="M674" s="1">
        <v>42553</v>
      </c>
      <c r="N674" t="s">
        <v>31</v>
      </c>
      <c r="O674" s="2">
        <v>3975</v>
      </c>
      <c r="P674">
        <v>2016</v>
      </c>
      <c r="Q674">
        <v>7</v>
      </c>
      <c r="R674" t="s">
        <v>26</v>
      </c>
      <c r="S674" s="3">
        <v>42552</v>
      </c>
      <c r="T674" t="s">
        <v>27</v>
      </c>
      <c r="U674">
        <v>240</v>
      </c>
    </row>
    <row r="675" spans="1:21" x14ac:dyDescent="0.25">
      <c r="A675">
        <v>211876</v>
      </c>
      <c r="B675" t="s">
        <v>21</v>
      </c>
      <c r="C675" s="1">
        <v>42553</v>
      </c>
      <c r="D675" t="s">
        <v>354</v>
      </c>
      <c r="E675">
        <v>90</v>
      </c>
      <c r="F675" s="5">
        <v>1</v>
      </c>
      <c r="G675">
        <v>90</v>
      </c>
      <c r="H675">
        <v>100147985</v>
      </c>
      <c r="I675" t="s">
        <v>38</v>
      </c>
      <c r="J675" s="4" t="s">
        <v>290</v>
      </c>
      <c r="K675">
        <v>0</v>
      </c>
      <c r="L675" t="s">
        <v>25</v>
      </c>
      <c r="M675" s="1">
        <v>42553</v>
      </c>
      <c r="N675" t="s">
        <v>35</v>
      </c>
      <c r="O675">
        <v>90</v>
      </c>
      <c r="P675">
        <v>2016</v>
      </c>
      <c r="Q675">
        <v>7</v>
      </c>
      <c r="R675" t="s">
        <v>26</v>
      </c>
      <c r="S675" s="3">
        <v>42552</v>
      </c>
      <c r="T675" t="s">
        <v>27</v>
      </c>
      <c r="U675">
        <v>123</v>
      </c>
    </row>
    <row r="676" spans="1:21" x14ac:dyDescent="0.25">
      <c r="A676">
        <v>211877</v>
      </c>
      <c r="B676" t="s">
        <v>21</v>
      </c>
      <c r="C676" s="1">
        <v>42553</v>
      </c>
      <c r="D676" t="s">
        <v>40</v>
      </c>
      <c r="E676">
        <v>80</v>
      </c>
      <c r="F676" s="5">
        <v>1</v>
      </c>
      <c r="G676">
        <v>80</v>
      </c>
      <c r="H676">
        <v>100147986</v>
      </c>
      <c r="I676" t="s">
        <v>38</v>
      </c>
      <c r="J676" s="4" t="s">
        <v>290</v>
      </c>
      <c r="K676">
        <v>0</v>
      </c>
      <c r="L676" t="s">
        <v>25</v>
      </c>
      <c r="M676" s="1">
        <v>42553</v>
      </c>
      <c r="N676" t="s">
        <v>35</v>
      </c>
      <c r="O676">
        <v>80</v>
      </c>
      <c r="P676">
        <v>2016</v>
      </c>
      <c r="Q676">
        <v>7</v>
      </c>
      <c r="R676" t="s">
        <v>26</v>
      </c>
      <c r="S676" s="3">
        <v>42552</v>
      </c>
      <c r="T676" t="s">
        <v>27</v>
      </c>
      <c r="U676">
        <v>123</v>
      </c>
    </row>
    <row r="677" spans="1:21" x14ac:dyDescent="0.25">
      <c r="A677">
        <v>211878</v>
      </c>
      <c r="B677" t="s">
        <v>36</v>
      </c>
      <c r="C677" s="1">
        <v>42553</v>
      </c>
      <c r="D677" t="s">
        <v>420</v>
      </c>
      <c r="E677">
        <v>4380</v>
      </c>
      <c r="F677" s="5">
        <v>1</v>
      </c>
      <c r="G677">
        <v>4380</v>
      </c>
      <c r="H677">
        <v>100147987</v>
      </c>
      <c r="I677" t="s">
        <v>43</v>
      </c>
      <c r="J677" s="4" t="s">
        <v>24</v>
      </c>
      <c r="K677">
        <v>0</v>
      </c>
      <c r="L677" t="s">
        <v>25</v>
      </c>
      <c r="M677" s="1">
        <v>42553</v>
      </c>
      <c r="N677" t="s">
        <v>39</v>
      </c>
      <c r="O677" s="2">
        <v>4380</v>
      </c>
      <c r="P677">
        <v>2016</v>
      </c>
      <c r="Q677">
        <v>7</v>
      </c>
      <c r="R677" t="s">
        <v>26</v>
      </c>
      <c r="S677" s="3">
        <v>42552</v>
      </c>
      <c r="T677" t="s">
        <v>27</v>
      </c>
      <c r="U677">
        <v>242</v>
      </c>
    </row>
    <row r="678" spans="1:21" x14ac:dyDescent="0.25">
      <c r="A678">
        <v>211879</v>
      </c>
      <c r="B678" t="s">
        <v>21</v>
      </c>
      <c r="C678" s="1">
        <v>42553</v>
      </c>
      <c r="D678" t="s">
        <v>41</v>
      </c>
      <c r="E678">
        <v>170</v>
      </c>
      <c r="F678" s="5">
        <v>1</v>
      </c>
      <c r="G678">
        <v>170</v>
      </c>
      <c r="H678">
        <v>100147988</v>
      </c>
      <c r="I678" t="s">
        <v>38</v>
      </c>
      <c r="J678" s="4" t="s">
        <v>290</v>
      </c>
      <c r="K678">
        <v>0</v>
      </c>
      <c r="L678" t="s">
        <v>25</v>
      </c>
      <c r="M678" s="1">
        <v>42553</v>
      </c>
      <c r="N678" t="s">
        <v>35</v>
      </c>
      <c r="O678">
        <v>170</v>
      </c>
      <c r="P678">
        <v>2016</v>
      </c>
      <c r="Q678">
        <v>7</v>
      </c>
      <c r="R678" t="s">
        <v>26</v>
      </c>
      <c r="S678" s="3">
        <v>42552</v>
      </c>
      <c r="T678" t="s">
        <v>27</v>
      </c>
      <c r="U678">
        <v>123</v>
      </c>
    </row>
    <row r="679" spans="1:21" x14ac:dyDescent="0.25">
      <c r="A679">
        <v>211880</v>
      </c>
      <c r="B679" t="s">
        <v>21</v>
      </c>
      <c r="C679" s="1">
        <v>42553</v>
      </c>
      <c r="D679" t="s">
        <v>354</v>
      </c>
      <c r="E679">
        <v>90</v>
      </c>
      <c r="F679" s="5">
        <v>2</v>
      </c>
      <c r="G679">
        <v>180</v>
      </c>
      <c r="H679">
        <v>100147989</v>
      </c>
      <c r="I679" t="s">
        <v>38</v>
      </c>
      <c r="J679" s="4" t="s">
        <v>290</v>
      </c>
      <c r="K679">
        <v>0</v>
      </c>
      <c r="L679" t="s">
        <v>25</v>
      </c>
      <c r="M679" s="1">
        <v>42553</v>
      </c>
      <c r="N679" t="s">
        <v>35</v>
      </c>
      <c r="O679">
        <v>180</v>
      </c>
      <c r="P679">
        <v>2016</v>
      </c>
      <c r="Q679">
        <v>7</v>
      </c>
      <c r="R679" t="s">
        <v>26</v>
      </c>
      <c r="S679" s="3">
        <v>42552</v>
      </c>
      <c r="T679" t="s">
        <v>27</v>
      </c>
      <c r="U679">
        <v>123</v>
      </c>
    </row>
    <row r="680" spans="1:21" x14ac:dyDescent="0.25">
      <c r="A680">
        <v>211881</v>
      </c>
      <c r="B680" t="s">
        <v>21</v>
      </c>
      <c r="C680" s="1">
        <v>42553</v>
      </c>
      <c r="D680" t="s">
        <v>41</v>
      </c>
      <c r="E680">
        <v>170</v>
      </c>
      <c r="F680" s="5">
        <v>1</v>
      </c>
      <c r="G680">
        <v>170</v>
      </c>
      <c r="H680">
        <v>100147990</v>
      </c>
      <c r="I680" t="s">
        <v>38</v>
      </c>
      <c r="J680" s="4" t="s">
        <v>290</v>
      </c>
      <c r="K680">
        <v>0</v>
      </c>
      <c r="L680" t="s">
        <v>25</v>
      </c>
      <c r="M680" s="1">
        <v>42553</v>
      </c>
      <c r="N680" t="s">
        <v>35</v>
      </c>
      <c r="O680">
        <v>170</v>
      </c>
      <c r="P680">
        <v>2016</v>
      </c>
      <c r="Q680">
        <v>7</v>
      </c>
      <c r="R680" t="s">
        <v>26</v>
      </c>
      <c r="S680" s="3">
        <v>42552</v>
      </c>
      <c r="T680" t="s">
        <v>27</v>
      </c>
      <c r="U680">
        <v>123</v>
      </c>
    </row>
    <row r="681" spans="1:21" x14ac:dyDescent="0.25">
      <c r="A681">
        <v>211882</v>
      </c>
      <c r="B681" t="s">
        <v>21</v>
      </c>
      <c r="C681" s="1">
        <v>42553</v>
      </c>
      <c r="D681" t="s">
        <v>354</v>
      </c>
      <c r="E681">
        <v>90</v>
      </c>
      <c r="F681" s="5">
        <v>1</v>
      </c>
      <c r="G681">
        <v>90</v>
      </c>
      <c r="H681">
        <v>100147991</v>
      </c>
      <c r="I681" t="s">
        <v>38</v>
      </c>
      <c r="J681" s="4" t="s">
        <v>290</v>
      </c>
      <c r="K681">
        <v>0</v>
      </c>
      <c r="L681" t="s">
        <v>25</v>
      </c>
      <c r="M681" s="1">
        <v>42553</v>
      </c>
      <c r="N681" t="s">
        <v>35</v>
      </c>
      <c r="O681">
        <v>90</v>
      </c>
      <c r="P681">
        <v>2016</v>
      </c>
      <c r="Q681">
        <v>7</v>
      </c>
      <c r="R681" t="s">
        <v>26</v>
      </c>
      <c r="S681" s="3">
        <v>42552</v>
      </c>
      <c r="T681" t="s">
        <v>27</v>
      </c>
      <c r="U681">
        <v>123</v>
      </c>
    </row>
    <row r="682" spans="1:21" x14ac:dyDescent="0.25">
      <c r="A682">
        <v>211883</v>
      </c>
      <c r="B682" t="s">
        <v>28</v>
      </c>
      <c r="C682" s="1">
        <v>42553</v>
      </c>
      <c r="D682" t="s">
        <v>473</v>
      </c>
      <c r="E682">
        <v>925</v>
      </c>
      <c r="F682" s="5">
        <v>1</v>
      </c>
      <c r="G682">
        <v>925</v>
      </c>
      <c r="H682">
        <v>100147992</v>
      </c>
      <c r="I682" t="s">
        <v>216</v>
      </c>
      <c r="J682" s="4" t="s">
        <v>24</v>
      </c>
      <c r="K682">
        <v>0</v>
      </c>
      <c r="L682" t="s">
        <v>25</v>
      </c>
      <c r="M682" s="1">
        <v>42553</v>
      </c>
      <c r="N682" t="s">
        <v>31</v>
      </c>
      <c r="O682">
        <v>925</v>
      </c>
      <c r="P682">
        <v>2016</v>
      </c>
      <c r="Q682">
        <v>7</v>
      </c>
      <c r="R682" t="s">
        <v>26</v>
      </c>
      <c r="S682" s="3">
        <v>42552</v>
      </c>
      <c r="T682" t="s">
        <v>27</v>
      </c>
      <c r="U682">
        <v>243</v>
      </c>
    </row>
    <row r="683" spans="1:21" x14ac:dyDescent="0.25">
      <c r="A683">
        <v>211884</v>
      </c>
      <c r="B683" t="s">
        <v>21</v>
      </c>
      <c r="C683" s="1">
        <v>42553</v>
      </c>
      <c r="D683" t="s">
        <v>238</v>
      </c>
      <c r="E683">
        <v>150</v>
      </c>
      <c r="F683" s="5">
        <v>1</v>
      </c>
      <c r="G683">
        <v>150</v>
      </c>
      <c r="H683">
        <v>100147993</v>
      </c>
      <c r="I683" t="s">
        <v>38</v>
      </c>
      <c r="J683" s="4" t="s">
        <v>290</v>
      </c>
      <c r="K683">
        <v>0</v>
      </c>
      <c r="L683" t="s">
        <v>25</v>
      </c>
      <c r="M683" s="1">
        <v>42553</v>
      </c>
      <c r="N683" t="s">
        <v>35</v>
      </c>
      <c r="O683">
        <v>150</v>
      </c>
      <c r="P683">
        <v>2016</v>
      </c>
      <c r="Q683">
        <v>7</v>
      </c>
      <c r="R683" t="s">
        <v>26</v>
      </c>
      <c r="S683" s="3">
        <v>42552</v>
      </c>
      <c r="T683" t="s">
        <v>27</v>
      </c>
      <c r="U683">
        <v>123</v>
      </c>
    </row>
    <row r="684" spans="1:21" x14ac:dyDescent="0.25">
      <c r="A684">
        <v>211885</v>
      </c>
      <c r="B684" t="s">
        <v>21</v>
      </c>
      <c r="C684" s="1">
        <v>42553</v>
      </c>
      <c r="D684" t="s">
        <v>238</v>
      </c>
      <c r="E684">
        <v>150</v>
      </c>
      <c r="F684" s="5">
        <v>1</v>
      </c>
      <c r="G684">
        <v>150</v>
      </c>
      <c r="H684">
        <v>100147994</v>
      </c>
      <c r="I684" t="s">
        <v>38</v>
      </c>
      <c r="J684" s="4" t="s">
        <v>290</v>
      </c>
      <c r="K684">
        <v>0</v>
      </c>
      <c r="L684" t="s">
        <v>25</v>
      </c>
      <c r="M684" s="1">
        <v>42553</v>
      </c>
      <c r="N684" t="s">
        <v>35</v>
      </c>
      <c r="O684">
        <v>150</v>
      </c>
      <c r="P684">
        <v>2016</v>
      </c>
      <c r="Q684">
        <v>7</v>
      </c>
      <c r="R684" t="s">
        <v>26</v>
      </c>
      <c r="S684" s="3">
        <v>42552</v>
      </c>
      <c r="T684" t="s">
        <v>27</v>
      </c>
      <c r="U684">
        <v>123</v>
      </c>
    </row>
    <row r="685" spans="1:21" x14ac:dyDescent="0.25">
      <c r="A685">
        <v>211886</v>
      </c>
      <c r="B685" t="s">
        <v>21</v>
      </c>
      <c r="C685" s="1">
        <v>42553</v>
      </c>
      <c r="D685" t="s">
        <v>121</v>
      </c>
      <c r="E685">
        <v>1</v>
      </c>
      <c r="F685" s="5">
        <v>1</v>
      </c>
      <c r="G685">
        <v>0</v>
      </c>
      <c r="H685">
        <v>100147995</v>
      </c>
      <c r="I685" t="s">
        <v>71</v>
      </c>
      <c r="J685" s="4" t="s">
        <v>24</v>
      </c>
      <c r="K685">
        <v>1</v>
      </c>
      <c r="L685" t="s">
        <v>25</v>
      </c>
      <c r="M685" s="1">
        <v>42553</v>
      </c>
      <c r="N685" t="s">
        <v>35</v>
      </c>
      <c r="O685">
        <v>1</v>
      </c>
      <c r="P685">
        <v>2016</v>
      </c>
      <c r="Q685">
        <v>7</v>
      </c>
      <c r="R685" t="s">
        <v>26</v>
      </c>
      <c r="S685" s="3">
        <v>42552</v>
      </c>
      <c r="T685" t="s">
        <v>27</v>
      </c>
      <c r="U685">
        <v>244</v>
      </c>
    </row>
    <row r="686" spans="1:21" x14ac:dyDescent="0.25">
      <c r="A686">
        <v>211887</v>
      </c>
      <c r="B686" t="s">
        <v>21</v>
      </c>
      <c r="C686" s="1">
        <v>42553</v>
      </c>
      <c r="D686" t="s">
        <v>474</v>
      </c>
      <c r="E686">
        <v>1160</v>
      </c>
      <c r="F686" s="5">
        <v>1</v>
      </c>
      <c r="G686">
        <v>1160</v>
      </c>
      <c r="H686">
        <v>100147996</v>
      </c>
      <c r="I686" t="s">
        <v>65</v>
      </c>
      <c r="J686" s="4" t="s">
        <v>24</v>
      </c>
      <c r="K686">
        <v>0</v>
      </c>
      <c r="L686" t="s">
        <v>25</v>
      </c>
      <c r="M686" s="1">
        <v>42553</v>
      </c>
      <c r="N686" t="s">
        <v>35</v>
      </c>
      <c r="O686" s="2">
        <v>1160</v>
      </c>
      <c r="P686">
        <v>2016</v>
      </c>
      <c r="Q686">
        <v>7</v>
      </c>
      <c r="R686" t="s">
        <v>26</v>
      </c>
      <c r="S686" s="3">
        <v>42552</v>
      </c>
      <c r="T686" t="s">
        <v>27</v>
      </c>
      <c r="U686">
        <v>245</v>
      </c>
    </row>
    <row r="687" spans="1:21" x14ac:dyDescent="0.25">
      <c r="A687">
        <v>211888</v>
      </c>
      <c r="B687" t="s">
        <v>21</v>
      </c>
      <c r="C687" s="1">
        <v>42553</v>
      </c>
      <c r="D687" t="s">
        <v>238</v>
      </c>
      <c r="E687">
        <v>150</v>
      </c>
      <c r="F687" s="5">
        <v>1</v>
      </c>
      <c r="G687">
        <v>150</v>
      </c>
      <c r="H687">
        <v>100147997</v>
      </c>
      <c r="I687" t="s">
        <v>38</v>
      </c>
      <c r="J687" s="4" t="s">
        <v>290</v>
      </c>
      <c r="K687">
        <v>0</v>
      </c>
      <c r="L687" t="s">
        <v>25</v>
      </c>
      <c r="M687" s="1">
        <v>42553</v>
      </c>
      <c r="N687" t="s">
        <v>35</v>
      </c>
      <c r="O687">
        <v>150</v>
      </c>
      <c r="P687">
        <v>2016</v>
      </c>
      <c r="Q687">
        <v>7</v>
      </c>
      <c r="R687" t="s">
        <v>26</v>
      </c>
      <c r="S687" s="3">
        <v>42552</v>
      </c>
      <c r="T687" t="s">
        <v>27</v>
      </c>
      <c r="U687">
        <v>123</v>
      </c>
    </row>
    <row r="688" spans="1:21" x14ac:dyDescent="0.25">
      <c r="A688">
        <v>211889</v>
      </c>
      <c r="B688" t="s">
        <v>21</v>
      </c>
      <c r="C688" s="1">
        <v>42553</v>
      </c>
      <c r="D688" t="s">
        <v>475</v>
      </c>
      <c r="E688">
        <v>1650</v>
      </c>
      <c r="F688" s="5">
        <v>1</v>
      </c>
      <c r="G688">
        <v>0</v>
      </c>
      <c r="H688">
        <v>100147998</v>
      </c>
      <c r="I688" t="s">
        <v>56</v>
      </c>
      <c r="J688" s="4" t="s">
        <v>24</v>
      </c>
      <c r="K688">
        <v>0</v>
      </c>
      <c r="L688" t="s">
        <v>54</v>
      </c>
      <c r="M688" s="1">
        <v>42553</v>
      </c>
      <c r="N688" t="s">
        <v>35</v>
      </c>
      <c r="O688" s="2">
        <v>1650</v>
      </c>
      <c r="P688">
        <v>2016</v>
      </c>
      <c r="Q688">
        <v>7</v>
      </c>
      <c r="R688" t="s">
        <v>26</v>
      </c>
      <c r="S688" s="3">
        <v>42552</v>
      </c>
      <c r="T688" t="s">
        <v>27</v>
      </c>
      <c r="U688">
        <v>246</v>
      </c>
    </row>
    <row r="689" spans="1:21" x14ac:dyDescent="0.25">
      <c r="A689">
        <v>211891</v>
      </c>
      <c r="B689" t="s">
        <v>21</v>
      </c>
      <c r="C689" s="1">
        <v>42553</v>
      </c>
      <c r="D689" t="s">
        <v>476</v>
      </c>
      <c r="E689">
        <v>959</v>
      </c>
      <c r="F689" s="5">
        <v>1</v>
      </c>
      <c r="G689">
        <v>0</v>
      </c>
      <c r="H689">
        <v>100147998</v>
      </c>
      <c r="I689" t="s">
        <v>56</v>
      </c>
      <c r="J689" s="4" t="s">
        <v>24</v>
      </c>
      <c r="K689">
        <v>0</v>
      </c>
      <c r="L689" t="s">
        <v>54</v>
      </c>
      <c r="M689" s="1">
        <v>42553</v>
      </c>
      <c r="N689" t="s">
        <v>35</v>
      </c>
      <c r="O689">
        <v>959</v>
      </c>
      <c r="P689">
        <v>2016</v>
      </c>
      <c r="Q689">
        <v>7</v>
      </c>
      <c r="R689" t="s">
        <v>26</v>
      </c>
      <c r="S689" s="3">
        <v>42552</v>
      </c>
      <c r="T689" t="s">
        <v>27</v>
      </c>
      <c r="U689">
        <v>246</v>
      </c>
    </row>
    <row r="690" spans="1:21" x14ac:dyDescent="0.25">
      <c r="A690">
        <v>211893</v>
      </c>
      <c r="B690" t="s">
        <v>21</v>
      </c>
      <c r="C690" s="1">
        <v>42553</v>
      </c>
      <c r="D690" t="s">
        <v>477</v>
      </c>
      <c r="E690">
        <v>299</v>
      </c>
      <c r="F690" s="5">
        <v>1</v>
      </c>
      <c r="G690">
        <v>0</v>
      </c>
      <c r="H690">
        <v>100147998</v>
      </c>
      <c r="I690" t="s">
        <v>30</v>
      </c>
      <c r="J690" s="4" t="s">
        <v>24</v>
      </c>
      <c r="K690">
        <v>0</v>
      </c>
      <c r="L690" t="s">
        <v>54</v>
      </c>
      <c r="M690" s="1">
        <v>42553</v>
      </c>
      <c r="N690" t="s">
        <v>35</v>
      </c>
      <c r="O690">
        <v>299</v>
      </c>
      <c r="P690">
        <v>2016</v>
      </c>
      <c r="Q690">
        <v>7</v>
      </c>
      <c r="R690" t="s">
        <v>26</v>
      </c>
      <c r="S690" s="3">
        <v>42552</v>
      </c>
      <c r="T690" t="s">
        <v>27</v>
      </c>
      <c r="U690">
        <v>246</v>
      </c>
    </row>
    <row r="691" spans="1:21" x14ac:dyDescent="0.25">
      <c r="A691">
        <v>211894</v>
      </c>
      <c r="B691" t="s">
        <v>21</v>
      </c>
      <c r="C691" s="1">
        <v>42553</v>
      </c>
      <c r="D691" t="s">
        <v>478</v>
      </c>
      <c r="E691">
        <v>299</v>
      </c>
      <c r="F691" s="5">
        <v>1</v>
      </c>
      <c r="G691">
        <v>0</v>
      </c>
      <c r="H691">
        <v>100147998</v>
      </c>
      <c r="I691" t="s">
        <v>30</v>
      </c>
      <c r="J691" s="4" t="s">
        <v>24</v>
      </c>
      <c r="K691">
        <v>0</v>
      </c>
      <c r="L691" t="s">
        <v>54</v>
      </c>
      <c r="M691" s="1">
        <v>42553</v>
      </c>
      <c r="N691" t="s">
        <v>35</v>
      </c>
      <c r="O691">
        <v>299</v>
      </c>
      <c r="P691">
        <v>2016</v>
      </c>
      <c r="Q691">
        <v>7</v>
      </c>
      <c r="R691" t="s">
        <v>26</v>
      </c>
      <c r="S691" s="3">
        <v>42552</v>
      </c>
      <c r="T691" t="s">
        <v>27</v>
      </c>
      <c r="U691">
        <v>246</v>
      </c>
    </row>
    <row r="692" spans="1:21" x14ac:dyDescent="0.25">
      <c r="A692">
        <v>211895</v>
      </c>
      <c r="B692" t="s">
        <v>21</v>
      </c>
      <c r="C692" s="1">
        <v>42553</v>
      </c>
      <c r="D692" t="s">
        <v>479</v>
      </c>
      <c r="E692">
        <v>1200</v>
      </c>
      <c r="F692" s="5">
        <v>1</v>
      </c>
      <c r="G692">
        <v>0</v>
      </c>
      <c r="H692">
        <v>100147998</v>
      </c>
      <c r="I692" t="s">
        <v>56</v>
      </c>
      <c r="J692" s="4" t="s">
        <v>24</v>
      </c>
      <c r="K692">
        <v>0</v>
      </c>
      <c r="L692" t="s">
        <v>54</v>
      </c>
      <c r="M692" s="1">
        <v>42553</v>
      </c>
      <c r="N692" t="s">
        <v>35</v>
      </c>
      <c r="O692" s="2">
        <v>1200</v>
      </c>
      <c r="P692">
        <v>2016</v>
      </c>
      <c r="Q692">
        <v>7</v>
      </c>
      <c r="R692" t="s">
        <v>26</v>
      </c>
      <c r="S692" s="3">
        <v>42552</v>
      </c>
      <c r="T692" t="s">
        <v>27</v>
      </c>
      <c r="U692">
        <v>246</v>
      </c>
    </row>
    <row r="693" spans="1:21" x14ac:dyDescent="0.25">
      <c r="A693">
        <v>211898</v>
      </c>
      <c r="B693" t="s">
        <v>21</v>
      </c>
      <c r="C693" s="1">
        <v>42553</v>
      </c>
      <c r="D693" t="s">
        <v>92</v>
      </c>
      <c r="E693">
        <v>150</v>
      </c>
      <c r="F693" s="5">
        <v>1</v>
      </c>
      <c r="G693">
        <v>150</v>
      </c>
      <c r="H693">
        <v>100148000</v>
      </c>
      <c r="I693" t="s">
        <v>38</v>
      </c>
      <c r="J693" s="4" t="s">
        <v>24</v>
      </c>
      <c r="K693">
        <v>0</v>
      </c>
      <c r="L693" t="s">
        <v>25</v>
      </c>
      <c r="M693" s="1">
        <v>42553</v>
      </c>
      <c r="N693" t="s">
        <v>35</v>
      </c>
      <c r="O693">
        <v>150</v>
      </c>
      <c r="P693">
        <v>2016</v>
      </c>
      <c r="Q693">
        <v>7</v>
      </c>
      <c r="R693" t="s">
        <v>26</v>
      </c>
      <c r="S693" s="3">
        <v>42552</v>
      </c>
      <c r="T693" t="s">
        <v>27</v>
      </c>
      <c r="U693">
        <v>247</v>
      </c>
    </row>
    <row r="694" spans="1:21" x14ac:dyDescent="0.25">
      <c r="A694">
        <v>211897</v>
      </c>
      <c r="B694" t="s">
        <v>21</v>
      </c>
      <c r="C694" s="1">
        <v>42553</v>
      </c>
      <c r="D694" t="s">
        <v>480</v>
      </c>
      <c r="E694">
        <v>1090</v>
      </c>
      <c r="F694" s="5">
        <v>1</v>
      </c>
      <c r="G694">
        <v>890</v>
      </c>
      <c r="H694">
        <v>100147999</v>
      </c>
      <c r="I694" t="s">
        <v>246</v>
      </c>
      <c r="J694" s="4" t="s">
        <v>24</v>
      </c>
      <c r="K694">
        <v>200</v>
      </c>
      <c r="L694" t="s">
        <v>25</v>
      </c>
      <c r="M694" s="1">
        <v>42553</v>
      </c>
      <c r="N694" t="s">
        <v>35</v>
      </c>
      <c r="O694" s="2">
        <v>1090</v>
      </c>
      <c r="P694">
        <v>2016</v>
      </c>
      <c r="Q694">
        <v>7</v>
      </c>
      <c r="R694" t="s">
        <v>26</v>
      </c>
      <c r="S694" s="3">
        <v>42552</v>
      </c>
      <c r="T694" t="s">
        <v>27</v>
      </c>
      <c r="U694">
        <v>248</v>
      </c>
    </row>
    <row r="695" spans="1:21" x14ac:dyDescent="0.25">
      <c r="A695">
        <v>211899</v>
      </c>
      <c r="B695" t="s">
        <v>28</v>
      </c>
      <c r="C695" s="1">
        <v>42553</v>
      </c>
      <c r="D695" t="s">
        <v>447</v>
      </c>
      <c r="E695">
        <v>210</v>
      </c>
      <c r="F695" s="5">
        <v>1</v>
      </c>
      <c r="G695">
        <v>210</v>
      </c>
      <c r="H695">
        <v>100148001</v>
      </c>
      <c r="I695" t="s">
        <v>38</v>
      </c>
      <c r="J695" s="4" t="s">
        <v>24</v>
      </c>
      <c r="K695">
        <v>0</v>
      </c>
      <c r="L695" t="s">
        <v>25</v>
      </c>
      <c r="M695" s="1">
        <v>42553</v>
      </c>
      <c r="N695" t="s">
        <v>31</v>
      </c>
      <c r="O695">
        <v>210</v>
      </c>
      <c r="P695">
        <v>2016</v>
      </c>
      <c r="Q695">
        <v>7</v>
      </c>
      <c r="R695" t="s">
        <v>26</v>
      </c>
      <c r="S695" s="3">
        <v>42552</v>
      </c>
      <c r="T695" t="s">
        <v>27</v>
      </c>
      <c r="U695">
        <v>247</v>
      </c>
    </row>
    <row r="696" spans="1:21" x14ac:dyDescent="0.25">
      <c r="A696">
        <v>211900</v>
      </c>
      <c r="B696" t="s">
        <v>21</v>
      </c>
      <c r="C696" s="1">
        <v>42553</v>
      </c>
      <c r="D696" t="s">
        <v>481</v>
      </c>
      <c r="E696">
        <v>990</v>
      </c>
      <c r="F696" s="5">
        <v>1</v>
      </c>
      <c r="G696">
        <v>990</v>
      </c>
      <c r="H696">
        <v>100148002</v>
      </c>
      <c r="I696" t="s">
        <v>30</v>
      </c>
      <c r="J696" s="4" t="s">
        <v>24</v>
      </c>
      <c r="K696">
        <v>0</v>
      </c>
      <c r="L696" t="s">
        <v>25</v>
      </c>
      <c r="M696" s="1">
        <v>42553</v>
      </c>
      <c r="N696" t="s">
        <v>35</v>
      </c>
      <c r="O696">
        <v>990</v>
      </c>
      <c r="P696">
        <v>2016</v>
      </c>
      <c r="Q696">
        <v>7</v>
      </c>
      <c r="R696" t="s">
        <v>26</v>
      </c>
      <c r="S696" s="3">
        <v>42552</v>
      </c>
      <c r="T696" t="s">
        <v>27</v>
      </c>
      <c r="U696">
        <v>249</v>
      </c>
    </row>
    <row r="697" spans="1:21" x14ac:dyDescent="0.25">
      <c r="A697">
        <v>211902</v>
      </c>
      <c r="B697" t="s">
        <v>28</v>
      </c>
      <c r="C697" s="1">
        <v>42553</v>
      </c>
      <c r="D697" t="s">
        <v>95</v>
      </c>
      <c r="E697">
        <v>350</v>
      </c>
      <c r="F697" s="5">
        <v>2</v>
      </c>
      <c r="G697">
        <v>700</v>
      </c>
      <c r="H697">
        <v>100148004</v>
      </c>
      <c r="I697" t="s">
        <v>38</v>
      </c>
      <c r="J697" s="4" t="s">
        <v>24</v>
      </c>
      <c r="K697">
        <v>0</v>
      </c>
      <c r="L697" t="s">
        <v>25</v>
      </c>
      <c r="M697" s="1">
        <v>42553</v>
      </c>
      <c r="N697" t="s">
        <v>31</v>
      </c>
      <c r="O697">
        <v>700</v>
      </c>
      <c r="P697">
        <v>2016</v>
      </c>
      <c r="Q697">
        <v>7</v>
      </c>
      <c r="R697" t="s">
        <v>26</v>
      </c>
      <c r="S697" s="3">
        <v>42552</v>
      </c>
      <c r="T697" t="s">
        <v>27</v>
      </c>
      <c r="U697">
        <v>243</v>
      </c>
    </row>
    <row r="698" spans="1:21" x14ac:dyDescent="0.25">
      <c r="A698">
        <v>211903</v>
      </c>
      <c r="B698" t="s">
        <v>28</v>
      </c>
      <c r="C698" s="1">
        <v>42553</v>
      </c>
      <c r="D698" t="s">
        <v>388</v>
      </c>
      <c r="E698">
        <v>260</v>
      </c>
      <c r="F698" s="5">
        <v>1</v>
      </c>
      <c r="G698">
        <v>260</v>
      </c>
      <c r="H698">
        <v>100148005</v>
      </c>
      <c r="I698" t="s">
        <v>38</v>
      </c>
      <c r="J698" s="4" t="s">
        <v>24</v>
      </c>
      <c r="K698">
        <v>0</v>
      </c>
      <c r="L698" t="s">
        <v>25</v>
      </c>
      <c r="M698" s="1">
        <v>42553</v>
      </c>
      <c r="N698" t="s">
        <v>31</v>
      </c>
      <c r="O698">
        <v>260</v>
      </c>
      <c r="P698">
        <v>2016</v>
      </c>
      <c r="Q698">
        <v>7</v>
      </c>
      <c r="R698" t="s">
        <v>26</v>
      </c>
      <c r="S698" s="3">
        <v>42552</v>
      </c>
      <c r="T698" t="s">
        <v>27</v>
      </c>
      <c r="U698">
        <v>247</v>
      </c>
    </row>
    <row r="699" spans="1:21" x14ac:dyDescent="0.25">
      <c r="A699">
        <v>211901</v>
      </c>
      <c r="B699" t="s">
        <v>21</v>
      </c>
      <c r="C699" s="1">
        <v>42553</v>
      </c>
      <c r="D699" t="s">
        <v>429</v>
      </c>
      <c r="E699">
        <v>180</v>
      </c>
      <c r="F699" s="5">
        <v>1</v>
      </c>
      <c r="G699">
        <v>180</v>
      </c>
      <c r="H699">
        <v>100148003</v>
      </c>
      <c r="I699" t="s">
        <v>30</v>
      </c>
      <c r="J699" s="4" t="s">
        <v>482</v>
      </c>
      <c r="K699">
        <v>0</v>
      </c>
      <c r="L699" t="s">
        <v>25</v>
      </c>
      <c r="M699" s="1">
        <v>42553</v>
      </c>
      <c r="N699" t="s">
        <v>35</v>
      </c>
      <c r="O699">
        <v>180</v>
      </c>
      <c r="P699">
        <v>2016</v>
      </c>
      <c r="Q699">
        <v>7</v>
      </c>
      <c r="R699" t="s">
        <v>26</v>
      </c>
      <c r="S699" s="3">
        <v>42552</v>
      </c>
      <c r="T699" t="s">
        <v>27</v>
      </c>
      <c r="U699">
        <v>250</v>
      </c>
    </row>
    <row r="700" spans="1:21" x14ac:dyDescent="0.25">
      <c r="A700">
        <v>211904</v>
      </c>
      <c r="B700" t="s">
        <v>21</v>
      </c>
      <c r="C700" s="1">
        <v>42553</v>
      </c>
      <c r="D700" t="s">
        <v>483</v>
      </c>
      <c r="E700">
        <v>1999</v>
      </c>
      <c r="F700" s="5">
        <v>1</v>
      </c>
      <c r="G700">
        <v>1999</v>
      </c>
      <c r="H700">
        <v>100148006</v>
      </c>
      <c r="I700" t="s">
        <v>56</v>
      </c>
      <c r="J700" s="4" t="s">
        <v>24</v>
      </c>
      <c r="K700">
        <v>0</v>
      </c>
      <c r="L700" t="s">
        <v>25</v>
      </c>
      <c r="M700" s="1">
        <v>42553</v>
      </c>
      <c r="N700" t="s">
        <v>35</v>
      </c>
      <c r="O700" s="2">
        <v>1999</v>
      </c>
      <c r="P700">
        <v>2016</v>
      </c>
      <c r="Q700">
        <v>7</v>
      </c>
      <c r="R700" t="s">
        <v>26</v>
      </c>
      <c r="S700" s="3">
        <v>42552</v>
      </c>
      <c r="T700" t="s">
        <v>27</v>
      </c>
      <c r="U700">
        <v>251</v>
      </c>
    </row>
    <row r="701" spans="1:21" x14ac:dyDescent="0.25">
      <c r="A701">
        <v>211906</v>
      </c>
      <c r="B701" t="s">
        <v>21</v>
      </c>
      <c r="C701" s="1">
        <v>42553</v>
      </c>
      <c r="D701" t="s">
        <v>151</v>
      </c>
      <c r="E701">
        <v>260</v>
      </c>
      <c r="F701" s="5">
        <v>1</v>
      </c>
      <c r="G701">
        <v>260</v>
      </c>
      <c r="H701">
        <v>100148007</v>
      </c>
      <c r="I701" t="s">
        <v>38</v>
      </c>
      <c r="J701" s="4" t="s">
        <v>24</v>
      </c>
      <c r="K701">
        <v>0</v>
      </c>
      <c r="L701" t="s">
        <v>25</v>
      </c>
      <c r="M701" s="1">
        <v>42553</v>
      </c>
      <c r="N701" t="s">
        <v>35</v>
      </c>
      <c r="O701">
        <v>260</v>
      </c>
      <c r="P701">
        <v>2016</v>
      </c>
      <c r="Q701">
        <v>7</v>
      </c>
      <c r="R701" t="s">
        <v>26</v>
      </c>
      <c r="S701" s="3">
        <v>42552</v>
      </c>
      <c r="T701" t="s">
        <v>27</v>
      </c>
      <c r="U701">
        <v>247</v>
      </c>
    </row>
    <row r="702" spans="1:21" x14ac:dyDescent="0.25">
      <c r="A702">
        <v>211907</v>
      </c>
      <c r="B702" t="s">
        <v>21</v>
      </c>
      <c r="C702" s="1">
        <v>42553</v>
      </c>
      <c r="D702" t="s">
        <v>95</v>
      </c>
      <c r="E702">
        <v>350</v>
      </c>
      <c r="F702" s="5">
        <v>1</v>
      </c>
      <c r="G702">
        <v>350</v>
      </c>
      <c r="H702">
        <v>100148008</v>
      </c>
      <c r="I702" t="s">
        <v>38</v>
      </c>
      <c r="J702" s="4" t="s">
        <v>24</v>
      </c>
      <c r="K702">
        <v>0</v>
      </c>
      <c r="L702" t="s">
        <v>25</v>
      </c>
      <c r="M702" s="1">
        <v>42553</v>
      </c>
      <c r="N702" t="s">
        <v>35</v>
      </c>
      <c r="O702">
        <v>350</v>
      </c>
      <c r="P702">
        <v>2016</v>
      </c>
      <c r="Q702">
        <v>7</v>
      </c>
      <c r="R702" t="s">
        <v>26</v>
      </c>
      <c r="S702" s="3">
        <v>42552</v>
      </c>
      <c r="T702" t="s">
        <v>27</v>
      </c>
      <c r="U702">
        <v>252</v>
      </c>
    </row>
    <row r="703" spans="1:21" x14ac:dyDescent="0.25">
      <c r="A703">
        <v>211908</v>
      </c>
      <c r="B703" t="s">
        <v>21</v>
      </c>
      <c r="C703" s="1">
        <v>42553</v>
      </c>
      <c r="D703" t="s">
        <v>95</v>
      </c>
      <c r="E703">
        <v>350</v>
      </c>
      <c r="F703" s="5">
        <v>1</v>
      </c>
      <c r="G703">
        <v>350</v>
      </c>
      <c r="H703">
        <v>100148009</v>
      </c>
      <c r="I703" t="s">
        <v>38</v>
      </c>
      <c r="J703" s="4" t="s">
        <v>24</v>
      </c>
      <c r="K703">
        <v>0</v>
      </c>
      <c r="L703" t="s">
        <v>25</v>
      </c>
      <c r="M703" s="1">
        <v>42553</v>
      </c>
      <c r="N703" t="s">
        <v>35</v>
      </c>
      <c r="O703">
        <v>350</v>
      </c>
      <c r="P703">
        <v>2016</v>
      </c>
      <c r="Q703">
        <v>7</v>
      </c>
      <c r="R703" t="s">
        <v>26</v>
      </c>
      <c r="S703" s="3">
        <v>42552</v>
      </c>
      <c r="T703" t="s">
        <v>27</v>
      </c>
      <c r="U703">
        <v>253</v>
      </c>
    </row>
    <row r="704" spans="1:21" x14ac:dyDescent="0.25">
      <c r="A704">
        <v>211909</v>
      </c>
      <c r="B704" t="s">
        <v>21</v>
      </c>
      <c r="C704" s="1">
        <v>42553</v>
      </c>
      <c r="D704" t="s">
        <v>95</v>
      </c>
      <c r="E704">
        <v>350</v>
      </c>
      <c r="F704" s="5">
        <v>1</v>
      </c>
      <c r="G704">
        <v>350</v>
      </c>
      <c r="H704">
        <v>100148010</v>
      </c>
      <c r="I704" t="s">
        <v>38</v>
      </c>
      <c r="J704" s="4" t="s">
        <v>24</v>
      </c>
      <c r="K704">
        <v>0</v>
      </c>
      <c r="L704" t="s">
        <v>25</v>
      </c>
      <c r="M704" s="1">
        <v>42553</v>
      </c>
      <c r="N704" t="s">
        <v>35</v>
      </c>
      <c r="O704">
        <v>350</v>
      </c>
      <c r="P704">
        <v>2016</v>
      </c>
      <c r="Q704">
        <v>7</v>
      </c>
      <c r="R704" t="s">
        <v>26</v>
      </c>
      <c r="S704" s="3">
        <v>42552</v>
      </c>
      <c r="T704" t="s">
        <v>27</v>
      </c>
      <c r="U704">
        <v>254</v>
      </c>
    </row>
    <row r="705" spans="1:21" x14ac:dyDescent="0.25">
      <c r="A705">
        <v>211910</v>
      </c>
      <c r="B705" t="s">
        <v>28</v>
      </c>
      <c r="C705" s="1">
        <v>42553</v>
      </c>
      <c r="D705" t="s">
        <v>484</v>
      </c>
      <c r="E705">
        <v>3200</v>
      </c>
      <c r="F705" s="5">
        <v>2</v>
      </c>
      <c r="G705">
        <v>6400</v>
      </c>
      <c r="H705">
        <v>100148011</v>
      </c>
      <c r="I705" t="s">
        <v>43</v>
      </c>
      <c r="J705" s="4" t="s">
        <v>24</v>
      </c>
      <c r="K705">
        <v>0</v>
      </c>
      <c r="L705" t="s">
        <v>25</v>
      </c>
      <c r="M705" s="1">
        <v>42553</v>
      </c>
      <c r="N705" t="s">
        <v>31</v>
      </c>
      <c r="O705" s="2">
        <v>6400</v>
      </c>
      <c r="P705">
        <v>2016</v>
      </c>
      <c r="Q705">
        <v>7</v>
      </c>
      <c r="R705" t="s">
        <v>26</v>
      </c>
      <c r="S705" s="3">
        <v>42552</v>
      </c>
      <c r="T705" t="s">
        <v>27</v>
      </c>
      <c r="U705">
        <v>255</v>
      </c>
    </row>
    <row r="706" spans="1:21" x14ac:dyDescent="0.25">
      <c r="A706">
        <v>211911</v>
      </c>
      <c r="B706" t="s">
        <v>21</v>
      </c>
      <c r="C706" s="1">
        <v>42553</v>
      </c>
      <c r="D706" t="s">
        <v>485</v>
      </c>
      <c r="E706">
        <v>90</v>
      </c>
      <c r="F706" s="5">
        <v>1</v>
      </c>
      <c r="G706">
        <v>90</v>
      </c>
      <c r="H706">
        <v>100148012</v>
      </c>
      <c r="I706" t="s">
        <v>38</v>
      </c>
      <c r="J706" s="4" t="s">
        <v>24</v>
      </c>
      <c r="K706">
        <v>0</v>
      </c>
      <c r="L706" t="s">
        <v>25</v>
      </c>
      <c r="M706" s="1">
        <v>42553</v>
      </c>
      <c r="N706" t="s">
        <v>35</v>
      </c>
      <c r="O706">
        <v>90</v>
      </c>
      <c r="P706">
        <v>2016</v>
      </c>
      <c r="Q706">
        <v>7</v>
      </c>
      <c r="R706" t="s">
        <v>26</v>
      </c>
      <c r="S706" s="3">
        <v>42552</v>
      </c>
      <c r="T706" t="s">
        <v>27</v>
      </c>
      <c r="U706">
        <v>247</v>
      </c>
    </row>
    <row r="707" spans="1:21" x14ac:dyDescent="0.25">
      <c r="A707">
        <v>211912</v>
      </c>
      <c r="B707" t="s">
        <v>21</v>
      </c>
      <c r="C707" s="1">
        <v>42553</v>
      </c>
      <c r="D707" t="s">
        <v>152</v>
      </c>
      <c r="E707">
        <v>80</v>
      </c>
      <c r="F707" s="5">
        <v>1</v>
      </c>
      <c r="G707">
        <v>80</v>
      </c>
      <c r="H707">
        <v>100148013</v>
      </c>
      <c r="I707" t="s">
        <v>38</v>
      </c>
      <c r="J707" s="4">
        <v>102795</v>
      </c>
      <c r="K707">
        <v>0</v>
      </c>
      <c r="L707" t="s">
        <v>25</v>
      </c>
      <c r="M707" s="1">
        <v>42553</v>
      </c>
      <c r="N707" t="s">
        <v>35</v>
      </c>
      <c r="O707">
        <v>80</v>
      </c>
      <c r="P707">
        <v>2016</v>
      </c>
      <c r="Q707">
        <v>7</v>
      </c>
      <c r="R707" t="s">
        <v>26</v>
      </c>
      <c r="S707" s="3">
        <v>42552</v>
      </c>
      <c r="T707" t="s">
        <v>27</v>
      </c>
      <c r="U707">
        <v>256</v>
      </c>
    </row>
    <row r="708" spans="1:21" x14ac:dyDescent="0.25">
      <c r="A708">
        <v>211913</v>
      </c>
      <c r="B708" t="s">
        <v>21</v>
      </c>
      <c r="C708" s="1">
        <v>42553</v>
      </c>
      <c r="D708" t="s">
        <v>486</v>
      </c>
      <c r="E708">
        <v>1100</v>
      </c>
      <c r="F708" s="5">
        <v>1</v>
      </c>
      <c r="G708">
        <v>2799</v>
      </c>
      <c r="H708">
        <v>100148014</v>
      </c>
      <c r="I708" t="s">
        <v>65</v>
      </c>
      <c r="J708" s="4" t="s">
        <v>24</v>
      </c>
      <c r="K708">
        <v>0</v>
      </c>
      <c r="L708" t="s">
        <v>25</v>
      </c>
      <c r="M708" s="1">
        <v>42553</v>
      </c>
      <c r="N708" t="s">
        <v>35</v>
      </c>
      <c r="O708" s="2">
        <v>1100</v>
      </c>
      <c r="P708">
        <v>2016</v>
      </c>
      <c r="Q708">
        <v>7</v>
      </c>
      <c r="R708" t="s">
        <v>26</v>
      </c>
      <c r="S708" s="3">
        <v>42552</v>
      </c>
      <c r="T708" t="s">
        <v>27</v>
      </c>
      <c r="U708">
        <v>257</v>
      </c>
    </row>
    <row r="709" spans="1:21" x14ac:dyDescent="0.25">
      <c r="A709">
        <v>211914</v>
      </c>
      <c r="B709" t="s">
        <v>21</v>
      </c>
      <c r="C709" s="1">
        <v>42553</v>
      </c>
      <c r="D709" t="s">
        <v>487</v>
      </c>
      <c r="E709">
        <v>1699</v>
      </c>
      <c r="F709" s="5">
        <v>1</v>
      </c>
      <c r="G709">
        <v>2799</v>
      </c>
      <c r="H709">
        <v>100148014</v>
      </c>
      <c r="I709" t="s">
        <v>52</v>
      </c>
      <c r="J709" s="4" t="s">
        <v>24</v>
      </c>
      <c r="K709">
        <v>0</v>
      </c>
      <c r="L709" t="s">
        <v>25</v>
      </c>
      <c r="M709" s="1">
        <v>42553</v>
      </c>
      <c r="N709" t="s">
        <v>35</v>
      </c>
      <c r="O709" s="2">
        <v>1699</v>
      </c>
      <c r="P709">
        <v>2016</v>
      </c>
      <c r="Q709">
        <v>7</v>
      </c>
      <c r="R709" t="s">
        <v>26</v>
      </c>
      <c r="S709" s="3">
        <v>42552</v>
      </c>
      <c r="T709" t="s">
        <v>27</v>
      </c>
      <c r="U709">
        <v>257</v>
      </c>
    </row>
    <row r="710" spans="1:21" x14ac:dyDescent="0.25">
      <c r="A710">
        <v>211915</v>
      </c>
      <c r="B710" t="s">
        <v>21</v>
      </c>
      <c r="C710" s="1">
        <v>42553</v>
      </c>
      <c r="D710" t="s">
        <v>488</v>
      </c>
      <c r="E710">
        <v>570</v>
      </c>
      <c r="F710" s="5">
        <v>1</v>
      </c>
      <c r="G710">
        <v>370</v>
      </c>
      <c r="H710">
        <v>100148015</v>
      </c>
      <c r="I710" t="s">
        <v>38</v>
      </c>
      <c r="J710" s="4" t="s">
        <v>24</v>
      </c>
      <c r="K710">
        <v>200</v>
      </c>
      <c r="L710" t="s">
        <v>25</v>
      </c>
      <c r="M710" s="1">
        <v>42553</v>
      </c>
      <c r="N710" t="s">
        <v>35</v>
      </c>
      <c r="O710">
        <v>570</v>
      </c>
      <c r="P710">
        <v>2016</v>
      </c>
      <c r="Q710">
        <v>7</v>
      </c>
      <c r="R710" t="s">
        <v>26</v>
      </c>
      <c r="S710" s="3">
        <v>42552</v>
      </c>
      <c r="T710" t="s">
        <v>27</v>
      </c>
      <c r="U710">
        <v>258</v>
      </c>
    </row>
    <row r="711" spans="1:21" x14ac:dyDescent="0.25">
      <c r="A711">
        <v>211916</v>
      </c>
      <c r="B711" t="s">
        <v>21</v>
      </c>
      <c r="C711" s="1">
        <v>42553</v>
      </c>
      <c r="D711" t="s">
        <v>262</v>
      </c>
      <c r="E711">
        <v>120</v>
      </c>
      <c r="F711" s="5">
        <v>2</v>
      </c>
      <c r="G711">
        <v>240</v>
      </c>
      <c r="H711">
        <v>100148016</v>
      </c>
      <c r="I711" t="s">
        <v>30</v>
      </c>
      <c r="J711" s="4" t="s">
        <v>489</v>
      </c>
      <c r="K711">
        <v>0</v>
      </c>
      <c r="L711" t="s">
        <v>25</v>
      </c>
      <c r="M711" s="1">
        <v>42553</v>
      </c>
      <c r="N711" t="s">
        <v>35</v>
      </c>
      <c r="O711">
        <v>240</v>
      </c>
      <c r="P711">
        <v>2016</v>
      </c>
      <c r="Q711">
        <v>7</v>
      </c>
      <c r="R711" t="s">
        <v>26</v>
      </c>
      <c r="S711" s="3">
        <v>42552</v>
      </c>
      <c r="T711" t="s">
        <v>27</v>
      </c>
      <c r="U711">
        <v>114</v>
      </c>
    </row>
    <row r="712" spans="1:21" x14ac:dyDescent="0.25">
      <c r="A712">
        <v>211917</v>
      </c>
      <c r="B712" t="s">
        <v>36</v>
      </c>
      <c r="C712" s="1">
        <v>42553</v>
      </c>
      <c r="D712" t="s">
        <v>341</v>
      </c>
      <c r="E712">
        <v>2950</v>
      </c>
      <c r="F712" s="5">
        <v>1</v>
      </c>
      <c r="G712">
        <v>2950</v>
      </c>
      <c r="H712">
        <v>100148017</v>
      </c>
      <c r="I712" t="s">
        <v>30</v>
      </c>
      <c r="J712" s="4" t="s">
        <v>24</v>
      </c>
      <c r="K712">
        <v>0</v>
      </c>
      <c r="L712" t="s">
        <v>25</v>
      </c>
      <c r="M712" s="1">
        <v>42553</v>
      </c>
      <c r="N712" t="s">
        <v>39</v>
      </c>
      <c r="O712" s="2">
        <v>2950</v>
      </c>
      <c r="P712">
        <v>2016</v>
      </c>
      <c r="Q712">
        <v>7</v>
      </c>
      <c r="R712" t="s">
        <v>26</v>
      </c>
      <c r="S712" s="3">
        <v>42552</v>
      </c>
      <c r="T712" t="s">
        <v>27</v>
      </c>
      <c r="U712">
        <v>156</v>
      </c>
    </row>
    <row r="713" spans="1:21" x14ac:dyDescent="0.25">
      <c r="A713">
        <v>211918</v>
      </c>
      <c r="B713" t="s">
        <v>21</v>
      </c>
      <c r="C713" s="1">
        <v>42553</v>
      </c>
      <c r="D713" t="s">
        <v>53</v>
      </c>
      <c r="E713">
        <v>320</v>
      </c>
      <c r="F713" s="5">
        <v>1</v>
      </c>
      <c r="G713">
        <v>320</v>
      </c>
      <c r="H713">
        <v>100148018</v>
      </c>
      <c r="I713" t="s">
        <v>30</v>
      </c>
      <c r="J713" s="4" t="s">
        <v>490</v>
      </c>
      <c r="K713">
        <v>0</v>
      </c>
      <c r="L713" t="s">
        <v>25</v>
      </c>
      <c r="M713" s="1">
        <v>42553</v>
      </c>
      <c r="N713" t="s">
        <v>35</v>
      </c>
      <c r="O713">
        <v>320</v>
      </c>
      <c r="P713">
        <v>2016</v>
      </c>
      <c r="Q713">
        <v>7</v>
      </c>
      <c r="R713" t="s">
        <v>26</v>
      </c>
      <c r="S713" s="3">
        <v>42552</v>
      </c>
      <c r="T713" t="s">
        <v>27</v>
      </c>
      <c r="U713">
        <v>259</v>
      </c>
    </row>
    <row r="714" spans="1:21" x14ac:dyDescent="0.25">
      <c r="A714">
        <v>211919</v>
      </c>
      <c r="B714" t="s">
        <v>21</v>
      </c>
      <c r="C714" s="1">
        <v>42553</v>
      </c>
      <c r="D714" t="s">
        <v>491</v>
      </c>
      <c r="E714">
        <v>190</v>
      </c>
      <c r="F714" s="5">
        <v>2</v>
      </c>
      <c r="G714">
        <v>180</v>
      </c>
      <c r="H714">
        <v>100148019</v>
      </c>
      <c r="I714" t="s">
        <v>216</v>
      </c>
      <c r="J714" s="4" t="s">
        <v>24</v>
      </c>
      <c r="K714">
        <v>200</v>
      </c>
      <c r="L714" t="s">
        <v>25</v>
      </c>
      <c r="M714" s="1">
        <v>42553</v>
      </c>
      <c r="N714" t="s">
        <v>35</v>
      </c>
      <c r="O714">
        <v>380</v>
      </c>
      <c r="P714">
        <v>2016</v>
      </c>
      <c r="Q714">
        <v>7</v>
      </c>
      <c r="R714" t="s">
        <v>26</v>
      </c>
      <c r="S714" s="3">
        <v>42552</v>
      </c>
      <c r="T714" t="s">
        <v>27</v>
      </c>
      <c r="U714">
        <v>248</v>
      </c>
    </row>
    <row r="715" spans="1:21" x14ac:dyDescent="0.25">
      <c r="A715">
        <v>211920</v>
      </c>
      <c r="B715" t="s">
        <v>36</v>
      </c>
      <c r="C715" s="1">
        <v>42553</v>
      </c>
      <c r="D715" t="s">
        <v>485</v>
      </c>
      <c r="E715">
        <v>90</v>
      </c>
      <c r="F715" s="5">
        <v>1</v>
      </c>
      <c r="G715">
        <v>90</v>
      </c>
      <c r="H715">
        <v>100148020</v>
      </c>
      <c r="I715" t="s">
        <v>38</v>
      </c>
      <c r="J715" s="4" t="s">
        <v>24</v>
      </c>
      <c r="K715">
        <v>0</v>
      </c>
      <c r="L715" t="s">
        <v>25</v>
      </c>
      <c r="M715" s="1">
        <v>42553</v>
      </c>
      <c r="N715" t="s">
        <v>39</v>
      </c>
      <c r="O715">
        <v>90</v>
      </c>
      <c r="P715">
        <v>2016</v>
      </c>
      <c r="Q715">
        <v>7</v>
      </c>
      <c r="R715" t="s">
        <v>26</v>
      </c>
      <c r="S715" s="3">
        <v>42552</v>
      </c>
      <c r="T715" t="s">
        <v>27</v>
      </c>
      <c r="U715">
        <v>260</v>
      </c>
    </row>
    <row r="716" spans="1:21" x14ac:dyDescent="0.25">
      <c r="A716">
        <v>211923</v>
      </c>
      <c r="B716" t="s">
        <v>21</v>
      </c>
      <c r="C716" s="1">
        <v>42553</v>
      </c>
      <c r="D716" t="s">
        <v>191</v>
      </c>
      <c r="E716">
        <v>75</v>
      </c>
      <c r="F716" s="5">
        <v>1</v>
      </c>
      <c r="G716">
        <v>75</v>
      </c>
      <c r="H716">
        <v>100148022</v>
      </c>
      <c r="I716" t="s">
        <v>38</v>
      </c>
      <c r="J716" s="4" t="s">
        <v>24</v>
      </c>
      <c r="K716">
        <v>0</v>
      </c>
      <c r="L716" t="s">
        <v>25</v>
      </c>
      <c r="M716" s="1">
        <v>42553</v>
      </c>
      <c r="N716" t="s">
        <v>35</v>
      </c>
      <c r="O716">
        <v>75</v>
      </c>
      <c r="P716">
        <v>2016</v>
      </c>
      <c r="Q716">
        <v>7</v>
      </c>
      <c r="R716" t="s">
        <v>26</v>
      </c>
      <c r="S716" s="3">
        <v>42552</v>
      </c>
      <c r="T716" t="s">
        <v>27</v>
      </c>
      <c r="U716">
        <v>260</v>
      </c>
    </row>
    <row r="717" spans="1:21" x14ac:dyDescent="0.25">
      <c r="A717">
        <v>211921</v>
      </c>
      <c r="B717" t="s">
        <v>36</v>
      </c>
      <c r="C717" s="1">
        <v>42553</v>
      </c>
      <c r="D717" t="s">
        <v>123</v>
      </c>
      <c r="E717">
        <v>999</v>
      </c>
      <c r="F717" s="5">
        <v>1</v>
      </c>
      <c r="G717">
        <v>999</v>
      </c>
      <c r="H717">
        <v>100148021</v>
      </c>
      <c r="I717" t="s">
        <v>56</v>
      </c>
      <c r="J717" s="4">
        <v>102795</v>
      </c>
      <c r="K717">
        <v>0</v>
      </c>
      <c r="L717" t="s">
        <v>25</v>
      </c>
      <c r="M717" s="1">
        <v>42553</v>
      </c>
      <c r="N717" t="s">
        <v>39</v>
      </c>
      <c r="O717">
        <v>999</v>
      </c>
      <c r="P717">
        <v>2016</v>
      </c>
      <c r="Q717">
        <v>7</v>
      </c>
      <c r="R717" t="s">
        <v>26</v>
      </c>
      <c r="S717" s="3">
        <v>42552</v>
      </c>
      <c r="T717" t="s">
        <v>27</v>
      </c>
      <c r="U717">
        <v>256</v>
      </c>
    </row>
    <row r="718" spans="1:21" x14ac:dyDescent="0.25">
      <c r="A718">
        <v>211924</v>
      </c>
      <c r="B718" t="s">
        <v>36</v>
      </c>
      <c r="C718" s="1">
        <v>42553</v>
      </c>
      <c r="D718" t="s">
        <v>492</v>
      </c>
      <c r="E718">
        <v>8420</v>
      </c>
      <c r="F718" s="5">
        <v>1</v>
      </c>
      <c r="G718">
        <v>8420</v>
      </c>
      <c r="H718">
        <v>100148023</v>
      </c>
      <c r="I718" t="s">
        <v>71</v>
      </c>
      <c r="J718" s="4" t="s">
        <v>493</v>
      </c>
      <c r="K718">
        <v>0</v>
      </c>
      <c r="L718" t="s">
        <v>25</v>
      </c>
      <c r="M718" s="1">
        <v>42553</v>
      </c>
      <c r="N718" t="s">
        <v>39</v>
      </c>
      <c r="O718" s="2">
        <v>8420</v>
      </c>
      <c r="P718">
        <v>2016</v>
      </c>
      <c r="Q718">
        <v>7</v>
      </c>
      <c r="R718" t="s">
        <v>26</v>
      </c>
      <c r="S718" s="3">
        <v>42552</v>
      </c>
      <c r="T718" t="s">
        <v>27</v>
      </c>
      <c r="U718">
        <v>261</v>
      </c>
    </row>
    <row r="719" spans="1:21" x14ac:dyDescent="0.25">
      <c r="A719">
        <v>211925</v>
      </c>
      <c r="B719" t="s">
        <v>21</v>
      </c>
      <c r="C719" s="1">
        <v>42553</v>
      </c>
      <c r="D719" t="s">
        <v>262</v>
      </c>
      <c r="E719">
        <v>120</v>
      </c>
      <c r="F719" s="5">
        <v>2</v>
      </c>
      <c r="G719">
        <v>1160</v>
      </c>
      <c r="H719">
        <v>100148024</v>
      </c>
      <c r="I719" t="s">
        <v>30</v>
      </c>
      <c r="J719" s="4" t="s">
        <v>58</v>
      </c>
      <c r="K719">
        <v>0</v>
      </c>
      <c r="L719" t="s">
        <v>25</v>
      </c>
      <c r="M719" s="1">
        <v>42553</v>
      </c>
      <c r="N719" t="s">
        <v>35</v>
      </c>
      <c r="O719">
        <v>240</v>
      </c>
      <c r="P719">
        <v>2016</v>
      </c>
      <c r="Q719">
        <v>7</v>
      </c>
      <c r="R719" t="s">
        <v>26</v>
      </c>
      <c r="S719" s="3">
        <v>42552</v>
      </c>
      <c r="T719" t="s">
        <v>27</v>
      </c>
      <c r="U719">
        <v>13</v>
      </c>
    </row>
    <row r="720" spans="1:21" x14ac:dyDescent="0.25">
      <c r="A720">
        <v>211926</v>
      </c>
      <c r="B720" t="s">
        <v>21</v>
      </c>
      <c r="C720" s="1">
        <v>42553</v>
      </c>
      <c r="D720" t="s">
        <v>263</v>
      </c>
      <c r="E720">
        <v>120</v>
      </c>
      <c r="F720" s="5">
        <v>1</v>
      </c>
      <c r="G720">
        <v>1160</v>
      </c>
      <c r="H720">
        <v>100148024</v>
      </c>
      <c r="I720" t="s">
        <v>30</v>
      </c>
      <c r="J720" s="4" t="s">
        <v>58</v>
      </c>
      <c r="K720">
        <v>0</v>
      </c>
      <c r="L720" t="s">
        <v>25</v>
      </c>
      <c r="M720" s="1">
        <v>42553</v>
      </c>
      <c r="N720" t="s">
        <v>35</v>
      </c>
      <c r="O720">
        <v>120</v>
      </c>
      <c r="P720">
        <v>2016</v>
      </c>
      <c r="Q720">
        <v>7</v>
      </c>
      <c r="R720" t="s">
        <v>26</v>
      </c>
      <c r="S720" s="3">
        <v>42552</v>
      </c>
      <c r="T720" t="s">
        <v>27</v>
      </c>
      <c r="U720">
        <v>13</v>
      </c>
    </row>
    <row r="721" spans="1:21" x14ac:dyDescent="0.25">
      <c r="A721">
        <v>211927</v>
      </c>
      <c r="B721" t="s">
        <v>21</v>
      </c>
      <c r="C721" s="1">
        <v>42553</v>
      </c>
      <c r="D721" t="s">
        <v>347</v>
      </c>
      <c r="E721">
        <v>120</v>
      </c>
      <c r="F721" s="5">
        <v>1</v>
      </c>
      <c r="G721">
        <v>1160</v>
      </c>
      <c r="H721">
        <v>100148024</v>
      </c>
      <c r="I721" t="s">
        <v>30</v>
      </c>
      <c r="J721" s="4" t="s">
        <v>58</v>
      </c>
      <c r="K721">
        <v>0</v>
      </c>
      <c r="L721" t="s">
        <v>25</v>
      </c>
      <c r="M721" s="1">
        <v>42553</v>
      </c>
      <c r="N721" t="s">
        <v>35</v>
      </c>
      <c r="O721">
        <v>120</v>
      </c>
      <c r="P721">
        <v>2016</v>
      </c>
      <c r="Q721">
        <v>7</v>
      </c>
      <c r="R721" t="s">
        <v>26</v>
      </c>
      <c r="S721" s="3">
        <v>42552</v>
      </c>
      <c r="T721" t="s">
        <v>27</v>
      </c>
      <c r="U721">
        <v>13</v>
      </c>
    </row>
    <row r="722" spans="1:21" x14ac:dyDescent="0.25">
      <c r="A722">
        <v>211928</v>
      </c>
      <c r="B722" t="s">
        <v>21</v>
      </c>
      <c r="C722" s="1">
        <v>42553</v>
      </c>
      <c r="D722" t="s">
        <v>53</v>
      </c>
      <c r="E722">
        <v>320</v>
      </c>
      <c r="F722" s="5">
        <v>1</v>
      </c>
      <c r="G722">
        <v>1160</v>
      </c>
      <c r="H722">
        <v>100148024</v>
      </c>
      <c r="I722" t="s">
        <v>30</v>
      </c>
      <c r="J722" s="4" t="s">
        <v>58</v>
      </c>
      <c r="K722">
        <v>0</v>
      </c>
      <c r="L722" t="s">
        <v>25</v>
      </c>
      <c r="M722" s="1">
        <v>42553</v>
      </c>
      <c r="N722" t="s">
        <v>35</v>
      </c>
      <c r="O722">
        <v>320</v>
      </c>
      <c r="P722">
        <v>2016</v>
      </c>
      <c r="Q722">
        <v>7</v>
      </c>
      <c r="R722" t="s">
        <v>26</v>
      </c>
      <c r="S722" s="3">
        <v>42552</v>
      </c>
      <c r="T722" t="s">
        <v>27</v>
      </c>
      <c r="U722">
        <v>13</v>
      </c>
    </row>
    <row r="723" spans="1:21" x14ac:dyDescent="0.25">
      <c r="A723">
        <v>211929</v>
      </c>
      <c r="B723" t="s">
        <v>21</v>
      </c>
      <c r="C723" s="1">
        <v>42553</v>
      </c>
      <c r="D723" t="s">
        <v>494</v>
      </c>
      <c r="E723">
        <v>180</v>
      </c>
      <c r="F723" s="5">
        <v>1</v>
      </c>
      <c r="G723">
        <v>1160</v>
      </c>
      <c r="H723">
        <v>100148024</v>
      </c>
      <c r="I723" t="s">
        <v>30</v>
      </c>
      <c r="J723" s="4" t="s">
        <v>58</v>
      </c>
      <c r="K723">
        <v>0</v>
      </c>
      <c r="L723" t="s">
        <v>25</v>
      </c>
      <c r="M723" s="1">
        <v>42553</v>
      </c>
      <c r="N723" t="s">
        <v>35</v>
      </c>
      <c r="O723">
        <v>180</v>
      </c>
      <c r="P723">
        <v>2016</v>
      </c>
      <c r="Q723">
        <v>7</v>
      </c>
      <c r="R723" t="s">
        <v>26</v>
      </c>
      <c r="S723" s="3">
        <v>42552</v>
      </c>
      <c r="T723" t="s">
        <v>27</v>
      </c>
      <c r="U723">
        <v>13</v>
      </c>
    </row>
    <row r="724" spans="1:21" x14ac:dyDescent="0.25">
      <c r="A724">
        <v>211930</v>
      </c>
      <c r="B724" t="s">
        <v>21</v>
      </c>
      <c r="C724" s="1">
        <v>42553</v>
      </c>
      <c r="D724" t="s">
        <v>495</v>
      </c>
      <c r="E724">
        <v>180</v>
      </c>
      <c r="F724" s="5">
        <v>1</v>
      </c>
      <c r="G724">
        <v>1160</v>
      </c>
      <c r="H724">
        <v>100148024</v>
      </c>
      <c r="I724" t="s">
        <v>52</v>
      </c>
      <c r="J724" s="4" t="s">
        <v>58</v>
      </c>
      <c r="K724">
        <v>0</v>
      </c>
      <c r="L724" t="s">
        <v>25</v>
      </c>
      <c r="M724" s="1">
        <v>42553</v>
      </c>
      <c r="N724" t="s">
        <v>35</v>
      </c>
      <c r="O724">
        <v>180</v>
      </c>
      <c r="P724">
        <v>2016</v>
      </c>
      <c r="Q724">
        <v>7</v>
      </c>
      <c r="R724" t="s">
        <v>26</v>
      </c>
      <c r="S724" s="3">
        <v>42552</v>
      </c>
      <c r="T724" t="s">
        <v>27</v>
      </c>
      <c r="U724">
        <v>13</v>
      </c>
    </row>
    <row r="725" spans="1:21" x14ac:dyDescent="0.25">
      <c r="A725">
        <v>211931</v>
      </c>
      <c r="B725" t="s">
        <v>21</v>
      </c>
      <c r="C725" s="1">
        <v>42553</v>
      </c>
      <c r="D725" t="s">
        <v>496</v>
      </c>
      <c r="E725">
        <v>1300</v>
      </c>
      <c r="F725" s="5">
        <v>1</v>
      </c>
      <c r="G725">
        <v>1300</v>
      </c>
      <c r="H725">
        <v>100148025</v>
      </c>
      <c r="I725" t="s">
        <v>52</v>
      </c>
      <c r="J725" s="4" t="s">
        <v>493</v>
      </c>
      <c r="K725">
        <v>0</v>
      </c>
      <c r="L725" t="s">
        <v>25</v>
      </c>
      <c r="M725" s="1">
        <v>42553</v>
      </c>
      <c r="N725" t="s">
        <v>35</v>
      </c>
      <c r="O725" s="2">
        <v>1300</v>
      </c>
      <c r="P725">
        <v>2016</v>
      </c>
      <c r="Q725">
        <v>7</v>
      </c>
      <c r="R725" t="s">
        <v>26</v>
      </c>
      <c r="S725" s="3">
        <v>42552</v>
      </c>
      <c r="T725" t="s">
        <v>27</v>
      </c>
      <c r="U725">
        <v>261</v>
      </c>
    </row>
    <row r="726" spans="1:21" x14ac:dyDescent="0.25">
      <c r="A726">
        <v>211932</v>
      </c>
      <c r="B726" t="s">
        <v>21</v>
      </c>
      <c r="C726" s="1">
        <v>42553</v>
      </c>
      <c r="D726" t="s">
        <v>497</v>
      </c>
      <c r="E726">
        <v>200</v>
      </c>
      <c r="F726" s="5">
        <v>1</v>
      </c>
      <c r="G726">
        <v>785</v>
      </c>
      <c r="H726">
        <v>100148026</v>
      </c>
      <c r="I726" t="s">
        <v>38</v>
      </c>
      <c r="J726" s="4" t="s">
        <v>498</v>
      </c>
      <c r="K726">
        <v>0</v>
      </c>
      <c r="L726" t="s">
        <v>25</v>
      </c>
      <c r="M726" s="1">
        <v>42553</v>
      </c>
      <c r="N726" t="s">
        <v>35</v>
      </c>
      <c r="O726">
        <v>200</v>
      </c>
      <c r="P726">
        <v>2016</v>
      </c>
      <c r="Q726">
        <v>7</v>
      </c>
      <c r="R726" t="s">
        <v>26</v>
      </c>
      <c r="S726" s="3">
        <v>42552</v>
      </c>
      <c r="T726" t="s">
        <v>27</v>
      </c>
      <c r="U726">
        <v>262</v>
      </c>
    </row>
    <row r="727" spans="1:21" x14ac:dyDescent="0.25">
      <c r="A727">
        <v>211933</v>
      </c>
      <c r="B727" t="s">
        <v>21</v>
      </c>
      <c r="C727" s="1">
        <v>42553</v>
      </c>
      <c r="D727" t="s">
        <v>499</v>
      </c>
      <c r="E727">
        <v>235</v>
      </c>
      <c r="F727" s="5">
        <v>1</v>
      </c>
      <c r="G727">
        <v>785</v>
      </c>
      <c r="H727">
        <v>100148026</v>
      </c>
      <c r="I727" t="s">
        <v>38</v>
      </c>
      <c r="J727" s="4" t="s">
        <v>498</v>
      </c>
      <c r="K727">
        <v>0</v>
      </c>
      <c r="L727" t="s">
        <v>25</v>
      </c>
      <c r="M727" s="1">
        <v>42553</v>
      </c>
      <c r="N727" t="s">
        <v>35</v>
      </c>
      <c r="O727">
        <v>235</v>
      </c>
      <c r="P727">
        <v>2016</v>
      </c>
      <c r="Q727">
        <v>7</v>
      </c>
      <c r="R727" t="s">
        <v>26</v>
      </c>
      <c r="S727" s="3">
        <v>42552</v>
      </c>
      <c r="T727" t="s">
        <v>27</v>
      </c>
      <c r="U727">
        <v>262</v>
      </c>
    </row>
    <row r="728" spans="1:21" x14ac:dyDescent="0.25">
      <c r="A728">
        <v>211934</v>
      </c>
      <c r="B728" t="s">
        <v>21</v>
      </c>
      <c r="C728" s="1">
        <v>42553</v>
      </c>
      <c r="D728" t="s">
        <v>95</v>
      </c>
      <c r="E728">
        <v>350</v>
      </c>
      <c r="F728" s="5">
        <v>1</v>
      </c>
      <c r="G728">
        <v>785</v>
      </c>
      <c r="H728">
        <v>100148026</v>
      </c>
      <c r="I728" t="s">
        <v>38</v>
      </c>
      <c r="J728" s="4" t="s">
        <v>498</v>
      </c>
      <c r="K728">
        <v>0</v>
      </c>
      <c r="L728" t="s">
        <v>25</v>
      </c>
      <c r="M728" s="1">
        <v>42553</v>
      </c>
      <c r="N728" t="s">
        <v>35</v>
      </c>
      <c r="O728">
        <v>350</v>
      </c>
      <c r="P728">
        <v>2016</v>
      </c>
      <c r="Q728">
        <v>7</v>
      </c>
      <c r="R728" t="s">
        <v>26</v>
      </c>
      <c r="S728" s="3">
        <v>42552</v>
      </c>
      <c r="T728" t="s">
        <v>27</v>
      </c>
      <c r="U728">
        <v>262</v>
      </c>
    </row>
    <row r="729" spans="1:21" x14ac:dyDescent="0.25">
      <c r="A729">
        <v>211935</v>
      </c>
      <c r="B729" t="s">
        <v>21</v>
      </c>
      <c r="C729" s="1">
        <v>42553</v>
      </c>
      <c r="D729" t="s">
        <v>339</v>
      </c>
      <c r="E729">
        <v>630</v>
      </c>
      <c r="F729" s="5">
        <v>1</v>
      </c>
      <c r="G729">
        <v>630</v>
      </c>
      <c r="H729">
        <v>100148027</v>
      </c>
      <c r="I729" t="s">
        <v>52</v>
      </c>
      <c r="J729" s="4" t="s">
        <v>24</v>
      </c>
      <c r="K729">
        <v>0</v>
      </c>
      <c r="L729" t="s">
        <v>25</v>
      </c>
      <c r="M729" s="1">
        <v>42553</v>
      </c>
      <c r="N729" t="s">
        <v>35</v>
      </c>
      <c r="O729">
        <v>630</v>
      </c>
      <c r="P729">
        <v>2016</v>
      </c>
      <c r="Q729">
        <v>7</v>
      </c>
      <c r="R729" t="s">
        <v>26</v>
      </c>
      <c r="S729" s="3">
        <v>42552</v>
      </c>
      <c r="T729" t="s">
        <v>27</v>
      </c>
      <c r="U729">
        <v>263</v>
      </c>
    </row>
    <row r="730" spans="1:21" x14ac:dyDescent="0.25">
      <c r="A730">
        <v>211936</v>
      </c>
      <c r="B730" t="s">
        <v>21</v>
      </c>
      <c r="C730" s="1">
        <v>42553</v>
      </c>
      <c r="D730" t="s">
        <v>496</v>
      </c>
      <c r="E730">
        <v>1300</v>
      </c>
      <c r="F730" s="5">
        <v>1</v>
      </c>
      <c r="G730">
        <v>1300</v>
      </c>
      <c r="H730">
        <v>100148028</v>
      </c>
      <c r="I730" t="s">
        <v>52</v>
      </c>
      <c r="J730" s="4" t="s">
        <v>493</v>
      </c>
      <c r="K730">
        <v>0</v>
      </c>
      <c r="L730" t="s">
        <v>25</v>
      </c>
      <c r="M730" s="1">
        <v>42553</v>
      </c>
      <c r="N730" t="s">
        <v>35</v>
      </c>
      <c r="O730" s="2">
        <v>1300</v>
      </c>
      <c r="P730">
        <v>2016</v>
      </c>
      <c r="Q730">
        <v>7</v>
      </c>
      <c r="R730" t="s">
        <v>26</v>
      </c>
      <c r="S730" s="3">
        <v>42552</v>
      </c>
      <c r="T730" t="s">
        <v>27</v>
      </c>
      <c r="U730">
        <v>261</v>
      </c>
    </row>
    <row r="731" spans="1:21" x14ac:dyDescent="0.25">
      <c r="A731">
        <v>211941</v>
      </c>
      <c r="B731" t="s">
        <v>21</v>
      </c>
      <c r="C731" s="1">
        <v>42553</v>
      </c>
      <c r="D731" t="s">
        <v>92</v>
      </c>
      <c r="E731">
        <v>150</v>
      </c>
      <c r="F731" s="5">
        <v>1</v>
      </c>
      <c r="G731">
        <v>150</v>
      </c>
      <c r="H731">
        <v>100148030</v>
      </c>
      <c r="I731" t="s">
        <v>38</v>
      </c>
      <c r="J731" s="4" t="s">
        <v>24</v>
      </c>
      <c r="K731">
        <v>0</v>
      </c>
      <c r="L731" t="s">
        <v>25</v>
      </c>
      <c r="M731" s="1">
        <v>42553</v>
      </c>
      <c r="N731" t="s">
        <v>35</v>
      </c>
      <c r="O731">
        <v>150</v>
      </c>
      <c r="P731">
        <v>2016</v>
      </c>
      <c r="Q731">
        <v>7</v>
      </c>
      <c r="R731" t="s">
        <v>26</v>
      </c>
      <c r="S731" s="3">
        <v>42552</v>
      </c>
      <c r="T731" t="s">
        <v>27</v>
      </c>
      <c r="U731">
        <v>264</v>
      </c>
    </row>
    <row r="732" spans="1:21" x14ac:dyDescent="0.25">
      <c r="A732">
        <v>211937</v>
      </c>
      <c r="B732" t="s">
        <v>21</v>
      </c>
      <c r="C732" s="1">
        <v>42553</v>
      </c>
      <c r="D732" t="s">
        <v>500</v>
      </c>
      <c r="E732">
        <v>475</v>
      </c>
      <c r="F732" s="5">
        <v>1</v>
      </c>
      <c r="G732">
        <v>2425</v>
      </c>
      <c r="H732">
        <v>100148029</v>
      </c>
      <c r="I732" t="s">
        <v>56</v>
      </c>
      <c r="J732" s="4" t="s">
        <v>24</v>
      </c>
      <c r="K732">
        <v>0</v>
      </c>
      <c r="L732" t="s">
        <v>25</v>
      </c>
      <c r="M732" s="1">
        <v>42553</v>
      </c>
      <c r="N732" t="s">
        <v>35</v>
      </c>
      <c r="O732">
        <v>475</v>
      </c>
      <c r="P732">
        <v>2016</v>
      </c>
      <c r="Q732">
        <v>7</v>
      </c>
      <c r="R732" t="s">
        <v>26</v>
      </c>
      <c r="S732" s="3">
        <v>42552</v>
      </c>
      <c r="T732" t="s">
        <v>27</v>
      </c>
      <c r="U732">
        <v>52</v>
      </c>
    </row>
    <row r="733" spans="1:21" x14ac:dyDescent="0.25">
      <c r="A733">
        <v>211939</v>
      </c>
      <c r="B733" t="s">
        <v>21</v>
      </c>
      <c r="C733" s="1">
        <v>42553</v>
      </c>
      <c r="D733" t="s">
        <v>501</v>
      </c>
      <c r="E733">
        <v>1950</v>
      </c>
      <c r="F733" s="5">
        <v>1</v>
      </c>
      <c r="G733">
        <v>2425</v>
      </c>
      <c r="H733">
        <v>100148029</v>
      </c>
      <c r="I733" t="s">
        <v>56</v>
      </c>
      <c r="J733" s="4" t="s">
        <v>24</v>
      </c>
      <c r="K733">
        <v>0</v>
      </c>
      <c r="L733" t="s">
        <v>25</v>
      </c>
      <c r="M733" s="1">
        <v>42553</v>
      </c>
      <c r="N733" t="s">
        <v>35</v>
      </c>
      <c r="O733" s="2">
        <v>1950</v>
      </c>
      <c r="P733">
        <v>2016</v>
      </c>
      <c r="Q733">
        <v>7</v>
      </c>
      <c r="R733" t="s">
        <v>26</v>
      </c>
      <c r="S733" s="3">
        <v>42552</v>
      </c>
      <c r="T733" t="s">
        <v>27</v>
      </c>
      <c r="U733">
        <v>52</v>
      </c>
    </row>
    <row r="734" spans="1:21" x14ac:dyDescent="0.25">
      <c r="A734">
        <v>211942</v>
      </c>
      <c r="B734" t="s">
        <v>36</v>
      </c>
      <c r="C734" s="1">
        <v>42553</v>
      </c>
      <c r="D734" t="s">
        <v>95</v>
      </c>
      <c r="E734">
        <v>350</v>
      </c>
      <c r="F734" s="5">
        <v>1</v>
      </c>
      <c r="G734">
        <v>1628</v>
      </c>
      <c r="H734">
        <v>100148031</v>
      </c>
      <c r="I734" t="s">
        <v>38</v>
      </c>
      <c r="J734" s="4" t="s">
        <v>24</v>
      </c>
      <c r="K734">
        <v>0</v>
      </c>
      <c r="L734" t="s">
        <v>25</v>
      </c>
      <c r="M734" s="1">
        <v>42553</v>
      </c>
      <c r="N734" t="s">
        <v>39</v>
      </c>
      <c r="O734">
        <v>350</v>
      </c>
      <c r="P734">
        <v>2016</v>
      </c>
      <c r="Q734">
        <v>7</v>
      </c>
      <c r="R734" t="s">
        <v>26</v>
      </c>
      <c r="S734" s="3">
        <v>42552</v>
      </c>
      <c r="T734" t="s">
        <v>27</v>
      </c>
      <c r="U734">
        <v>265</v>
      </c>
    </row>
    <row r="735" spans="1:21" x14ac:dyDescent="0.25">
      <c r="A735">
        <v>211943</v>
      </c>
      <c r="B735" t="s">
        <v>36</v>
      </c>
      <c r="C735" s="1">
        <v>42553</v>
      </c>
      <c r="D735" t="s">
        <v>119</v>
      </c>
      <c r="E735">
        <v>280</v>
      </c>
      <c r="F735" s="5">
        <v>1</v>
      </c>
      <c r="G735">
        <v>1628</v>
      </c>
      <c r="H735">
        <v>100148031</v>
      </c>
      <c r="I735" t="s">
        <v>38</v>
      </c>
      <c r="J735" s="4" t="s">
        <v>24</v>
      </c>
      <c r="K735">
        <v>0</v>
      </c>
      <c r="L735" t="s">
        <v>25</v>
      </c>
      <c r="M735" s="1">
        <v>42553</v>
      </c>
      <c r="N735" t="s">
        <v>39</v>
      </c>
      <c r="O735">
        <v>280</v>
      </c>
      <c r="P735">
        <v>2016</v>
      </c>
      <c r="Q735">
        <v>7</v>
      </c>
      <c r="R735" t="s">
        <v>26</v>
      </c>
      <c r="S735" s="3">
        <v>42552</v>
      </c>
      <c r="T735" t="s">
        <v>27</v>
      </c>
      <c r="U735">
        <v>265</v>
      </c>
    </row>
    <row r="736" spans="1:21" x14ac:dyDescent="0.25">
      <c r="A736">
        <v>211944</v>
      </c>
      <c r="B736" t="s">
        <v>36</v>
      </c>
      <c r="C736" s="1">
        <v>42553</v>
      </c>
      <c r="D736" t="s">
        <v>502</v>
      </c>
      <c r="E736">
        <v>499</v>
      </c>
      <c r="F736" s="5">
        <v>2</v>
      </c>
      <c r="G736">
        <v>1628</v>
      </c>
      <c r="H736">
        <v>100148031</v>
      </c>
      <c r="I736" t="s">
        <v>38</v>
      </c>
      <c r="J736" s="4" t="s">
        <v>24</v>
      </c>
      <c r="K736">
        <v>0</v>
      </c>
      <c r="L736" t="s">
        <v>25</v>
      </c>
      <c r="M736" s="1">
        <v>42553</v>
      </c>
      <c r="N736" t="s">
        <v>39</v>
      </c>
      <c r="O736">
        <v>998</v>
      </c>
      <c r="P736">
        <v>2016</v>
      </c>
      <c r="Q736">
        <v>7</v>
      </c>
      <c r="R736" t="s">
        <v>26</v>
      </c>
      <c r="S736" s="3">
        <v>42552</v>
      </c>
      <c r="T736" t="s">
        <v>27</v>
      </c>
      <c r="U736">
        <v>265</v>
      </c>
    </row>
    <row r="737" spans="1:21" x14ac:dyDescent="0.25">
      <c r="A737">
        <v>211945</v>
      </c>
      <c r="B737" t="s">
        <v>21</v>
      </c>
      <c r="C737" s="1">
        <v>42553</v>
      </c>
      <c r="D737" t="s">
        <v>503</v>
      </c>
      <c r="E737">
        <v>74</v>
      </c>
      <c r="F737" s="5">
        <v>1</v>
      </c>
      <c r="G737">
        <v>74</v>
      </c>
      <c r="H737">
        <v>100148032</v>
      </c>
      <c r="I737" t="s">
        <v>30</v>
      </c>
      <c r="J737" s="4" t="s">
        <v>24</v>
      </c>
      <c r="K737">
        <v>0</v>
      </c>
      <c r="L737" t="s">
        <v>25</v>
      </c>
      <c r="M737" s="1">
        <v>42553</v>
      </c>
      <c r="N737" t="s">
        <v>35</v>
      </c>
      <c r="O737">
        <v>74</v>
      </c>
      <c r="P737">
        <v>2016</v>
      </c>
      <c r="Q737">
        <v>7</v>
      </c>
      <c r="R737" t="s">
        <v>26</v>
      </c>
      <c r="S737" s="3">
        <v>42552</v>
      </c>
      <c r="T737" t="s">
        <v>27</v>
      </c>
      <c r="U737">
        <v>260</v>
      </c>
    </row>
    <row r="738" spans="1:21" x14ac:dyDescent="0.25">
      <c r="A738">
        <v>211947</v>
      </c>
      <c r="B738" t="s">
        <v>21</v>
      </c>
      <c r="C738" s="1">
        <v>42553</v>
      </c>
      <c r="D738" t="s">
        <v>460</v>
      </c>
      <c r="E738">
        <v>626</v>
      </c>
      <c r="F738" s="5">
        <v>1</v>
      </c>
      <c r="G738">
        <v>626</v>
      </c>
      <c r="H738">
        <v>100148033</v>
      </c>
      <c r="I738" t="s">
        <v>56</v>
      </c>
      <c r="J738" s="4" t="s">
        <v>504</v>
      </c>
      <c r="K738">
        <v>0</v>
      </c>
      <c r="L738" t="s">
        <v>25</v>
      </c>
      <c r="M738" s="1">
        <v>42553</v>
      </c>
      <c r="N738" t="s">
        <v>35</v>
      </c>
      <c r="O738">
        <v>626</v>
      </c>
      <c r="P738">
        <v>2016</v>
      </c>
      <c r="Q738">
        <v>7</v>
      </c>
      <c r="R738" t="s">
        <v>26</v>
      </c>
      <c r="S738" s="3">
        <v>42552</v>
      </c>
      <c r="T738" t="s">
        <v>27</v>
      </c>
      <c r="U738">
        <v>266</v>
      </c>
    </row>
    <row r="739" spans="1:21" x14ac:dyDescent="0.25">
      <c r="A739">
        <v>211948</v>
      </c>
      <c r="B739" t="s">
        <v>36</v>
      </c>
      <c r="C739" s="1">
        <v>42553</v>
      </c>
      <c r="D739" t="s">
        <v>505</v>
      </c>
      <c r="E739">
        <v>2465</v>
      </c>
      <c r="F739" s="5">
        <v>1</v>
      </c>
      <c r="G739">
        <v>2465</v>
      </c>
      <c r="H739">
        <v>100148034</v>
      </c>
      <c r="I739" t="s">
        <v>216</v>
      </c>
      <c r="J739" s="4">
        <v>1151</v>
      </c>
      <c r="K739">
        <v>0</v>
      </c>
      <c r="L739" t="s">
        <v>25</v>
      </c>
      <c r="M739" s="1">
        <v>42553</v>
      </c>
      <c r="N739" t="s">
        <v>39</v>
      </c>
      <c r="O739" s="2">
        <v>2465</v>
      </c>
      <c r="P739">
        <v>2016</v>
      </c>
      <c r="Q739">
        <v>7</v>
      </c>
      <c r="R739" t="s">
        <v>26</v>
      </c>
      <c r="S739" s="3">
        <v>42552</v>
      </c>
      <c r="T739" t="s">
        <v>27</v>
      </c>
      <c r="U739">
        <v>267</v>
      </c>
    </row>
    <row r="740" spans="1:21" x14ac:dyDescent="0.25">
      <c r="A740">
        <v>211949</v>
      </c>
      <c r="B740" t="s">
        <v>21</v>
      </c>
      <c r="C740" s="1">
        <v>42553</v>
      </c>
      <c r="D740" t="s">
        <v>506</v>
      </c>
      <c r="E740">
        <v>1950</v>
      </c>
      <c r="F740" s="5">
        <v>1</v>
      </c>
      <c r="G740">
        <v>1950</v>
      </c>
      <c r="H740">
        <v>100148035</v>
      </c>
      <c r="I740" t="s">
        <v>56</v>
      </c>
      <c r="J740" s="4" t="s">
        <v>24</v>
      </c>
      <c r="K740">
        <v>0</v>
      </c>
      <c r="L740" t="s">
        <v>25</v>
      </c>
      <c r="M740" s="1">
        <v>42553</v>
      </c>
      <c r="N740" t="s">
        <v>35</v>
      </c>
      <c r="O740" s="2">
        <v>1950</v>
      </c>
      <c r="P740">
        <v>2016</v>
      </c>
      <c r="Q740">
        <v>7</v>
      </c>
      <c r="R740" t="s">
        <v>26</v>
      </c>
      <c r="S740" s="3">
        <v>42552</v>
      </c>
      <c r="T740" t="s">
        <v>27</v>
      </c>
      <c r="U740">
        <v>268</v>
      </c>
    </row>
    <row r="741" spans="1:21" x14ac:dyDescent="0.25">
      <c r="A741">
        <v>211951</v>
      </c>
      <c r="B741" t="s">
        <v>28</v>
      </c>
      <c r="C741" s="1">
        <v>42553</v>
      </c>
      <c r="D741" t="s">
        <v>488</v>
      </c>
      <c r="E741">
        <v>570</v>
      </c>
      <c r="F741" s="5">
        <v>1</v>
      </c>
      <c r="G741">
        <v>570</v>
      </c>
      <c r="H741">
        <v>100148036</v>
      </c>
      <c r="I741" t="s">
        <v>38</v>
      </c>
      <c r="J741" s="4" t="s">
        <v>222</v>
      </c>
      <c r="K741">
        <v>0</v>
      </c>
      <c r="L741" t="s">
        <v>223</v>
      </c>
      <c r="M741" s="1">
        <v>42553</v>
      </c>
      <c r="N741" t="s">
        <v>31</v>
      </c>
      <c r="O741">
        <v>570</v>
      </c>
      <c r="P741">
        <v>2016</v>
      </c>
      <c r="Q741">
        <v>7</v>
      </c>
      <c r="R741" t="s">
        <v>26</v>
      </c>
      <c r="S741" s="3">
        <v>42552</v>
      </c>
      <c r="T741" t="s">
        <v>27</v>
      </c>
      <c r="U741">
        <v>86</v>
      </c>
    </row>
    <row r="742" spans="1:21" x14ac:dyDescent="0.25">
      <c r="A742">
        <v>211952</v>
      </c>
      <c r="B742" t="s">
        <v>36</v>
      </c>
      <c r="C742" s="1">
        <v>42553</v>
      </c>
      <c r="D742" t="s">
        <v>507</v>
      </c>
      <c r="E742">
        <v>890</v>
      </c>
      <c r="F742" s="5">
        <v>1</v>
      </c>
      <c r="G742">
        <v>890</v>
      </c>
      <c r="H742">
        <v>100148037</v>
      </c>
      <c r="I742" t="s">
        <v>43</v>
      </c>
      <c r="J742" s="4" t="s">
        <v>24</v>
      </c>
      <c r="K742">
        <v>0</v>
      </c>
      <c r="L742" t="s">
        <v>25</v>
      </c>
      <c r="M742" s="1">
        <v>42553</v>
      </c>
      <c r="N742" t="s">
        <v>39</v>
      </c>
      <c r="O742">
        <v>890</v>
      </c>
      <c r="P742">
        <v>2016</v>
      </c>
      <c r="Q742">
        <v>7</v>
      </c>
      <c r="R742" t="s">
        <v>26</v>
      </c>
      <c r="S742" s="3">
        <v>42552</v>
      </c>
      <c r="T742" t="s">
        <v>27</v>
      </c>
      <c r="U742">
        <v>269</v>
      </c>
    </row>
    <row r="743" spans="1:21" x14ac:dyDescent="0.25">
      <c r="A743">
        <v>211954</v>
      </c>
      <c r="B743" t="s">
        <v>21</v>
      </c>
      <c r="C743" s="1">
        <v>42553</v>
      </c>
      <c r="D743" t="s">
        <v>488</v>
      </c>
      <c r="E743">
        <v>570</v>
      </c>
      <c r="F743" s="5">
        <v>1</v>
      </c>
      <c r="G743">
        <v>570</v>
      </c>
      <c r="H743">
        <v>100148039</v>
      </c>
      <c r="I743" t="s">
        <v>38</v>
      </c>
      <c r="J743" s="4" t="s">
        <v>222</v>
      </c>
      <c r="K743">
        <v>0</v>
      </c>
      <c r="L743" t="s">
        <v>25</v>
      </c>
      <c r="M743" s="1">
        <v>42553</v>
      </c>
      <c r="N743" t="s">
        <v>35</v>
      </c>
      <c r="O743">
        <v>570</v>
      </c>
      <c r="P743">
        <v>2016</v>
      </c>
      <c r="Q743">
        <v>7</v>
      </c>
      <c r="R743" t="s">
        <v>26</v>
      </c>
      <c r="S743" s="3">
        <v>42552</v>
      </c>
      <c r="T743" t="s">
        <v>27</v>
      </c>
      <c r="U743">
        <v>86</v>
      </c>
    </row>
    <row r="744" spans="1:21" x14ac:dyDescent="0.25">
      <c r="A744">
        <v>211953</v>
      </c>
      <c r="B744" t="s">
        <v>28</v>
      </c>
      <c r="C744" s="1">
        <v>42553</v>
      </c>
      <c r="D744" t="s">
        <v>101</v>
      </c>
      <c r="E744">
        <v>510</v>
      </c>
      <c r="F744" s="5">
        <v>1</v>
      </c>
      <c r="G744">
        <v>510</v>
      </c>
      <c r="H744">
        <v>100148038</v>
      </c>
      <c r="I744" t="s">
        <v>38</v>
      </c>
      <c r="J744" s="4" t="s">
        <v>24</v>
      </c>
      <c r="K744">
        <v>0</v>
      </c>
      <c r="L744" t="s">
        <v>25</v>
      </c>
      <c r="M744" s="1">
        <v>42553</v>
      </c>
      <c r="N744" t="s">
        <v>31</v>
      </c>
      <c r="O744">
        <v>510</v>
      </c>
      <c r="P744">
        <v>2016</v>
      </c>
      <c r="Q744">
        <v>7</v>
      </c>
      <c r="R744" t="s">
        <v>26</v>
      </c>
      <c r="S744" s="3">
        <v>42552</v>
      </c>
      <c r="T744" t="s">
        <v>27</v>
      </c>
      <c r="U744">
        <v>270</v>
      </c>
    </row>
    <row r="745" spans="1:21" x14ac:dyDescent="0.25">
      <c r="A745">
        <v>211955</v>
      </c>
      <c r="B745" t="s">
        <v>28</v>
      </c>
      <c r="C745" s="1">
        <v>42553</v>
      </c>
      <c r="D745" t="s">
        <v>508</v>
      </c>
      <c r="E745">
        <v>1250</v>
      </c>
      <c r="F745" s="5">
        <v>1</v>
      </c>
      <c r="G745">
        <v>8140</v>
      </c>
      <c r="H745">
        <v>100148040</v>
      </c>
      <c r="I745" t="s">
        <v>56</v>
      </c>
      <c r="J745" s="4" t="s">
        <v>24</v>
      </c>
      <c r="K745">
        <v>0</v>
      </c>
      <c r="L745" t="s">
        <v>25</v>
      </c>
      <c r="M745" s="1">
        <v>42553</v>
      </c>
      <c r="N745" t="s">
        <v>31</v>
      </c>
      <c r="O745" s="2">
        <v>1250</v>
      </c>
      <c r="P745">
        <v>2016</v>
      </c>
      <c r="Q745">
        <v>7</v>
      </c>
      <c r="R745" t="s">
        <v>26</v>
      </c>
      <c r="S745" s="3">
        <v>42552</v>
      </c>
      <c r="T745" t="s">
        <v>27</v>
      </c>
      <c r="U745">
        <v>271</v>
      </c>
    </row>
    <row r="746" spans="1:21" x14ac:dyDescent="0.25">
      <c r="A746">
        <v>211957</v>
      </c>
      <c r="B746" t="s">
        <v>28</v>
      </c>
      <c r="C746" s="1">
        <v>42553</v>
      </c>
      <c r="D746" t="s">
        <v>509</v>
      </c>
      <c r="E746">
        <v>6240</v>
      </c>
      <c r="F746" s="5">
        <v>1</v>
      </c>
      <c r="G746">
        <v>8140</v>
      </c>
      <c r="H746">
        <v>100148040</v>
      </c>
      <c r="I746" t="s">
        <v>47</v>
      </c>
      <c r="J746" s="4" t="s">
        <v>24</v>
      </c>
      <c r="K746">
        <v>0</v>
      </c>
      <c r="L746" t="s">
        <v>25</v>
      </c>
      <c r="M746" s="1">
        <v>42553</v>
      </c>
      <c r="N746" t="s">
        <v>31</v>
      </c>
      <c r="O746" s="2">
        <v>6240</v>
      </c>
      <c r="P746">
        <v>2016</v>
      </c>
      <c r="Q746">
        <v>7</v>
      </c>
      <c r="R746" t="s">
        <v>26</v>
      </c>
      <c r="S746" s="3">
        <v>42552</v>
      </c>
      <c r="T746" t="s">
        <v>27</v>
      </c>
      <c r="U746">
        <v>271</v>
      </c>
    </row>
    <row r="747" spans="1:21" x14ac:dyDescent="0.25">
      <c r="A747">
        <v>211958</v>
      </c>
      <c r="B747" t="s">
        <v>28</v>
      </c>
      <c r="C747" s="1">
        <v>42553</v>
      </c>
      <c r="D747" t="s">
        <v>510</v>
      </c>
      <c r="E747">
        <v>650</v>
      </c>
      <c r="F747" s="5">
        <v>1</v>
      </c>
      <c r="G747">
        <v>8140</v>
      </c>
      <c r="H747">
        <v>100148040</v>
      </c>
      <c r="I747" t="s">
        <v>56</v>
      </c>
      <c r="J747" s="4" t="s">
        <v>24</v>
      </c>
      <c r="K747">
        <v>0</v>
      </c>
      <c r="L747" t="s">
        <v>25</v>
      </c>
      <c r="M747" s="1">
        <v>42553</v>
      </c>
      <c r="N747" t="s">
        <v>31</v>
      </c>
      <c r="O747">
        <v>650</v>
      </c>
      <c r="P747">
        <v>2016</v>
      </c>
      <c r="Q747">
        <v>7</v>
      </c>
      <c r="R747" t="s">
        <v>26</v>
      </c>
      <c r="S747" s="3">
        <v>42552</v>
      </c>
      <c r="T747" t="s">
        <v>27</v>
      </c>
      <c r="U747">
        <v>271</v>
      </c>
    </row>
    <row r="748" spans="1:21" x14ac:dyDescent="0.25">
      <c r="A748">
        <v>211960</v>
      </c>
      <c r="B748" t="s">
        <v>36</v>
      </c>
      <c r="C748" s="1">
        <v>42553</v>
      </c>
      <c r="D748" t="s">
        <v>386</v>
      </c>
      <c r="E748">
        <v>495</v>
      </c>
      <c r="F748" s="5">
        <v>1</v>
      </c>
      <c r="G748">
        <v>495</v>
      </c>
      <c r="H748">
        <v>100148041</v>
      </c>
      <c r="I748" t="s">
        <v>38</v>
      </c>
      <c r="J748" s="4" t="s">
        <v>222</v>
      </c>
      <c r="K748">
        <v>0</v>
      </c>
      <c r="L748" t="s">
        <v>25</v>
      </c>
      <c r="M748" s="1">
        <v>42553</v>
      </c>
      <c r="N748" t="s">
        <v>39</v>
      </c>
      <c r="O748">
        <v>495</v>
      </c>
      <c r="P748">
        <v>2016</v>
      </c>
      <c r="Q748">
        <v>7</v>
      </c>
      <c r="R748" t="s">
        <v>26</v>
      </c>
      <c r="S748" s="3">
        <v>42552</v>
      </c>
      <c r="T748" t="s">
        <v>27</v>
      </c>
      <c r="U748">
        <v>86</v>
      </c>
    </row>
    <row r="749" spans="1:21" x14ac:dyDescent="0.25">
      <c r="A749">
        <v>211961</v>
      </c>
      <c r="B749" t="s">
        <v>21</v>
      </c>
      <c r="C749" s="1">
        <v>42553</v>
      </c>
      <c r="D749" t="s">
        <v>183</v>
      </c>
      <c r="E749">
        <v>25999</v>
      </c>
      <c r="F749" s="5">
        <v>1</v>
      </c>
      <c r="G749">
        <v>25999</v>
      </c>
      <c r="H749">
        <v>100148042</v>
      </c>
      <c r="I749" t="s">
        <v>43</v>
      </c>
      <c r="J749" s="4" t="s">
        <v>99</v>
      </c>
      <c r="K749">
        <v>0</v>
      </c>
      <c r="L749" t="s">
        <v>25</v>
      </c>
      <c r="M749" s="1">
        <v>42553</v>
      </c>
      <c r="N749" t="s">
        <v>35</v>
      </c>
      <c r="O749" s="2">
        <v>25999</v>
      </c>
      <c r="P749">
        <v>2016</v>
      </c>
      <c r="Q749">
        <v>7</v>
      </c>
      <c r="R749" t="s">
        <v>26</v>
      </c>
      <c r="S749" s="3">
        <v>42552</v>
      </c>
      <c r="T749" t="s">
        <v>27</v>
      </c>
      <c r="U749">
        <v>272</v>
      </c>
    </row>
    <row r="750" spans="1:21" x14ac:dyDescent="0.25">
      <c r="A750">
        <v>211962</v>
      </c>
      <c r="B750" t="s">
        <v>21</v>
      </c>
      <c r="C750" s="1">
        <v>42553</v>
      </c>
      <c r="D750" t="s">
        <v>511</v>
      </c>
      <c r="E750">
        <v>200</v>
      </c>
      <c r="F750" s="5">
        <v>1</v>
      </c>
      <c r="G750">
        <v>200</v>
      </c>
      <c r="H750">
        <v>100148043</v>
      </c>
      <c r="I750" t="s">
        <v>512</v>
      </c>
      <c r="J750" s="4" t="s">
        <v>24</v>
      </c>
      <c r="K750">
        <v>0</v>
      </c>
      <c r="L750" t="s">
        <v>25</v>
      </c>
      <c r="M750" s="1">
        <v>42553</v>
      </c>
      <c r="N750" t="s">
        <v>35</v>
      </c>
      <c r="O750">
        <v>200</v>
      </c>
      <c r="P750">
        <v>2016</v>
      </c>
      <c r="Q750">
        <v>7</v>
      </c>
      <c r="R750" t="s">
        <v>26</v>
      </c>
      <c r="S750" s="3">
        <v>42552</v>
      </c>
      <c r="T750" t="s">
        <v>27</v>
      </c>
      <c r="U750">
        <v>273</v>
      </c>
    </row>
    <row r="751" spans="1:21" x14ac:dyDescent="0.25">
      <c r="A751">
        <v>211963</v>
      </c>
      <c r="B751" t="s">
        <v>36</v>
      </c>
      <c r="C751" s="1">
        <v>42553</v>
      </c>
      <c r="D751" t="s">
        <v>513</v>
      </c>
      <c r="E751">
        <v>3050</v>
      </c>
      <c r="F751" s="5">
        <v>1</v>
      </c>
      <c r="G751">
        <v>3050</v>
      </c>
      <c r="H751">
        <v>100148044</v>
      </c>
      <c r="I751" t="s">
        <v>56</v>
      </c>
      <c r="J751" s="4" t="s">
        <v>222</v>
      </c>
      <c r="K751">
        <v>0</v>
      </c>
      <c r="L751" t="s">
        <v>25</v>
      </c>
      <c r="M751" s="1">
        <v>42553</v>
      </c>
      <c r="N751" t="s">
        <v>39</v>
      </c>
      <c r="O751" s="2">
        <v>3050</v>
      </c>
      <c r="P751">
        <v>2016</v>
      </c>
      <c r="Q751">
        <v>7</v>
      </c>
      <c r="R751" t="s">
        <v>26</v>
      </c>
      <c r="S751" s="3">
        <v>42552</v>
      </c>
      <c r="T751" t="s">
        <v>27</v>
      </c>
      <c r="U751">
        <v>86</v>
      </c>
    </row>
    <row r="752" spans="1:21" x14ac:dyDescent="0.25">
      <c r="A752">
        <v>211964</v>
      </c>
      <c r="B752" t="s">
        <v>28</v>
      </c>
      <c r="C752" s="1">
        <v>42553</v>
      </c>
      <c r="D752" t="s">
        <v>514</v>
      </c>
      <c r="E752">
        <v>1870</v>
      </c>
      <c r="F752" s="5">
        <v>1</v>
      </c>
      <c r="G752">
        <v>1870</v>
      </c>
      <c r="H752">
        <v>100148045</v>
      </c>
      <c r="I752" t="s">
        <v>65</v>
      </c>
      <c r="J752" s="4" t="s">
        <v>24</v>
      </c>
      <c r="K752">
        <v>0</v>
      </c>
      <c r="L752" t="s">
        <v>25</v>
      </c>
      <c r="M752" s="1">
        <v>42553</v>
      </c>
      <c r="N752" t="s">
        <v>31</v>
      </c>
      <c r="O752" s="2">
        <v>1870</v>
      </c>
      <c r="P752">
        <v>2016</v>
      </c>
      <c r="Q752">
        <v>7</v>
      </c>
      <c r="R752" t="s">
        <v>26</v>
      </c>
      <c r="S752" s="3">
        <v>42552</v>
      </c>
      <c r="T752" t="s">
        <v>27</v>
      </c>
      <c r="U752">
        <v>274</v>
      </c>
    </row>
    <row r="753" spans="1:21" x14ac:dyDescent="0.25">
      <c r="A753">
        <v>211996</v>
      </c>
      <c r="B753" t="s">
        <v>28</v>
      </c>
      <c r="C753" s="1">
        <v>42553</v>
      </c>
      <c r="D753" t="s">
        <v>515</v>
      </c>
      <c r="E753">
        <v>6900</v>
      </c>
      <c r="F753" s="5">
        <v>1</v>
      </c>
      <c r="G753">
        <v>6900</v>
      </c>
      <c r="H753">
        <v>100148047</v>
      </c>
      <c r="I753" t="s">
        <v>43</v>
      </c>
      <c r="J753" s="4" t="s">
        <v>24</v>
      </c>
      <c r="K753">
        <v>0</v>
      </c>
      <c r="L753" t="s">
        <v>44</v>
      </c>
      <c r="M753" s="1">
        <v>42553</v>
      </c>
      <c r="N753" t="s">
        <v>31</v>
      </c>
      <c r="O753" s="2">
        <v>6900</v>
      </c>
      <c r="P753">
        <v>2016</v>
      </c>
      <c r="Q753">
        <v>7</v>
      </c>
      <c r="R753" t="s">
        <v>26</v>
      </c>
      <c r="S753" s="3">
        <v>42552</v>
      </c>
      <c r="T753" t="s">
        <v>27</v>
      </c>
      <c r="U753">
        <v>275</v>
      </c>
    </row>
    <row r="754" spans="1:21" x14ac:dyDescent="0.25">
      <c r="A754">
        <v>211997</v>
      </c>
      <c r="B754" t="s">
        <v>21</v>
      </c>
      <c r="C754" s="1">
        <v>42553</v>
      </c>
      <c r="D754" t="s">
        <v>238</v>
      </c>
      <c r="E754">
        <v>150</v>
      </c>
      <c r="F754" s="5">
        <v>1</v>
      </c>
      <c r="G754">
        <v>150</v>
      </c>
      <c r="H754">
        <v>100148048</v>
      </c>
      <c r="I754" t="s">
        <v>38</v>
      </c>
      <c r="J754" s="4" t="s">
        <v>24</v>
      </c>
      <c r="K754">
        <v>0</v>
      </c>
      <c r="L754" t="s">
        <v>25</v>
      </c>
      <c r="M754" s="1">
        <v>42553</v>
      </c>
      <c r="N754" t="s">
        <v>35</v>
      </c>
      <c r="O754">
        <v>150</v>
      </c>
      <c r="P754">
        <v>2016</v>
      </c>
      <c r="Q754">
        <v>7</v>
      </c>
      <c r="R754" t="s">
        <v>26</v>
      </c>
      <c r="S754" s="3">
        <v>42552</v>
      </c>
      <c r="T754" t="s">
        <v>27</v>
      </c>
      <c r="U754">
        <v>260</v>
      </c>
    </row>
    <row r="755" spans="1:21" x14ac:dyDescent="0.25">
      <c r="A755">
        <v>212003</v>
      </c>
      <c r="B755" t="s">
        <v>21</v>
      </c>
      <c r="C755" s="1">
        <v>42553</v>
      </c>
      <c r="D755" t="s">
        <v>289</v>
      </c>
      <c r="E755">
        <v>80</v>
      </c>
      <c r="F755" s="5">
        <v>1</v>
      </c>
      <c r="G755">
        <v>80</v>
      </c>
      <c r="H755">
        <v>100148049</v>
      </c>
      <c r="I755" t="s">
        <v>30</v>
      </c>
      <c r="J755" s="4" t="s">
        <v>516</v>
      </c>
      <c r="K755">
        <v>0</v>
      </c>
      <c r="L755" t="s">
        <v>25</v>
      </c>
      <c r="M755" s="1">
        <v>42553</v>
      </c>
      <c r="N755" t="s">
        <v>35</v>
      </c>
      <c r="O755">
        <v>80</v>
      </c>
      <c r="P755">
        <v>2016</v>
      </c>
      <c r="Q755">
        <v>7</v>
      </c>
      <c r="R755" t="s">
        <v>26</v>
      </c>
      <c r="S755" s="3">
        <v>42552</v>
      </c>
      <c r="T755" t="s">
        <v>27</v>
      </c>
      <c r="U755">
        <v>43</v>
      </c>
    </row>
    <row r="756" spans="1:21" x14ac:dyDescent="0.25">
      <c r="A756">
        <v>212004</v>
      </c>
      <c r="B756" t="s">
        <v>36</v>
      </c>
      <c r="C756" s="1">
        <v>42553</v>
      </c>
      <c r="D756" t="s">
        <v>324</v>
      </c>
      <c r="E756">
        <v>140</v>
      </c>
      <c r="F756" s="5">
        <v>1</v>
      </c>
      <c r="G756">
        <v>140</v>
      </c>
      <c r="H756">
        <v>100148050</v>
      </c>
      <c r="I756" t="s">
        <v>30</v>
      </c>
      <c r="J756" s="4" t="s">
        <v>517</v>
      </c>
      <c r="K756">
        <v>0</v>
      </c>
      <c r="L756" t="s">
        <v>25</v>
      </c>
      <c r="M756" s="1">
        <v>42553</v>
      </c>
      <c r="N756" t="s">
        <v>39</v>
      </c>
      <c r="O756">
        <v>140</v>
      </c>
      <c r="P756">
        <v>2016</v>
      </c>
      <c r="Q756">
        <v>7</v>
      </c>
      <c r="R756" t="s">
        <v>26</v>
      </c>
      <c r="S756" s="3">
        <v>42552</v>
      </c>
      <c r="T756" t="s">
        <v>27</v>
      </c>
      <c r="U756">
        <v>43</v>
      </c>
    </row>
    <row r="757" spans="1:21" x14ac:dyDescent="0.25">
      <c r="A757">
        <v>212005</v>
      </c>
      <c r="B757" t="s">
        <v>36</v>
      </c>
      <c r="C757" s="1">
        <v>42553</v>
      </c>
      <c r="D757" t="s">
        <v>518</v>
      </c>
      <c r="E757">
        <v>9500</v>
      </c>
      <c r="F757" s="5">
        <v>1</v>
      </c>
      <c r="G757">
        <v>9500</v>
      </c>
      <c r="H757">
        <v>100148051</v>
      </c>
      <c r="I757" t="s">
        <v>43</v>
      </c>
      <c r="J757" s="4">
        <v>123123</v>
      </c>
      <c r="K757">
        <v>0</v>
      </c>
      <c r="L757" t="s">
        <v>25</v>
      </c>
      <c r="M757" s="1">
        <v>42553</v>
      </c>
      <c r="N757" t="s">
        <v>39</v>
      </c>
      <c r="O757" s="2">
        <v>9500</v>
      </c>
      <c r="P757">
        <v>2016</v>
      </c>
      <c r="Q757">
        <v>7</v>
      </c>
      <c r="R757" t="s">
        <v>26</v>
      </c>
      <c r="S757" s="3">
        <v>42552</v>
      </c>
      <c r="T757" t="s">
        <v>27</v>
      </c>
      <c r="U757">
        <v>276</v>
      </c>
    </row>
    <row r="758" spans="1:21" x14ac:dyDescent="0.25">
      <c r="A758">
        <v>212006</v>
      </c>
      <c r="B758" t="s">
        <v>21</v>
      </c>
      <c r="C758" s="1">
        <v>42553</v>
      </c>
      <c r="D758" t="s">
        <v>289</v>
      </c>
      <c r="E758">
        <v>80</v>
      </c>
      <c r="F758" s="5">
        <v>1</v>
      </c>
      <c r="G758">
        <v>80</v>
      </c>
      <c r="H758">
        <v>100148052</v>
      </c>
      <c r="I758" t="s">
        <v>30</v>
      </c>
      <c r="J758" s="4" t="s">
        <v>519</v>
      </c>
      <c r="K758">
        <v>0</v>
      </c>
      <c r="L758" t="s">
        <v>25</v>
      </c>
      <c r="M758" s="1">
        <v>42553</v>
      </c>
      <c r="N758" t="s">
        <v>35</v>
      </c>
      <c r="O758">
        <v>80</v>
      </c>
      <c r="P758">
        <v>2016</v>
      </c>
      <c r="Q758">
        <v>7</v>
      </c>
      <c r="R758" t="s">
        <v>26</v>
      </c>
      <c r="S758" s="3">
        <v>42552</v>
      </c>
      <c r="T758" t="s">
        <v>27</v>
      </c>
      <c r="U758">
        <v>43</v>
      </c>
    </row>
    <row r="759" spans="1:21" x14ac:dyDescent="0.25">
      <c r="A759">
        <v>212012</v>
      </c>
      <c r="B759" t="s">
        <v>21</v>
      </c>
      <c r="C759" s="1">
        <v>42553</v>
      </c>
      <c r="D759" t="s">
        <v>520</v>
      </c>
      <c r="E759">
        <v>160</v>
      </c>
      <c r="F759" s="5">
        <v>1</v>
      </c>
      <c r="G759">
        <v>160</v>
      </c>
      <c r="H759">
        <v>100148053</v>
      </c>
      <c r="I759" t="s">
        <v>30</v>
      </c>
      <c r="J759" s="4" t="s">
        <v>521</v>
      </c>
      <c r="K759">
        <v>0</v>
      </c>
      <c r="L759" t="s">
        <v>25</v>
      </c>
      <c r="M759" s="1">
        <v>42553</v>
      </c>
      <c r="N759" t="s">
        <v>35</v>
      </c>
      <c r="O759">
        <v>160</v>
      </c>
      <c r="P759">
        <v>2016</v>
      </c>
      <c r="Q759">
        <v>7</v>
      </c>
      <c r="R759" t="s">
        <v>26</v>
      </c>
      <c r="S759" s="3">
        <v>42552</v>
      </c>
      <c r="T759" t="s">
        <v>27</v>
      </c>
      <c r="U759">
        <v>43</v>
      </c>
    </row>
    <row r="760" spans="1:21" x14ac:dyDescent="0.25">
      <c r="A760">
        <v>212013</v>
      </c>
      <c r="B760" t="s">
        <v>21</v>
      </c>
      <c r="C760" s="1">
        <v>42553</v>
      </c>
      <c r="D760" t="s">
        <v>53</v>
      </c>
      <c r="E760">
        <v>320</v>
      </c>
      <c r="F760" s="5">
        <v>1</v>
      </c>
      <c r="G760">
        <v>320</v>
      </c>
      <c r="H760">
        <v>100148054</v>
      </c>
      <c r="I760" t="s">
        <v>30</v>
      </c>
      <c r="J760" s="4" t="s">
        <v>346</v>
      </c>
      <c r="K760">
        <v>0</v>
      </c>
      <c r="L760" t="s">
        <v>25</v>
      </c>
      <c r="M760" s="1">
        <v>42553</v>
      </c>
      <c r="N760" t="s">
        <v>35</v>
      </c>
      <c r="O760">
        <v>320</v>
      </c>
      <c r="P760">
        <v>2016</v>
      </c>
      <c r="Q760">
        <v>7</v>
      </c>
      <c r="R760" t="s">
        <v>26</v>
      </c>
      <c r="S760" s="3">
        <v>42552</v>
      </c>
      <c r="T760" t="s">
        <v>27</v>
      </c>
      <c r="U760">
        <v>43</v>
      </c>
    </row>
    <row r="761" spans="1:21" x14ac:dyDescent="0.25">
      <c r="A761">
        <v>212014</v>
      </c>
      <c r="B761" t="s">
        <v>21</v>
      </c>
      <c r="C761" s="1">
        <v>42553</v>
      </c>
      <c r="D761" t="s">
        <v>242</v>
      </c>
      <c r="E761">
        <v>180</v>
      </c>
      <c r="F761" s="5">
        <v>1</v>
      </c>
      <c r="G761">
        <v>480</v>
      </c>
      <c r="H761">
        <v>100148055</v>
      </c>
      <c r="I761" t="s">
        <v>30</v>
      </c>
      <c r="J761" s="4" t="s">
        <v>24</v>
      </c>
      <c r="K761">
        <v>0</v>
      </c>
      <c r="L761" t="s">
        <v>25</v>
      </c>
      <c r="M761" s="1">
        <v>42553</v>
      </c>
      <c r="N761" t="s">
        <v>35</v>
      </c>
      <c r="O761">
        <v>180</v>
      </c>
      <c r="P761">
        <v>2016</v>
      </c>
      <c r="Q761">
        <v>7</v>
      </c>
      <c r="R761" t="s">
        <v>26</v>
      </c>
      <c r="S761" s="3">
        <v>42552</v>
      </c>
      <c r="T761" t="s">
        <v>27</v>
      </c>
      <c r="U761">
        <v>277</v>
      </c>
    </row>
    <row r="762" spans="1:21" x14ac:dyDescent="0.25">
      <c r="A762">
        <v>212015</v>
      </c>
      <c r="B762" t="s">
        <v>21</v>
      </c>
      <c r="C762" s="1">
        <v>42553</v>
      </c>
      <c r="D762" t="s">
        <v>103</v>
      </c>
      <c r="E762">
        <v>300</v>
      </c>
      <c r="F762" s="5">
        <v>1</v>
      </c>
      <c r="G762">
        <v>480</v>
      </c>
      <c r="H762">
        <v>100148055</v>
      </c>
      <c r="I762" t="s">
        <v>30</v>
      </c>
      <c r="J762" s="4" t="s">
        <v>24</v>
      </c>
      <c r="K762">
        <v>0</v>
      </c>
      <c r="L762" t="s">
        <v>25</v>
      </c>
      <c r="M762" s="1">
        <v>42553</v>
      </c>
      <c r="N762" t="s">
        <v>35</v>
      </c>
      <c r="O762">
        <v>300</v>
      </c>
      <c r="P762">
        <v>2016</v>
      </c>
      <c r="Q762">
        <v>7</v>
      </c>
      <c r="R762" t="s">
        <v>26</v>
      </c>
      <c r="S762" s="3">
        <v>42552</v>
      </c>
      <c r="T762" t="s">
        <v>27</v>
      </c>
      <c r="U762">
        <v>277</v>
      </c>
    </row>
    <row r="763" spans="1:21" x14ac:dyDescent="0.25">
      <c r="A763">
        <v>212016</v>
      </c>
      <c r="B763" t="s">
        <v>28</v>
      </c>
      <c r="C763" s="1">
        <v>42553</v>
      </c>
      <c r="D763" t="s">
        <v>522</v>
      </c>
      <c r="E763">
        <v>13999</v>
      </c>
      <c r="F763" s="5">
        <v>1</v>
      </c>
      <c r="G763">
        <v>13999</v>
      </c>
      <c r="H763">
        <v>100148056</v>
      </c>
      <c r="I763" t="s">
        <v>43</v>
      </c>
      <c r="J763" s="4">
        <v>1072</v>
      </c>
      <c r="K763">
        <v>0</v>
      </c>
      <c r="L763" t="s">
        <v>25</v>
      </c>
      <c r="M763" s="1">
        <v>42553</v>
      </c>
      <c r="N763" t="s">
        <v>31</v>
      </c>
      <c r="O763" s="2">
        <v>13999</v>
      </c>
      <c r="P763">
        <v>2016</v>
      </c>
      <c r="Q763">
        <v>7</v>
      </c>
      <c r="R763" t="s">
        <v>26</v>
      </c>
      <c r="S763" s="3">
        <v>42552</v>
      </c>
      <c r="T763" t="s">
        <v>27</v>
      </c>
      <c r="U763">
        <v>278</v>
      </c>
    </row>
    <row r="764" spans="1:21" x14ac:dyDescent="0.25">
      <c r="A764">
        <v>212017</v>
      </c>
      <c r="B764" t="s">
        <v>21</v>
      </c>
      <c r="C764" s="1">
        <v>42553</v>
      </c>
      <c r="D764" t="s">
        <v>354</v>
      </c>
      <c r="E764">
        <v>90</v>
      </c>
      <c r="F764" s="5">
        <v>1</v>
      </c>
      <c r="G764">
        <v>90</v>
      </c>
      <c r="H764">
        <v>100148057</v>
      </c>
      <c r="I764" t="s">
        <v>38</v>
      </c>
      <c r="J764" s="4" t="s">
        <v>24</v>
      </c>
      <c r="K764">
        <v>0</v>
      </c>
      <c r="L764" t="s">
        <v>25</v>
      </c>
      <c r="M764" s="1">
        <v>42553</v>
      </c>
      <c r="N764" t="s">
        <v>35</v>
      </c>
      <c r="O764">
        <v>90</v>
      </c>
      <c r="P764">
        <v>2016</v>
      </c>
      <c r="Q764">
        <v>7</v>
      </c>
      <c r="R764" t="s">
        <v>26</v>
      </c>
      <c r="S764" s="3">
        <v>42552</v>
      </c>
      <c r="T764" t="s">
        <v>27</v>
      </c>
      <c r="U764">
        <v>279</v>
      </c>
    </row>
    <row r="765" spans="1:21" x14ac:dyDescent="0.25">
      <c r="A765">
        <v>212018</v>
      </c>
      <c r="B765" t="s">
        <v>28</v>
      </c>
      <c r="C765" s="1">
        <v>42553</v>
      </c>
      <c r="D765" t="s">
        <v>420</v>
      </c>
      <c r="E765">
        <v>4380</v>
      </c>
      <c r="F765" s="5">
        <v>1</v>
      </c>
      <c r="G765">
        <v>4180</v>
      </c>
      <c r="H765">
        <v>100148058</v>
      </c>
      <c r="I765" t="s">
        <v>43</v>
      </c>
      <c r="J765" s="4" t="s">
        <v>24</v>
      </c>
      <c r="K765">
        <v>200</v>
      </c>
      <c r="L765" t="s">
        <v>25</v>
      </c>
      <c r="M765" s="1">
        <v>42553</v>
      </c>
      <c r="N765" t="s">
        <v>31</v>
      </c>
      <c r="O765" s="2">
        <v>4380</v>
      </c>
      <c r="P765">
        <v>2016</v>
      </c>
      <c r="Q765">
        <v>7</v>
      </c>
      <c r="R765" t="s">
        <v>26</v>
      </c>
      <c r="S765" s="3">
        <v>42552</v>
      </c>
      <c r="T765" t="s">
        <v>27</v>
      </c>
      <c r="U765">
        <v>141</v>
      </c>
    </row>
    <row r="766" spans="1:21" x14ac:dyDescent="0.25">
      <c r="A766">
        <v>212019</v>
      </c>
      <c r="B766" t="s">
        <v>28</v>
      </c>
      <c r="C766" s="1">
        <v>42553</v>
      </c>
      <c r="D766" t="s">
        <v>523</v>
      </c>
      <c r="E766">
        <v>51999</v>
      </c>
      <c r="F766" s="5">
        <v>1</v>
      </c>
      <c r="G766">
        <v>51999</v>
      </c>
      <c r="H766">
        <v>100148059</v>
      </c>
      <c r="I766" t="s">
        <v>43</v>
      </c>
      <c r="J766" s="4" t="s">
        <v>24</v>
      </c>
      <c r="K766">
        <v>0</v>
      </c>
      <c r="L766" t="s">
        <v>44</v>
      </c>
      <c r="M766" s="1">
        <v>42553</v>
      </c>
      <c r="N766" t="s">
        <v>31</v>
      </c>
      <c r="O766" s="2">
        <v>51999</v>
      </c>
      <c r="P766">
        <v>2016</v>
      </c>
      <c r="Q766">
        <v>7</v>
      </c>
      <c r="R766" t="s">
        <v>26</v>
      </c>
      <c r="S766" s="3">
        <v>42552</v>
      </c>
      <c r="T766" t="s">
        <v>27</v>
      </c>
      <c r="U766">
        <v>280</v>
      </c>
    </row>
    <row r="767" spans="1:21" x14ac:dyDescent="0.25">
      <c r="A767">
        <v>212020</v>
      </c>
      <c r="B767" t="s">
        <v>21</v>
      </c>
      <c r="C767" s="1">
        <v>42553</v>
      </c>
      <c r="D767" t="s">
        <v>524</v>
      </c>
      <c r="E767">
        <v>1020</v>
      </c>
      <c r="F767" s="5">
        <v>1</v>
      </c>
      <c r="G767">
        <v>1020</v>
      </c>
      <c r="H767">
        <v>100148060</v>
      </c>
      <c r="I767" t="s">
        <v>71</v>
      </c>
      <c r="J767" s="4" t="s">
        <v>24</v>
      </c>
      <c r="K767">
        <v>0</v>
      </c>
      <c r="L767" t="s">
        <v>25</v>
      </c>
      <c r="M767" s="1">
        <v>42553</v>
      </c>
      <c r="N767" t="s">
        <v>35</v>
      </c>
      <c r="O767" s="2">
        <v>1020</v>
      </c>
      <c r="P767">
        <v>2016</v>
      </c>
      <c r="Q767">
        <v>7</v>
      </c>
      <c r="R767" t="s">
        <v>26</v>
      </c>
      <c r="S767" s="3">
        <v>42552</v>
      </c>
      <c r="T767" t="s">
        <v>27</v>
      </c>
      <c r="U767">
        <v>281</v>
      </c>
    </row>
    <row r="768" spans="1:21" x14ac:dyDescent="0.25">
      <c r="A768">
        <v>212021</v>
      </c>
      <c r="B768" t="s">
        <v>21</v>
      </c>
      <c r="C768" s="1">
        <v>42553</v>
      </c>
      <c r="D768" t="s">
        <v>102</v>
      </c>
      <c r="E768">
        <v>325</v>
      </c>
      <c r="F768" s="5">
        <v>1</v>
      </c>
      <c r="G768">
        <v>325</v>
      </c>
      <c r="H768">
        <v>100148061</v>
      </c>
      <c r="I768" t="s">
        <v>38</v>
      </c>
      <c r="J768" s="4" t="s">
        <v>24</v>
      </c>
      <c r="K768">
        <v>0</v>
      </c>
      <c r="L768" t="s">
        <v>25</v>
      </c>
      <c r="M768" s="1">
        <v>42553</v>
      </c>
      <c r="N768" t="s">
        <v>35</v>
      </c>
      <c r="O768">
        <v>325</v>
      </c>
      <c r="P768">
        <v>2016</v>
      </c>
      <c r="Q768">
        <v>7</v>
      </c>
      <c r="R768" t="s">
        <v>26</v>
      </c>
      <c r="S768" s="3">
        <v>42552</v>
      </c>
      <c r="T768" t="s">
        <v>27</v>
      </c>
      <c r="U768">
        <v>282</v>
      </c>
    </row>
    <row r="769" spans="1:21" x14ac:dyDescent="0.25">
      <c r="A769">
        <v>212022</v>
      </c>
      <c r="B769" t="s">
        <v>21</v>
      </c>
      <c r="C769" s="1">
        <v>42553</v>
      </c>
      <c r="D769" t="s">
        <v>101</v>
      </c>
      <c r="E769">
        <v>510</v>
      </c>
      <c r="F769" s="5">
        <v>1</v>
      </c>
      <c r="G769">
        <v>510</v>
      </c>
      <c r="H769">
        <v>100148062</v>
      </c>
      <c r="I769" t="s">
        <v>38</v>
      </c>
      <c r="J769" s="4" t="s">
        <v>24</v>
      </c>
      <c r="K769">
        <v>0</v>
      </c>
      <c r="L769" t="s">
        <v>25</v>
      </c>
      <c r="M769" s="1">
        <v>42553</v>
      </c>
      <c r="N769" t="s">
        <v>35</v>
      </c>
      <c r="O769">
        <v>510</v>
      </c>
      <c r="P769">
        <v>2016</v>
      </c>
      <c r="Q769">
        <v>7</v>
      </c>
      <c r="R769" t="s">
        <v>26</v>
      </c>
      <c r="S769" s="3">
        <v>42552</v>
      </c>
      <c r="T769" t="s">
        <v>27</v>
      </c>
      <c r="U769">
        <v>283</v>
      </c>
    </row>
    <row r="770" spans="1:21" x14ac:dyDescent="0.25">
      <c r="A770">
        <v>212023</v>
      </c>
      <c r="B770" t="s">
        <v>21</v>
      </c>
      <c r="C770" s="1">
        <v>42553</v>
      </c>
      <c r="D770" t="s">
        <v>525</v>
      </c>
      <c r="E770">
        <v>1099</v>
      </c>
      <c r="F770" s="5">
        <v>1</v>
      </c>
      <c r="G770">
        <v>1099</v>
      </c>
      <c r="H770">
        <v>100148063</v>
      </c>
      <c r="I770" t="s">
        <v>71</v>
      </c>
      <c r="J770" s="4" t="s">
        <v>24</v>
      </c>
      <c r="K770">
        <v>0</v>
      </c>
      <c r="L770" t="s">
        <v>25</v>
      </c>
      <c r="M770" s="1">
        <v>42553</v>
      </c>
      <c r="N770" t="s">
        <v>35</v>
      </c>
      <c r="O770" s="2">
        <v>1099</v>
      </c>
      <c r="P770">
        <v>2016</v>
      </c>
      <c r="Q770">
        <v>7</v>
      </c>
      <c r="R770" t="s">
        <v>26</v>
      </c>
      <c r="S770" s="3">
        <v>42552</v>
      </c>
      <c r="T770" t="s">
        <v>27</v>
      </c>
      <c r="U770">
        <v>284</v>
      </c>
    </row>
    <row r="771" spans="1:21" x14ac:dyDescent="0.25">
      <c r="A771">
        <v>212025</v>
      </c>
      <c r="B771" t="s">
        <v>21</v>
      </c>
      <c r="C771" s="1">
        <v>42553</v>
      </c>
      <c r="D771" t="s">
        <v>526</v>
      </c>
      <c r="E771">
        <v>399</v>
      </c>
      <c r="F771" s="5">
        <v>1</v>
      </c>
      <c r="G771">
        <v>99</v>
      </c>
      <c r="H771">
        <v>100148064</v>
      </c>
      <c r="I771" t="s">
        <v>56</v>
      </c>
      <c r="J771" s="4" t="s">
        <v>24</v>
      </c>
      <c r="K771">
        <v>300</v>
      </c>
      <c r="L771" t="s">
        <v>25</v>
      </c>
      <c r="M771" s="1">
        <v>42553</v>
      </c>
      <c r="N771" t="s">
        <v>35</v>
      </c>
      <c r="O771">
        <v>399</v>
      </c>
      <c r="P771">
        <v>2016</v>
      </c>
      <c r="Q771">
        <v>7</v>
      </c>
      <c r="R771" t="s">
        <v>26</v>
      </c>
      <c r="S771" s="3">
        <v>42552</v>
      </c>
      <c r="T771" t="s">
        <v>27</v>
      </c>
      <c r="U771">
        <v>285</v>
      </c>
    </row>
    <row r="772" spans="1:21" x14ac:dyDescent="0.25">
      <c r="A772">
        <v>212026</v>
      </c>
      <c r="B772" t="s">
        <v>21</v>
      </c>
      <c r="C772" s="1">
        <v>42553</v>
      </c>
      <c r="D772" t="s">
        <v>527</v>
      </c>
      <c r="E772">
        <v>100</v>
      </c>
      <c r="F772" s="5">
        <v>2</v>
      </c>
      <c r="G772">
        <v>470</v>
      </c>
      <c r="H772">
        <v>100148065</v>
      </c>
      <c r="I772" t="s">
        <v>38</v>
      </c>
      <c r="J772" s="4" t="s">
        <v>24</v>
      </c>
      <c r="K772">
        <v>0</v>
      </c>
      <c r="L772" t="s">
        <v>25</v>
      </c>
      <c r="M772" s="1">
        <v>42553</v>
      </c>
      <c r="N772" t="s">
        <v>35</v>
      </c>
      <c r="O772">
        <v>200</v>
      </c>
      <c r="P772">
        <v>2016</v>
      </c>
      <c r="Q772">
        <v>7</v>
      </c>
      <c r="R772" t="s">
        <v>26</v>
      </c>
      <c r="S772" s="3">
        <v>42552</v>
      </c>
      <c r="T772" t="s">
        <v>27</v>
      </c>
      <c r="U772">
        <v>282</v>
      </c>
    </row>
    <row r="773" spans="1:21" x14ac:dyDescent="0.25">
      <c r="A773">
        <v>212027</v>
      </c>
      <c r="B773" t="s">
        <v>21</v>
      </c>
      <c r="C773" s="1">
        <v>42553</v>
      </c>
      <c r="D773" t="s">
        <v>528</v>
      </c>
      <c r="E773">
        <v>100</v>
      </c>
      <c r="F773" s="5">
        <v>1</v>
      </c>
      <c r="G773">
        <v>470</v>
      </c>
      <c r="H773">
        <v>100148065</v>
      </c>
      <c r="I773" t="s">
        <v>38</v>
      </c>
      <c r="J773" s="4" t="s">
        <v>24</v>
      </c>
      <c r="K773">
        <v>0</v>
      </c>
      <c r="L773" t="s">
        <v>25</v>
      </c>
      <c r="M773" s="1">
        <v>42553</v>
      </c>
      <c r="N773" t="s">
        <v>35</v>
      </c>
      <c r="O773">
        <v>100</v>
      </c>
      <c r="P773">
        <v>2016</v>
      </c>
      <c r="Q773">
        <v>7</v>
      </c>
      <c r="R773" t="s">
        <v>26</v>
      </c>
      <c r="S773" s="3">
        <v>42552</v>
      </c>
      <c r="T773" t="s">
        <v>27</v>
      </c>
      <c r="U773">
        <v>282</v>
      </c>
    </row>
    <row r="774" spans="1:21" x14ac:dyDescent="0.25">
      <c r="A774">
        <v>212028</v>
      </c>
      <c r="B774" t="s">
        <v>21</v>
      </c>
      <c r="C774" s="1">
        <v>42553</v>
      </c>
      <c r="D774" t="s">
        <v>41</v>
      </c>
      <c r="E774">
        <v>170</v>
      </c>
      <c r="F774" s="5">
        <v>1</v>
      </c>
      <c r="G774">
        <v>470</v>
      </c>
      <c r="H774">
        <v>100148065</v>
      </c>
      <c r="I774" t="s">
        <v>38</v>
      </c>
      <c r="J774" s="4" t="s">
        <v>24</v>
      </c>
      <c r="K774">
        <v>0</v>
      </c>
      <c r="L774" t="s">
        <v>25</v>
      </c>
      <c r="M774" s="1">
        <v>42553</v>
      </c>
      <c r="N774" t="s">
        <v>35</v>
      </c>
      <c r="O774">
        <v>170</v>
      </c>
      <c r="P774">
        <v>2016</v>
      </c>
      <c r="Q774">
        <v>7</v>
      </c>
      <c r="R774" t="s">
        <v>26</v>
      </c>
      <c r="S774" s="3">
        <v>42552</v>
      </c>
      <c r="T774" t="s">
        <v>27</v>
      </c>
      <c r="U774">
        <v>282</v>
      </c>
    </row>
    <row r="775" spans="1:21" x14ac:dyDescent="0.25">
      <c r="A775">
        <v>212029</v>
      </c>
      <c r="B775" t="s">
        <v>21</v>
      </c>
      <c r="C775" s="1">
        <v>42553</v>
      </c>
      <c r="D775" t="s">
        <v>83</v>
      </c>
      <c r="E775">
        <v>899</v>
      </c>
      <c r="F775" s="5">
        <v>1</v>
      </c>
      <c r="G775">
        <v>899</v>
      </c>
      <c r="H775">
        <v>100148066</v>
      </c>
      <c r="I775" t="s">
        <v>56</v>
      </c>
      <c r="J775" s="4" t="s">
        <v>24</v>
      </c>
      <c r="K775">
        <v>0</v>
      </c>
      <c r="L775" t="s">
        <v>25</v>
      </c>
      <c r="M775" s="1">
        <v>42553</v>
      </c>
      <c r="N775" t="s">
        <v>35</v>
      </c>
      <c r="O775">
        <v>899</v>
      </c>
      <c r="P775">
        <v>2016</v>
      </c>
      <c r="Q775">
        <v>7</v>
      </c>
      <c r="R775" t="s">
        <v>26</v>
      </c>
      <c r="S775" s="3">
        <v>42552</v>
      </c>
      <c r="T775" t="s">
        <v>27</v>
      </c>
      <c r="U775">
        <v>286</v>
      </c>
    </row>
    <row r="776" spans="1:21" x14ac:dyDescent="0.25">
      <c r="A776">
        <v>212031</v>
      </c>
      <c r="B776" t="s">
        <v>36</v>
      </c>
      <c r="C776" s="1">
        <v>42553</v>
      </c>
      <c r="D776" t="s">
        <v>529</v>
      </c>
      <c r="E776">
        <v>2253</v>
      </c>
      <c r="F776" s="5">
        <v>1</v>
      </c>
      <c r="G776">
        <v>2253</v>
      </c>
      <c r="H776">
        <v>100148067</v>
      </c>
      <c r="I776" t="s">
        <v>56</v>
      </c>
      <c r="J776" s="4" t="s">
        <v>24</v>
      </c>
      <c r="K776">
        <v>0</v>
      </c>
      <c r="L776" t="s">
        <v>25</v>
      </c>
      <c r="M776" s="1">
        <v>42553</v>
      </c>
      <c r="N776" t="s">
        <v>39</v>
      </c>
      <c r="O776" s="2">
        <v>2253</v>
      </c>
      <c r="P776">
        <v>2016</v>
      </c>
      <c r="Q776">
        <v>7</v>
      </c>
      <c r="R776" t="s">
        <v>26</v>
      </c>
      <c r="S776" s="3">
        <v>42552</v>
      </c>
      <c r="T776" t="s">
        <v>27</v>
      </c>
      <c r="U776">
        <v>287</v>
      </c>
    </row>
    <row r="777" spans="1:21" x14ac:dyDescent="0.25">
      <c r="A777">
        <v>212033</v>
      </c>
      <c r="B777" t="s">
        <v>28</v>
      </c>
      <c r="C777" s="1">
        <v>42553</v>
      </c>
      <c r="D777" t="s">
        <v>530</v>
      </c>
      <c r="E777">
        <v>16999</v>
      </c>
      <c r="F777" s="5">
        <v>1</v>
      </c>
      <c r="G777">
        <v>16999</v>
      </c>
      <c r="H777">
        <v>100148068</v>
      </c>
      <c r="I777" t="s">
        <v>65</v>
      </c>
      <c r="J777" s="4" t="s">
        <v>24</v>
      </c>
      <c r="K777">
        <v>0</v>
      </c>
      <c r="L777" t="s">
        <v>45</v>
      </c>
      <c r="M777" s="1">
        <v>42553</v>
      </c>
      <c r="N777" t="s">
        <v>31</v>
      </c>
      <c r="O777" s="2">
        <v>16999</v>
      </c>
      <c r="P777">
        <v>2016</v>
      </c>
      <c r="Q777">
        <v>7</v>
      </c>
      <c r="R777" t="s">
        <v>26</v>
      </c>
      <c r="S777" s="3">
        <v>42552</v>
      </c>
      <c r="T777" t="s">
        <v>27</v>
      </c>
      <c r="U777">
        <v>288</v>
      </c>
    </row>
    <row r="778" spans="1:21" x14ac:dyDescent="0.25">
      <c r="A778">
        <v>212034</v>
      </c>
      <c r="B778" t="s">
        <v>36</v>
      </c>
      <c r="C778" s="1">
        <v>42553</v>
      </c>
      <c r="D778" t="s">
        <v>453</v>
      </c>
      <c r="E778">
        <v>1375</v>
      </c>
      <c r="F778" s="5">
        <v>1</v>
      </c>
      <c r="G778">
        <v>1375</v>
      </c>
      <c r="H778">
        <v>100148069</v>
      </c>
      <c r="I778" t="s">
        <v>216</v>
      </c>
      <c r="J778" s="4" t="s">
        <v>24</v>
      </c>
      <c r="K778">
        <v>0</v>
      </c>
      <c r="L778" t="s">
        <v>25</v>
      </c>
      <c r="M778" s="1">
        <v>42553</v>
      </c>
      <c r="N778" t="s">
        <v>39</v>
      </c>
      <c r="O778" s="2">
        <v>1375</v>
      </c>
      <c r="P778">
        <v>2016</v>
      </c>
      <c r="Q778">
        <v>7</v>
      </c>
      <c r="R778" t="s">
        <v>26</v>
      </c>
      <c r="S778" s="3">
        <v>42552</v>
      </c>
      <c r="T778" t="s">
        <v>27</v>
      </c>
      <c r="U778">
        <v>289</v>
      </c>
    </row>
    <row r="779" spans="1:21" x14ac:dyDescent="0.25">
      <c r="A779">
        <v>212035</v>
      </c>
      <c r="B779" t="s">
        <v>21</v>
      </c>
      <c r="C779" s="1">
        <v>42553</v>
      </c>
      <c r="D779" t="s">
        <v>95</v>
      </c>
      <c r="E779">
        <v>350</v>
      </c>
      <c r="F779" s="5">
        <v>1</v>
      </c>
      <c r="G779">
        <v>860</v>
      </c>
      <c r="H779">
        <v>100148070</v>
      </c>
      <c r="I779" t="s">
        <v>38</v>
      </c>
      <c r="J779" s="4" t="s">
        <v>24</v>
      </c>
      <c r="K779">
        <v>0</v>
      </c>
      <c r="L779" t="s">
        <v>25</v>
      </c>
      <c r="M779" s="1">
        <v>42553</v>
      </c>
      <c r="N779" t="s">
        <v>35</v>
      </c>
      <c r="O779">
        <v>350</v>
      </c>
      <c r="P779">
        <v>2016</v>
      </c>
      <c r="Q779">
        <v>7</v>
      </c>
      <c r="R779" t="s">
        <v>26</v>
      </c>
      <c r="S779" s="3">
        <v>42552</v>
      </c>
      <c r="T779" t="s">
        <v>27</v>
      </c>
      <c r="U779">
        <v>290</v>
      </c>
    </row>
    <row r="780" spans="1:21" x14ac:dyDescent="0.25">
      <c r="A780">
        <v>212036</v>
      </c>
      <c r="B780" t="s">
        <v>21</v>
      </c>
      <c r="C780" s="1">
        <v>42553</v>
      </c>
      <c r="D780" t="s">
        <v>101</v>
      </c>
      <c r="E780">
        <v>510</v>
      </c>
      <c r="F780" s="5">
        <v>1</v>
      </c>
      <c r="G780">
        <v>860</v>
      </c>
      <c r="H780">
        <v>100148070</v>
      </c>
      <c r="I780" t="s">
        <v>38</v>
      </c>
      <c r="J780" s="4" t="s">
        <v>24</v>
      </c>
      <c r="K780">
        <v>0</v>
      </c>
      <c r="L780" t="s">
        <v>25</v>
      </c>
      <c r="M780" s="1">
        <v>42553</v>
      </c>
      <c r="N780" t="s">
        <v>35</v>
      </c>
      <c r="O780">
        <v>510</v>
      </c>
      <c r="P780">
        <v>2016</v>
      </c>
      <c r="Q780">
        <v>7</v>
      </c>
      <c r="R780" t="s">
        <v>26</v>
      </c>
      <c r="S780" s="3">
        <v>42552</v>
      </c>
      <c r="T780" t="s">
        <v>27</v>
      </c>
      <c r="U780">
        <v>290</v>
      </c>
    </row>
    <row r="781" spans="1:21" x14ac:dyDescent="0.25">
      <c r="A781">
        <v>212037</v>
      </c>
      <c r="B781" t="s">
        <v>28</v>
      </c>
      <c r="C781" s="1">
        <v>42553</v>
      </c>
      <c r="D781" t="s">
        <v>531</v>
      </c>
      <c r="E781">
        <v>775</v>
      </c>
      <c r="F781" s="5">
        <v>1</v>
      </c>
      <c r="G781">
        <v>775</v>
      </c>
      <c r="H781">
        <v>100148071</v>
      </c>
      <c r="I781" t="s">
        <v>216</v>
      </c>
      <c r="J781" s="4" t="s">
        <v>24</v>
      </c>
      <c r="K781">
        <v>0</v>
      </c>
      <c r="L781" t="s">
        <v>25</v>
      </c>
      <c r="M781" s="1">
        <v>42553</v>
      </c>
      <c r="N781" t="s">
        <v>31</v>
      </c>
      <c r="O781">
        <v>775</v>
      </c>
      <c r="P781">
        <v>2016</v>
      </c>
      <c r="Q781">
        <v>7</v>
      </c>
      <c r="R781" t="s">
        <v>26</v>
      </c>
      <c r="S781" s="3">
        <v>42552</v>
      </c>
      <c r="T781" t="s">
        <v>27</v>
      </c>
      <c r="U781">
        <v>291</v>
      </c>
    </row>
    <row r="782" spans="1:21" x14ac:dyDescent="0.25">
      <c r="A782">
        <v>212038</v>
      </c>
      <c r="B782" t="s">
        <v>36</v>
      </c>
      <c r="C782" s="1">
        <v>42553</v>
      </c>
      <c r="D782" t="s">
        <v>532</v>
      </c>
      <c r="E782">
        <v>1799</v>
      </c>
      <c r="F782" s="5">
        <v>1</v>
      </c>
      <c r="G782">
        <v>1799</v>
      </c>
      <c r="H782">
        <v>100148072</v>
      </c>
      <c r="I782" t="s">
        <v>56</v>
      </c>
      <c r="J782" s="4" t="s">
        <v>533</v>
      </c>
      <c r="K782">
        <v>0</v>
      </c>
      <c r="L782" t="s">
        <v>25</v>
      </c>
      <c r="M782" s="1">
        <v>42553</v>
      </c>
      <c r="N782" t="s">
        <v>39</v>
      </c>
      <c r="O782" s="2">
        <v>1799</v>
      </c>
      <c r="P782">
        <v>2016</v>
      </c>
      <c r="Q782">
        <v>7</v>
      </c>
      <c r="R782" t="s">
        <v>26</v>
      </c>
      <c r="S782" s="3">
        <v>42552</v>
      </c>
      <c r="T782" t="s">
        <v>27</v>
      </c>
      <c r="U782">
        <v>292</v>
      </c>
    </row>
    <row r="783" spans="1:21" x14ac:dyDescent="0.25">
      <c r="A783">
        <v>212040</v>
      </c>
      <c r="B783" t="s">
        <v>21</v>
      </c>
      <c r="C783" s="1">
        <v>42553</v>
      </c>
      <c r="D783" t="s">
        <v>29</v>
      </c>
      <c r="E783">
        <v>240</v>
      </c>
      <c r="F783" s="5">
        <v>1</v>
      </c>
      <c r="G783">
        <v>240</v>
      </c>
      <c r="H783">
        <v>100148073</v>
      </c>
      <c r="I783" t="s">
        <v>30</v>
      </c>
      <c r="J783" s="4" t="s">
        <v>534</v>
      </c>
      <c r="K783">
        <v>0</v>
      </c>
      <c r="L783" t="s">
        <v>25</v>
      </c>
      <c r="M783" s="1">
        <v>42553</v>
      </c>
      <c r="N783" t="s">
        <v>35</v>
      </c>
      <c r="O783">
        <v>240</v>
      </c>
      <c r="P783">
        <v>2016</v>
      </c>
      <c r="Q783">
        <v>7</v>
      </c>
      <c r="R783" t="s">
        <v>26</v>
      </c>
      <c r="S783" s="3">
        <v>42552</v>
      </c>
      <c r="T783" t="s">
        <v>27</v>
      </c>
      <c r="U783">
        <v>293</v>
      </c>
    </row>
    <row r="784" spans="1:21" x14ac:dyDescent="0.25">
      <c r="A784">
        <v>212041</v>
      </c>
      <c r="B784" t="s">
        <v>28</v>
      </c>
      <c r="C784" s="1">
        <v>42553</v>
      </c>
      <c r="D784" t="s">
        <v>95</v>
      </c>
      <c r="E784">
        <v>350</v>
      </c>
      <c r="F784" s="5">
        <v>1</v>
      </c>
      <c r="G784">
        <v>350</v>
      </c>
      <c r="H784">
        <v>100148074</v>
      </c>
      <c r="I784" t="s">
        <v>38</v>
      </c>
      <c r="J784" s="4" t="s">
        <v>24</v>
      </c>
      <c r="K784">
        <v>0</v>
      </c>
      <c r="L784" t="s">
        <v>44</v>
      </c>
      <c r="M784" s="1">
        <v>42553</v>
      </c>
      <c r="N784" t="s">
        <v>31</v>
      </c>
      <c r="O784">
        <v>350</v>
      </c>
      <c r="P784">
        <v>2016</v>
      </c>
      <c r="Q784">
        <v>7</v>
      </c>
      <c r="R784" t="s">
        <v>26</v>
      </c>
      <c r="S784" s="3">
        <v>42552</v>
      </c>
      <c r="T784" t="s">
        <v>27</v>
      </c>
      <c r="U784">
        <v>294</v>
      </c>
    </row>
    <row r="785" spans="1:21" x14ac:dyDescent="0.25">
      <c r="A785">
        <v>212042</v>
      </c>
      <c r="B785" t="s">
        <v>21</v>
      </c>
      <c r="C785" s="1">
        <v>42553</v>
      </c>
      <c r="D785" t="s">
        <v>535</v>
      </c>
      <c r="E785">
        <v>1695</v>
      </c>
      <c r="F785" s="5">
        <v>1</v>
      </c>
      <c r="G785">
        <v>1395</v>
      </c>
      <c r="H785">
        <v>100148075</v>
      </c>
      <c r="I785" t="s">
        <v>52</v>
      </c>
      <c r="J785" s="4" t="s">
        <v>24</v>
      </c>
      <c r="K785">
        <v>300</v>
      </c>
      <c r="L785" t="s">
        <v>25</v>
      </c>
      <c r="M785" s="1">
        <v>42553</v>
      </c>
      <c r="N785" t="s">
        <v>35</v>
      </c>
      <c r="O785" s="2">
        <v>1695</v>
      </c>
      <c r="P785">
        <v>2016</v>
      </c>
      <c r="Q785">
        <v>7</v>
      </c>
      <c r="R785" t="s">
        <v>26</v>
      </c>
      <c r="S785" s="3">
        <v>42552</v>
      </c>
      <c r="T785" t="s">
        <v>27</v>
      </c>
      <c r="U785">
        <v>189</v>
      </c>
    </row>
    <row r="786" spans="1:21" x14ac:dyDescent="0.25">
      <c r="A786">
        <v>212044</v>
      </c>
      <c r="B786" t="s">
        <v>28</v>
      </c>
      <c r="C786" s="1">
        <v>42553</v>
      </c>
      <c r="D786" t="s">
        <v>95</v>
      </c>
      <c r="E786">
        <v>350</v>
      </c>
      <c r="F786" s="5">
        <v>1</v>
      </c>
      <c r="G786">
        <v>350</v>
      </c>
      <c r="H786">
        <v>100148076</v>
      </c>
      <c r="I786" t="s">
        <v>38</v>
      </c>
      <c r="J786" s="4" t="s">
        <v>24</v>
      </c>
      <c r="K786">
        <v>0</v>
      </c>
      <c r="L786" t="s">
        <v>44</v>
      </c>
      <c r="M786" s="1">
        <v>42553</v>
      </c>
      <c r="N786" t="s">
        <v>31</v>
      </c>
      <c r="O786">
        <v>350</v>
      </c>
      <c r="P786">
        <v>2016</v>
      </c>
      <c r="Q786">
        <v>7</v>
      </c>
      <c r="R786" t="s">
        <v>26</v>
      </c>
      <c r="S786" s="3">
        <v>42552</v>
      </c>
      <c r="T786" t="s">
        <v>27</v>
      </c>
      <c r="U786">
        <v>294</v>
      </c>
    </row>
    <row r="787" spans="1:21" x14ac:dyDescent="0.25">
      <c r="A787">
        <v>212045</v>
      </c>
      <c r="B787" t="s">
        <v>21</v>
      </c>
      <c r="C787" s="1">
        <v>42553</v>
      </c>
      <c r="D787" t="s">
        <v>536</v>
      </c>
      <c r="E787">
        <v>340</v>
      </c>
      <c r="F787" s="5">
        <v>1</v>
      </c>
      <c r="G787">
        <v>1205</v>
      </c>
      <c r="H787">
        <v>100148077</v>
      </c>
      <c r="I787" t="s">
        <v>38</v>
      </c>
      <c r="J787" s="4" t="s">
        <v>24</v>
      </c>
      <c r="K787">
        <v>0</v>
      </c>
      <c r="L787" t="s">
        <v>25</v>
      </c>
      <c r="M787" s="1">
        <v>42553</v>
      </c>
      <c r="N787" t="s">
        <v>35</v>
      </c>
      <c r="O787">
        <v>340</v>
      </c>
      <c r="P787">
        <v>2016</v>
      </c>
      <c r="Q787">
        <v>7</v>
      </c>
      <c r="R787" t="s">
        <v>26</v>
      </c>
      <c r="S787" s="3">
        <v>42552</v>
      </c>
      <c r="T787" t="s">
        <v>27</v>
      </c>
      <c r="U787">
        <v>295</v>
      </c>
    </row>
    <row r="788" spans="1:21" x14ac:dyDescent="0.25">
      <c r="A788">
        <v>212046</v>
      </c>
      <c r="B788" t="s">
        <v>21</v>
      </c>
      <c r="C788" s="1">
        <v>42553</v>
      </c>
      <c r="D788" t="s">
        <v>348</v>
      </c>
      <c r="E788">
        <v>330</v>
      </c>
      <c r="F788" s="5">
        <v>1</v>
      </c>
      <c r="G788">
        <v>1205</v>
      </c>
      <c r="H788">
        <v>100148077</v>
      </c>
      <c r="I788" t="s">
        <v>38</v>
      </c>
      <c r="J788" s="4" t="s">
        <v>24</v>
      </c>
      <c r="K788">
        <v>0</v>
      </c>
      <c r="L788" t="s">
        <v>25</v>
      </c>
      <c r="M788" s="1">
        <v>42553</v>
      </c>
      <c r="N788" t="s">
        <v>35</v>
      </c>
      <c r="O788">
        <v>330</v>
      </c>
      <c r="P788">
        <v>2016</v>
      </c>
      <c r="Q788">
        <v>7</v>
      </c>
      <c r="R788" t="s">
        <v>26</v>
      </c>
      <c r="S788" s="3">
        <v>42552</v>
      </c>
      <c r="T788" t="s">
        <v>27</v>
      </c>
      <c r="U788">
        <v>295</v>
      </c>
    </row>
    <row r="789" spans="1:21" x14ac:dyDescent="0.25">
      <c r="A789">
        <v>212047</v>
      </c>
      <c r="B789" t="s">
        <v>21</v>
      </c>
      <c r="C789" s="1">
        <v>42553</v>
      </c>
      <c r="D789" t="s">
        <v>380</v>
      </c>
      <c r="E789">
        <v>100</v>
      </c>
      <c r="F789" s="5">
        <v>1</v>
      </c>
      <c r="G789">
        <v>1205</v>
      </c>
      <c r="H789">
        <v>100148077</v>
      </c>
      <c r="I789" t="s">
        <v>38</v>
      </c>
      <c r="J789" s="4" t="s">
        <v>24</v>
      </c>
      <c r="K789">
        <v>0</v>
      </c>
      <c r="L789" t="s">
        <v>25</v>
      </c>
      <c r="M789" s="1">
        <v>42553</v>
      </c>
      <c r="N789" t="s">
        <v>35</v>
      </c>
      <c r="O789">
        <v>100</v>
      </c>
      <c r="P789">
        <v>2016</v>
      </c>
      <c r="Q789">
        <v>7</v>
      </c>
      <c r="R789" t="s">
        <v>26</v>
      </c>
      <c r="S789" s="3">
        <v>42552</v>
      </c>
      <c r="T789" t="s">
        <v>27</v>
      </c>
      <c r="U789">
        <v>295</v>
      </c>
    </row>
    <row r="790" spans="1:21" x14ac:dyDescent="0.25">
      <c r="A790">
        <v>212048</v>
      </c>
      <c r="B790" t="s">
        <v>21</v>
      </c>
      <c r="C790" s="1">
        <v>42553</v>
      </c>
      <c r="D790" t="s">
        <v>537</v>
      </c>
      <c r="E790">
        <v>285</v>
      </c>
      <c r="F790" s="5">
        <v>1</v>
      </c>
      <c r="G790">
        <v>1205</v>
      </c>
      <c r="H790">
        <v>100148077</v>
      </c>
      <c r="I790" t="s">
        <v>38</v>
      </c>
      <c r="J790" s="4" t="s">
        <v>24</v>
      </c>
      <c r="K790">
        <v>0</v>
      </c>
      <c r="L790" t="s">
        <v>25</v>
      </c>
      <c r="M790" s="1">
        <v>42553</v>
      </c>
      <c r="N790" t="s">
        <v>35</v>
      </c>
      <c r="O790">
        <v>285</v>
      </c>
      <c r="P790">
        <v>2016</v>
      </c>
      <c r="Q790">
        <v>7</v>
      </c>
      <c r="R790" t="s">
        <v>26</v>
      </c>
      <c r="S790" s="3">
        <v>42552</v>
      </c>
      <c r="T790" t="s">
        <v>27</v>
      </c>
      <c r="U790">
        <v>295</v>
      </c>
    </row>
    <row r="791" spans="1:21" x14ac:dyDescent="0.25">
      <c r="A791">
        <v>212049</v>
      </c>
      <c r="B791" t="s">
        <v>21</v>
      </c>
      <c r="C791" s="1">
        <v>42553</v>
      </c>
      <c r="D791" t="s">
        <v>538</v>
      </c>
      <c r="E791">
        <v>150</v>
      </c>
      <c r="F791" s="5">
        <v>1</v>
      </c>
      <c r="G791">
        <v>1205</v>
      </c>
      <c r="H791">
        <v>100148077</v>
      </c>
      <c r="I791" t="s">
        <v>38</v>
      </c>
      <c r="J791" s="4" t="s">
        <v>24</v>
      </c>
      <c r="K791">
        <v>0</v>
      </c>
      <c r="L791" t="s">
        <v>25</v>
      </c>
      <c r="M791" s="1">
        <v>42553</v>
      </c>
      <c r="N791" t="s">
        <v>35</v>
      </c>
      <c r="O791">
        <v>150</v>
      </c>
      <c r="P791">
        <v>2016</v>
      </c>
      <c r="Q791">
        <v>7</v>
      </c>
      <c r="R791" t="s">
        <v>26</v>
      </c>
      <c r="S791" s="3">
        <v>42552</v>
      </c>
      <c r="T791" t="s">
        <v>27</v>
      </c>
      <c r="U791">
        <v>295</v>
      </c>
    </row>
    <row r="792" spans="1:21" x14ac:dyDescent="0.25">
      <c r="A792">
        <v>212050</v>
      </c>
      <c r="B792" t="s">
        <v>21</v>
      </c>
      <c r="C792" s="1">
        <v>42553</v>
      </c>
      <c r="D792" t="s">
        <v>509</v>
      </c>
      <c r="E792">
        <v>6240</v>
      </c>
      <c r="F792" s="5">
        <v>1</v>
      </c>
      <c r="G792">
        <v>0</v>
      </c>
      <c r="H792">
        <v>100148046</v>
      </c>
      <c r="I792" t="s">
        <v>47</v>
      </c>
      <c r="J792" s="4" t="s">
        <v>24</v>
      </c>
      <c r="K792">
        <v>0</v>
      </c>
      <c r="L792" t="s">
        <v>371</v>
      </c>
      <c r="M792" s="1">
        <v>42553</v>
      </c>
      <c r="N792" t="s">
        <v>35</v>
      </c>
      <c r="O792" s="2">
        <v>6240</v>
      </c>
      <c r="P792">
        <v>2016</v>
      </c>
      <c r="Q792">
        <v>7</v>
      </c>
      <c r="R792" t="s">
        <v>26</v>
      </c>
      <c r="S792" s="3">
        <v>42552</v>
      </c>
      <c r="T792" t="s">
        <v>27</v>
      </c>
      <c r="U792">
        <v>271</v>
      </c>
    </row>
    <row r="793" spans="1:21" x14ac:dyDescent="0.25">
      <c r="A793">
        <v>212051</v>
      </c>
      <c r="B793" t="s">
        <v>21</v>
      </c>
      <c r="C793" s="1">
        <v>42553</v>
      </c>
      <c r="D793" t="s">
        <v>539</v>
      </c>
      <c r="E793">
        <v>700</v>
      </c>
      <c r="F793" s="5">
        <v>1</v>
      </c>
      <c r="G793">
        <v>0</v>
      </c>
      <c r="H793">
        <v>100148046</v>
      </c>
      <c r="I793" t="s">
        <v>56</v>
      </c>
      <c r="J793" s="4" t="s">
        <v>24</v>
      </c>
      <c r="K793">
        <v>0</v>
      </c>
      <c r="L793" t="s">
        <v>371</v>
      </c>
      <c r="M793" s="1">
        <v>42553</v>
      </c>
      <c r="N793" t="s">
        <v>35</v>
      </c>
      <c r="O793">
        <v>700</v>
      </c>
      <c r="P793">
        <v>2016</v>
      </c>
      <c r="Q793">
        <v>7</v>
      </c>
      <c r="R793" t="s">
        <v>26</v>
      </c>
      <c r="S793" s="3">
        <v>42552</v>
      </c>
      <c r="T793" t="s">
        <v>27</v>
      </c>
      <c r="U793">
        <v>271</v>
      </c>
    </row>
    <row r="794" spans="1:21" x14ac:dyDescent="0.25">
      <c r="A794">
        <v>212053</v>
      </c>
      <c r="B794" t="s">
        <v>21</v>
      </c>
      <c r="C794" s="1">
        <v>42553</v>
      </c>
      <c r="D794" t="s">
        <v>540</v>
      </c>
      <c r="E794">
        <v>899</v>
      </c>
      <c r="F794" s="5">
        <v>1</v>
      </c>
      <c r="G794">
        <v>0</v>
      </c>
      <c r="H794">
        <v>100148046</v>
      </c>
      <c r="I794" t="s">
        <v>56</v>
      </c>
      <c r="J794" s="4" t="s">
        <v>24</v>
      </c>
      <c r="K794">
        <v>0</v>
      </c>
      <c r="L794" t="s">
        <v>371</v>
      </c>
      <c r="M794" s="1">
        <v>42553</v>
      </c>
      <c r="N794" t="s">
        <v>35</v>
      </c>
      <c r="O794">
        <v>899</v>
      </c>
      <c r="P794">
        <v>2016</v>
      </c>
      <c r="Q794">
        <v>7</v>
      </c>
      <c r="R794" t="s">
        <v>26</v>
      </c>
      <c r="S794" s="3">
        <v>42552</v>
      </c>
      <c r="T794" t="s">
        <v>27</v>
      </c>
      <c r="U794">
        <v>271</v>
      </c>
    </row>
    <row r="795" spans="1:21" x14ac:dyDescent="0.25">
      <c r="A795">
        <v>212055</v>
      </c>
      <c r="B795" t="s">
        <v>21</v>
      </c>
      <c r="C795" s="1">
        <v>42553</v>
      </c>
      <c r="D795" t="s">
        <v>541</v>
      </c>
      <c r="E795">
        <v>1099</v>
      </c>
      <c r="F795" s="5">
        <v>1</v>
      </c>
      <c r="G795">
        <v>1099</v>
      </c>
      <c r="H795">
        <v>100148078</v>
      </c>
      <c r="I795" t="s">
        <v>71</v>
      </c>
      <c r="J795" s="4" t="s">
        <v>24</v>
      </c>
      <c r="K795">
        <v>0</v>
      </c>
      <c r="L795" t="s">
        <v>25</v>
      </c>
      <c r="M795" s="1">
        <v>42553</v>
      </c>
      <c r="N795" t="s">
        <v>35</v>
      </c>
      <c r="O795" s="2">
        <v>1099</v>
      </c>
      <c r="P795">
        <v>2016</v>
      </c>
      <c r="Q795">
        <v>7</v>
      </c>
      <c r="R795" t="s">
        <v>26</v>
      </c>
      <c r="S795" s="3">
        <v>42552</v>
      </c>
      <c r="T795" t="s">
        <v>27</v>
      </c>
      <c r="U795">
        <v>284</v>
      </c>
    </row>
    <row r="796" spans="1:21" x14ac:dyDescent="0.25">
      <c r="A796">
        <v>212057</v>
      </c>
      <c r="B796" t="s">
        <v>28</v>
      </c>
      <c r="C796" s="1">
        <v>42553</v>
      </c>
      <c r="D796" t="s">
        <v>539</v>
      </c>
      <c r="E796">
        <v>700</v>
      </c>
      <c r="F796" s="5">
        <v>1</v>
      </c>
      <c r="G796">
        <v>5040</v>
      </c>
      <c r="H796">
        <v>100148079</v>
      </c>
      <c r="I796" t="s">
        <v>56</v>
      </c>
      <c r="J796" s="4" t="s">
        <v>24</v>
      </c>
      <c r="K796">
        <v>0</v>
      </c>
      <c r="L796" t="s">
        <v>25</v>
      </c>
      <c r="M796" s="1">
        <v>42553</v>
      </c>
      <c r="N796" t="s">
        <v>31</v>
      </c>
      <c r="O796">
        <v>700</v>
      </c>
      <c r="P796">
        <v>2016</v>
      </c>
      <c r="Q796">
        <v>7</v>
      </c>
      <c r="R796" t="s">
        <v>26</v>
      </c>
      <c r="S796" s="3">
        <v>42552</v>
      </c>
      <c r="T796" t="s">
        <v>27</v>
      </c>
      <c r="U796">
        <v>296</v>
      </c>
    </row>
    <row r="797" spans="1:21" x14ac:dyDescent="0.25">
      <c r="A797">
        <v>212059</v>
      </c>
      <c r="B797" t="s">
        <v>28</v>
      </c>
      <c r="C797" s="1">
        <v>42553</v>
      </c>
      <c r="D797" t="s">
        <v>542</v>
      </c>
      <c r="E797">
        <v>1675</v>
      </c>
      <c r="F797" s="5">
        <v>1</v>
      </c>
      <c r="G797">
        <v>5040</v>
      </c>
      <c r="H797">
        <v>100148079</v>
      </c>
      <c r="I797" t="s">
        <v>23</v>
      </c>
      <c r="J797" s="4" t="s">
        <v>24</v>
      </c>
      <c r="K797">
        <v>0</v>
      </c>
      <c r="L797" t="s">
        <v>25</v>
      </c>
      <c r="M797" s="1">
        <v>42553</v>
      </c>
      <c r="N797" t="s">
        <v>31</v>
      </c>
      <c r="O797" s="2">
        <v>1675</v>
      </c>
      <c r="P797">
        <v>2016</v>
      </c>
      <c r="Q797">
        <v>7</v>
      </c>
      <c r="R797" t="s">
        <v>26</v>
      </c>
      <c r="S797" s="3">
        <v>42552</v>
      </c>
      <c r="T797" t="s">
        <v>27</v>
      </c>
      <c r="U797">
        <v>296</v>
      </c>
    </row>
    <row r="798" spans="1:21" x14ac:dyDescent="0.25">
      <c r="A798">
        <v>212060</v>
      </c>
      <c r="B798" t="s">
        <v>28</v>
      </c>
      <c r="C798" s="1">
        <v>42553</v>
      </c>
      <c r="D798" t="s">
        <v>543</v>
      </c>
      <c r="E798">
        <v>990</v>
      </c>
      <c r="F798" s="5">
        <v>1</v>
      </c>
      <c r="G798">
        <v>5040</v>
      </c>
      <c r="H798">
        <v>100148079</v>
      </c>
      <c r="I798" t="s">
        <v>23</v>
      </c>
      <c r="J798" s="4" t="s">
        <v>24</v>
      </c>
      <c r="K798">
        <v>0</v>
      </c>
      <c r="L798" t="s">
        <v>25</v>
      </c>
      <c r="M798" s="1">
        <v>42553</v>
      </c>
      <c r="N798" t="s">
        <v>31</v>
      </c>
      <c r="O798">
        <v>990</v>
      </c>
      <c r="P798">
        <v>2016</v>
      </c>
      <c r="Q798">
        <v>7</v>
      </c>
      <c r="R798" t="s">
        <v>26</v>
      </c>
      <c r="S798" s="3">
        <v>42552</v>
      </c>
      <c r="T798" t="s">
        <v>27</v>
      </c>
      <c r="U798">
        <v>296</v>
      </c>
    </row>
    <row r="799" spans="1:21" x14ac:dyDescent="0.25">
      <c r="A799">
        <v>212061</v>
      </c>
      <c r="B799" t="s">
        <v>28</v>
      </c>
      <c r="C799" s="1">
        <v>42553</v>
      </c>
      <c r="D799" t="s">
        <v>544</v>
      </c>
      <c r="E799">
        <v>1675</v>
      </c>
      <c r="F799" s="5">
        <v>1</v>
      </c>
      <c r="G799">
        <v>5040</v>
      </c>
      <c r="H799">
        <v>100148079</v>
      </c>
      <c r="I799" t="s">
        <v>23</v>
      </c>
      <c r="J799" s="4" t="s">
        <v>24</v>
      </c>
      <c r="K799">
        <v>0</v>
      </c>
      <c r="L799" t="s">
        <v>25</v>
      </c>
      <c r="M799" s="1">
        <v>42553</v>
      </c>
      <c r="N799" t="s">
        <v>31</v>
      </c>
      <c r="O799" s="2">
        <v>1675</v>
      </c>
      <c r="P799">
        <v>2016</v>
      </c>
      <c r="Q799">
        <v>7</v>
      </c>
      <c r="R799" t="s">
        <v>26</v>
      </c>
      <c r="S799" s="3">
        <v>42552</v>
      </c>
      <c r="T799" t="s">
        <v>27</v>
      </c>
      <c r="U799">
        <v>296</v>
      </c>
    </row>
    <row r="800" spans="1:21" x14ac:dyDescent="0.25">
      <c r="A800">
        <v>212062</v>
      </c>
      <c r="B800" t="s">
        <v>21</v>
      </c>
      <c r="C800" s="1">
        <v>42553</v>
      </c>
      <c r="D800" t="s">
        <v>545</v>
      </c>
      <c r="E800">
        <v>6900</v>
      </c>
      <c r="F800" s="5">
        <v>1</v>
      </c>
      <c r="G800">
        <v>6900</v>
      </c>
      <c r="H800">
        <v>100148080</v>
      </c>
      <c r="I800" t="s">
        <v>30</v>
      </c>
      <c r="J800" s="4" t="s">
        <v>24</v>
      </c>
      <c r="K800">
        <v>0</v>
      </c>
      <c r="L800" t="s">
        <v>25</v>
      </c>
      <c r="M800" s="1">
        <v>42553</v>
      </c>
      <c r="N800" t="s">
        <v>35</v>
      </c>
      <c r="O800" s="2">
        <v>6900</v>
      </c>
      <c r="P800">
        <v>2016</v>
      </c>
      <c r="Q800">
        <v>7</v>
      </c>
      <c r="R800" t="s">
        <v>26</v>
      </c>
      <c r="S800" s="3">
        <v>42552</v>
      </c>
      <c r="T800" t="s">
        <v>27</v>
      </c>
      <c r="U800">
        <v>297</v>
      </c>
    </row>
    <row r="801" spans="1:21" x14ac:dyDescent="0.25">
      <c r="A801">
        <v>212063</v>
      </c>
      <c r="B801" t="s">
        <v>21</v>
      </c>
      <c r="C801" s="1">
        <v>42553</v>
      </c>
      <c r="D801" t="s">
        <v>546</v>
      </c>
      <c r="E801">
        <v>1499</v>
      </c>
      <c r="F801" s="5">
        <v>1</v>
      </c>
      <c r="G801">
        <v>1499</v>
      </c>
      <c r="H801">
        <v>100148081</v>
      </c>
      <c r="I801" t="s">
        <v>23</v>
      </c>
      <c r="J801" s="4" t="s">
        <v>24</v>
      </c>
      <c r="K801">
        <v>0</v>
      </c>
      <c r="L801" t="s">
        <v>25</v>
      </c>
      <c r="M801" s="1">
        <v>42553</v>
      </c>
      <c r="N801" t="s">
        <v>35</v>
      </c>
      <c r="O801" s="2">
        <v>1499</v>
      </c>
      <c r="P801">
        <v>2016</v>
      </c>
      <c r="Q801">
        <v>7</v>
      </c>
      <c r="R801" t="s">
        <v>26</v>
      </c>
      <c r="S801" s="3">
        <v>42552</v>
      </c>
      <c r="T801" t="s">
        <v>27</v>
      </c>
      <c r="U801">
        <v>298</v>
      </c>
    </row>
    <row r="802" spans="1:21" x14ac:dyDescent="0.25">
      <c r="A802">
        <v>212064</v>
      </c>
      <c r="B802" t="s">
        <v>21</v>
      </c>
      <c r="C802" s="1">
        <v>42553</v>
      </c>
      <c r="D802" t="s">
        <v>547</v>
      </c>
      <c r="E802">
        <v>80</v>
      </c>
      <c r="F802" s="5">
        <v>2</v>
      </c>
      <c r="G802">
        <v>160</v>
      </c>
      <c r="H802">
        <v>100148082</v>
      </c>
      <c r="I802" t="s">
        <v>38</v>
      </c>
      <c r="J802" s="4" t="s">
        <v>24</v>
      </c>
      <c r="K802">
        <v>0</v>
      </c>
      <c r="L802" t="s">
        <v>25</v>
      </c>
      <c r="M802" s="1">
        <v>42553</v>
      </c>
      <c r="N802" t="s">
        <v>35</v>
      </c>
      <c r="O802">
        <v>160</v>
      </c>
      <c r="P802">
        <v>2016</v>
      </c>
      <c r="Q802">
        <v>7</v>
      </c>
      <c r="R802" t="s">
        <v>26</v>
      </c>
      <c r="S802" s="3">
        <v>42552</v>
      </c>
      <c r="T802" t="s">
        <v>27</v>
      </c>
      <c r="U802">
        <v>299</v>
      </c>
    </row>
    <row r="803" spans="1:21" x14ac:dyDescent="0.25">
      <c r="A803">
        <v>212065</v>
      </c>
      <c r="B803" t="s">
        <v>21</v>
      </c>
      <c r="C803" s="1">
        <v>42553</v>
      </c>
      <c r="D803" t="s">
        <v>101</v>
      </c>
      <c r="E803">
        <v>510</v>
      </c>
      <c r="F803" s="5">
        <v>1</v>
      </c>
      <c r="G803">
        <v>510</v>
      </c>
      <c r="H803">
        <v>100148083</v>
      </c>
      <c r="I803" t="s">
        <v>38</v>
      </c>
      <c r="J803" s="4" t="s">
        <v>24</v>
      </c>
      <c r="K803">
        <v>0</v>
      </c>
      <c r="L803" t="s">
        <v>25</v>
      </c>
      <c r="M803" s="1">
        <v>42553</v>
      </c>
      <c r="N803" t="s">
        <v>35</v>
      </c>
      <c r="O803">
        <v>510</v>
      </c>
      <c r="P803">
        <v>2016</v>
      </c>
      <c r="Q803">
        <v>7</v>
      </c>
      <c r="R803" t="s">
        <v>26</v>
      </c>
      <c r="S803" s="3">
        <v>42552</v>
      </c>
      <c r="T803" t="s">
        <v>27</v>
      </c>
      <c r="U803">
        <v>300</v>
      </c>
    </row>
    <row r="804" spans="1:21" x14ac:dyDescent="0.25">
      <c r="A804">
        <v>212066</v>
      </c>
      <c r="B804" t="s">
        <v>21</v>
      </c>
      <c r="C804" s="1">
        <v>42553</v>
      </c>
      <c r="D804" t="s">
        <v>548</v>
      </c>
      <c r="E804">
        <v>1050</v>
      </c>
      <c r="F804" s="5">
        <v>1</v>
      </c>
      <c r="G804">
        <v>1050</v>
      </c>
      <c r="H804">
        <v>100148084</v>
      </c>
      <c r="I804" t="s">
        <v>47</v>
      </c>
      <c r="J804" s="4" t="s">
        <v>24</v>
      </c>
      <c r="K804">
        <v>0</v>
      </c>
      <c r="L804" t="s">
        <v>25</v>
      </c>
      <c r="M804" s="1">
        <v>42553</v>
      </c>
      <c r="N804" t="s">
        <v>35</v>
      </c>
      <c r="O804" s="2">
        <v>1050</v>
      </c>
      <c r="P804">
        <v>2016</v>
      </c>
      <c r="Q804">
        <v>7</v>
      </c>
      <c r="R804" t="s">
        <v>26</v>
      </c>
      <c r="S804" s="3">
        <v>42552</v>
      </c>
      <c r="T804" t="s">
        <v>27</v>
      </c>
      <c r="U804">
        <v>301</v>
      </c>
    </row>
    <row r="805" spans="1:21" x14ac:dyDescent="0.25">
      <c r="A805">
        <v>212067</v>
      </c>
      <c r="B805" t="s">
        <v>21</v>
      </c>
      <c r="C805" s="1">
        <v>42553</v>
      </c>
      <c r="D805" t="s">
        <v>192</v>
      </c>
      <c r="E805">
        <v>140</v>
      </c>
      <c r="F805" s="5">
        <v>1</v>
      </c>
      <c r="G805">
        <v>140</v>
      </c>
      <c r="H805">
        <v>100148085</v>
      </c>
      <c r="I805" t="s">
        <v>30</v>
      </c>
      <c r="J805" s="4" t="s">
        <v>24</v>
      </c>
      <c r="K805">
        <v>0</v>
      </c>
      <c r="L805" t="s">
        <v>25</v>
      </c>
      <c r="M805" s="1">
        <v>42553</v>
      </c>
      <c r="N805" t="s">
        <v>35</v>
      </c>
      <c r="O805">
        <v>140</v>
      </c>
      <c r="P805">
        <v>2016</v>
      </c>
      <c r="Q805">
        <v>7</v>
      </c>
      <c r="R805" t="s">
        <v>26</v>
      </c>
      <c r="S805" s="3">
        <v>42552</v>
      </c>
      <c r="T805" t="s">
        <v>27</v>
      </c>
      <c r="U805">
        <v>302</v>
      </c>
    </row>
    <row r="806" spans="1:21" x14ac:dyDescent="0.25">
      <c r="A806">
        <v>212068</v>
      </c>
      <c r="B806" t="s">
        <v>21</v>
      </c>
      <c r="C806" s="1">
        <v>42553</v>
      </c>
      <c r="D806" t="s">
        <v>549</v>
      </c>
      <c r="E806">
        <v>800</v>
      </c>
      <c r="F806" s="5">
        <v>1</v>
      </c>
      <c r="G806">
        <v>800</v>
      </c>
      <c r="H806">
        <v>100148086</v>
      </c>
      <c r="I806" t="s">
        <v>43</v>
      </c>
      <c r="J806" s="4" t="s">
        <v>24</v>
      </c>
      <c r="K806">
        <v>0</v>
      </c>
      <c r="L806" t="s">
        <v>44</v>
      </c>
      <c r="M806" s="1">
        <v>42553</v>
      </c>
      <c r="N806" t="s">
        <v>35</v>
      </c>
      <c r="O806">
        <v>800</v>
      </c>
      <c r="P806">
        <v>2016</v>
      </c>
      <c r="Q806">
        <v>7</v>
      </c>
      <c r="R806" t="s">
        <v>26</v>
      </c>
      <c r="S806" s="3">
        <v>42552</v>
      </c>
      <c r="T806" t="s">
        <v>27</v>
      </c>
      <c r="U806">
        <v>303</v>
      </c>
    </row>
    <row r="807" spans="1:21" x14ac:dyDescent="0.25">
      <c r="A807">
        <v>212069</v>
      </c>
      <c r="B807" t="s">
        <v>36</v>
      </c>
      <c r="C807" s="1">
        <v>42553</v>
      </c>
      <c r="D807" t="s">
        <v>265</v>
      </c>
      <c r="E807">
        <v>165</v>
      </c>
      <c r="F807" s="5">
        <v>1</v>
      </c>
      <c r="G807">
        <v>330</v>
      </c>
      <c r="H807">
        <v>100148087</v>
      </c>
      <c r="I807" t="s">
        <v>30</v>
      </c>
      <c r="J807" s="4" t="s">
        <v>24</v>
      </c>
      <c r="K807">
        <v>0</v>
      </c>
      <c r="L807" t="s">
        <v>25</v>
      </c>
      <c r="M807" s="1">
        <v>42553</v>
      </c>
      <c r="N807" t="s">
        <v>39</v>
      </c>
      <c r="O807">
        <v>165</v>
      </c>
      <c r="P807">
        <v>2016</v>
      </c>
      <c r="Q807">
        <v>7</v>
      </c>
      <c r="R807" t="s">
        <v>26</v>
      </c>
      <c r="S807" s="3">
        <v>42552</v>
      </c>
      <c r="T807" t="s">
        <v>27</v>
      </c>
      <c r="U807">
        <v>304</v>
      </c>
    </row>
    <row r="808" spans="1:21" x14ac:dyDescent="0.25">
      <c r="A808">
        <v>212070</v>
      </c>
      <c r="B808" t="s">
        <v>36</v>
      </c>
      <c r="C808" s="1">
        <v>42553</v>
      </c>
      <c r="D808" t="s">
        <v>267</v>
      </c>
      <c r="E808">
        <v>165</v>
      </c>
      <c r="F808" s="5">
        <v>1</v>
      </c>
      <c r="G808">
        <v>330</v>
      </c>
      <c r="H808">
        <v>100148087</v>
      </c>
      <c r="I808" t="s">
        <v>30</v>
      </c>
      <c r="J808" s="4" t="s">
        <v>24</v>
      </c>
      <c r="K808">
        <v>0</v>
      </c>
      <c r="L808" t="s">
        <v>25</v>
      </c>
      <c r="M808" s="1">
        <v>42553</v>
      </c>
      <c r="N808" t="s">
        <v>39</v>
      </c>
      <c r="O808">
        <v>165</v>
      </c>
      <c r="P808">
        <v>2016</v>
      </c>
      <c r="Q808">
        <v>7</v>
      </c>
      <c r="R808" t="s">
        <v>26</v>
      </c>
      <c r="S808" s="3">
        <v>42552</v>
      </c>
      <c r="T808" t="s">
        <v>27</v>
      </c>
      <c r="U808">
        <v>304</v>
      </c>
    </row>
    <row r="809" spans="1:21" x14ac:dyDescent="0.25">
      <c r="A809">
        <v>212071</v>
      </c>
      <c r="B809" t="s">
        <v>21</v>
      </c>
      <c r="C809" s="1">
        <v>42554</v>
      </c>
      <c r="D809" t="s">
        <v>419</v>
      </c>
      <c r="E809">
        <v>120</v>
      </c>
      <c r="F809" s="5">
        <v>1</v>
      </c>
      <c r="G809">
        <v>120</v>
      </c>
      <c r="H809">
        <v>100148088</v>
      </c>
      <c r="I809" t="s">
        <v>30</v>
      </c>
      <c r="J809" s="4" t="s">
        <v>24</v>
      </c>
      <c r="K809">
        <v>0</v>
      </c>
      <c r="L809" t="s">
        <v>25</v>
      </c>
      <c r="M809" s="1">
        <v>42554</v>
      </c>
      <c r="N809" t="s">
        <v>35</v>
      </c>
      <c r="O809">
        <v>120</v>
      </c>
      <c r="P809">
        <v>2016</v>
      </c>
      <c r="Q809">
        <v>7</v>
      </c>
      <c r="R809" t="s">
        <v>26</v>
      </c>
      <c r="S809" s="3">
        <v>42552</v>
      </c>
      <c r="T809" t="s">
        <v>27</v>
      </c>
      <c r="U809">
        <v>302</v>
      </c>
    </row>
    <row r="810" spans="1:21" x14ac:dyDescent="0.25">
      <c r="A810">
        <v>212072</v>
      </c>
      <c r="B810" t="s">
        <v>36</v>
      </c>
      <c r="C810" s="1">
        <v>42554</v>
      </c>
      <c r="D810" t="s">
        <v>550</v>
      </c>
      <c r="E810">
        <v>2299</v>
      </c>
      <c r="F810" s="5">
        <v>1</v>
      </c>
      <c r="G810">
        <v>2299</v>
      </c>
      <c r="H810">
        <v>100148089</v>
      </c>
      <c r="I810" t="s">
        <v>56</v>
      </c>
      <c r="J810" s="4" t="s">
        <v>24</v>
      </c>
      <c r="K810">
        <v>0</v>
      </c>
      <c r="L810" t="s">
        <v>25</v>
      </c>
      <c r="M810" s="1">
        <v>42554</v>
      </c>
      <c r="N810" t="s">
        <v>39</v>
      </c>
      <c r="O810" s="2">
        <v>2299</v>
      </c>
      <c r="P810">
        <v>2016</v>
      </c>
      <c r="Q810">
        <v>7</v>
      </c>
      <c r="R810" t="s">
        <v>26</v>
      </c>
      <c r="S810" s="3">
        <v>42552</v>
      </c>
      <c r="T810" t="s">
        <v>27</v>
      </c>
      <c r="U810">
        <v>305</v>
      </c>
    </row>
    <row r="811" spans="1:21" x14ac:dyDescent="0.25">
      <c r="A811">
        <v>212074</v>
      </c>
      <c r="B811" t="s">
        <v>21</v>
      </c>
      <c r="C811" s="1">
        <v>42554</v>
      </c>
      <c r="D811" t="s">
        <v>551</v>
      </c>
      <c r="E811">
        <v>2400</v>
      </c>
      <c r="F811" s="5">
        <v>1</v>
      </c>
      <c r="G811">
        <v>2400</v>
      </c>
      <c r="H811">
        <v>100148090</v>
      </c>
      <c r="I811" t="s">
        <v>52</v>
      </c>
      <c r="J811" s="4" t="s">
        <v>24</v>
      </c>
      <c r="K811">
        <v>0</v>
      </c>
      <c r="L811" t="s">
        <v>25</v>
      </c>
      <c r="M811" s="1">
        <v>42554</v>
      </c>
      <c r="N811" t="s">
        <v>35</v>
      </c>
      <c r="O811" s="2">
        <v>2400</v>
      </c>
      <c r="P811">
        <v>2016</v>
      </c>
      <c r="Q811">
        <v>7</v>
      </c>
      <c r="R811" t="s">
        <v>26</v>
      </c>
      <c r="S811" s="3">
        <v>42552</v>
      </c>
      <c r="T811" t="s">
        <v>27</v>
      </c>
      <c r="U811">
        <v>263</v>
      </c>
    </row>
    <row r="812" spans="1:21" x14ac:dyDescent="0.25">
      <c r="A812">
        <v>212075</v>
      </c>
      <c r="B812" t="s">
        <v>28</v>
      </c>
      <c r="C812" s="1">
        <v>42554</v>
      </c>
      <c r="D812" t="s">
        <v>552</v>
      </c>
      <c r="E812">
        <v>399</v>
      </c>
      <c r="F812" s="5">
        <v>1</v>
      </c>
      <c r="G812">
        <v>894</v>
      </c>
      <c r="H812">
        <v>100148091</v>
      </c>
      <c r="I812" t="s">
        <v>65</v>
      </c>
      <c r="J812" s="4" t="s">
        <v>24</v>
      </c>
      <c r="K812">
        <v>0</v>
      </c>
      <c r="L812" t="s">
        <v>25</v>
      </c>
      <c r="M812" s="1">
        <v>42554</v>
      </c>
      <c r="N812" t="s">
        <v>31</v>
      </c>
      <c r="O812">
        <v>399</v>
      </c>
      <c r="P812">
        <v>2016</v>
      </c>
      <c r="Q812">
        <v>7</v>
      </c>
      <c r="R812" t="s">
        <v>26</v>
      </c>
      <c r="S812" s="3">
        <v>42552</v>
      </c>
      <c r="T812" t="s">
        <v>27</v>
      </c>
      <c r="U812">
        <v>306</v>
      </c>
    </row>
    <row r="813" spans="1:21" x14ac:dyDescent="0.25">
      <c r="A813">
        <v>212076</v>
      </c>
      <c r="B813" t="s">
        <v>28</v>
      </c>
      <c r="C813" s="1">
        <v>42554</v>
      </c>
      <c r="D813" t="s">
        <v>553</v>
      </c>
      <c r="E813">
        <v>495</v>
      </c>
      <c r="F813" s="5">
        <v>1</v>
      </c>
      <c r="G813">
        <v>894</v>
      </c>
      <c r="H813">
        <v>100148091</v>
      </c>
      <c r="I813" t="s">
        <v>65</v>
      </c>
      <c r="J813" s="4" t="s">
        <v>24</v>
      </c>
      <c r="K813">
        <v>0</v>
      </c>
      <c r="L813" t="s">
        <v>25</v>
      </c>
      <c r="M813" s="1">
        <v>42554</v>
      </c>
      <c r="N813" t="s">
        <v>31</v>
      </c>
      <c r="O813">
        <v>495</v>
      </c>
      <c r="P813">
        <v>2016</v>
      </c>
      <c r="Q813">
        <v>7</v>
      </c>
      <c r="R813" t="s">
        <v>26</v>
      </c>
      <c r="S813" s="3">
        <v>42552</v>
      </c>
      <c r="T813" t="s">
        <v>27</v>
      </c>
      <c r="U813">
        <v>306</v>
      </c>
    </row>
    <row r="814" spans="1:21" x14ac:dyDescent="0.25">
      <c r="A814">
        <v>212077</v>
      </c>
      <c r="B814" t="s">
        <v>21</v>
      </c>
      <c r="C814" s="1">
        <v>42554</v>
      </c>
      <c r="D814" t="s">
        <v>288</v>
      </c>
      <c r="E814">
        <v>1765</v>
      </c>
      <c r="F814" s="5">
        <v>1</v>
      </c>
      <c r="G814">
        <v>1765</v>
      </c>
      <c r="H814">
        <v>100148092</v>
      </c>
      <c r="I814" t="s">
        <v>43</v>
      </c>
      <c r="J814" s="4" t="s">
        <v>24</v>
      </c>
      <c r="K814">
        <v>0</v>
      </c>
      <c r="L814" t="s">
        <v>25</v>
      </c>
      <c r="M814" s="1">
        <v>42554</v>
      </c>
      <c r="N814" t="s">
        <v>35</v>
      </c>
      <c r="O814" s="2">
        <v>1765</v>
      </c>
      <c r="P814">
        <v>2016</v>
      </c>
      <c r="Q814">
        <v>7</v>
      </c>
      <c r="R814" t="s">
        <v>26</v>
      </c>
      <c r="S814" s="3">
        <v>42552</v>
      </c>
      <c r="T814" t="s">
        <v>27</v>
      </c>
      <c r="U814">
        <v>307</v>
      </c>
    </row>
    <row r="815" spans="1:21" x14ac:dyDescent="0.25">
      <c r="A815">
        <v>212078</v>
      </c>
      <c r="B815" t="s">
        <v>21</v>
      </c>
      <c r="C815" s="1">
        <v>42554</v>
      </c>
      <c r="D815" t="s">
        <v>552</v>
      </c>
      <c r="E815">
        <v>399</v>
      </c>
      <c r="F815" s="5">
        <v>1</v>
      </c>
      <c r="G815">
        <v>1293</v>
      </c>
      <c r="H815">
        <v>100148093</v>
      </c>
      <c r="I815" t="s">
        <v>65</v>
      </c>
      <c r="J815" s="4" t="s">
        <v>24</v>
      </c>
      <c r="K815">
        <v>0</v>
      </c>
      <c r="L815" t="s">
        <v>25</v>
      </c>
      <c r="M815" s="1">
        <v>42554</v>
      </c>
      <c r="N815" t="s">
        <v>35</v>
      </c>
      <c r="O815">
        <v>399</v>
      </c>
      <c r="P815">
        <v>2016</v>
      </c>
      <c r="Q815">
        <v>7</v>
      </c>
      <c r="R815" t="s">
        <v>26</v>
      </c>
      <c r="S815" s="3">
        <v>42552</v>
      </c>
      <c r="T815" t="s">
        <v>27</v>
      </c>
      <c r="U815">
        <v>306</v>
      </c>
    </row>
    <row r="816" spans="1:21" x14ac:dyDescent="0.25">
      <c r="A816">
        <v>212079</v>
      </c>
      <c r="B816" t="s">
        <v>21</v>
      </c>
      <c r="C816" s="1">
        <v>42554</v>
      </c>
      <c r="D816" t="s">
        <v>553</v>
      </c>
      <c r="E816">
        <v>495</v>
      </c>
      <c r="F816" s="5">
        <v>1</v>
      </c>
      <c r="G816">
        <v>1293</v>
      </c>
      <c r="H816">
        <v>100148093</v>
      </c>
      <c r="I816" t="s">
        <v>65</v>
      </c>
      <c r="J816" s="4" t="s">
        <v>24</v>
      </c>
      <c r="K816">
        <v>0</v>
      </c>
      <c r="L816" t="s">
        <v>25</v>
      </c>
      <c r="M816" s="1">
        <v>42554</v>
      </c>
      <c r="N816" t="s">
        <v>35</v>
      </c>
      <c r="O816">
        <v>495</v>
      </c>
      <c r="P816">
        <v>2016</v>
      </c>
      <c r="Q816">
        <v>7</v>
      </c>
      <c r="R816" t="s">
        <v>26</v>
      </c>
      <c r="S816" s="3">
        <v>42552</v>
      </c>
      <c r="T816" t="s">
        <v>27</v>
      </c>
      <c r="U816">
        <v>306</v>
      </c>
    </row>
    <row r="817" spans="1:21" x14ac:dyDescent="0.25">
      <c r="A817">
        <v>212080</v>
      </c>
      <c r="B817" t="s">
        <v>21</v>
      </c>
      <c r="C817" s="1">
        <v>42554</v>
      </c>
      <c r="D817" t="s">
        <v>554</v>
      </c>
      <c r="E817">
        <v>399</v>
      </c>
      <c r="F817" s="5">
        <v>1</v>
      </c>
      <c r="G817">
        <v>1293</v>
      </c>
      <c r="H817">
        <v>100148093</v>
      </c>
      <c r="I817" t="s">
        <v>65</v>
      </c>
      <c r="J817" s="4" t="s">
        <v>24</v>
      </c>
      <c r="K817">
        <v>0</v>
      </c>
      <c r="L817" t="s">
        <v>25</v>
      </c>
      <c r="M817" s="1">
        <v>42554</v>
      </c>
      <c r="N817" t="s">
        <v>35</v>
      </c>
      <c r="O817">
        <v>399</v>
      </c>
      <c r="P817">
        <v>2016</v>
      </c>
      <c r="Q817">
        <v>7</v>
      </c>
      <c r="R817" t="s">
        <v>26</v>
      </c>
      <c r="S817" s="3">
        <v>42552</v>
      </c>
      <c r="T817" t="s">
        <v>27</v>
      </c>
      <c r="U817">
        <v>306</v>
      </c>
    </row>
    <row r="818" spans="1:21" x14ac:dyDescent="0.25">
      <c r="A818">
        <v>212081</v>
      </c>
      <c r="B818" t="s">
        <v>36</v>
      </c>
      <c r="C818" s="1">
        <v>42554</v>
      </c>
      <c r="D818" t="s">
        <v>555</v>
      </c>
      <c r="E818">
        <v>6900</v>
      </c>
      <c r="F818" s="5">
        <v>1</v>
      </c>
      <c r="G818">
        <v>6900</v>
      </c>
      <c r="H818">
        <v>100148094</v>
      </c>
      <c r="I818" t="s">
        <v>30</v>
      </c>
      <c r="J818" s="4" t="s">
        <v>24</v>
      </c>
      <c r="K818">
        <v>0</v>
      </c>
      <c r="L818" t="s">
        <v>25</v>
      </c>
      <c r="M818" s="1">
        <v>42554</v>
      </c>
      <c r="N818" t="s">
        <v>39</v>
      </c>
      <c r="O818" s="2">
        <v>6900</v>
      </c>
      <c r="P818">
        <v>2016</v>
      </c>
      <c r="Q818">
        <v>7</v>
      </c>
      <c r="R818" t="s">
        <v>26</v>
      </c>
      <c r="S818" s="3">
        <v>42552</v>
      </c>
      <c r="T818" t="s">
        <v>27</v>
      </c>
      <c r="U818">
        <v>308</v>
      </c>
    </row>
    <row r="819" spans="1:21" x14ac:dyDescent="0.25">
      <c r="A819">
        <v>212082</v>
      </c>
      <c r="B819" t="s">
        <v>21</v>
      </c>
      <c r="C819" s="1">
        <v>42554</v>
      </c>
      <c r="D819" t="s">
        <v>95</v>
      </c>
      <c r="E819">
        <v>350</v>
      </c>
      <c r="F819" s="5">
        <v>1</v>
      </c>
      <c r="G819">
        <v>350</v>
      </c>
      <c r="H819">
        <v>100148095</v>
      </c>
      <c r="I819" t="s">
        <v>38</v>
      </c>
      <c r="J819" s="4" t="s">
        <v>24</v>
      </c>
      <c r="K819">
        <v>0</v>
      </c>
      <c r="L819" t="s">
        <v>25</v>
      </c>
      <c r="M819" s="1">
        <v>42554</v>
      </c>
      <c r="N819" t="s">
        <v>35</v>
      </c>
      <c r="O819">
        <v>350</v>
      </c>
      <c r="P819">
        <v>2016</v>
      </c>
      <c r="Q819">
        <v>7</v>
      </c>
      <c r="R819" t="s">
        <v>26</v>
      </c>
      <c r="S819" s="3">
        <v>42552</v>
      </c>
      <c r="T819" t="s">
        <v>27</v>
      </c>
      <c r="U819">
        <v>309</v>
      </c>
    </row>
    <row r="820" spans="1:21" x14ac:dyDescent="0.25">
      <c r="A820">
        <v>212083</v>
      </c>
      <c r="B820" t="s">
        <v>28</v>
      </c>
      <c r="C820" s="1">
        <v>42554</v>
      </c>
      <c r="D820" t="s">
        <v>140</v>
      </c>
      <c r="E820">
        <v>370</v>
      </c>
      <c r="F820" s="5">
        <v>1</v>
      </c>
      <c r="G820">
        <v>870</v>
      </c>
      <c r="H820">
        <v>100148096</v>
      </c>
      <c r="I820" t="s">
        <v>38</v>
      </c>
      <c r="J820" s="4" t="s">
        <v>24</v>
      </c>
      <c r="K820">
        <v>0</v>
      </c>
      <c r="L820" t="s">
        <v>25</v>
      </c>
      <c r="M820" s="1">
        <v>42554</v>
      </c>
      <c r="N820" t="s">
        <v>31</v>
      </c>
      <c r="O820">
        <v>370</v>
      </c>
      <c r="P820">
        <v>2016</v>
      </c>
      <c r="Q820">
        <v>7</v>
      </c>
      <c r="R820" t="s">
        <v>26</v>
      </c>
      <c r="S820" s="3">
        <v>42552</v>
      </c>
      <c r="T820" t="s">
        <v>27</v>
      </c>
      <c r="U820">
        <v>310</v>
      </c>
    </row>
    <row r="821" spans="1:21" x14ac:dyDescent="0.25">
      <c r="A821">
        <v>212084</v>
      </c>
      <c r="B821" t="s">
        <v>28</v>
      </c>
      <c r="C821" s="1">
        <v>42554</v>
      </c>
      <c r="D821" t="s">
        <v>536</v>
      </c>
      <c r="E821">
        <v>340</v>
      </c>
      <c r="F821" s="5">
        <v>1</v>
      </c>
      <c r="G821">
        <v>870</v>
      </c>
      <c r="H821">
        <v>100148096</v>
      </c>
      <c r="I821" t="s">
        <v>38</v>
      </c>
      <c r="J821" s="4" t="s">
        <v>24</v>
      </c>
      <c r="K821">
        <v>0</v>
      </c>
      <c r="L821" t="s">
        <v>25</v>
      </c>
      <c r="M821" s="1">
        <v>42554</v>
      </c>
      <c r="N821" t="s">
        <v>31</v>
      </c>
      <c r="O821">
        <v>340</v>
      </c>
      <c r="P821">
        <v>2016</v>
      </c>
      <c r="Q821">
        <v>7</v>
      </c>
      <c r="R821" t="s">
        <v>26</v>
      </c>
      <c r="S821" s="3">
        <v>42552</v>
      </c>
      <c r="T821" t="s">
        <v>27</v>
      </c>
      <c r="U821">
        <v>310</v>
      </c>
    </row>
    <row r="822" spans="1:21" x14ac:dyDescent="0.25">
      <c r="A822">
        <v>212085</v>
      </c>
      <c r="B822" t="s">
        <v>28</v>
      </c>
      <c r="C822" s="1">
        <v>42554</v>
      </c>
      <c r="D822" t="s">
        <v>152</v>
      </c>
      <c r="E822">
        <v>80</v>
      </c>
      <c r="F822" s="5">
        <v>2</v>
      </c>
      <c r="G822">
        <v>870</v>
      </c>
      <c r="H822">
        <v>100148096</v>
      </c>
      <c r="I822" t="s">
        <v>38</v>
      </c>
      <c r="J822" s="4" t="s">
        <v>24</v>
      </c>
      <c r="K822">
        <v>0</v>
      </c>
      <c r="L822" t="s">
        <v>25</v>
      </c>
      <c r="M822" s="1">
        <v>42554</v>
      </c>
      <c r="N822" t="s">
        <v>31</v>
      </c>
      <c r="O822">
        <v>160</v>
      </c>
      <c r="P822">
        <v>2016</v>
      </c>
      <c r="Q822">
        <v>7</v>
      </c>
      <c r="R822" t="s">
        <v>26</v>
      </c>
      <c r="S822" s="3">
        <v>42552</v>
      </c>
      <c r="T822" t="s">
        <v>27</v>
      </c>
      <c r="U822">
        <v>310</v>
      </c>
    </row>
    <row r="823" spans="1:21" x14ac:dyDescent="0.25">
      <c r="A823">
        <v>212086</v>
      </c>
      <c r="B823" t="s">
        <v>28</v>
      </c>
      <c r="C823" s="1">
        <v>42554</v>
      </c>
      <c r="D823" t="s">
        <v>556</v>
      </c>
      <c r="E823">
        <v>3500</v>
      </c>
      <c r="F823" s="5">
        <v>1</v>
      </c>
      <c r="G823">
        <v>9353.02</v>
      </c>
      <c r="H823">
        <v>100148097</v>
      </c>
      <c r="I823" t="s">
        <v>52</v>
      </c>
      <c r="J823" s="4" t="s">
        <v>24</v>
      </c>
      <c r="K823">
        <v>0</v>
      </c>
      <c r="L823" t="s">
        <v>45</v>
      </c>
      <c r="M823" s="1">
        <v>42554</v>
      </c>
      <c r="N823" t="s">
        <v>31</v>
      </c>
      <c r="O823" s="2">
        <v>3500</v>
      </c>
      <c r="P823">
        <v>2016</v>
      </c>
      <c r="Q823">
        <v>7</v>
      </c>
      <c r="R823" t="s">
        <v>26</v>
      </c>
      <c r="S823" s="3">
        <v>42552</v>
      </c>
      <c r="T823" t="s">
        <v>27</v>
      </c>
      <c r="U823">
        <v>311</v>
      </c>
    </row>
    <row r="824" spans="1:21" x14ac:dyDescent="0.25">
      <c r="A824">
        <v>212087</v>
      </c>
      <c r="B824" t="s">
        <v>28</v>
      </c>
      <c r="C824" s="1">
        <v>42554</v>
      </c>
      <c r="D824" t="s">
        <v>189</v>
      </c>
      <c r="E824">
        <v>150</v>
      </c>
      <c r="F824" s="5">
        <v>1</v>
      </c>
      <c r="G824">
        <v>1040</v>
      </c>
      <c r="H824">
        <v>100148098</v>
      </c>
      <c r="I824" t="s">
        <v>38</v>
      </c>
      <c r="J824" s="4" t="s">
        <v>24</v>
      </c>
      <c r="K824">
        <v>0</v>
      </c>
      <c r="L824" t="s">
        <v>25</v>
      </c>
      <c r="M824" s="1">
        <v>42554</v>
      </c>
      <c r="N824" t="s">
        <v>31</v>
      </c>
      <c r="O824">
        <v>150</v>
      </c>
      <c r="P824">
        <v>2016</v>
      </c>
      <c r="Q824">
        <v>7</v>
      </c>
      <c r="R824" t="s">
        <v>26</v>
      </c>
      <c r="S824" s="3">
        <v>42552</v>
      </c>
      <c r="T824" t="s">
        <v>27</v>
      </c>
      <c r="U824">
        <v>312</v>
      </c>
    </row>
    <row r="825" spans="1:21" x14ac:dyDescent="0.25">
      <c r="A825">
        <v>212088</v>
      </c>
      <c r="B825" t="s">
        <v>28</v>
      </c>
      <c r="C825" s="1">
        <v>42554</v>
      </c>
      <c r="D825" t="s">
        <v>40</v>
      </c>
      <c r="E825">
        <v>80</v>
      </c>
      <c r="F825" s="5">
        <v>1</v>
      </c>
      <c r="G825">
        <v>1040</v>
      </c>
      <c r="H825">
        <v>100148098</v>
      </c>
      <c r="I825" t="s">
        <v>38</v>
      </c>
      <c r="J825" s="4" t="s">
        <v>24</v>
      </c>
      <c r="K825">
        <v>0</v>
      </c>
      <c r="L825" t="s">
        <v>25</v>
      </c>
      <c r="M825" s="1">
        <v>42554</v>
      </c>
      <c r="N825" t="s">
        <v>31</v>
      </c>
      <c r="O825">
        <v>80</v>
      </c>
      <c r="P825">
        <v>2016</v>
      </c>
      <c r="Q825">
        <v>7</v>
      </c>
      <c r="R825" t="s">
        <v>26</v>
      </c>
      <c r="S825" s="3">
        <v>42552</v>
      </c>
      <c r="T825" t="s">
        <v>27</v>
      </c>
      <c r="U825">
        <v>312</v>
      </c>
    </row>
    <row r="826" spans="1:21" x14ac:dyDescent="0.25">
      <c r="A826">
        <v>212089</v>
      </c>
      <c r="B826" t="s">
        <v>28</v>
      </c>
      <c r="C826" s="1">
        <v>42554</v>
      </c>
      <c r="D826" t="s">
        <v>238</v>
      </c>
      <c r="E826">
        <v>150</v>
      </c>
      <c r="F826" s="5">
        <v>1</v>
      </c>
      <c r="G826">
        <v>1040</v>
      </c>
      <c r="H826">
        <v>100148098</v>
      </c>
      <c r="I826" t="s">
        <v>38</v>
      </c>
      <c r="J826" s="4" t="s">
        <v>24</v>
      </c>
      <c r="K826">
        <v>0</v>
      </c>
      <c r="L826" t="s">
        <v>25</v>
      </c>
      <c r="M826" s="1">
        <v>42554</v>
      </c>
      <c r="N826" t="s">
        <v>31</v>
      </c>
      <c r="O826">
        <v>150</v>
      </c>
      <c r="P826">
        <v>2016</v>
      </c>
      <c r="Q826">
        <v>7</v>
      </c>
      <c r="R826" t="s">
        <v>26</v>
      </c>
      <c r="S826" s="3">
        <v>42552</v>
      </c>
      <c r="T826" t="s">
        <v>27</v>
      </c>
      <c r="U826">
        <v>312</v>
      </c>
    </row>
    <row r="827" spans="1:21" x14ac:dyDescent="0.25">
      <c r="A827">
        <v>212090</v>
      </c>
      <c r="B827" t="s">
        <v>28</v>
      </c>
      <c r="C827" s="1">
        <v>42554</v>
      </c>
      <c r="D827" t="s">
        <v>416</v>
      </c>
      <c r="E827">
        <v>280</v>
      </c>
      <c r="F827" s="5">
        <v>1</v>
      </c>
      <c r="G827">
        <v>1040</v>
      </c>
      <c r="H827">
        <v>100148098</v>
      </c>
      <c r="I827" t="s">
        <v>38</v>
      </c>
      <c r="J827" s="4" t="s">
        <v>24</v>
      </c>
      <c r="K827">
        <v>0</v>
      </c>
      <c r="L827" t="s">
        <v>25</v>
      </c>
      <c r="M827" s="1">
        <v>42554</v>
      </c>
      <c r="N827" t="s">
        <v>31</v>
      </c>
      <c r="O827">
        <v>280</v>
      </c>
      <c r="P827">
        <v>2016</v>
      </c>
      <c r="Q827">
        <v>7</v>
      </c>
      <c r="R827" t="s">
        <v>26</v>
      </c>
      <c r="S827" s="3">
        <v>42552</v>
      </c>
      <c r="T827" t="s">
        <v>27</v>
      </c>
      <c r="U827">
        <v>312</v>
      </c>
    </row>
    <row r="828" spans="1:21" x14ac:dyDescent="0.25">
      <c r="A828">
        <v>212091</v>
      </c>
      <c r="B828" t="s">
        <v>28</v>
      </c>
      <c r="C828" s="1">
        <v>42554</v>
      </c>
      <c r="D828" t="s">
        <v>94</v>
      </c>
      <c r="E828">
        <v>380</v>
      </c>
      <c r="F828" s="5">
        <v>1</v>
      </c>
      <c r="G828">
        <v>1040</v>
      </c>
      <c r="H828">
        <v>100148098</v>
      </c>
      <c r="I828" t="s">
        <v>38</v>
      </c>
      <c r="J828" s="4" t="s">
        <v>24</v>
      </c>
      <c r="K828">
        <v>0</v>
      </c>
      <c r="L828" t="s">
        <v>25</v>
      </c>
      <c r="M828" s="1">
        <v>42554</v>
      </c>
      <c r="N828" t="s">
        <v>31</v>
      </c>
      <c r="O828">
        <v>380</v>
      </c>
      <c r="P828">
        <v>2016</v>
      </c>
      <c r="Q828">
        <v>7</v>
      </c>
      <c r="R828" t="s">
        <v>26</v>
      </c>
      <c r="S828" s="3">
        <v>42552</v>
      </c>
      <c r="T828" t="s">
        <v>27</v>
      </c>
      <c r="U828">
        <v>312</v>
      </c>
    </row>
    <row r="829" spans="1:21" x14ac:dyDescent="0.25">
      <c r="A829">
        <v>212092</v>
      </c>
      <c r="B829" t="s">
        <v>21</v>
      </c>
      <c r="C829" s="1">
        <v>42554</v>
      </c>
      <c r="D829" t="s">
        <v>95</v>
      </c>
      <c r="E829">
        <v>350</v>
      </c>
      <c r="F829" s="5">
        <v>1</v>
      </c>
      <c r="G829">
        <v>350</v>
      </c>
      <c r="H829">
        <v>100148099</v>
      </c>
      <c r="I829" t="s">
        <v>38</v>
      </c>
      <c r="J829" s="4" t="s">
        <v>24</v>
      </c>
      <c r="K829">
        <v>0</v>
      </c>
      <c r="L829" t="s">
        <v>25</v>
      </c>
      <c r="M829" s="1">
        <v>42554</v>
      </c>
      <c r="N829" t="s">
        <v>35</v>
      </c>
      <c r="O829">
        <v>350</v>
      </c>
      <c r="P829">
        <v>2016</v>
      </c>
      <c r="Q829">
        <v>7</v>
      </c>
      <c r="R829" t="s">
        <v>26</v>
      </c>
      <c r="S829" s="3">
        <v>42552</v>
      </c>
      <c r="T829" t="s">
        <v>27</v>
      </c>
      <c r="U829">
        <v>313</v>
      </c>
    </row>
    <row r="830" spans="1:21" x14ac:dyDescent="0.25">
      <c r="A830">
        <v>212093</v>
      </c>
      <c r="B830" t="s">
        <v>21</v>
      </c>
      <c r="C830" s="1">
        <v>42554</v>
      </c>
      <c r="D830" t="s">
        <v>557</v>
      </c>
      <c r="E830">
        <v>203</v>
      </c>
      <c r="F830" s="5">
        <v>1</v>
      </c>
      <c r="G830">
        <v>203</v>
      </c>
      <c r="H830">
        <v>100148100</v>
      </c>
      <c r="I830" t="s">
        <v>56</v>
      </c>
      <c r="J830" s="4" t="s">
        <v>24</v>
      </c>
      <c r="K830">
        <v>0</v>
      </c>
      <c r="L830" t="s">
        <v>25</v>
      </c>
      <c r="M830" s="1">
        <v>42554</v>
      </c>
      <c r="N830" t="s">
        <v>35</v>
      </c>
      <c r="O830">
        <v>203</v>
      </c>
      <c r="P830">
        <v>2016</v>
      </c>
      <c r="Q830">
        <v>7</v>
      </c>
      <c r="R830" t="s">
        <v>26</v>
      </c>
      <c r="S830" s="3">
        <v>42552</v>
      </c>
      <c r="T830" t="s">
        <v>27</v>
      </c>
      <c r="U830">
        <v>314</v>
      </c>
    </row>
    <row r="831" spans="1:21" x14ac:dyDescent="0.25">
      <c r="A831">
        <v>212095</v>
      </c>
      <c r="B831" t="s">
        <v>28</v>
      </c>
      <c r="C831" s="1">
        <v>42554</v>
      </c>
      <c r="D831" t="s">
        <v>558</v>
      </c>
      <c r="E831">
        <v>203</v>
      </c>
      <c r="F831" s="5">
        <v>1</v>
      </c>
      <c r="G831">
        <v>203</v>
      </c>
      <c r="H831">
        <v>100148101</v>
      </c>
      <c r="I831" t="s">
        <v>56</v>
      </c>
      <c r="J831" s="4" t="s">
        <v>24</v>
      </c>
      <c r="K831">
        <v>0</v>
      </c>
      <c r="L831" t="s">
        <v>25</v>
      </c>
      <c r="M831" s="1">
        <v>42554</v>
      </c>
      <c r="N831" t="s">
        <v>31</v>
      </c>
      <c r="O831">
        <v>203</v>
      </c>
      <c r="P831">
        <v>2016</v>
      </c>
      <c r="Q831">
        <v>7</v>
      </c>
      <c r="R831" t="s">
        <v>26</v>
      </c>
      <c r="S831" s="3">
        <v>42552</v>
      </c>
      <c r="T831" t="s">
        <v>27</v>
      </c>
      <c r="U831">
        <v>314</v>
      </c>
    </row>
    <row r="832" spans="1:21" x14ac:dyDescent="0.25">
      <c r="A832">
        <v>212097</v>
      </c>
      <c r="B832" t="s">
        <v>21</v>
      </c>
      <c r="C832" s="1">
        <v>42554</v>
      </c>
      <c r="D832" t="s">
        <v>559</v>
      </c>
      <c r="E832">
        <v>29000</v>
      </c>
      <c r="F832" s="5">
        <v>1</v>
      </c>
      <c r="G832">
        <v>29000</v>
      </c>
      <c r="H832">
        <v>100148102</v>
      </c>
      <c r="I832" t="s">
        <v>47</v>
      </c>
      <c r="J832" s="4" t="s">
        <v>24</v>
      </c>
      <c r="K832">
        <v>0</v>
      </c>
      <c r="L832" t="s">
        <v>25</v>
      </c>
      <c r="M832" s="1">
        <v>42554</v>
      </c>
      <c r="N832" t="s">
        <v>35</v>
      </c>
      <c r="O832" s="2">
        <v>29000</v>
      </c>
      <c r="P832">
        <v>2016</v>
      </c>
      <c r="Q832">
        <v>7</v>
      </c>
      <c r="R832" t="s">
        <v>26</v>
      </c>
      <c r="S832" s="3">
        <v>42552</v>
      </c>
      <c r="T832" t="s">
        <v>27</v>
      </c>
      <c r="U832">
        <v>315</v>
      </c>
    </row>
    <row r="833" spans="1:21" x14ac:dyDescent="0.25">
      <c r="A833">
        <v>212098</v>
      </c>
      <c r="B833" t="s">
        <v>36</v>
      </c>
      <c r="C833" s="1">
        <v>42554</v>
      </c>
      <c r="D833" t="s">
        <v>560</v>
      </c>
      <c r="E833">
        <v>7930</v>
      </c>
      <c r="F833" s="5">
        <v>1</v>
      </c>
      <c r="G833">
        <v>7930</v>
      </c>
      <c r="H833">
        <v>100148103</v>
      </c>
      <c r="I833" t="s">
        <v>216</v>
      </c>
      <c r="J833" s="4" t="s">
        <v>24</v>
      </c>
      <c r="K833">
        <v>0</v>
      </c>
      <c r="L833" t="s">
        <v>25</v>
      </c>
      <c r="M833" s="1">
        <v>42554</v>
      </c>
      <c r="N833" t="s">
        <v>39</v>
      </c>
      <c r="O833" s="2">
        <v>7930</v>
      </c>
      <c r="P833">
        <v>2016</v>
      </c>
      <c r="Q833">
        <v>7</v>
      </c>
      <c r="R833" t="s">
        <v>26</v>
      </c>
      <c r="S833" s="3">
        <v>42552</v>
      </c>
      <c r="T833" t="s">
        <v>27</v>
      </c>
      <c r="U833">
        <v>316</v>
      </c>
    </row>
    <row r="834" spans="1:21" x14ac:dyDescent="0.25">
      <c r="A834">
        <v>212099</v>
      </c>
      <c r="B834" t="s">
        <v>36</v>
      </c>
      <c r="C834" s="1">
        <v>42554</v>
      </c>
      <c r="D834" t="s">
        <v>417</v>
      </c>
      <c r="E834">
        <v>925</v>
      </c>
      <c r="F834" s="5">
        <v>1</v>
      </c>
      <c r="G834">
        <v>925</v>
      </c>
      <c r="H834">
        <v>100148104</v>
      </c>
      <c r="I834" t="s">
        <v>38</v>
      </c>
      <c r="J834" s="4" t="s">
        <v>24</v>
      </c>
      <c r="K834">
        <v>0</v>
      </c>
      <c r="L834" t="s">
        <v>25</v>
      </c>
      <c r="M834" s="1">
        <v>42554</v>
      </c>
      <c r="N834" t="s">
        <v>39</v>
      </c>
      <c r="O834">
        <v>925</v>
      </c>
      <c r="P834">
        <v>2016</v>
      </c>
      <c r="Q834">
        <v>7</v>
      </c>
      <c r="R834" t="s">
        <v>26</v>
      </c>
      <c r="S834" s="3">
        <v>42552</v>
      </c>
      <c r="T834" t="s">
        <v>27</v>
      </c>
      <c r="U834">
        <v>317</v>
      </c>
    </row>
    <row r="835" spans="1:21" x14ac:dyDescent="0.25">
      <c r="A835">
        <v>212100</v>
      </c>
      <c r="B835" t="s">
        <v>36</v>
      </c>
      <c r="C835" s="1">
        <v>42554</v>
      </c>
      <c r="D835" t="s">
        <v>430</v>
      </c>
      <c r="E835">
        <v>3070</v>
      </c>
      <c r="F835" s="5">
        <v>1</v>
      </c>
      <c r="G835">
        <v>3070</v>
      </c>
      <c r="H835">
        <v>100148105</v>
      </c>
      <c r="I835" t="s">
        <v>47</v>
      </c>
      <c r="J835" s="4" t="s">
        <v>24</v>
      </c>
      <c r="K835">
        <v>0</v>
      </c>
      <c r="L835" t="s">
        <v>25</v>
      </c>
      <c r="M835" s="1">
        <v>42554</v>
      </c>
      <c r="N835" t="s">
        <v>39</v>
      </c>
      <c r="O835" s="2">
        <v>3070</v>
      </c>
      <c r="P835">
        <v>2016</v>
      </c>
      <c r="Q835">
        <v>7</v>
      </c>
      <c r="R835" t="s">
        <v>26</v>
      </c>
      <c r="S835" s="3">
        <v>42552</v>
      </c>
      <c r="T835" t="s">
        <v>27</v>
      </c>
      <c r="U835">
        <v>317</v>
      </c>
    </row>
    <row r="836" spans="1:21" x14ac:dyDescent="0.25">
      <c r="A836">
        <v>212101</v>
      </c>
      <c r="B836" t="s">
        <v>36</v>
      </c>
      <c r="C836" s="1">
        <v>42554</v>
      </c>
      <c r="D836" t="s">
        <v>78</v>
      </c>
      <c r="E836">
        <v>165</v>
      </c>
      <c r="F836" s="5">
        <v>1</v>
      </c>
      <c r="G836">
        <v>165</v>
      </c>
      <c r="H836">
        <v>100148106</v>
      </c>
      <c r="I836" t="s">
        <v>30</v>
      </c>
      <c r="J836" s="4" t="s">
        <v>24</v>
      </c>
      <c r="K836">
        <v>0</v>
      </c>
      <c r="L836" t="s">
        <v>25</v>
      </c>
      <c r="M836" s="1">
        <v>42554</v>
      </c>
      <c r="N836" t="s">
        <v>39</v>
      </c>
      <c r="O836">
        <v>165</v>
      </c>
      <c r="P836">
        <v>2016</v>
      </c>
      <c r="Q836">
        <v>7</v>
      </c>
      <c r="R836" t="s">
        <v>26</v>
      </c>
      <c r="S836" s="3">
        <v>42552</v>
      </c>
      <c r="T836" t="s">
        <v>27</v>
      </c>
      <c r="U836">
        <v>318</v>
      </c>
    </row>
    <row r="837" spans="1:21" x14ac:dyDescent="0.25">
      <c r="A837">
        <v>212102</v>
      </c>
      <c r="B837" t="s">
        <v>21</v>
      </c>
      <c r="C837" s="1">
        <v>42554</v>
      </c>
      <c r="D837" t="s">
        <v>53</v>
      </c>
      <c r="E837">
        <v>320</v>
      </c>
      <c r="F837" s="5">
        <v>1</v>
      </c>
      <c r="G837">
        <v>320</v>
      </c>
      <c r="H837">
        <v>100148107</v>
      </c>
      <c r="I837" t="s">
        <v>30</v>
      </c>
      <c r="J837" s="4" t="s">
        <v>24</v>
      </c>
      <c r="K837">
        <v>0</v>
      </c>
      <c r="L837" t="s">
        <v>25</v>
      </c>
      <c r="M837" s="1">
        <v>42554</v>
      </c>
      <c r="N837" t="s">
        <v>35</v>
      </c>
      <c r="O837">
        <v>320</v>
      </c>
      <c r="P837">
        <v>2016</v>
      </c>
      <c r="Q837">
        <v>7</v>
      </c>
      <c r="R837" t="s">
        <v>26</v>
      </c>
      <c r="S837" s="3">
        <v>42552</v>
      </c>
      <c r="T837" t="s">
        <v>27</v>
      </c>
      <c r="U837">
        <v>319</v>
      </c>
    </row>
    <row r="838" spans="1:21" x14ac:dyDescent="0.25">
      <c r="A838">
        <v>212103</v>
      </c>
      <c r="B838" t="s">
        <v>36</v>
      </c>
      <c r="C838" s="1">
        <v>42554</v>
      </c>
      <c r="D838" t="s">
        <v>561</v>
      </c>
      <c r="E838">
        <v>800</v>
      </c>
      <c r="F838" s="5">
        <v>1</v>
      </c>
      <c r="G838">
        <v>800</v>
      </c>
      <c r="H838">
        <v>100148108</v>
      </c>
      <c r="I838" t="s">
        <v>56</v>
      </c>
      <c r="J838" s="4" t="s">
        <v>24</v>
      </c>
      <c r="K838">
        <v>0</v>
      </c>
      <c r="L838" t="s">
        <v>25</v>
      </c>
      <c r="M838" s="1">
        <v>42554</v>
      </c>
      <c r="N838" t="s">
        <v>39</v>
      </c>
      <c r="O838">
        <v>800</v>
      </c>
      <c r="P838">
        <v>2016</v>
      </c>
      <c r="Q838">
        <v>7</v>
      </c>
      <c r="R838" t="s">
        <v>26</v>
      </c>
      <c r="S838" s="3">
        <v>42552</v>
      </c>
      <c r="T838" t="s">
        <v>27</v>
      </c>
      <c r="U838">
        <v>320</v>
      </c>
    </row>
    <row r="839" spans="1:21" x14ac:dyDescent="0.25">
      <c r="A839">
        <v>212104</v>
      </c>
      <c r="B839" t="s">
        <v>36</v>
      </c>
      <c r="C839" s="1">
        <v>42554</v>
      </c>
      <c r="D839" t="s">
        <v>562</v>
      </c>
      <c r="E839">
        <v>6700</v>
      </c>
      <c r="F839" s="5">
        <v>1</v>
      </c>
      <c r="G839">
        <v>6700</v>
      </c>
      <c r="H839">
        <v>100148109</v>
      </c>
      <c r="I839" t="s">
        <v>43</v>
      </c>
      <c r="J839" s="4" t="s">
        <v>24</v>
      </c>
      <c r="K839">
        <v>0</v>
      </c>
      <c r="L839" t="s">
        <v>25</v>
      </c>
      <c r="M839" s="1">
        <v>42554</v>
      </c>
      <c r="N839" t="s">
        <v>39</v>
      </c>
      <c r="O839" s="2">
        <v>6700</v>
      </c>
      <c r="P839">
        <v>2016</v>
      </c>
      <c r="Q839">
        <v>7</v>
      </c>
      <c r="R839" t="s">
        <v>26</v>
      </c>
      <c r="S839" s="3">
        <v>42552</v>
      </c>
      <c r="T839" t="s">
        <v>27</v>
      </c>
      <c r="U839">
        <v>321</v>
      </c>
    </row>
    <row r="840" spans="1:21" x14ac:dyDescent="0.25">
      <c r="A840">
        <v>212105</v>
      </c>
      <c r="B840" t="s">
        <v>36</v>
      </c>
      <c r="C840" s="1">
        <v>42554</v>
      </c>
      <c r="D840" t="s">
        <v>563</v>
      </c>
      <c r="E840">
        <v>550</v>
      </c>
      <c r="F840" s="5">
        <v>1</v>
      </c>
      <c r="G840">
        <v>550</v>
      </c>
      <c r="H840">
        <v>100148110</v>
      </c>
      <c r="I840" t="s">
        <v>56</v>
      </c>
      <c r="J840" s="4" t="s">
        <v>24</v>
      </c>
      <c r="K840">
        <v>0</v>
      </c>
      <c r="L840" t="s">
        <v>25</v>
      </c>
      <c r="M840" s="1">
        <v>42554</v>
      </c>
      <c r="N840" t="s">
        <v>39</v>
      </c>
      <c r="O840">
        <v>550</v>
      </c>
      <c r="P840">
        <v>2016</v>
      </c>
      <c r="Q840">
        <v>7</v>
      </c>
      <c r="R840" t="s">
        <v>26</v>
      </c>
      <c r="S840" s="3">
        <v>42552</v>
      </c>
      <c r="T840" t="s">
        <v>27</v>
      </c>
      <c r="U840">
        <v>321</v>
      </c>
    </row>
    <row r="841" spans="1:21" x14ac:dyDescent="0.25">
      <c r="A841">
        <v>212106</v>
      </c>
      <c r="B841" t="s">
        <v>21</v>
      </c>
      <c r="C841" s="1">
        <v>42554</v>
      </c>
      <c r="D841" t="s">
        <v>343</v>
      </c>
      <c r="E841">
        <v>280</v>
      </c>
      <c r="F841" s="5">
        <v>1</v>
      </c>
      <c r="G841">
        <v>280</v>
      </c>
      <c r="H841">
        <v>100148111</v>
      </c>
      <c r="I841" t="s">
        <v>30</v>
      </c>
      <c r="J841" s="4" t="s">
        <v>24</v>
      </c>
      <c r="K841">
        <v>0</v>
      </c>
      <c r="L841" t="s">
        <v>25</v>
      </c>
      <c r="M841" s="1">
        <v>42554</v>
      </c>
      <c r="N841" t="s">
        <v>35</v>
      </c>
      <c r="O841">
        <v>280</v>
      </c>
      <c r="P841">
        <v>2016</v>
      </c>
      <c r="Q841">
        <v>7</v>
      </c>
      <c r="R841" t="s">
        <v>26</v>
      </c>
      <c r="S841" s="3">
        <v>42552</v>
      </c>
      <c r="T841" t="s">
        <v>27</v>
      </c>
      <c r="U841">
        <v>322</v>
      </c>
    </row>
    <row r="842" spans="1:21" x14ac:dyDescent="0.25">
      <c r="A842">
        <v>212107</v>
      </c>
      <c r="B842" t="s">
        <v>28</v>
      </c>
      <c r="C842" s="1">
        <v>42554</v>
      </c>
      <c r="D842" t="s">
        <v>515</v>
      </c>
      <c r="E842">
        <v>6900</v>
      </c>
      <c r="F842" s="5">
        <v>1</v>
      </c>
      <c r="G842">
        <v>6900</v>
      </c>
      <c r="H842">
        <v>100148112</v>
      </c>
      <c r="I842" t="s">
        <v>43</v>
      </c>
      <c r="J842" s="4" t="s">
        <v>24</v>
      </c>
      <c r="K842">
        <v>0</v>
      </c>
      <c r="L842" t="s">
        <v>44</v>
      </c>
      <c r="M842" s="1">
        <v>42554</v>
      </c>
      <c r="N842" t="s">
        <v>31</v>
      </c>
      <c r="O842" s="2">
        <v>6900</v>
      </c>
      <c r="P842">
        <v>2016</v>
      </c>
      <c r="Q842">
        <v>7</v>
      </c>
      <c r="R842" t="s">
        <v>26</v>
      </c>
      <c r="S842" s="3">
        <v>42552</v>
      </c>
      <c r="T842" t="s">
        <v>27</v>
      </c>
      <c r="U842">
        <v>275</v>
      </c>
    </row>
    <row r="843" spans="1:21" x14ac:dyDescent="0.25">
      <c r="A843">
        <v>212108</v>
      </c>
      <c r="B843" t="s">
        <v>28</v>
      </c>
      <c r="C843" s="1">
        <v>42554</v>
      </c>
      <c r="D843" t="s">
        <v>564</v>
      </c>
      <c r="E843">
        <v>1190</v>
      </c>
      <c r="F843" s="5">
        <v>1</v>
      </c>
      <c r="G843">
        <v>22824</v>
      </c>
      <c r="H843">
        <v>100148113</v>
      </c>
      <c r="I843" t="s">
        <v>71</v>
      </c>
      <c r="J843" s="4" t="s">
        <v>24</v>
      </c>
      <c r="K843">
        <v>0</v>
      </c>
      <c r="L843" t="s">
        <v>45</v>
      </c>
      <c r="M843" s="1">
        <v>42554</v>
      </c>
      <c r="N843" t="s">
        <v>31</v>
      </c>
      <c r="O843" s="2">
        <v>1190</v>
      </c>
      <c r="P843">
        <v>2016</v>
      </c>
      <c r="Q843">
        <v>7</v>
      </c>
      <c r="R843" t="s">
        <v>26</v>
      </c>
      <c r="S843" s="3">
        <v>42552</v>
      </c>
      <c r="T843" t="s">
        <v>27</v>
      </c>
      <c r="U843">
        <v>323</v>
      </c>
    </row>
    <row r="844" spans="1:21" x14ac:dyDescent="0.25">
      <c r="A844">
        <v>212109</v>
      </c>
      <c r="B844" t="s">
        <v>28</v>
      </c>
      <c r="C844" s="1">
        <v>42554</v>
      </c>
      <c r="D844" t="s">
        <v>565</v>
      </c>
      <c r="E844">
        <v>2339</v>
      </c>
      <c r="F844" s="5">
        <v>1</v>
      </c>
      <c r="G844">
        <v>22824</v>
      </c>
      <c r="H844">
        <v>100148113</v>
      </c>
      <c r="I844" t="s">
        <v>56</v>
      </c>
      <c r="J844" s="4" t="s">
        <v>24</v>
      </c>
      <c r="K844">
        <v>0</v>
      </c>
      <c r="L844" t="s">
        <v>45</v>
      </c>
      <c r="M844" s="1">
        <v>42554</v>
      </c>
      <c r="N844" t="s">
        <v>31</v>
      </c>
      <c r="O844" s="2">
        <v>2339</v>
      </c>
      <c r="P844">
        <v>2016</v>
      </c>
      <c r="Q844">
        <v>7</v>
      </c>
      <c r="R844" t="s">
        <v>26</v>
      </c>
      <c r="S844" s="3">
        <v>42552</v>
      </c>
      <c r="T844" t="s">
        <v>27</v>
      </c>
      <c r="U844">
        <v>323</v>
      </c>
    </row>
    <row r="845" spans="1:21" x14ac:dyDescent="0.25">
      <c r="A845">
        <v>212111</v>
      </c>
      <c r="B845" t="s">
        <v>28</v>
      </c>
      <c r="C845" s="1">
        <v>42554</v>
      </c>
      <c r="D845" t="s">
        <v>566</v>
      </c>
      <c r="E845">
        <v>1200</v>
      </c>
      <c r="F845" s="5">
        <v>1</v>
      </c>
      <c r="G845">
        <v>22824</v>
      </c>
      <c r="H845">
        <v>100148113</v>
      </c>
      <c r="I845" t="s">
        <v>56</v>
      </c>
      <c r="J845" s="4" t="s">
        <v>24</v>
      </c>
      <c r="K845">
        <v>0</v>
      </c>
      <c r="L845" t="s">
        <v>45</v>
      </c>
      <c r="M845" s="1">
        <v>42554</v>
      </c>
      <c r="N845" t="s">
        <v>31</v>
      </c>
      <c r="O845" s="2">
        <v>1200</v>
      </c>
      <c r="P845">
        <v>2016</v>
      </c>
      <c r="Q845">
        <v>7</v>
      </c>
      <c r="R845" t="s">
        <v>26</v>
      </c>
      <c r="S845" s="3">
        <v>42552</v>
      </c>
      <c r="T845" t="s">
        <v>27</v>
      </c>
      <c r="U845">
        <v>323</v>
      </c>
    </row>
    <row r="846" spans="1:21" x14ac:dyDescent="0.25">
      <c r="A846">
        <v>212113</v>
      </c>
      <c r="B846" t="s">
        <v>28</v>
      </c>
      <c r="C846" s="1">
        <v>42554</v>
      </c>
      <c r="D846" t="s">
        <v>567</v>
      </c>
      <c r="E846">
        <v>1200</v>
      </c>
      <c r="F846" s="5">
        <v>1</v>
      </c>
      <c r="G846">
        <v>22824</v>
      </c>
      <c r="H846">
        <v>100148113</v>
      </c>
      <c r="I846" t="s">
        <v>56</v>
      </c>
      <c r="J846" s="4" t="s">
        <v>24</v>
      </c>
      <c r="K846">
        <v>0</v>
      </c>
      <c r="L846" t="s">
        <v>45</v>
      </c>
      <c r="M846" s="1">
        <v>42554</v>
      </c>
      <c r="N846" t="s">
        <v>31</v>
      </c>
      <c r="O846" s="2">
        <v>1200</v>
      </c>
      <c r="P846">
        <v>2016</v>
      </c>
      <c r="Q846">
        <v>7</v>
      </c>
      <c r="R846" t="s">
        <v>26</v>
      </c>
      <c r="S846" s="3">
        <v>42552</v>
      </c>
      <c r="T846" t="s">
        <v>27</v>
      </c>
      <c r="U846">
        <v>323</v>
      </c>
    </row>
    <row r="847" spans="1:21" x14ac:dyDescent="0.25">
      <c r="A847">
        <v>212115</v>
      </c>
      <c r="B847" t="s">
        <v>28</v>
      </c>
      <c r="C847" s="1">
        <v>42554</v>
      </c>
      <c r="D847" t="s">
        <v>568</v>
      </c>
      <c r="E847">
        <v>3775</v>
      </c>
      <c r="F847" s="5">
        <v>1</v>
      </c>
      <c r="G847">
        <v>22824</v>
      </c>
      <c r="H847">
        <v>100148113</v>
      </c>
      <c r="I847" t="s">
        <v>23</v>
      </c>
      <c r="J847" s="4" t="s">
        <v>24</v>
      </c>
      <c r="K847">
        <v>0</v>
      </c>
      <c r="L847" t="s">
        <v>45</v>
      </c>
      <c r="M847" s="1">
        <v>42554</v>
      </c>
      <c r="N847" t="s">
        <v>31</v>
      </c>
      <c r="O847" s="2">
        <v>3775</v>
      </c>
      <c r="P847">
        <v>2016</v>
      </c>
      <c r="Q847">
        <v>7</v>
      </c>
      <c r="R847" t="s">
        <v>26</v>
      </c>
      <c r="S847" s="3">
        <v>42552</v>
      </c>
      <c r="T847" t="s">
        <v>27</v>
      </c>
      <c r="U847">
        <v>323</v>
      </c>
    </row>
    <row r="848" spans="1:21" x14ac:dyDescent="0.25">
      <c r="A848">
        <v>212116</v>
      </c>
      <c r="B848" t="s">
        <v>28</v>
      </c>
      <c r="C848" s="1">
        <v>42554</v>
      </c>
      <c r="D848" t="s">
        <v>569</v>
      </c>
      <c r="E848">
        <v>3975</v>
      </c>
      <c r="F848" s="5">
        <v>2</v>
      </c>
      <c r="G848">
        <v>22824</v>
      </c>
      <c r="H848">
        <v>100148113</v>
      </c>
      <c r="I848" t="s">
        <v>23</v>
      </c>
      <c r="J848" s="4" t="s">
        <v>24</v>
      </c>
      <c r="K848">
        <v>0</v>
      </c>
      <c r="L848" t="s">
        <v>45</v>
      </c>
      <c r="M848" s="1">
        <v>42554</v>
      </c>
      <c r="N848" t="s">
        <v>31</v>
      </c>
      <c r="O848" s="2">
        <v>7950</v>
      </c>
      <c r="P848">
        <v>2016</v>
      </c>
      <c r="Q848">
        <v>7</v>
      </c>
      <c r="R848" t="s">
        <v>26</v>
      </c>
      <c r="S848" s="3">
        <v>42552</v>
      </c>
      <c r="T848" t="s">
        <v>27</v>
      </c>
      <c r="U848">
        <v>323</v>
      </c>
    </row>
    <row r="849" spans="1:21" x14ac:dyDescent="0.25">
      <c r="A849">
        <v>212117</v>
      </c>
      <c r="B849" t="s">
        <v>28</v>
      </c>
      <c r="C849" s="1">
        <v>42554</v>
      </c>
      <c r="D849" t="s">
        <v>570</v>
      </c>
      <c r="E849">
        <v>4500</v>
      </c>
      <c r="F849" s="5">
        <v>1</v>
      </c>
      <c r="G849">
        <v>22824</v>
      </c>
      <c r="H849">
        <v>100148113</v>
      </c>
      <c r="I849" t="s">
        <v>23</v>
      </c>
      <c r="J849" s="4" t="s">
        <v>24</v>
      </c>
      <c r="K849">
        <v>0</v>
      </c>
      <c r="L849" t="s">
        <v>45</v>
      </c>
      <c r="M849" s="1">
        <v>42554</v>
      </c>
      <c r="N849" t="s">
        <v>31</v>
      </c>
      <c r="O849" s="2">
        <v>4500</v>
      </c>
      <c r="P849">
        <v>2016</v>
      </c>
      <c r="Q849">
        <v>7</v>
      </c>
      <c r="R849" t="s">
        <v>26</v>
      </c>
      <c r="S849" s="3">
        <v>42552</v>
      </c>
      <c r="T849" t="s">
        <v>27</v>
      </c>
      <c r="U849">
        <v>323</v>
      </c>
    </row>
    <row r="850" spans="1:21" x14ac:dyDescent="0.25">
      <c r="A850">
        <v>212118</v>
      </c>
      <c r="B850" t="s">
        <v>28</v>
      </c>
      <c r="C850" s="1">
        <v>42554</v>
      </c>
      <c r="D850" t="s">
        <v>92</v>
      </c>
      <c r="E850">
        <v>150</v>
      </c>
      <c r="F850" s="5">
        <v>1</v>
      </c>
      <c r="G850">
        <v>22824</v>
      </c>
      <c r="H850">
        <v>100148113</v>
      </c>
      <c r="I850" t="s">
        <v>38</v>
      </c>
      <c r="J850" s="4" t="s">
        <v>24</v>
      </c>
      <c r="K850">
        <v>0</v>
      </c>
      <c r="L850" t="s">
        <v>45</v>
      </c>
      <c r="M850" s="1">
        <v>42554</v>
      </c>
      <c r="N850" t="s">
        <v>31</v>
      </c>
      <c r="O850">
        <v>150</v>
      </c>
      <c r="P850">
        <v>2016</v>
      </c>
      <c r="Q850">
        <v>7</v>
      </c>
      <c r="R850" t="s">
        <v>26</v>
      </c>
      <c r="S850" s="3">
        <v>42552</v>
      </c>
      <c r="T850" t="s">
        <v>27</v>
      </c>
      <c r="U850">
        <v>323</v>
      </c>
    </row>
    <row r="851" spans="1:21" x14ac:dyDescent="0.25">
      <c r="A851">
        <v>212119</v>
      </c>
      <c r="B851" t="s">
        <v>28</v>
      </c>
      <c r="C851" s="1">
        <v>42554</v>
      </c>
      <c r="D851" t="s">
        <v>380</v>
      </c>
      <c r="E851">
        <v>100</v>
      </c>
      <c r="F851" s="5">
        <v>1</v>
      </c>
      <c r="G851">
        <v>22824</v>
      </c>
      <c r="H851">
        <v>100148113</v>
      </c>
      <c r="I851" t="s">
        <v>38</v>
      </c>
      <c r="J851" s="4" t="s">
        <v>24</v>
      </c>
      <c r="K851">
        <v>0</v>
      </c>
      <c r="L851" t="s">
        <v>45</v>
      </c>
      <c r="M851" s="1">
        <v>42554</v>
      </c>
      <c r="N851" t="s">
        <v>31</v>
      </c>
      <c r="O851">
        <v>100</v>
      </c>
      <c r="P851">
        <v>2016</v>
      </c>
      <c r="Q851">
        <v>7</v>
      </c>
      <c r="R851" t="s">
        <v>26</v>
      </c>
      <c r="S851" s="3">
        <v>42552</v>
      </c>
      <c r="T851" t="s">
        <v>27</v>
      </c>
      <c r="U851">
        <v>323</v>
      </c>
    </row>
    <row r="852" spans="1:21" x14ac:dyDescent="0.25">
      <c r="A852">
        <v>212120</v>
      </c>
      <c r="B852" t="s">
        <v>28</v>
      </c>
      <c r="C852" s="1">
        <v>42554</v>
      </c>
      <c r="D852" t="s">
        <v>571</v>
      </c>
      <c r="E852">
        <v>80</v>
      </c>
      <c r="F852" s="5">
        <v>1</v>
      </c>
      <c r="G852">
        <v>22824</v>
      </c>
      <c r="H852">
        <v>100148113</v>
      </c>
      <c r="I852" t="s">
        <v>38</v>
      </c>
      <c r="J852" s="4" t="s">
        <v>24</v>
      </c>
      <c r="K852">
        <v>0</v>
      </c>
      <c r="L852" t="s">
        <v>45</v>
      </c>
      <c r="M852" s="1">
        <v>42554</v>
      </c>
      <c r="N852" t="s">
        <v>31</v>
      </c>
      <c r="O852">
        <v>80</v>
      </c>
      <c r="P852">
        <v>2016</v>
      </c>
      <c r="Q852">
        <v>7</v>
      </c>
      <c r="R852" t="s">
        <v>26</v>
      </c>
      <c r="S852" s="3">
        <v>42552</v>
      </c>
      <c r="T852" t="s">
        <v>27</v>
      </c>
      <c r="U852">
        <v>323</v>
      </c>
    </row>
    <row r="853" spans="1:21" x14ac:dyDescent="0.25">
      <c r="A853">
        <v>212121</v>
      </c>
      <c r="B853" t="s">
        <v>28</v>
      </c>
      <c r="C853" s="1">
        <v>42554</v>
      </c>
      <c r="D853" t="s">
        <v>353</v>
      </c>
      <c r="E853">
        <v>80</v>
      </c>
      <c r="F853" s="5">
        <v>1</v>
      </c>
      <c r="G853">
        <v>22824</v>
      </c>
      <c r="H853">
        <v>100148113</v>
      </c>
      <c r="I853" t="s">
        <v>38</v>
      </c>
      <c r="J853" s="4" t="s">
        <v>24</v>
      </c>
      <c r="K853">
        <v>0</v>
      </c>
      <c r="L853" t="s">
        <v>45</v>
      </c>
      <c r="M853" s="1">
        <v>42554</v>
      </c>
      <c r="N853" t="s">
        <v>31</v>
      </c>
      <c r="O853">
        <v>80</v>
      </c>
      <c r="P853">
        <v>2016</v>
      </c>
      <c r="Q853">
        <v>7</v>
      </c>
      <c r="R853" t="s">
        <v>26</v>
      </c>
      <c r="S853" s="3">
        <v>42552</v>
      </c>
      <c r="T853" t="s">
        <v>27</v>
      </c>
      <c r="U853">
        <v>323</v>
      </c>
    </row>
    <row r="854" spans="1:21" x14ac:dyDescent="0.25">
      <c r="A854">
        <v>212122</v>
      </c>
      <c r="B854" t="s">
        <v>28</v>
      </c>
      <c r="C854" s="1">
        <v>42554</v>
      </c>
      <c r="D854" t="s">
        <v>368</v>
      </c>
      <c r="E854">
        <v>260</v>
      </c>
      <c r="F854" s="5">
        <v>1</v>
      </c>
      <c r="G854">
        <v>22824</v>
      </c>
      <c r="H854">
        <v>100148113</v>
      </c>
      <c r="I854" t="s">
        <v>38</v>
      </c>
      <c r="J854" s="4" t="s">
        <v>24</v>
      </c>
      <c r="K854">
        <v>0</v>
      </c>
      <c r="L854" t="s">
        <v>45</v>
      </c>
      <c r="M854" s="1">
        <v>42554</v>
      </c>
      <c r="N854" t="s">
        <v>31</v>
      </c>
      <c r="O854">
        <v>260</v>
      </c>
      <c r="P854">
        <v>2016</v>
      </c>
      <c r="Q854">
        <v>7</v>
      </c>
      <c r="R854" t="s">
        <v>26</v>
      </c>
      <c r="S854" s="3">
        <v>42552</v>
      </c>
      <c r="T854" t="s">
        <v>27</v>
      </c>
      <c r="U854">
        <v>323</v>
      </c>
    </row>
    <row r="855" spans="1:21" x14ac:dyDescent="0.25">
      <c r="A855">
        <v>212123</v>
      </c>
      <c r="B855" t="s">
        <v>28</v>
      </c>
      <c r="C855" s="1">
        <v>42554</v>
      </c>
      <c r="D855" t="s">
        <v>515</v>
      </c>
      <c r="E855">
        <v>6900</v>
      </c>
      <c r="F855" s="5">
        <v>1</v>
      </c>
      <c r="G855">
        <v>6900</v>
      </c>
      <c r="H855">
        <v>100148114</v>
      </c>
      <c r="I855" t="s">
        <v>43</v>
      </c>
      <c r="J855" s="4" t="s">
        <v>24</v>
      </c>
      <c r="K855">
        <v>0</v>
      </c>
      <c r="L855" t="s">
        <v>44</v>
      </c>
      <c r="M855" s="1">
        <v>42554</v>
      </c>
      <c r="N855" t="s">
        <v>31</v>
      </c>
      <c r="O855" s="2">
        <v>6900</v>
      </c>
      <c r="P855">
        <v>2016</v>
      </c>
      <c r="Q855">
        <v>7</v>
      </c>
      <c r="R855" t="s">
        <v>26</v>
      </c>
      <c r="S855" s="3">
        <v>42552</v>
      </c>
      <c r="T855" t="s">
        <v>27</v>
      </c>
      <c r="U855">
        <v>275</v>
      </c>
    </row>
    <row r="856" spans="1:21" x14ac:dyDescent="0.25">
      <c r="A856">
        <v>212124</v>
      </c>
      <c r="B856" t="s">
        <v>28</v>
      </c>
      <c r="C856" s="1">
        <v>42554</v>
      </c>
      <c r="D856" t="s">
        <v>572</v>
      </c>
      <c r="E856">
        <v>3750</v>
      </c>
      <c r="F856" s="5">
        <v>1</v>
      </c>
      <c r="G856">
        <v>3750</v>
      </c>
      <c r="H856">
        <v>100148115</v>
      </c>
      <c r="I856" t="s">
        <v>43</v>
      </c>
      <c r="J856" s="4">
        <v>1234</v>
      </c>
      <c r="K856">
        <v>0</v>
      </c>
      <c r="L856" t="s">
        <v>255</v>
      </c>
      <c r="M856" s="1">
        <v>42554</v>
      </c>
      <c r="N856" t="s">
        <v>31</v>
      </c>
      <c r="O856" s="2">
        <v>3750</v>
      </c>
      <c r="P856">
        <v>2016</v>
      </c>
      <c r="Q856">
        <v>7</v>
      </c>
      <c r="R856" t="s">
        <v>26</v>
      </c>
      <c r="S856" s="3">
        <v>42552</v>
      </c>
      <c r="T856" t="s">
        <v>27</v>
      </c>
      <c r="U856">
        <v>324</v>
      </c>
    </row>
    <row r="857" spans="1:21" x14ac:dyDescent="0.25">
      <c r="A857">
        <v>212125</v>
      </c>
      <c r="B857" t="s">
        <v>28</v>
      </c>
      <c r="C857" s="1">
        <v>42554</v>
      </c>
      <c r="D857" t="s">
        <v>564</v>
      </c>
      <c r="E857">
        <v>1190</v>
      </c>
      <c r="F857" s="5">
        <v>1</v>
      </c>
      <c r="G857">
        <v>20987</v>
      </c>
      <c r="H857">
        <v>100148116</v>
      </c>
      <c r="I857" t="s">
        <v>71</v>
      </c>
      <c r="J857" s="4" t="s">
        <v>24</v>
      </c>
      <c r="K857">
        <v>0</v>
      </c>
      <c r="L857" t="s">
        <v>45</v>
      </c>
      <c r="M857" s="1">
        <v>42554</v>
      </c>
      <c r="N857" t="s">
        <v>31</v>
      </c>
      <c r="O857" s="2">
        <v>1190</v>
      </c>
      <c r="P857">
        <v>2016</v>
      </c>
      <c r="Q857">
        <v>7</v>
      </c>
      <c r="R857" t="s">
        <v>26</v>
      </c>
      <c r="S857" s="3">
        <v>42552</v>
      </c>
      <c r="T857" t="s">
        <v>27</v>
      </c>
      <c r="U857">
        <v>323</v>
      </c>
    </row>
    <row r="858" spans="1:21" x14ac:dyDescent="0.25">
      <c r="A858">
        <v>212126</v>
      </c>
      <c r="B858" t="s">
        <v>28</v>
      </c>
      <c r="C858" s="1">
        <v>42554</v>
      </c>
      <c r="D858" t="s">
        <v>568</v>
      </c>
      <c r="E858">
        <v>3775</v>
      </c>
      <c r="F858" s="5">
        <v>1</v>
      </c>
      <c r="G858">
        <v>20987</v>
      </c>
      <c r="H858">
        <v>100148116</v>
      </c>
      <c r="I858" t="s">
        <v>23</v>
      </c>
      <c r="J858" s="4" t="s">
        <v>24</v>
      </c>
      <c r="K858">
        <v>0</v>
      </c>
      <c r="L858" t="s">
        <v>45</v>
      </c>
      <c r="M858" s="1">
        <v>42554</v>
      </c>
      <c r="N858" t="s">
        <v>31</v>
      </c>
      <c r="O858" s="2">
        <v>3775</v>
      </c>
      <c r="P858">
        <v>2016</v>
      </c>
      <c r="Q858">
        <v>7</v>
      </c>
      <c r="R858" t="s">
        <v>26</v>
      </c>
      <c r="S858" s="3">
        <v>42552</v>
      </c>
      <c r="T858" t="s">
        <v>27</v>
      </c>
      <c r="U858">
        <v>323</v>
      </c>
    </row>
    <row r="859" spans="1:21" x14ac:dyDescent="0.25">
      <c r="A859">
        <v>212127</v>
      </c>
      <c r="B859" t="s">
        <v>28</v>
      </c>
      <c r="C859" s="1">
        <v>42554</v>
      </c>
      <c r="D859" t="s">
        <v>570</v>
      </c>
      <c r="E859">
        <v>4500</v>
      </c>
      <c r="F859" s="5">
        <v>1</v>
      </c>
      <c r="G859">
        <v>20987</v>
      </c>
      <c r="H859">
        <v>100148116</v>
      </c>
      <c r="I859" t="s">
        <v>23</v>
      </c>
      <c r="J859" s="4" t="s">
        <v>24</v>
      </c>
      <c r="K859">
        <v>0</v>
      </c>
      <c r="L859" t="s">
        <v>45</v>
      </c>
      <c r="M859" s="1">
        <v>42554</v>
      </c>
      <c r="N859" t="s">
        <v>31</v>
      </c>
      <c r="O859" s="2">
        <v>4500</v>
      </c>
      <c r="P859">
        <v>2016</v>
      </c>
      <c r="Q859">
        <v>7</v>
      </c>
      <c r="R859" t="s">
        <v>26</v>
      </c>
      <c r="S859" s="3">
        <v>42552</v>
      </c>
      <c r="T859" t="s">
        <v>27</v>
      </c>
      <c r="U859">
        <v>323</v>
      </c>
    </row>
    <row r="860" spans="1:21" x14ac:dyDescent="0.25">
      <c r="A860">
        <v>212128</v>
      </c>
      <c r="B860" t="s">
        <v>28</v>
      </c>
      <c r="C860" s="1">
        <v>42554</v>
      </c>
      <c r="D860" t="s">
        <v>368</v>
      </c>
      <c r="E860">
        <v>260</v>
      </c>
      <c r="F860" s="5">
        <v>1</v>
      </c>
      <c r="G860">
        <v>20987</v>
      </c>
      <c r="H860">
        <v>100148116</v>
      </c>
      <c r="I860" t="s">
        <v>38</v>
      </c>
      <c r="J860" s="4" t="s">
        <v>24</v>
      </c>
      <c r="K860">
        <v>0</v>
      </c>
      <c r="L860" t="s">
        <v>45</v>
      </c>
      <c r="M860" s="1">
        <v>42554</v>
      </c>
      <c r="N860" t="s">
        <v>31</v>
      </c>
      <c r="O860">
        <v>260</v>
      </c>
      <c r="P860">
        <v>2016</v>
      </c>
      <c r="Q860">
        <v>7</v>
      </c>
      <c r="R860" t="s">
        <v>26</v>
      </c>
      <c r="S860" s="3">
        <v>42552</v>
      </c>
      <c r="T860" t="s">
        <v>27</v>
      </c>
      <c r="U860">
        <v>323</v>
      </c>
    </row>
    <row r="861" spans="1:21" x14ac:dyDescent="0.25">
      <c r="A861">
        <v>212129</v>
      </c>
      <c r="B861" t="s">
        <v>28</v>
      </c>
      <c r="C861" s="1">
        <v>42554</v>
      </c>
      <c r="D861" t="s">
        <v>152</v>
      </c>
      <c r="E861">
        <v>80</v>
      </c>
      <c r="F861" s="5">
        <v>1</v>
      </c>
      <c r="G861">
        <v>20987</v>
      </c>
      <c r="H861">
        <v>100148116</v>
      </c>
      <c r="I861" t="s">
        <v>38</v>
      </c>
      <c r="J861" s="4" t="s">
        <v>24</v>
      </c>
      <c r="K861">
        <v>0</v>
      </c>
      <c r="L861" t="s">
        <v>45</v>
      </c>
      <c r="M861" s="1">
        <v>42554</v>
      </c>
      <c r="N861" t="s">
        <v>31</v>
      </c>
      <c r="O861">
        <v>80</v>
      </c>
      <c r="P861">
        <v>2016</v>
      </c>
      <c r="Q861">
        <v>7</v>
      </c>
      <c r="R861" t="s">
        <v>26</v>
      </c>
      <c r="S861" s="3">
        <v>42552</v>
      </c>
      <c r="T861" t="s">
        <v>27</v>
      </c>
      <c r="U861">
        <v>323</v>
      </c>
    </row>
    <row r="862" spans="1:21" x14ac:dyDescent="0.25">
      <c r="A862">
        <v>212130</v>
      </c>
      <c r="B862" t="s">
        <v>28</v>
      </c>
      <c r="C862" s="1">
        <v>42554</v>
      </c>
      <c r="D862" t="s">
        <v>571</v>
      </c>
      <c r="E862">
        <v>80</v>
      </c>
      <c r="F862" s="5">
        <v>1</v>
      </c>
      <c r="G862">
        <v>20987</v>
      </c>
      <c r="H862">
        <v>100148116</v>
      </c>
      <c r="I862" t="s">
        <v>38</v>
      </c>
      <c r="J862" s="4" t="s">
        <v>24</v>
      </c>
      <c r="K862">
        <v>0</v>
      </c>
      <c r="L862" t="s">
        <v>45</v>
      </c>
      <c r="M862" s="1">
        <v>42554</v>
      </c>
      <c r="N862" t="s">
        <v>31</v>
      </c>
      <c r="O862">
        <v>80</v>
      </c>
      <c r="P862">
        <v>2016</v>
      </c>
      <c r="Q862">
        <v>7</v>
      </c>
      <c r="R862" t="s">
        <v>26</v>
      </c>
      <c r="S862" s="3">
        <v>42552</v>
      </c>
      <c r="T862" t="s">
        <v>27</v>
      </c>
      <c r="U862">
        <v>323</v>
      </c>
    </row>
    <row r="863" spans="1:21" x14ac:dyDescent="0.25">
      <c r="A863">
        <v>212131</v>
      </c>
      <c r="B863" t="s">
        <v>28</v>
      </c>
      <c r="C863" s="1">
        <v>42554</v>
      </c>
      <c r="D863" t="s">
        <v>40</v>
      </c>
      <c r="E863">
        <v>80</v>
      </c>
      <c r="F863" s="5">
        <v>1</v>
      </c>
      <c r="G863">
        <v>20987</v>
      </c>
      <c r="H863">
        <v>100148116</v>
      </c>
      <c r="I863" t="s">
        <v>38</v>
      </c>
      <c r="J863" s="4" t="s">
        <v>24</v>
      </c>
      <c r="K863">
        <v>0</v>
      </c>
      <c r="L863" t="s">
        <v>45</v>
      </c>
      <c r="M863" s="1">
        <v>42554</v>
      </c>
      <c r="N863" t="s">
        <v>31</v>
      </c>
      <c r="O863">
        <v>80</v>
      </c>
      <c r="P863">
        <v>2016</v>
      </c>
      <c r="Q863">
        <v>7</v>
      </c>
      <c r="R863" t="s">
        <v>26</v>
      </c>
      <c r="S863" s="3">
        <v>42552</v>
      </c>
      <c r="T863" t="s">
        <v>27</v>
      </c>
      <c r="U863">
        <v>323</v>
      </c>
    </row>
    <row r="864" spans="1:21" x14ac:dyDescent="0.25">
      <c r="A864">
        <v>212132</v>
      </c>
      <c r="B864" t="s">
        <v>28</v>
      </c>
      <c r="C864" s="1">
        <v>42554</v>
      </c>
      <c r="D864" t="s">
        <v>92</v>
      </c>
      <c r="E864">
        <v>150</v>
      </c>
      <c r="F864" s="5">
        <v>1</v>
      </c>
      <c r="G864">
        <v>20987</v>
      </c>
      <c r="H864">
        <v>100148116</v>
      </c>
      <c r="I864" t="s">
        <v>38</v>
      </c>
      <c r="J864" s="4" t="s">
        <v>24</v>
      </c>
      <c r="K864">
        <v>0</v>
      </c>
      <c r="L864" t="s">
        <v>45</v>
      </c>
      <c r="M864" s="1">
        <v>42554</v>
      </c>
      <c r="N864" t="s">
        <v>31</v>
      </c>
      <c r="O864">
        <v>150</v>
      </c>
      <c r="P864">
        <v>2016</v>
      </c>
      <c r="Q864">
        <v>7</v>
      </c>
      <c r="R864" t="s">
        <v>26</v>
      </c>
      <c r="S864" s="3">
        <v>42552</v>
      </c>
      <c r="T864" t="s">
        <v>27</v>
      </c>
      <c r="U864">
        <v>323</v>
      </c>
    </row>
    <row r="865" spans="1:21" x14ac:dyDescent="0.25">
      <c r="A865">
        <v>212133</v>
      </c>
      <c r="B865" t="s">
        <v>28</v>
      </c>
      <c r="C865" s="1">
        <v>42554</v>
      </c>
      <c r="D865" t="s">
        <v>353</v>
      </c>
      <c r="E865">
        <v>80</v>
      </c>
      <c r="F865" s="5">
        <v>1</v>
      </c>
      <c r="G865">
        <v>20987</v>
      </c>
      <c r="H865">
        <v>100148116</v>
      </c>
      <c r="I865" t="s">
        <v>38</v>
      </c>
      <c r="J865" s="4" t="s">
        <v>24</v>
      </c>
      <c r="K865">
        <v>0</v>
      </c>
      <c r="L865" t="s">
        <v>45</v>
      </c>
      <c r="M865" s="1">
        <v>42554</v>
      </c>
      <c r="N865" t="s">
        <v>31</v>
      </c>
      <c r="O865">
        <v>80</v>
      </c>
      <c r="P865">
        <v>2016</v>
      </c>
      <c r="Q865">
        <v>7</v>
      </c>
      <c r="R865" t="s">
        <v>26</v>
      </c>
      <c r="S865" s="3">
        <v>42552</v>
      </c>
      <c r="T865" t="s">
        <v>27</v>
      </c>
      <c r="U865">
        <v>323</v>
      </c>
    </row>
    <row r="866" spans="1:21" x14ac:dyDescent="0.25">
      <c r="A866">
        <v>212134</v>
      </c>
      <c r="B866" t="s">
        <v>28</v>
      </c>
      <c r="C866" s="1">
        <v>42554</v>
      </c>
      <c r="D866" t="s">
        <v>90</v>
      </c>
      <c r="E866">
        <v>2996</v>
      </c>
      <c r="F866" s="5">
        <v>2</v>
      </c>
      <c r="G866">
        <v>20987</v>
      </c>
      <c r="H866">
        <v>100148116</v>
      </c>
      <c r="I866" t="s">
        <v>23</v>
      </c>
      <c r="J866" s="4" t="s">
        <v>24</v>
      </c>
      <c r="K866">
        <v>0</v>
      </c>
      <c r="L866" t="s">
        <v>45</v>
      </c>
      <c r="M866" s="1">
        <v>42554</v>
      </c>
      <c r="N866" t="s">
        <v>31</v>
      </c>
      <c r="O866" s="2">
        <v>5992</v>
      </c>
      <c r="P866">
        <v>2016</v>
      </c>
      <c r="Q866">
        <v>7</v>
      </c>
      <c r="R866" t="s">
        <v>26</v>
      </c>
      <c r="S866" s="3">
        <v>42552</v>
      </c>
      <c r="T866" t="s">
        <v>27</v>
      </c>
      <c r="U866">
        <v>323</v>
      </c>
    </row>
    <row r="867" spans="1:21" x14ac:dyDescent="0.25">
      <c r="A867">
        <v>212135</v>
      </c>
      <c r="B867" t="s">
        <v>28</v>
      </c>
      <c r="C867" s="1">
        <v>42554</v>
      </c>
      <c r="D867" t="s">
        <v>566</v>
      </c>
      <c r="E867">
        <v>1200</v>
      </c>
      <c r="F867" s="5">
        <v>2</v>
      </c>
      <c r="G867">
        <v>20987</v>
      </c>
      <c r="H867">
        <v>100148116</v>
      </c>
      <c r="I867" t="s">
        <v>56</v>
      </c>
      <c r="J867" s="4" t="s">
        <v>24</v>
      </c>
      <c r="K867">
        <v>0</v>
      </c>
      <c r="L867" t="s">
        <v>45</v>
      </c>
      <c r="M867" s="1">
        <v>42554</v>
      </c>
      <c r="N867" t="s">
        <v>31</v>
      </c>
      <c r="O867" s="2">
        <v>2400</v>
      </c>
      <c r="P867">
        <v>2016</v>
      </c>
      <c r="Q867">
        <v>7</v>
      </c>
      <c r="R867" t="s">
        <v>26</v>
      </c>
      <c r="S867" s="3">
        <v>42552</v>
      </c>
      <c r="T867" t="s">
        <v>27</v>
      </c>
      <c r="U867">
        <v>323</v>
      </c>
    </row>
    <row r="868" spans="1:21" x14ac:dyDescent="0.25">
      <c r="A868">
        <v>212137</v>
      </c>
      <c r="B868" t="s">
        <v>28</v>
      </c>
      <c r="C868" s="1">
        <v>42554</v>
      </c>
      <c r="D868" t="s">
        <v>573</v>
      </c>
      <c r="E868">
        <v>1200</v>
      </c>
      <c r="F868" s="5">
        <v>2</v>
      </c>
      <c r="G868">
        <v>20987</v>
      </c>
      <c r="H868">
        <v>100148116</v>
      </c>
      <c r="I868" t="s">
        <v>56</v>
      </c>
      <c r="J868" s="4" t="s">
        <v>24</v>
      </c>
      <c r="K868">
        <v>0</v>
      </c>
      <c r="L868" t="s">
        <v>45</v>
      </c>
      <c r="M868" s="1">
        <v>42554</v>
      </c>
      <c r="N868" t="s">
        <v>31</v>
      </c>
      <c r="O868" s="2">
        <v>2400</v>
      </c>
      <c r="P868">
        <v>2016</v>
      </c>
      <c r="Q868">
        <v>7</v>
      </c>
      <c r="R868" t="s">
        <v>26</v>
      </c>
      <c r="S868" s="3">
        <v>42552</v>
      </c>
      <c r="T868" t="s">
        <v>27</v>
      </c>
      <c r="U868">
        <v>323</v>
      </c>
    </row>
    <row r="869" spans="1:21" x14ac:dyDescent="0.25">
      <c r="A869">
        <v>212139</v>
      </c>
      <c r="B869" t="s">
        <v>28</v>
      </c>
      <c r="C869" s="1">
        <v>42554</v>
      </c>
      <c r="D869" t="s">
        <v>564</v>
      </c>
      <c r="E869">
        <v>1190</v>
      </c>
      <c r="F869" s="5">
        <v>1</v>
      </c>
      <c r="G869">
        <v>14995</v>
      </c>
      <c r="H869">
        <v>100148117</v>
      </c>
      <c r="I869" t="s">
        <v>71</v>
      </c>
      <c r="J869" s="4" t="s">
        <v>24</v>
      </c>
      <c r="K869">
        <v>0</v>
      </c>
      <c r="L869" t="s">
        <v>45</v>
      </c>
      <c r="M869" s="1">
        <v>42554</v>
      </c>
      <c r="N869" t="s">
        <v>31</v>
      </c>
      <c r="O869" s="2">
        <v>1190</v>
      </c>
      <c r="P869">
        <v>2016</v>
      </c>
      <c r="Q869">
        <v>7</v>
      </c>
      <c r="R869" t="s">
        <v>26</v>
      </c>
      <c r="S869" s="3">
        <v>42552</v>
      </c>
      <c r="T869" t="s">
        <v>27</v>
      </c>
      <c r="U869">
        <v>323</v>
      </c>
    </row>
    <row r="870" spans="1:21" x14ac:dyDescent="0.25">
      <c r="A870">
        <v>212140</v>
      </c>
      <c r="B870" t="s">
        <v>28</v>
      </c>
      <c r="C870" s="1">
        <v>42554</v>
      </c>
      <c r="D870" t="s">
        <v>568</v>
      </c>
      <c r="E870">
        <v>3775</v>
      </c>
      <c r="F870" s="5">
        <v>1</v>
      </c>
      <c r="G870">
        <v>14995</v>
      </c>
      <c r="H870">
        <v>100148117</v>
      </c>
      <c r="I870" t="s">
        <v>23</v>
      </c>
      <c r="J870" s="4" t="s">
        <v>24</v>
      </c>
      <c r="K870">
        <v>0</v>
      </c>
      <c r="L870" t="s">
        <v>45</v>
      </c>
      <c r="M870" s="1">
        <v>42554</v>
      </c>
      <c r="N870" t="s">
        <v>31</v>
      </c>
      <c r="O870" s="2">
        <v>3775</v>
      </c>
      <c r="P870">
        <v>2016</v>
      </c>
      <c r="Q870">
        <v>7</v>
      </c>
      <c r="R870" t="s">
        <v>26</v>
      </c>
      <c r="S870" s="3">
        <v>42552</v>
      </c>
      <c r="T870" t="s">
        <v>27</v>
      </c>
      <c r="U870">
        <v>323</v>
      </c>
    </row>
    <row r="871" spans="1:21" x14ac:dyDescent="0.25">
      <c r="A871">
        <v>212141</v>
      </c>
      <c r="B871" t="s">
        <v>28</v>
      </c>
      <c r="C871" s="1">
        <v>42554</v>
      </c>
      <c r="D871" t="s">
        <v>570</v>
      </c>
      <c r="E871">
        <v>4500</v>
      </c>
      <c r="F871" s="5">
        <v>1</v>
      </c>
      <c r="G871">
        <v>14995</v>
      </c>
      <c r="H871">
        <v>100148117</v>
      </c>
      <c r="I871" t="s">
        <v>23</v>
      </c>
      <c r="J871" s="4" t="s">
        <v>24</v>
      </c>
      <c r="K871">
        <v>0</v>
      </c>
      <c r="L871" t="s">
        <v>45</v>
      </c>
      <c r="M871" s="1">
        <v>42554</v>
      </c>
      <c r="N871" t="s">
        <v>31</v>
      </c>
      <c r="O871" s="2">
        <v>4500</v>
      </c>
      <c r="P871">
        <v>2016</v>
      </c>
      <c r="Q871">
        <v>7</v>
      </c>
      <c r="R871" t="s">
        <v>26</v>
      </c>
      <c r="S871" s="3">
        <v>42552</v>
      </c>
      <c r="T871" t="s">
        <v>27</v>
      </c>
      <c r="U871">
        <v>323</v>
      </c>
    </row>
    <row r="872" spans="1:21" x14ac:dyDescent="0.25">
      <c r="A872">
        <v>212142</v>
      </c>
      <c r="B872" t="s">
        <v>28</v>
      </c>
      <c r="C872" s="1">
        <v>42554</v>
      </c>
      <c r="D872" t="s">
        <v>368</v>
      </c>
      <c r="E872">
        <v>260</v>
      </c>
      <c r="F872" s="5">
        <v>1</v>
      </c>
      <c r="G872">
        <v>14995</v>
      </c>
      <c r="H872">
        <v>100148117</v>
      </c>
      <c r="I872" t="s">
        <v>38</v>
      </c>
      <c r="J872" s="4" t="s">
        <v>24</v>
      </c>
      <c r="K872">
        <v>0</v>
      </c>
      <c r="L872" t="s">
        <v>45</v>
      </c>
      <c r="M872" s="1">
        <v>42554</v>
      </c>
      <c r="N872" t="s">
        <v>31</v>
      </c>
      <c r="O872">
        <v>260</v>
      </c>
      <c r="P872">
        <v>2016</v>
      </c>
      <c r="Q872">
        <v>7</v>
      </c>
      <c r="R872" t="s">
        <v>26</v>
      </c>
      <c r="S872" s="3">
        <v>42552</v>
      </c>
      <c r="T872" t="s">
        <v>27</v>
      </c>
      <c r="U872">
        <v>323</v>
      </c>
    </row>
    <row r="873" spans="1:21" x14ac:dyDescent="0.25">
      <c r="A873">
        <v>212143</v>
      </c>
      <c r="B873" t="s">
        <v>28</v>
      </c>
      <c r="C873" s="1">
        <v>42554</v>
      </c>
      <c r="D873" t="s">
        <v>152</v>
      </c>
      <c r="E873">
        <v>80</v>
      </c>
      <c r="F873" s="5">
        <v>1</v>
      </c>
      <c r="G873">
        <v>14995</v>
      </c>
      <c r="H873">
        <v>100148117</v>
      </c>
      <c r="I873" t="s">
        <v>38</v>
      </c>
      <c r="J873" s="4" t="s">
        <v>24</v>
      </c>
      <c r="K873">
        <v>0</v>
      </c>
      <c r="L873" t="s">
        <v>45</v>
      </c>
      <c r="M873" s="1">
        <v>42554</v>
      </c>
      <c r="N873" t="s">
        <v>31</v>
      </c>
      <c r="O873">
        <v>80</v>
      </c>
      <c r="P873">
        <v>2016</v>
      </c>
      <c r="Q873">
        <v>7</v>
      </c>
      <c r="R873" t="s">
        <v>26</v>
      </c>
      <c r="S873" s="3">
        <v>42552</v>
      </c>
      <c r="T873" t="s">
        <v>27</v>
      </c>
      <c r="U873">
        <v>323</v>
      </c>
    </row>
    <row r="874" spans="1:21" x14ac:dyDescent="0.25">
      <c r="A874">
        <v>212144</v>
      </c>
      <c r="B874" t="s">
        <v>28</v>
      </c>
      <c r="C874" s="1">
        <v>42554</v>
      </c>
      <c r="D874" t="s">
        <v>571</v>
      </c>
      <c r="E874">
        <v>80</v>
      </c>
      <c r="F874" s="5">
        <v>1</v>
      </c>
      <c r="G874">
        <v>14995</v>
      </c>
      <c r="H874">
        <v>100148117</v>
      </c>
      <c r="I874" t="s">
        <v>38</v>
      </c>
      <c r="J874" s="4" t="s">
        <v>24</v>
      </c>
      <c r="K874">
        <v>0</v>
      </c>
      <c r="L874" t="s">
        <v>45</v>
      </c>
      <c r="M874" s="1">
        <v>42554</v>
      </c>
      <c r="N874" t="s">
        <v>31</v>
      </c>
      <c r="O874">
        <v>80</v>
      </c>
      <c r="P874">
        <v>2016</v>
      </c>
      <c r="Q874">
        <v>7</v>
      </c>
      <c r="R874" t="s">
        <v>26</v>
      </c>
      <c r="S874" s="3">
        <v>42552</v>
      </c>
      <c r="T874" t="s">
        <v>27</v>
      </c>
      <c r="U874">
        <v>323</v>
      </c>
    </row>
    <row r="875" spans="1:21" x14ac:dyDescent="0.25">
      <c r="A875">
        <v>212145</v>
      </c>
      <c r="B875" t="s">
        <v>28</v>
      </c>
      <c r="C875" s="1">
        <v>42554</v>
      </c>
      <c r="D875" t="s">
        <v>40</v>
      </c>
      <c r="E875">
        <v>80</v>
      </c>
      <c r="F875" s="5">
        <v>1</v>
      </c>
      <c r="G875">
        <v>14995</v>
      </c>
      <c r="H875">
        <v>100148117</v>
      </c>
      <c r="I875" t="s">
        <v>38</v>
      </c>
      <c r="J875" s="4" t="s">
        <v>24</v>
      </c>
      <c r="K875">
        <v>0</v>
      </c>
      <c r="L875" t="s">
        <v>45</v>
      </c>
      <c r="M875" s="1">
        <v>42554</v>
      </c>
      <c r="N875" t="s">
        <v>31</v>
      </c>
      <c r="O875">
        <v>80</v>
      </c>
      <c r="P875">
        <v>2016</v>
      </c>
      <c r="Q875">
        <v>7</v>
      </c>
      <c r="R875" t="s">
        <v>26</v>
      </c>
      <c r="S875" s="3">
        <v>42552</v>
      </c>
      <c r="T875" t="s">
        <v>27</v>
      </c>
      <c r="U875">
        <v>323</v>
      </c>
    </row>
    <row r="876" spans="1:21" x14ac:dyDescent="0.25">
      <c r="A876">
        <v>212146</v>
      </c>
      <c r="B876" t="s">
        <v>28</v>
      </c>
      <c r="C876" s="1">
        <v>42554</v>
      </c>
      <c r="D876" t="s">
        <v>92</v>
      </c>
      <c r="E876">
        <v>150</v>
      </c>
      <c r="F876" s="5">
        <v>1</v>
      </c>
      <c r="G876">
        <v>14995</v>
      </c>
      <c r="H876">
        <v>100148117</v>
      </c>
      <c r="I876" t="s">
        <v>38</v>
      </c>
      <c r="J876" s="4" t="s">
        <v>24</v>
      </c>
      <c r="K876">
        <v>0</v>
      </c>
      <c r="L876" t="s">
        <v>45</v>
      </c>
      <c r="M876" s="1">
        <v>42554</v>
      </c>
      <c r="N876" t="s">
        <v>31</v>
      </c>
      <c r="O876">
        <v>150</v>
      </c>
      <c r="P876">
        <v>2016</v>
      </c>
      <c r="Q876">
        <v>7</v>
      </c>
      <c r="R876" t="s">
        <v>26</v>
      </c>
      <c r="S876" s="3">
        <v>42552</v>
      </c>
      <c r="T876" t="s">
        <v>27</v>
      </c>
      <c r="U876">
        <v>323</v>
      </c>
    </row>
    <row r="877" spans="1:21" x14ac:dyDescent="0.25">
      <c r="A877">
        <v>212147</v>
      </c>
      <c r="B877" t="s">
        <v>28</v>
      </c>
      <c r="C877" s="1">
        <v>42554</v>
      </c>
      <c r="D877" t="s">
        <v>353</v>
      </c>
      <c r="E877">
        <v>80</v>
      </c>
      <c r="F877" s="5">
        <v>1</v>
      </c>
      <c r="G877">
        <v>14995</v>
      </c>
      <c r="H877">
        <v>100148117</v>
      </c>
      <c r="I877" t="s">
        <v>38</v>
      </c>
      <c r="J877" s="4" t="s">
        <v>24</v>
      </c>
      <c r="K877">
        <v>0</v>
      </c>
      <c r="L877" t="s">
        <v>45</v>
      </c>
      <c r="M877" s="1">
        <v>42554</v>
      </c>
      <c r="N877" t="s">
        <v>31</v>
      </c>
      <c r="O877">
        <v>80</v>
      </c>
      <c r="P877">
        <v>2016</v>
      </c>
      <c r="Q877">
        <v>7</v>
      </c>
      <c r="R877" t="s">
        <v>26</v>
      </c>
      <c r="S877" s="3">
        <v>42552</v>
      </c>
      <c r="T877" t="s">
        <v>27</v>
      </c>
      <c r="U877">
        <v>323</v>
      </c>
    </row>
    <row r="878" spans="1:21" x14ac:dyDescent="0.25">
      <c r="A878">
        <v>212148</v>
      </c>
      <c r="B878" t="s">
        <v>28</v>
      </c>
      <c r="C878" s="1">
        <v>42554</v>
      </c>
      <c r="D878" t="s">
        <v>566</v>
      </c>
      <c r="E878">
        <v>1200</v>
      </c>
      <c r="F878" s="5">
        <v>2</v>
      </c>
      <c r="G878">
        <v>14995</v>
      </c>
      <c r="H878">
        <v>100148117</v>
      </c>
      <c r="I878" t="s">
        <v>56</v>
      </c>
      <c r="J878" s="4" t="s">
        <v>24</v>
      </c>
      <c r="K878">
        <v>0</v>
      </c>
      <c r="L878" t="s">
        <v>45</v>
      </c>
      <c r="M878" s="1">
        <v>42554</v>
      </c>
      <c r="N878" t="s">
        <v>31</v>
      </c>
      <c r="O878" s="2">
        <v>2400</v>
      </c>
      <c r="P878">
        <v>2016</v>
      </c>
      <c r="Q878">
        <v>7</v>
      </c>
      <c r="R878" t="s">
        <v>26</v>
      </c>
      <c r="S878" s="3">
        <v>42552</v>
      </c>
      <c r="T878" t="s">
        <v>27</v>
      </c>
      <c r="U878">
        <v>323</v>
      </c>
    </row>
    <row r="879" spans="1:21" x14ac:dyDescent="0.25">
      <c r="A879">
        <v>212150</v>
      </c>
      <c r="B879" t="s">
        <v>28</v>
      </c>
      <c r="C879" s="1">
        <v>42554</v>
      </c>
      <c r="D879" t="s">
        <v>573</v>
      </c>
      <c r="E879">
        <v>1200</v>
      </c>
      <c r="F879" s="5">
        <v>2</v>
      </c>
      <c r="G879">
        <v>14995</v>
      </c>
      <c r="H879">
        <v>100148117</v>
      </c>
      <c r="I879" t="s">
        <v>56</v>
      </c>
      <c r="J879" s="4" t="s">
        <v>24</v>
      </c>
      <c r="K879">
        <v>0</v>
      </c>
      <c r="L879" t="s">
        <v>45</v>
      </c>
      <c r="M879" s="1">
        <v>42554</v>
      </c>
      <c r="N879" t="s">
        <v>31</v>
      </c>
      <c r="O879" s="2">
        <v>2400</v>
      </c>
      <c r="P879">
        <v>2016</v>
      </c>
      <c r="Q879">
        <v>7</v>
      </c>
      <c r="R879" t="s">
        <v>26</v>
      </c>
      <c r="S879" s="3">
        <v>42552</v>
      </c>
      <c r="T879" t="s">
        <v>27</v>
      </c>
      <c r="U879">
        <v>323</v>
      </c>
    </row>
    <row r="880" spans="1:21" x14ac:dyDescent="0.25">
      <c r="A880">
        <v>212152</v>
      </c>
      <c r="B880" t="s">
        <v>21</v>
      </c>
      <c r="C880" s="1">
        <v>42554</v>
      </c>
      <c r="D880" t="s">
        <v>33</v>
      </c>
      <c r="E880">
        <v>360</v>
      </c>
      <c r="F880" s="5">
        <v>1</v>
      </c>
      <c r="G880">
        <v>360</v>
      </c>
      <c r="H880">
        <v>100148118</v>
      </c>
      <c r="I880" t="s">
        <v>30</v>
      </c>
      <c r="J880" s="4" t="s">
        <v>24</v>
      </c>
      <c r="K880">
        <v>0</v>
      </c>
      <c r="L880" t="s">
        <v>25</v>
      </c>
      <c r="M880" s="1">
        <v>42554</v>
      </c>
      <c r="N880" t="s">
        <v>35</v>
      </c>
      <c r="O880">
        <v>360</v>
      </c>
      <c r="P880">
        <v>2016</v>
      </c>
      <c r="Q880">
        <v>7</v>
      </c>
      <c r="R880" t="s">
        <v>26</v>
      </c>
      <c r="S880" s="3">
        <v>42552</v>
      </c>
      <c r="T880" t="s">
        <v>27</v>
      </c>
      <c r="U880">
        <v>325</v>
      </c>
    </row>
    <row r="881" spans="1:21" x14ac:dyDescent="0.25">
      <c r="A881">
        <v>212153</v>
      </c>
      <c r="B881" t="s">
        <v>21</v>
      </c>
      <c r="C881" s="1">
        <v>42554</v>
      </c>
      <c r="D881" t="s">
        <v>574</v>
      </c>
      <c r="E881">
        <v>120</v>
      </c>
      <c r="F881" s="5">
        <v>1</v>
      </c>
      <c r="G881">
        <v>120</v>
      </c>
      <c r="H881">
        <v>100148119</v>
      </c>
      <c r="I881" t="s">
        <v>52</v>
      </c>
      <c r="J881" s="4" t="s">
        <v>24</v>
      </c>
      <c r="K881">
        <v>0</v>
      </c>
      <c r="L881" t="s">
        <v>25</v>
      </c>
      <c r="M881" s="1">
        <v>42554</v>
      </c>
      <c r="N881" t="s">
        <v>35</v>
      </c>
      <c r="O881">
        <v>120</v>
      </c>
      <c r="P881">
        <v>2016</v>
      </c>
      <c r="Q881">
        <v>7</v>
      </c>
      <c r="R881" t="s">
        <v>26</v>
      </c>
      <c r="S881" s="3">
        <v>42552</v>
      </c>
      <c r="T881" t="s">
        <v>27</v>
      </c>
      <c r="U881">
        <v>325</v>
      </c>
    </row>
    <row r="882" spans="1:21" x14ac:dyDescent="0.25">
      <c r="A882">
        <v>212154</v>
      </c>
      <c r="B882" t="s">
        <v>36</v>
      </c>
      <c r="C882" s="1">
        <v>42554</v>
      </c>
      <c r="D882" t="s">
        <v>575</v>
      </c>
      <c r="E882">
        <v>799</v>
      </c>
      <c r="F882" s="5">
        <v>1</v>
      </c>
      <c r="G882">
        <v>799</v>
      </c>
      <c r="H882">
        <v>100148120</v>
      </c>
      <c r="I882" t="s">
        <v>56</v>
      </c>
      <c r="J882" s="4">
        <v>3118078</v>
      </c>
      <c r="K882">
        <v>0</v>
      </c>
      <c r="L882" t="s">
        <v>25</v>
      </c>
      <c r="M882" s="1">
        <v>42554</v>
      </c>
      <c r="N882" t="s">
        <v>39</v>
      </c>
      <c r="O882">
        <v>799</v>
      </c>
      <c r="P882">
        <v>2016</v>
      </c>
      <c r="Q882">
        <v>7</v>
      </c>
      <c r="R882" t="s">
        <v>26</v>
      </c>
      <c r="S882" s="3">
        <v>42552</v>
      </c>
      <c r="T882" t="s">
        <v>27</v>
      </c>
      <c r="U882">
        <v>326</v>
      </c>
    </row>
    <row r="883" spans="1:21" x14ac:dyDescent="0.25">
      <c r="A883">
        <v>212156</v>
      </c>
      <c r="B883" t="s">
        <v>21</v>
      </c>
      <c r="C883" s="1">
        <v>42554</v>
      </c>
      <c r="D883" t="s">
        <v>576</v>
      </c>
      <c r="E883">
        <v>1880</v>
      </c>
      <c r="F883" s="5">
        <v>1</v>
      </c>
      <c r="G883">
        <v>2700</v>
      </c>
      <c r="H883">
        <v>100148121</v>
      </c>
      <c r="I883" t="s">
        <v>71</v>
      </c>
      <c r="J883" s="4" t="s">
        <v>24</v>
      </c>
      <c r="K883">
        <v>0</v>
      </c>
      <c r="L883" t="s">
        <v>25</v>
      </c>
      <c r="M883" s="1">
        <v>42554</v>
      </c>
      <c r="N883" t="s">
        <v>35</v>
      </c>
      <c r="O883" s="2">
        <v>1880</v>
      </c>
      <c r="P883">
        <v>2016</v>
      </c>
      <c r="Q883">
        <v>7</v>
      </c>
      <c r="R883" t="s">
        <v>26</v>
      </c>
      <c r="S883" s="3">
        <v>42552</v>
      </c>
      <c r="T883" t="s">
        <v>27</v>
      </c>
      <c r="U883">
        <v>23</v>
      </c>
    </row>
    <row r="884" spans="1:21" x14ac:dyDescent="0.25">
      <c r="A884">
        <v>212157</v>
      </c>
      <c r="B884" t="s">
        <v>21</v>
      </c>
      <c r="C884" s="1">
        <v>42554</v>
      </c>
      <c r="D884" t="s">
        <v>577</v>
      </c>
      <c r="E884">
        <v>820</v>
      </c>
      <c r="F884" s="5">
        <v>1</v>
      </c>
      <c r="G884">
        <v>2700</v>
      </c>
      <c r="H884">
        <v>100148121</v>
      </c>
      <c r="I884" t="s">
        <v>52</v>
      </c>
      <c r="J884" s="4" t="s">
        <v>24</v>
      </c>
      <c r="K884">
        <v>0</v>
      </c>
      <c r="L884" t="s">
        <v>25</v>
      </c>
      <c r="M884" s="1">
        <v>42554</v>
      </c>
      <c r="N884" t="s">
        <v>35</v>
      </c>
      <c r="O884">
        <v>820</v>
      </c>
      <c r="P884">
        <v>2016</v>
      </c>
      <c r="Q884">
        <v>7</v>
      </c>
      <c r="R884" t="s">
        <v>26</v>
      </c>
      <c r="S884" s="3">
        <v>42552</v>
      </c>
      <c r="T884" t="s">
        <v>27</v>
      </c>
      <c r="U884">
        <v>23</v>
      </c>
    </row>
    <row r="885" spans="1:21" x14ac:dyDescent="0.25">
      <c r="A885">
        <v>212158</v>
      </c>
      <c r="B885" t="s">
        <v>21</v>
      </c>
      <c r="C885" s="1">
        <v>42554</v>
      </c>
      <c r="D885" t="s">
        <v>95</v>
      </c>
      <c r="E885">
        <v>350</v>
      </c>
      <c r="F885" s="5">
        <v>1</v>
      </c>
      <c r="G885">
        <v>350</v>
      </c>
      <c r="H885">
        <v>100148122</v>
      </c>
      <c r="I885" t="s">
        <v>38</v>
      </c>
      <c r="J885" s="4" t="s">
        <v>578</v>
      </c>
      <c r="K885">
        <v>0</v>
      </c>
      <c r="L885" t="s">
        <v>25</v>
      </c>
      <c r="M885" s="1">
        <v>42554</v>
      </c>
      <c r="N885" t="s">
        <v>35</v>
      </c>
      <c r="O885">
        <v>350</v>
      </c>
      <c r="P885">
        <v>2016</v>
      </c>
      <c r="Q885">
        <v>7</v>
      </c>
      <c r="R885" t="s">
        <v>26</v>
      </c>
      <c r="S885" s="3">
        <v>42552</v>
      </c>
      <c r="T885" t="s">
        <v>27</v>
      </c>
      <c r="U885">
        <v>327</v>
      </c>
    </row>
    <row r="886" spans="1:21" x14ac:dyDescent="0.25">
      <c r="A886">
        <v>212159</v>
      </c>
      <c r="B886" t="s">
        <v>21</v>
      </c>
      <c r="C886" s="1">
        <v>42554</v>
      </c>
      <c r="D886" t="s">
        <v>160</v>
      </c>
      <c r="E886">
        <v>425</v>
      </c>
      <c r="F886" s="5">
        <v>1</v>
      </c>
      <c r="G886">
        <v>425</v>
      </c>
      <c r="H886">
        <v>100148123</v>
      </c>
      <c r="I886" t="s">
        <v>38</v>
      </c>
      <c r="J886" s="4" t="s">
        <v>578</v>
      </c>
      <c r="K886">
        <v>0</v>
      </c>
      <c r="L886" t="s">
        <v>25</v>
      </c>
      <c r="M886" s="1">
        <v>42554</v>
      </c>
      <c r="N886" t="s">
        <v>35</v>
      </c>
      <c r="O886">
        <v>425</v>
      </c>
      <c r="P886">
        <v>2016</v>
      </c>
      <c r="Q886">
        <v>7</v>
      </c>
      <c r="R886" t="s">
        <v>26</v>
      </c>
      <c r="S886" s="3">
        <v>42552</v>
      </c>
      <c r="T886" t="s">
        <v>27</v>
      </c>
      <c r="U886">
        <v>327</v>
      </c>
    </row>
    <row r="887" spans="1:21" x14ac:dyDescent="0.25">
      <c r="A887">
        <v>212160</v>
      </c>
      <c r="B887" t="s">
        <v>28</v>
      </c>
      <c r="C887" s="1">
        <v>42554</v>
      </c>
      <c r="D887" t="s">
        <v>112</v>
      </c>
      <c r="E887">
        <v>144</v>
      </c>
      <c r="F887" s="5">
        <v>1</v>
      </c>
      <c r="G887">
        <v>144</v>
      </c>
      <c r="H887">
        <v>100148124</v>
      </c>
      <c r="I887" t="s">
        <v>52</v>
      </c>
      <c r="J887" s="4" t="s">
        <v>24</v>
      </c>
      <c r="K887">
        <v>0</v>
      </c>
      <c r="L887" t="s">
        <v>25</v>
      </c>
      <c r="M887" s="1">
        <v>42554</v>
      </c>
      <c r="N887" t="s">
        <v>31</v>
      </c>
      <c r="O887">
        <v>144</v>
      </c>
      <c r="P887">
        <v>2016</v>
      </c>
      <c r="Q887">
        <v>7</v>
      </c>
      <c r="R887" t="s">
        <v>26</v>
      </c>
      <c r="S887" s="3">
        <v>42552</v>
      </c>
      <c r="T887" t="s">
        <v>27</v>
      </c>
      <c r="U887">
        <v>133</v>
      </c>
    </row>
    <row r="888" spans="1:21" x14ac:dyDescent="0.25">
      <c r="A888">
        <v>212161</v>
      </c>
      <c r="B888" t="s">
        <v>21</v>
      </c>
      <c r="C888" s="1">
        <v>42554</v>
      </c>
      <c r="D888" t="s">
        <v>33</v>
      </c>
      <c r="E888">
        <v>360</v>
      </c>
      <c r="F888" s="5">
        <v>1</v>
      </c>
      <c r="G888">
        <v>360</v>
      </c>
      <c r="H888">
        <v>100148125</v>
      </c>
      <c r="I888" t="s">
        <v>30</v>
      </c>
      <c r="J888" s="4" t="s">
        <v>24</v>
      </c>
      <c r="K888">
        <v>0</v>
      </c>
      <c r="L888" t="s">
        <v>25</v>
      </c>
      <c r="M888" s="1">
        <v>42554</v>
      </c>
      <c r="N888" t="s">
        <v>35</v>
      </c>
      <c r="O888">
        <v>360</v>
      </c>
      <c r="P888">
        <v>2016</v>
      </c>
      <c r="Q888">
        <v>7</v>
      </c>
      <c r="R888" t="s">
        <v>26</v>
      </c>
      <c r="S888" s="3">
        <v>42552</v>
      </c>
      <c r="T888" t="s">
        <v>27</v>
      </c>
      <c r="U888">
        <v>328</v>
      </c>
    </row>
    <row r="889" spans="1:21" x14ac:dyDescent="0.25">
      <c r="A889">
        <v>212162</v>
      </c>
      <c r="B889" t="s">
        <v>21</v>
      </c>
      <c r="C889" s="1">
        <v>42554</v>
      </c>
      <c r="D889" t="s">
        <v>263</v>
      </c>
      <c r="E889">
        <v>120</v>
      </c>
      <c r="F889" s="5">
        <v>1</v>
      </c>
      <c r="G889">
        <v>0</v>
      </c>
      <c r="H889">
        <v>100148126</v>
      </c>
      <c r="I889" t="s">
        <v>30</v>
      </c>
      <c r="J889" s="4" t="s">
        <v>24</v>
      </c>
      <c r="K889">
        <v>0</v>
      </c>
      <c r="L889" t="s">
        <v>54</v>
      </c>
      <c r="M889" s="1">
        <v>42554</v>
      </c>
      <c r="N889" t="s">
        <v>35</v>
      </c>
      <c r="O889">
        <v>120</v>
      </c>
      <c r="P889">
        <v>2016</v>
      </c>
      <c r="Q889">
        <v>7</v>
      </c>
      <c r="R889" t="s">
        <v>26</v>
      </c>
      <c r="S889" s="3">
        <v>42552</v>
      </c>
      <c r="T889" t="s">
        <v>27</v>
      </c>
      <c r="U889">
        <v>329</v>
      </c>
    </row>
    <row r="890" spans="1:21" x14ac:dyDescent="0.25">
      <c r="A890">
        <v>212163</v>
      </c>
      <c r="B890" t="s">
        <v>36</v>
      </c>
      <c r="C890" s="1">
        <v>42554</v>
      </c>
      <c r="D890" t="s">
        <v>347</v>
      </c>
      <c r="E890">
        <v>120</v>
      </c>
      <c r="F890" s="5">
        <v>1</v>
      </c>
      <c r="G890">
        <v>120</v>
      </c>
      <c r="H890">
        <v>100148127</v>
      </c>
      <c r="I890" t="s">
        <v>30</v>
      </c>
      <c r="J890" s="4" t="s">
        <v>24</v>
      </c>
      <c r="K890">
        <v>0</v>
      </c>
      <c r="L890" t="s">
        <v>25</v>
      </c>
      <c r="M890" s="1">
        <v>42554</v>
      </c>
      <c r="N890" t="s">
        <v>39</v>
      </c>
      <c r="O890">
        <v>120</v>
      </c>
      <c r="P890">
        <v>2016</v>
      </c>
      <c r="Q890">
        <v>7</v>
      </c>
      <c r="R890" t="s">
        <v>26</v>
      </c>
      <c r="S890" s="3">
        <v>42552</v>
      </c>
      <c r="T890" t="s">
        <v>27</v>
      </c>
      <c r="U890">
        <v>330</v>
      </c>
    </row>
    <row r="891" spans="1:21" x14ac:dyDescent="0.25">
      <c r="A891">
        <v>212164</v>
      </c>
      <c r="B891" t="s">
        <v>36</v>
      </c>
      <c r="C891" s="1">
        <v>42554</v>
      </c>
      <c r="D891" t="s">
        <v>579</v>
      </c>
      <c r="E891">
        <v>350</v>
      </c>
      <c r="F891" s="5">
        <v>1</v>
      </c>
      <c r="G891">
        <v>350</v>
      </c>
      <c r="H891">
        <v>100148128</v>
      </c>
      <c r="I891" t="s">
        <v>30</v>
      </c>
      <c r="J891" s="4">
        <v>80311</v>
      </c>
      <c r="K891">
        <v>0</v>
      </c>
      <c r="L891" t="s">
        <v>25</v>
      </c>
      <c r="M891" s="1">
        <v>42554</v>
      </c>
      <c r="N891" t="s">
        <v>39</v>
      </c>
      <c r="O891">
        <v>350</v>
      </c>
      <c r="P891">
        <v>2016</v>
      </c>
      <c r="Q891">
        <v>7</v>
      </c>
      <c r="R891" t="s">
        <v>26</v>
      </c>
      <c r="S891" s="3">
        <v>42552</v>
      </c>
      <c r="T891" t="s">
        <v>27</v>
      </c>
      <c r="U891">
        <v>331</v>
      </c>
    </row>
    <row r="892" spans="1:21" x14ac:dyDescent="0.25">
      <c r="A892">
        <v>212165</v>
      </c>
      <c r="B892" t="s">
        <v>21</v>
      </c>
      <c r="C892" s="1">
        <v>42554</v>
      </c>
      <c r="D892" t="s">
        <v>53</v>
      </c>
      <c r="E892">
        <v>320</v>
      </c>
      <c r="F892" s="5">
        <v>1</v>
      </c>
      <c r="G892">
        <v>320</v>
      </c>
      <c r="H892">
        <v>100148129</v>
      </c>
      <c r="I892" t="s">
        <v>30</v>
      </c>
      <c r="J892" s="4" t="s">
        <v>24</v>
      </c>
      <c r="K892">
        <v>0</v>
      </c>
      <c r="L892" t="s">
        <v>25</v>
      </c>
      <c r="M892" s="1">
        <v>42554</v>
      </c>
      <c r="N892" t="s">
        <v>35</v>
      </c>
      <c r="O892">
        <v>320</v>
      </c>
      <c r="P892">
        <v>2016</v>
      </c>
      <c r="Q892">
        <v>7</v>
      </c>
      <c r="R892" t="s">
        <v>26</v>
      </c>
      <c r="S892" s="3">
        <v>42552</v>
      </c>
      <c r="T892" t="s">
        <v>27</v>
      </c>
      <c r="U892">
        <v>332</v>
      </c>
    </row>
    <row r="893" spans="1:21" x14ac:dyDescent="0.25">
      <c r="A893">
        <v>212166</v>
      </c>
      <c r="B893" t="s">
        <v>28</v>
      </c>
      <c r="C893" s="1">
        <v>42554</v>
      </c>
      <c r="D893" t="s">
        <v>95</v>
      </c>
      <c r="E893">
        <v>350</v>
      </c>
      <c r="F893" s="5">
        <v>1</v>
      </c>
      <c r="G893">
        <v>350</v>
      </c>
      <c r="H893">
        <v>100148130</v>
      </c>
      <c r="I893" t="s">
        <v>38</v>
      </c>
      <c r="J893" s="4" t="s">
        <v>24</v>
      </c>
      <c r="K893">
        <v>0</v>
      </c>
      <c r="L893" t="s">
        <v>25</v>
      </c>
      <c r="M893" s="1">
        <v>42554</v>
      </c>
      <c r="N893" t="s">
        <v>31</v>
      </c>
      <c r="O893">
        <v>350</v>
      </c>
      <c r="P893">
        <v>2016</v>
      </c>
      <c r="Q893">
        <v>7</v>
      </c>
      <c r="R893" t="s">
        <v>26</v>
      </c>
      <c r="S893" s="3">
        <v>42552</v>
      </c>
      <c r="T893" t="s">
        <v>27</v>
      </c>
      <c r="U893">
        <v>333</v>
      </c>
    </row>
    <row r="894" spans="1:21" x14ac:dyDescent="0.25">
      <c r="A894">
        <v>212167</v>
      </c>
      <c r="B894" t="s">
        <v>21</v>
      </c>
      <c r="C894" s="1">
        <v>42554</v>
      </c>
      <c r="D894" t="s">
        <v>95</v>
      </c>
      <c r="E894">
        <v>350</v>
      </c>
      <c r="F894" s="5">
        <v>1</v>
      </c>
      <c r="G894">
        <v>1150</v>
      </c>
      <c r="H894">
        <v>100148131</v>
      </c>
      <c r="I894" t="s">
        <v>38</v>
      </c>
      <c r="J894" s="4" t="s">
        <v>24</v>
      </c>
      <c r="K894">
        <v>0</v>
      </c>
      <c r="L894" t="s">
        <v>25</v>
      </c>
      <c r="M894" s="1">
        <v>42554</v>
      </c>
      <c r="N894" t="s">
        <v>35</v>
      </c>
      <c r="O894">
        <v>350</v>
      </c>
      <c r="P894">
        <v>2016</v>
      </c>
      <c r="Q894">
        <v>7</v>
      </c>
      <c r="R894" t="s">
        <v>26</v>
      </c>
      <c r="S894" s="3">
        <v>42552</v>
      </c>
      <c r="T894" t="s">
        <v>27</v>
      </c>
      <c r="U894">
        <v>334</v>
      </c>
    </row>
    <row r="895" spans="1:21" x14ac:dyDescent="0.25">
      <c r="A895">
        <v>212168</v>
      </c>
      <c r="B895" t="s">
        <v>21</v>
      </c>
      <c r="C895" s="1">
        <v>42554</v>
      </c>
      <c r="D895" t="s">
        <v>308</v>
      </c>
      <c r="E895">
        <v>800</v>
      </c>
      <c r="F895" s="5">
        <v>1</v>
      </c>
      <c r="G895">
        <v>1150</v>
      </c>
      <c r="H895">
        <v>100148131</v>
      </c>
      <c r="I895" t="s">
        <v>30</v>
      </c>
      <c r="J895" s="4" t="s">
        <v>24</v>
      </c>
      <c r="K895">
        <v>0</v>
      </c>
      <c r="L895" t="s">
        <v>25</v>
      </c>
      <c r="M895" s="1">
        <v>42554</v>
      </c>
      <c r="N895" t="s">
        <v>35</v>
      </c>
      <c r="O895">
        <v>800</v>
      </c>
      <c r="P895">
        <v>2016</v>
      </c>
      <c r="Q895">
        <v>7</v>
      </c>
      <c r="R895" t="s">
        <v>26</v>
      </c>
      <c r="S895" s="3">
        <v>42552</v>
      </c>
      <c r="T895" t="s">
        <v>27</v>
      </c>
      <c r="U895">
        <v>334</v>
      </c>
    </row>
    <row r="896" spans="1:21" x14ac:dyDescent="0.25">
      <c r="A896">
        <v>212169</v>
      </c>
      <c r="B896" t="s">
        <v>36</v>
      </c>
      <c r="C896" s="1">
        <v>42554</v>
      </c>
      <c r="D896" t="s">
        <v>580</v>
      </c>
      <c r="E896">
        <v>3299</v>
      </c>
      <c r="F896" s="5">
        <v>1</v>
      </c>
      <c r="G896">
        <v>3299</v>
      </c>
      <c r="H896">
        <v>100148132</v>
      </c>
      <c r="I896" t="s">
        <v>56</v>
      </c>
      <c r="J896" s="4" t="s">
        <v>24</v>
      </c>
      <c r="K896">
        <v>0</v>
      </c>
      <c r="L896" t="s">
        <v>25</v>
      </c>
      <c r="M896" s="1">
        <v>42554</v>
      </c>
      <c r="N896" t="s">
        <v>39</v>
      </c>
      <c r="O896" s="2">
        <v>3299</v>
      </c>
      <c r="P896">
        <v>2016</v>
      </c>
      <c r="Q896">
        <v>7</v>
      </c>
      <c r="R896" t="s">
        <v>26</v>
      </c>
      <c r="S896" s="3">
        <v>42552</v>
      </c>
      <c r="T896" t="s">
        <v>27</v>
      </c>
      <c r="U896">
        <v>140</v>
      </c>
    </row>
    <row r="897" spans="1:21" x14ac:dyDescent="0.25">
      <c r="A897">
        <v>212170</v>
      </c>
      <c r="B897" t="s">
        <v>28</v>
      </c>
      <c r="C897" s="1">
        <v>42554</v>
      </c>
      <c r="D897" t="s">
        <v>580</v>
      </c>
      <c r="E897">
        <v>3299</v>
      </c>
      <c r="F897" s="5">
        <v>1</v>
      </c>
      <c r="G897">
        <v>3299</v>
      </c>
      <c r="H897">
        <v>100148133</v>
      </c>
      <c r="I897" t="s">
        <v>56</v>
      </c>
      <c r="J897" s="4" t="s">
        <v>24</v>
      </c>
      <c r="K897">
        <v>0</v>
      </c>
      <c r="L897" t="s">
        <v>44</v>
      </c>
      <c r="M897" s="1">
        <v>42554</v>
      </c>
      <c r="N897" t="s">
        <v>31</v>
      </c>
      <c r="O897" s="2">
        <v>3299</v>
      </c>
      <c r="P897">
        <v>2016</v>
      </c>
      <c r="Q897">
        <v>7</v>
      </c>
      <c r="R897" t="s">
        <v>26</v>
      </c>
      <c r="S897" s="3">
        <v>42552</v>
      </c>
      <c r="T897" t="s">
        <v>27</v>
      </c>
      <c r="U897">
        <v>140</v>
      </c>
    </row>
    <row r="898" spans="1:21" x14ac:dyDescent="0.25">
      <c r="A898">
        <v>212171</v>
      </c>
      <c r="B898" t="s">
        <v>21</v>
      </c>
      <c r="C898" s="1">
        <v>42554</v>
      </c>
      <c r="D898" t="s">
        <v>53</v>
      </c>
      <c r="E898">
        <v>320</v>
      </c>
      <c r="F898" s="5">
        <v>1</v>
      </c>
      <c r="G898">
        <v>320</v>
      </c>
      <c r="H898">
        <v>100148134</v>
      </c>
      <c r="I898" t="s">
        <v>30</v>
      </c>
      <c r="J898" s="4" t="s">
        <v>24</v>
      </c>
      <c r="K898">
        <v>0</v>
      </c>
      <c r="L898" t="s">
        <v>25</v>
      </c>
      <c r="M898" s="1">
        <v>42554</v>
      </c>
      <c r="N898" t="s">
        <v>35</v>
      </c>
      <c r="O898">
        <v>320</v>
      </c>
      <c r="P898">
        <v>2016</v>
      </c>
      <c r="Q898">
        <v>7</v>
      </c>
      <c r="R898" t="s">
        <v>26</v>
      </c>
      <c r="S898" s="3">
        <v>42552</v>
      </c>
      <c r="T898" t="s">
        <v>27</v>
      </c>
      <c r="U898">
        <v>335</v>
      </c>
    </row>
    <row r="899" spans="1:21" x14ac:dyDescent="0.25">
      <c r="A899">
        <v>212172</v>
      </c>
      <c r="B899" t="s">
        <v>21</v>
      </c>
      <c r="C899" s="1">
        <v>42554</v>
      </c>
      <c r="D899" t="s">
        <v>581</v>
      </c>
      <c r="E899">
        <v>1200</v>
      </c>
      <c r="F899" s="5">
        <v>1</v>
      </c>
      <c r="G899">
        <v>1200</v>
      </c>
      <c r="H899">
        <v>100148135</v>
      </c>
      <c r="I899" t="s">
        <v>246</v>
      </c>
      <c r="J899" s="4" t="s">
        <v>24</v>
      </c>
      <c r="K899">
        <v>0</v>
      </c>
      <c r="L899" t="s">
        <v>25</v>
      </c>
      <c r="M899" s="1">
        <v>42554</v>
      </c>
      <c r="N899" t="s">
        <v>35</v>
      </c>
      <c r="O899" s="2">
        <v>1200</v>
      </c>
      <c r="P899">
        <v>2016</v>
      </c>
      <c r="Q899">
        <v>7</v>
      </c>
      <c r="R899" t="s">
        <v>26</v>
      </c>
      <c r="S899" s="3">
        <v>42552</v>
      </c>
      <c r="T899" t="s">
        <v>27</v>
      </c>
      <c r="U899">
        <v>336</v>
      </c>
    </row>
    <row r="900" spans="1:21" x14ac:dyDescent="0.25">
      <c r="A900">
        <v>212173</v>
      </c>
      <c r="B900" t="s">
        <v>21</v>
      </c>
      <c r="C900" s="1">
        <v>42554</v>
      </c>
      <c r="D900" t="s">
        <v>215</v>
      </c>
      <c r="E900">
        <v>1175</v>
      </c>
      <c r="F900" s="5">
        <v>1</v>
      </c>
      <c r="G900">
        <v>1175</v>
      </c>
      <c r="H900">
        <v>100148136</v>
      </c>
      <c r="I900" t="s">
        <v>216</v>
      </c>
      <c r="J900" s="4" t="s">
        <v>24</v>
      </c>
      <c r="K900">
        <v>0</v>
      </c>
      <c r="L900" t="s">
        <v>25</v>
      </c>
      <c r="M900" s="1">
        <v>42554</v>
      </c>
      <c r="N900" t="s">
        <v>35</v>
      </c>
      <c r="O900" s="2">
        <v>1175</v>
      </c>
      <c r="P900">
        <v>2016</v>
      </c>
      <c r="Q900">
        <v>7</v>
      </c>
      <c r="R900" t="s">
        <v>26</v>
      </c>
      <c r="S900" s="3">
        <v>42552</v>
      </c>
      <c r="T900" t="s">
        <v>27</v>
      </c>
      <c r="U900">
        <v>337</v>
      </c>
    </row>
    <row r="901" spans="1:21" x14ac:dyDescent="0.25">
      <c r="A901">
        <v>212174</v>
      </c>
      <c r="B901" t="s">
        <v>36</v>
      </c>
      <c r="C901" s="1">
        <v>42554</v>
      </c>
      <c r="D901" t="s">
        <v>582</v>
      </c>
      <c r="E901">
        <v>99</v>
      </c>
      <c r="F901" s="5">
        <v>1</v>
      </c>
      <c r="G901">
        <v>99</v>
      </c>
      <c r="H901">
        <v>100148137</v>
      </c>
      <c r="I901" t="s">
        <v>38</v>
      </c>
      <c r="J901" s="4" t="s">
        <v>24</v>
      </c>
      <c r="K901">
        <v>0</v>
      </c>
      <c r="L901" t="s">
        <v>25</v>
      </c>
      <c r="M901" s="1">
        <v>42554</v>
      </c>
      <c r="N901" t="s">
        <v>39</v>
      </c>
      <c r="O901">
        <v>99</v>
      </c>
      <c r="P901">
        <v>2016</v>
      </c>
      <c r="Q901">
        <v>7</v>
      </c>
      <c r="R901" t="s">
        <v>26</v>
      </c>
      <c r="S901" s="3">
        <v>42552</v>
      </c>
      <c r="T901" t="s">
        <v>27</v>
      </c>
      <c r="U901">
        <v>338</v>
      </c>
    </row>
    <row r="902" spans="1:21" x14ac:dyDescent="0.25">
      <c r="A902">
        <v>212175</v>
      </c>
      <c r="B902" t="s">
        <v>21</v>
      </c>
      <c r="C902" s="1">
        <v>42554</v>
      </c>
      <c r="D902" t="s">
        <v>134</v>
      </c>
      <c r="E902">
        <v>4200</v>
      </c>
      <c r="F902" s="5">
        <v>1</v>
      </c>
      <c r="G902">
        <v>4200</v>
      </c>
      <c r="H902">
        <v>100148138</v>
      </c>
      <c r="I902" t="s">
        <v>43</v>
      </c>
      <c r="J902" s="4" t="s">
        <v>24</v>
      </c>
      <c r="K902">
        <v>0</v>
      </c>
      <c r="L902" t="s">
        <v>25</v>
      </c>
      <c r="M902" s="1">
        <v>42554</v>
      </c>
      <c r="N902" t="s">
        <v>35</v>
      </c>
      <c r="O902" s="2">
        <v>4200</v>
      </c>
      <c r="P902">
        <v>2016</v>
      </c>
      <c r="Q902">
        <v>7</v>
      </c>
      <c r="R902" t="s">
        <v>26</v>
      </c>
      <c r="S902" s="3">
        <v>42552</v>
      </c>
      <c r="T902" t="s">
        <v>27</v>
      </c>
      <c r="U902">
        <v>339</v>
      </c>
    </row>
    <row r="903" spans="1:21" x14ac:dyDescent="0.25">
      <c r="A903">
        <v>212176</v>
      </c>
      <c r="B903" t="s">
        <v>21</v>
      </c>
      <c r="C903" s="1">
        <v>42554</v>
      </c>
      <c r="D903" t="s">
        <v>94</v>
      </c>
      <c r="E903">
        <v>380</v>
      </c>
      <c r="F903" s="5">
        <v>1</v>
      </c>
      <c r="G903">
        <v>605</v>
      </c>
      <c r="H903">
        <v>100148139</v>
      </c>
      <c r="I903" t="s">
        <v>38</v>
      </c>
      <c r="J903" s="4" t="s">
        <v>24</v>
      </c>
      <c r="K903">
        <v>0</v>
      </c>
      <c r="L903" t="s">
        <v>25</v>
      </c>
      <c r="M903" s="1">
        <v>42554</v>
      </c>
      <c r="N903" t="s">
        <v>35</v>
      </c>
      <c r="O903">
        <v>380</v>
      </c>
      <c r="P903">
        <v>2016</v>
      </c>
      <c r="Q903">
        <v>7</v>
      </c>
      <c r="R903" t="s">
        <v>26</v>
      </c>
      <c r="S903" s="3">
        <v>42552</v>
      </c>
      <c r="T903" t="s">
        <v>27</v>
      </c>
      <c r="U903">
        <v>340</v>
      </c>
    </row>
    <row r="904" spans="1:21" x14ac:dyDescent="0.25">
      <c r="A904">
        <v>212177</v>
      </c>
      <c r="B904" t="s">
        <v>21</v>
      </c>
      <c r="C904" s="1">
        <v>42554</v>
      </c>
      <c r="D904" t="s">
        <v>92</v>
      </c>
      <c r="E904">
        <v>150</v>
      </c>
      <c r="F904" s="5">
        <v>1</v>
      </c>
      <c r="G904">
        <v>605</v>
      </c>
      <c r="H904">
        <v>100148139</v>
      </c>
      <c r="I904" t="s">
        <v>38</v>
      </c>
      <c r="J904" s="4" t="s">
        <v>24</v>
      </c>
      <c r="K904">
        <v>0</v>
      </c>
      <c r="L904" t="s">
        <v>25</v>
      </c>
      <c r="M904" s="1">
        <v>42554</v>
      </c>
      <c r="N904" t="s">
        <v>35</v>
      </c>
      <c r="O904">
        <v>150</v>
      </c>
      <c r="P904">
        <v>2016</v>
      </c>
      <c r="Q904">
        <v>7</v>
      </c>
      <c r="R904" t="s">
        <v>26</v>
      </c>
      <c r="S904" s="3">
        <v>42552</v>
      </c>
      <c r="T904" t="s">
        <v>27</v>
      </c>
      <c r="U904">
        <v>340</v>
      </c>
    </row>
    <row r="905" spans="1:21" x14ac:dyDescent="0.25">
      <c r="A905">
        <v>212178</v>
      </c>
      <c r="B905" t="s">
        <v>21</v>
      </c>
      <c r="C905" s="1">
        <v>42554</v>
      </c>
      <c r="D905" t="s">
        <v>191</v>
      </c>
      <c r="E905">
        <v>75</v>
      </c>
      <c r="F905" s="5">
        <v>1</v>
      </c>
      <c r="G905">
        <v>605</v>
      </c>
      <c r="H905">
        <v>100148139</v>
      </c>
      <c r="I905" t="s">
        <v>38</v>
      </c>
      <c r="J905" s="4" t="s">
        <v>24</v>
      </c>
      <c r="K905">
        <v>0</v>
      </c>
      <c r="L905" t="s">
        <v>25</v>
      </c>
      <c r="M905" s="1">
        <v>42554</v>
      </c>
      <c r="N905" t="s">
        <v>35</v>
      </c>
      <c r="O905">
        <v>75</v>
      </c>
      <c r="P905">
        <v>2016</v>
      </c>
      <c r="Q905">
        <v>7</v>
      </c>
      <c r="R905" t="s">
        <v>26</v>
      </c>
      <c r="S905" s="3">
        <v>42552</v>
      </c>
      <c r="T905" t="s">
        <v>27</v>
      </c>
      <c r="U905">
        <v>340</v>
      </c>
    </row>
    <row r="906" spans="1:21" x14ac:dyDescent="0.25">
      <c r="A906">
        <v>212179</v>
      </c>
      <c r="B906" t="s">
        <v>28</v>
      </c>
      <c r="C906" s="1">
        <v>42554</v>
      </c>
      <c r="D906" t="s">
        <v>40</v>
      </c>
      <c r="E906">
        <v>80</v>
      </c>
      <c r="F906" s="5">
        <v>1</v>
      </c>
      <c r="G906">
        <v>240</v>
      </c>
      <c r="H906">
        <v>100148140</v>
      </c>
      <c r="I906" t="s">
        <v>38</v>
      </c>
      <c r="J906" s="4" t="s">
        <v>583</v>
      </c>
      <c r="K906">
        <v>0</v>
      </c>
      <c r="L906" t="s">
        <v>25</v>
      </c>
      <c r="M906" s="1">
        <v>42554</v>
      </c>
      <c r="N906" t="s">
        <v>31</v>
      </c>
      <c r="O906">
        <v>80</v>
      </c>
      <c r="P906">
        <v>2016</v>
      </c>
      <c r="Q906">
        <v>7</v>
      </c>
      <c r="R906" t="s">
        <v>26</v>
      </c>
      <c r="S906" s="3">
        <v>42552</v>
      </c>
      <c r="T906" t="s">
        <v>27</v>
      </c>
      <c r="U906">
        <v>341</v>
      </c>
    </row>
    <row r="907" spans="1:21" x14ac:dyDescent="0.25">
      <c r="A907">
        <v>212180</v>
      </c>
      <c r="B907" t="s">
        <v>28</v>
      </c>
      <c r="C907" s="1">
        <v>42554</v>
      </c>
      <c r="D907" t="s">
        <v>356</v>
      </c>
      <c r="E907">
        <v>80</v>
      </c>
      <c r="F907" s="5">
        <v>1</v>
      </c>
      <c r="G907">
        <v>240</v>
      </c>
      <c r="H907">
        <v>100148140</v>
      </c>
      <c r="I907" t="s">
        <v>38</v>
      </c>
      <c r="J907" s="4" t="s">
        <v>583</v>
      </c>
      <c r="K907">
        <v>0</v>
      </c>
      <c r="L907" t="s">
        <v>25</v>
      </c>
      <c r="M907" s="1">
        <v>42554</v>
      </c>
      <c r="N907" t="s">
        <v>31</v>
      </c>
      <c r="O907">
        <v>80</v>
      </c>
      <c r="P907">
        <v>2016</v>
      </c>
      <c r="Q907">
        <v>7</v>
      </c>
      <c r="R907" t="s">
        <v>26</v>
      </c>
      <c r="S907" s="3">
        <v>42552</v>
      </c>
      <c r="T907" t="s">
        <v>27</v>
      </c>
      <c r="U907">
        <v>341</v>
      </c>
    </row>
    <row r="908" spans="1:21" x14ac:dyDescent="0.25">
      <c r="A908">
        <v>212181</v>
      </c>
      <c r="B908" t="s">
        <v>28</v>
      </c>
      <c r="C908" s="1">
        <v>42554</v>
      </c>
      <c r="D908" t="s">
        <v>571</v>
      </c>
      <c r="E908">
        <v>80</v>
      </c>
      <c r="F908" s="5">
        <v>1</v>
      </c>
      <c r="G908">
        <v>240</v>
      </c>
      <c r="H908">
        <v>100148140</v>
      </c>
      <c r="I908" t="s">
        <v>38</v>
      </c>
      <c r="J908" s="4" t="s">
        <v>583</v>
      </c>
      <c r="K908">
        <v>0</v>
      </c>
      <c r="L908" t="s">
        <v>25</v>
      </c>
      <c r="M908" s="1">
        <v>42554</v>
      </c>
      <c r="N908" t="s">
        <v>31</v>
      </c>
      <c r="O908">
        <v>80</v>
      </c>
      <c r="P908">
        <v>2016</v>
      </c>
      <c r="Q908">
        <v>7</v>
      </c>
      <c r="R908" t="s">
        <v>26</v>
      </c>
      <c r="S908" s="3">
        <v>42552</v>
      </c>
      <c r="T908" t="s">
        <v>27</v>
      </c>
      <c r="U908">
        <v>341</v>
      </c>
    </row>
    <row r="909" spans="1:21" x14ac:dyDescent="0.25">
      <c r="A909">
        <v>212182</v>
      </c>
      <c r="B909" t="s">
        <v>21</v>
      </c>
      <c r="C909" s="1">
        <v>42554</v>
      </c>
      <c r="D909" t="s">
        <v>152</v>
      </c>
      <c r="E909">
        <v>80</v>
      </c>
      <c r="F909" s="5">
        <v>1</v>
      </c>
      <c r="G909">
        <v>80</v>
      </c>
      <c r="H909">
        <v>100148141</v>
      </c>
      <c r="I909" t="s">
        <v>38</v>
      </c>
      <c r="J909" s="4" t="s">
        <v>583</v>
      </c>
      <c r="K909">
        <v>0</v>
      </c>
      <c r="L909" t="s">
        <v>25</v>
      </c>
      <c r="M909" s="1">
        <v>42554</v>
      </c>
      <c r="N909" t="s">
        <v>35</v>
      </c>
      <c r="O909">
        <v>80</v>
      </c>
      <c r="P909">
        <v>2016</v>
      </c>
      <c r="Q909">
        <v>7</v>
      </c>
      <c r="R909" t="s">
        <v>26</v>
      </c>
      <c r="S909" s="3">
        <v>42552</v>
      </c>
      <c r="T909" t="s">
        <v>27</v>
      </c>
      <c r="U909">
        <v>341</v>
      </c>
    </row>
    <row r="910" spans="1:21" x14ac:dyDescent="0.25">
      <c r="A910">
        <v>212183</v>
      </c>
      <c r="B910" t="s">
        <v>21</v>
      </c>
      <c r="C910" s="1">
        <v>42554</v>
      </c>
      <c r="D910" t="s">
        <v>179</v>
      </c>
      <c r="E910">
        <v>90</v>
      </c>
      <c r="F910" s="5">
        <v>1</v>
      </c>
      <c r="G910">
        <v>90</v>
      </c>
      <c r="H910">
        <v>100148142</v>
      </c>
      <c r="I910" t="s">
        <v>38</v>
      </c>
      <c r="J910" s="4" t="s">
        <v>583</v>
      </c>
      <c r="K910">
        <v>0</v>
      </c>
      <c r="L910" t="s">
        <v>25</v>
      </c>
      <c r="M910" s="1">
        <v>42554</v>
      </c>
      <c r="N910" t="s">
        <v>35</v>
      </c>
      <c r="O910">
        <v>90</v>
      </c>
      <c r="P910">
        <v>2016</v>
      </c>
      <c r="Q910">
        <v>7</v>
      </c>
      <c r="R910" t="s">
        <v>26</v>
      </c>
      <c r="S910" s="3">
        <v>42552</v>
      </c>
      <c r="T910" t="s">
        <v>27</v>
      </c>
      <c r="U910">
        <v>341</v>
      </c>
    </row>
    <row r="911" spans="1:21" x14ac:dyDescent="0.25">
      <c r="A911">
        <v>212184</v>
      </c>
      <c r="B911" t="s">
        <v>21</v>
      </c>
      <c r="C911" s="1">
        <v>42554</v>
      </c>
      <c r="D911" t="s">
        <v>584</v>
      </c>
      <c r="E911">
        <v>340</v>
      </c>
      <c r="F911" s="5">
        <v>2</v>
      </c>
      <c r="G911">
        <v>680</v>
      </c>
      <c r="H911">
        <v>100148143</v>
      </c>
      <c r="I911" t="s">
        <v>38</v>
      </c>
      <c r="J911" s="4" t="s">
        <v>24</v>
      </c>
      <c r="K911">
        <v>0</v>
      </c>
      <c r="L911" t="s">
        <v>255</v>
      </c>
      <c r="M911" s="1">
        <v>42554</v>
      </c>
      <c r="N911" t="s">
        <v>35</v>
      </c>
      <c r="O911">
        <v>680</v>
      </c>
      <c r="P911">
        <v>2016</v>
      </c>
      <c r="Q911">
        <v>7</v>
      </c>
      <c r="R911" t="s">
        <v>26</v>
      </c>
      <c r="S911" s="3">
        <v>42552</v>
      </c>
      <c r="T911" t="s">
        <v>27</v>
      </c>
      <c r="U911">
        <v>342</v>
      </c>
    </row>
    <row r="912" spans="1:21" x14ac:dyDescent="0.25">
      <c r="A912">
        <v>212185</v>
      </c>
      <c r="B912" t="s">
        <v>21</v>
      </c>
      <c r="C912" s="1">
        <v>42554</v>
      </c>
      <c r="D912" t="s">
        <v>354</v>
      </c>
      <c r="E912">
        <v>90</v>
      </c>
      <c r="F912" s="5">
        <v>3</v>
      </c>
      <c r="G912">
        <v>1435</v>
      </c>
      <c r="H912">
        <v>100148144</v>
      </c>
      <c r="I912" t="s">
        <v>38</v>
      </c>
      <c r="J912" s="4" t="s">
        <v>24</v>
      </c>
      <c r="K912">
        <v>0</v>
      </c>
      <c r="L912" t="s">
        <v>25</v>
      </c>
      <c r="M912" s="1">
        <v>42554</v>
      </c>
      <c r="N912" t="s">
        <v>35</v>
      </c>
      <c r="O912">
        <v>270</v>
      </c>
      <c r="P912">
        <v>2016</v>
      </c>
      <c r="Q912">
        <v>7</v>
      </c>
      <c r="R912" t="s">
        <v>26</v>
      </c>
      <c r="S912" s="3">
        <v>42552</v>
      </c>
      <c r="T912" t="s">
        <v>27</v>
      </c>
      <c r="U912">
        <v>343</v>
      </c>
    </row>
    <row r="913" spans="1:21" x14ac:dyDescent="0.25">
      <c r="A913">
        <v>212186</v>
      </c>
      <c r="B913" t="s">
        <v>21</v>
      </c>
      <c r="C913" s="1">
        <v>42554</v>
      </c>
      <c r="D913" t="s">
        <v>585</v>
      </c>
      <c r="E913">
        <v>520</v>
      </c>
      <c r="F913" s="5">
        <v>1</v>
      </c>
      <c r="G913">
        <v>1435</v>
      </c>
      <c r="H913">
        <v>100148144</v>
      </c>
      <c r="I913" t="s">
        <v>38</v>
      </c>
      <c r="J913" s="4" t="s">
        <v>24</v>
      </c>
      <c r="K913">
        <v>0</v>
      </c>
      <c r="L913" t="s">
        <v>25</v>
      </c>
      <c r="M913" s="1">
        <v>42554</v>
      </c>
      <c r="N913" t="s">
        <v>35</v>
      </c>
      <c r="O913">
        <v>520</v>
      </c>
      <c r="P913">
        <v>2016</v>
      </c>
      <c r="Q913">
        <v>7</v>
      </c>
      <c r="R913" t="s">
        <v>26</v>
      </c>
      <c r="S913" s="3">
        <v>42552</v>
      </c>
      <c r="T913" t="s">
        <v>27</v>
      </c>
      <c r="U913">
        <v>343</v>
      </c>
    </row>
    <row r="914" spans="1:21" x14ac:dyDescent="0.25">
      <c r="A914">
        <v>212187</v>
      </c>
      <c r="B914" t="s">
        <v>21</v>
      </c>
      <c r="C914" s="1">
        <v>42554</v>
      </c>
      <c r="D914" t="s">
        <v>537</v>
      </c>
      <c r="E914">
        <v>285</v>
      </c>
      <c r="F914" s="5">
        <v>1</v>
      </c>
      <c r="G914">
        <v>1435</v>
      </c>
      <c r="H914">
        <v>100148144</v>
      </c>
      <c r="I914" t="s">
        <v>38</v>
      </c>
      <c r="J914" s="4" t="s">
        <v>24</v>
      </c>
      <c r="K914">
        <v>0</v>
      </c>
      <c r="L914" t="s">
        <v>25</v>
      </c>
      <c r="M914" s="1">
        <v>42554</v>
      </c>
      <c r="N914" t="s">
        <v>35</v>
      </c>
      <c r="O914">
        <v>285</v>
      </c>
      <c r="P914">
        <v>2016</v>
      </c>
      <c r="Q914">
        <v>7</v>
      </c>
      <c r="R914" t="s">
        <v>26</v>
      </c>
      <c r="S914" s="3">
        <v>42552</v>
      </c>
      <c r="T914" t="s">
        <v>27</v>
      </c>
      <c r="U914">
        <v>343</v>
      </c>
    </row>
    <row r="915" spans="1:21" x14ac:dyDescent="0.25">
      <c r="A915">
        <v>212188</v>
      </c>
      <c r="B915" t="s">
        <v>21</v>
      </c>
      <c r="C915" s="1">
        <v>42554</v>
      </c>
      <c r="D915" t="s">
        <v>152</v>
      </c>
      <c r="E915">
        <v>80</v>
      </c>
      <c r="F915" s="5">
        <v>2</v>
      </c>
      <c r="G915">
        <v>1435</v>
      </c>
      <c r="H915">
        <v>100148144</v>
      </c>
      <c r="I915" t="s">
        <v>38</v>
      </c>
      <c r="J915" s="4" t="s">
        <v>24</v>
      </c>
      <c r="K915">
        <v>0</v>
      </c>
      <c r="L915" t="s">
        <v>25</v>
      </c>
      <c r="M915" s="1">
        <v>42554</v>
      </c>
      <c r="N915" t="s">
        <v>35</v>
      </c>
      <c r="O915">
        <v>160</v>
      </c>
      <c r="P915">
        <v>2016</v>
      </c>
      <c r="Q915">
        <v>7</v>
      </c>
      <c r="R915" t="s">
        <v>26</v>
      </c>
      <c r="S915" s="3">
        <v>42552</v>
      </c>
      <c r="T915" t="s">
        <v>27</v>
      </c>
      <c r="U915">
        <v>343</v>
      </c>
    </row>
    <row r="916" spans="1:21" x14ac:dyDescent="0.25">
      <c r="A916">
        <v>212189</v>
      </c>
      <c r="B916" t="s">
        <v>21</v>
      </c>
      <c r="C916" s="1">
        <v>42554</v>
      </c>
      <c r="D916" t="s">
        <v>380</v>
      </c>
      <c r="E916">
        <v>100</v>
      </c>
      <c r="F916" s="5">
        <v>2</v>
      </c>
      <c r="G916">
        <v>1435</v>
      </c>
      <c r="H916">
        <v>100148144</v>
      </c>
      <c r="I916" t="s">
        <v>38</v>
      </c>
      <c r="J916" s="4" t="s">
        <v>24</v>
      </c>
      <c r="K916">
        <v>0</v>
      </c>
      <c r="L916" t="s">
        <v>25</v>
      </c>
      <c r="M916" s="1">
        <v>42554</v>
      </c>
      <c r="N916" t="s">
        <v>35</v>
      </c>
      <c r="O916">
        <v>200</v>
      </c>
      <c r="P916">
        <v>2016</v>
      </c>
      <c r="Q916">
        <v>7</v>
      </c>
      <c r="R916" t="s">
        <v>26</v>
      </c>
      <c r="S916" s="3">
        <v>42552</v>
      </c>
      <c r="T916" t="s">
        <v>27</v>
      </c>
      <c r="U916">
        <v>343</v>
      </c>
    </row>
    <row r="917" spans="1:21" x14ac:dyDescent="0.25">
      <c r="A917">
        <v>212190</v>
      </c>
      <c r="B917" t="s">
        <v>28</v>
      </c>
      <c r="C917" s="1">
        <v>42554</v>
      </c>
      <c r="D917" t="s">
        <v>356</v>
      </c>
      <c r="E917">
        <v>80</v>
      </c>
      <c r="F917" s="5">
        <v>1</v>
      </c>
      <c r="G917">
        <v>160</v>
      </c>
      <c r="H917">
        <v>100148145</v>
      </c>
      <c r="I917" t="s">
        <v>38</v>
      </c>
      <c r="J917" s="4" t="s">
        <v>24</v>
      </c>
      <c r="K917">
        <v>0</v>
      </c>
      <c r="L917" t="s">
        <v>45</v>
      </c>
      <c r="M917" s="1">
        <v>42554</v>
      </c>
      <c r="N917" t="s">
        <v>31</v>
      </c>
      <c r="O917">
        <v>80</v>
      </c>
      <c r="P917">
        <v>2016</v>
      </c>
      <c r="Q917">
        <v>7</v>
      </c>
      <c r="R917" t="s">
        <v>26</v>
      </c>
      <c r="S917" s="3">
        <v>42552</v>
      </c>
      <c r="T917" t="s">
        <v>27</v>
      </c>
      <c r="U917">
        <v>341</v>
      </c>
    </row>
    <row r="918" spans="1:21" x14ac:dyDescent="0.25">
      <c r="A918">
        <v>212191</v>
      </c>
      <c r="B918" t="s">
        <v>28</v>
      </c>
      <c r="C918" s="1">
        <v>42554</v>
      </c>
      <c r="D918" t="s">
        <v>40</v>
      </c>
      <c r="E918">
        <v>80</v>
      </c>
      <c r="F918" s="5">
        <v>1</v>
      </c>
      <c r="G918">
        <v>160</v>
      </c>
      <c r="H918">
        <v>100148145</v>
      </c>
      <c r="I918" t="s">
        <v>38</v>
      </c>
      <c r="J918" s="4" t="s">
        <v>24</v>
      </c>
      <c r="K918">
        <v>0</v>
      </c>
      <c r="L918" t="s">
        <v>45</v>
      </c>
      <c r="M918" s="1">
        <v>42554</v>
      </c>
      <c r="N918" t="s">
        <v>31</v>
      </c>
      <c r="O918">
        <v>80</v>
      </c>
      <c r="P918">
        <v>2016</v>
      </c>
      <c r="Q918">
        <v>7</v>
      </c>
      <c r="R918" t="s">
        <v>26</v>
      </c>
      <c r="S918" s="3">
        <v>42552</v>
      </c>
      <c r="T918" t="s">
        <v>27</v>
      </c>
      <c r="U918">
        <v>341</v>
      </c>
    </row>
    <row r="919" spans="1:21" x14ac:dyDescent="0.25">
      <c r="A919">
        <v>212192</v>
      </c>
      <c r="B919" t="s">
        <v>28</v>
      </c>
      <c r="C919" s="1">
        <v>42554</v>
      </c>
      <c r="D919" t="s">
        <v>586</v>
      </c>
      <c r="E919">
        <v>1019</v>
      </c>
      <c r="F919" s="5">
        <v>1</v>
      </c>
      <c r="G919">
        <v>1019</v>
      </c>
      <c r="H919">
        <v>100148146</v>
      </c>
      <c r="I919" t="s">
        <v>23</v>
      </c>
      <c r="J919" s="4" t="s">
        <v>24</v>
      </c>
      <c r="K919">
        <v>0</v>
      </c>
      <c r="L919" t="s">
        <v>44</v>
      </c>
      <c r="M919" s="1">
        <v>42554</v>
      </c>
      <c r="N919" t="s">
        <v>31</v>
      </c>
      <c r="O919" s="2">
        <v>1019</v>
      </c>
      <c r="P919">
        <v>2016</v>
      </c>
      <c r="Q919">
        <v>7</v>
      </c>
      <c r="R919" t="s">
        <v>26</v>
      </c>
      <c r="S919" s="3">
        <v>42552</v>
      </c>
      <c r="T919" t="s">
        <v>27</v>
      </c>
      <c r="U919">
        <v>344</v>
      </c>
    </row>
    <row r="920" spans="1:21" x14ac:dyDescent="0.25">
      <c r="A920">
        <v>212193</v>
      </c>
      <c r="B920" t="s">
        <v>21</v>
      </c>
      <c r="C920" s="1">
        <v>42554</v>
      </c>
      <c r="D920" t="s">
        <v>582</v>
      </c>
      <c r="E920">
        <v>99</v>
      </c>
      <c r="F920" s="5">
        <v>1</v>
      </c>
      <c r="G920">
        <v>99</v>
      </c>
      <c r="H920">
        <v>100148147</v>
      </c>
      <c r="I920" t="s">
        <v>38</v>
      </c>
      <c r="J920" s="4" t="s">
        <v>24</v>
      </c>
      <c r="K920">
        <v>0</v>
      </c>
      <c r="L920" t="s">
        <v>25</v>
      </c>
      <c r="M920" s="1">
        <v>42554</v>
      </c>
      <c r="N920" t="s">
        <v>35</v>
      </c>
      <c r="O920">
        <v>99</v>
      </c>
      <c r="P920">
        <v>2016</v>
      </c>
      <c r="Q920">
        <v>7</v>
      </c>
      <c r="R920" t="s">
        <v>26</v>
      </c>
      <c r="S920" s="3">
        <v>42552</v>
      </c>
      <c r="T920" t="s">
        <v>27</v>
      </c>
      <c r="U920">
        <v>345</v>
      </c>
    </row>
    <row r="921" spans="1:21" x14ac:dyDescent="0.25">
      <c r="A921">
        <v>212194</v>
      </c>
      <c r="B921" t="s">
        <v>21</v>
      </c>
      <c r="C921" s="1">
        <v>42554</v>
      </c>
      <c r="D921" t="s">
        <v>40</v>
      </c>
      <c r="E921">
        <v>80</v>
      </c>
      <c r="F921" s="5">
        <v>1</v>
      </c>
      <c r="G921">
        <v>240</v>
      </c>
      <c r="H921">
        <v>100148148</v>
      </c>
      <c r="I921" t="s">
        <v>38</v>
      </c>
      <c r="J921" s="4" t="s">
        <v>583</v>
      </c>
      <c r="K921">
        <v>0</v>
      </c>
      <c r="L921" t="s">
        <v>25</v>
      </c>
      <c r="M921" s="1">
        <v>42554</v>
      </c>
      <c r="N921" t="s">
        <v>35</v>
      </c>
      <c r="O921">
        <v>80</v>
      </c>
      <c r="P921">
        <v>2016</v>
      </c>
      <c r="Q921">
        <v>7</v>
      </c>
      <c r="R921" t="s">
        <v>26</v>
      </c>
      <c r="S921" s="3">
        <v>42552</v>
      </c>
      <c r="T921" t="s">
        <v>27</v>
      </c>
      <c r="U921">
        <v>341</v>
      </c>
    </row>
    <row r="922" spans="1:21" x14ac:dyDescent="0.25">
      <c r="A922">
        <v>212195</v>
      </c>
      <c r="B922" t="s">
        <v>21</v>
      </c>
      <c r="C922" s="1">
        <v>42554</v>
      </c>
      <c r="D922" t="s">
        <v>356</v>
      </c>
      <c r="E922">
        <v>80</v>
      </c>
      <c r="F922" s="5">
        <v>1</v>
      </c>
      <c r="G922">
        <v>240</v>
      </c>
      <c r="H922">
        <v>100148148</v>
      </c>
      <c r="I922" t="s">
        <v>38</v>
      </c>
      <c r="J922" s="4" t="s">
        <v>583</v>
      </c>
      <c r="K922">
        <v>0</v>
      </c>
      <c r="L922" t="s">
        <v>25</v>
      </c>
      <c r="M922" s="1">
        <v>42554</v>
      </c>
      <c r="N922" t="s">
        <v>35</v>
      </c>
      <c r="O922">
        <v>80</v>
      </c>
      <c r="P922">
        <v>2016</v>
      </c>
      <c r="Q922">
        <v>7</v>
      </c>
      <c r="R922" t="s">
        <v>26</v>
      </c>
      <c r="S922" s="3">
        <v>42552</v>
      </c>
      <c r="T922" t="s">
        <v>27</v>
      </c>
      <c r="U922">
        <v>341</v>
      </c>
    </row>
    <row r="923" spans="1:21" x14ac:dyDescent="0.25">
      <c r="A923">
        <v>212196</v>
      </c>
      <c r="B923" t="s">
        <v>21</v>
      </c>
      <c r="C923" s="1">
        <v>42554</v>
      </c>
      <c r="D923" t="s">
        <v>571</v>
      </c>
      <c r="E923">
        <v>80</v>
      </c>
      <c r="F923" s="5">
        <v>1</v>
      </c>
      <c r="G923">
        <v>240</v>
      </c>
      <c r="H923">
        <v>100148148</v>
      </c>
      <c r="I923" t="s">
        <v>38</v>
      </c>
      <c r="J923" s="4" t="s">
        <v>583</v>
      </c>
      <c r="K923">
        <v>0</v>
      </c>
      <c r="L923" t="s">
        <v>25</v>
      </c>
      <c r="M923" s="1">
        <v>42554</v>
      </c>
      <c r="N923" t="s">
        <v>35</v>
      </c>
      <c r="O923">
        <v>80</v>
      </c>
      <c r="P923">
        <v>2016</v>
      </c>
      <c r="Q923">
        <v>7</v>
      </c>
      <c r="R923" t="s">
        <v>26</v>
      </c>
      <c r="S923" s="3">
        <v>42552</v>
      </c>
      <c r="T923" t="s">
        <v>27</v>
      </c>
      <c r="U923">
        <v>341</v>
      </c>
    </row>
    <row r="924" spans="1:21" x14ac:dyDescent="0.25">
      <c r="A924">
        <v>212197</v>
      </c>
      <c r="B924" t="s">
        <v>21</v>
      </c>
      <c r="C924" s="1">
        <v>42554</v>
      </c>
      <c r="D924" t="s">
        <v>458</v>
      </c>
      <c r="E924">
        <v>585</v>
      </c>
      <c r="F924" s="5">
        <v>1</v>
      </c>
      <c r="G924">
        <v>585</v>
      </c>
      <c r="H924">
        <v>100148149</v>
      </c>
      <c r="I924" t="s">
        <v>216</v>
      </c>
      <c r="J924" s="4">
        <v>45254</v>
      </c>
      <c r="K924">
        <v>0</v>
      </c>
      <c r="L924" t="s">
        <v>25</v>
      </c>
      <c r="M924" s="1">
        <v>42554</v>
      </c>
      <c r="N924" t="s">
        <v>35</v>
      </c>
      <c r="O924">
        <v>585</v>
      </c>
      <c r="P924">
        <v>2016</v>
      </c>
      <c r="Q924">
        <v>7</v>
      </c>
      <c r="R924" t="s">
        <v>26</v>
      </c>
      <c r="S924" s="3">
        <v>42552</v>
      </c>
      <c r="T924" t="s">
        <v>27</v>
      </c>
      <c r="U924">
        <v>346</v>
      </c>
    </row>
    <row r="925" spans="1:21" x14ac:dyDescent="0.25">
      <c r="A925">
        <v>212199</v>
      </c>
      <c r="B925" t="s">
        <v>28</v>
      </c>
      <c r="C925" s="1">
        <v>42554</v>
      </c>
      <c r="D925" t="s">
        <v>587</v>
      </c>
      <c r="E925">
        <v>1199</v>
      </c>
      <c r="F925" s="5">
        <v>1</v>
      </c>
      <c r="G925">
        <v>1199</v>
      </c>
      <c r="H925">
        <v>100148151</v>
      </c>
      <c r="I925" t="s">
        <v>56</v>
      </c>
      <c r="J925" s="4" t="s">
        <v>24</v>
      </c>
      <c r="K925">
        <v>0</v>
      </c>
      <c r="L925" t="s">
        <v>223</v>
      </c>
      <c r="M925" s="1">
        <v>42554</v>
      </c>
      <c r="N925" t="s">
        <v>31</v>
      </c>
      <c r="O925" s="2">
        <v>1199</v>
      </c>
      <c r="P925">
        <v>2016</v>
      </c>
      <c r="Q925">
        <v>7</v>
      </c>
      <c r="R925" t="s">
        <v>26</v>
      </c>
      <c r="S925" s="3">
        <v>42552</v>
      </c>
      <c r="T925" t="s">
        <v>27</v>
      </c>
      <c r="U925">
        <v>347</v>
      </c>
    </row>
    <row r="926" spans="1:21" x14ac:dyDescent="0.25">
      <c r="A926">
        <v>212198</v>
      </c>
      <c r="B926" t="s">
        <v>21</v>
      </c>
      <c r="C926" s="1">
        <v>42554</v>
      </c>
      <c r="D926" t="s">
        <v>445</v>
      </c>
      <c r="E926">
        <v>330</v>
      </c>
      <c r="F926" s="5">
        <v>1</v>
      </c>
      <c r="G926">
        <v>330</v>
      </c>
      <c r="H926">
        <v>100148150</v>
      </c>
      <c r="I926" t="s">
        <v>38</v>
      </c>
      <c r="J926" s="4" t="s">
        <v>24</v>
      </c>
      <c r="K926">
        <v>0</v>
      </c>
      <c r="L926" t="s">
        <v>25</v>
      </c>
      <c r="M926" s="1">
        <v>42554</v>
      </c>
      <c r="N926" t="s">
        <v>35</v>
      </c>
      <c r="O926">
        <v>330</v>
      </c>
      <c r="P926">
        <v>2016</v>
      </c>
      <c r="Q926">
        <v>7</v>
      </c>
      <c r="R926" t="s">
        <v>26</v>
      </c>
      <c r="S926" s="3">
        <v>42552</v>
      </c>
      <c r="T926" t="s">
        <v>27</v>
      </c>
      <c r="U926">
        <v>348</v>
      </c>
    </row>
    <row r="927" spans="1:21" x14ac:dyDescent="0.25">
      <c r="A927">
        <v>212201</v>
      </c>
      <c r="B927" t="s">
        <v>36</v>
      </c>
      <c r="C927" s="1">
        <v>42554</v>
      </c>
      <c r="D927" t="s">
        <v>588</v>
      </c>
      <c r="E927">
        <v>425</v>
      </c>
      <c r="F927" s="5">
        <v>1</v>
      </c>
      <c r="G927">
        <v>425</v>
      </c>
      <c r="H927">
        <v>100148152</v>
      </c>
      <c r="I927" t="s">
        <v>56</v>
      </c>
      <c r="J927" s="4" t="s">
        <v>24</v>
      </c>
      <c r="K927">
        <v>0</v>
      </c>
      <c r="L927" t="s">
        <v>25</v>
      </c>
      <c r="M927" s="1">
        <v>42554</v>
      </c>
      <c r="N927" t="s">
        <v>39</v>
      </c>
      <c r="O927">
        <v>425</v>
      </c>
      <c r="P927">
        <v>2016</v>
      </c>
      <c r="Q927">
        <v>7</v>
      </c>
      <c r="R927" t="s">
        <v>26</v>
      </c>
      <c r="S927" s="3">
        <v>42552</v>
      </c>
      <c r="T927" t="s">
        <v>27</v>
      </c>
      <c r="U927">
        <v>349</v>
      </c>
    </row>
    <row r="928" spans="1:21" x14ac:dyDescent="0.25">
      <c r="A928">
        <v>212202</v>
      </c>
      <c r="B928" t="s">
        <v>21</v>
      </c>
      <c r="C928" s="1">
        <v>42554</v>
      </c>
      <c r="D928" t="s">
        <v>589</v>
      </c>
      <c r="E928">
        <v>1200</v>
      </c>
      <c r="F928" s="5">
        <v>1</v>
      </c>
      <c r="G928">
        <v>1200</v>
      </c>
      <c r="H928">
        <v>100148153</v>
      </c>
      <c r="I928" t="s">
        <v>56</v>
      </c>
      <c r="J928" s="4" t="s">
        <v>24</v>
      </c>
      <c r="K928">
        <v>0</v>
      </c>
      <c r="L928" t="s">
        <v>25</v>
      </c>
      <c r="M928" s="1">
        <v>42554</v>
      </c>
      <c r="N928" t="s">
        <v>35</v>
      </c>
      <c r="O928" s="2">
        <v>1200</v>
      </c>
      <c r="P928">
        <v>2016</v>
      </c>
      <c r="Q928">
        <v>7</v>
      </c>
      <c r="R928" t="s">
        <v>26</v>
      </c>
      <c r="S928" s="3">
        <v>42552</v>
      </c>
      <c r="T928" t="s">
        <v>27</v>
      </c>
      <c r="U928">
        <v>350</v>
      </c>
    </row>
    <row r="929" spans="1:21" x14ac:dyDescent="0.25">
      <c r="A929">
        <v>212204</v>
      </c>
      <c r="B929" t="s">
        <v>77</v>
      </c>
      <c r="C929" s="1">
        <v>42554</v>
      </c>
      <c r="D929" t="s">
        <v>590</v>
      </c>
      <c r="E929">
        <v>299</v>
      </c>
      <c r="F929" s="5">
        <v>1</v>
      </c>
      <c r="G929">
        <v>299</v>
      </c>
      <c r="H929">
        <v>100148154</v>
      </c>
      <c r="I929" t="s">
        <v>30</v>
      </c>
      <c r="J929" s="4" t="s">
        <v>591</v>
      </c>
      <c r="K929">
        <v>0</v>
      </c>
      <c r="L929" t="s">
        <v>25</v>
      </c>
      <c r="M929" s="1">
        <v>42554</v>
      </c>
      <c r="N929" t="s">
        <v>39</v>
      </c>
      <c r="O929">
        <v>299</v>
      </c>
      <c r="P929">
        <v>2016</v>
      </c>
      <c r="Q929">
        <v>7</v>
      </c>
      <c r="R929" t="s">
        <v>26</v>
      </c>
      <c r="S929" s="3">
        <v>42552</v>
      </c>
      <c r="T929" t="s">
        <v>27</v>
      </c>
      <c r="U929">
        <v>351</v>
      </c>
    </row>
    <row r="930" spans="1:21" x14ac:dyDescent="0.25">
      <c r="A930">
        <v>212205</v>
      </c>
      <c r="B930" t="s">
        <v>28</v>
      </c>
      <c r="C930" s="1">
        <v>42554</v>
      </c>
      <c r="D930" t="s">
        <v>488</v>
      </c>
      <c r="E930">
        <v>570</v>
      </c>
      <c r="F930" s="5">
        <v>1</v>
      </c>
      <c r="G930">
        <v>5288</v>
      </c>
      <c r="H930">
        <v>100148155</v>
      </c>
      <c r="I930" t="s">
        <v>38</v>
      </c>
      <c r="J930" s="4" t="s">
        <v>24</v>
      </c>
      <c r="K930">
        <v>0</v>
      </c>
      <c r="L930" t="s">
        <v>45</v>
      </c>
      <c r="M930" s="1">
        <v>42554</v>
      </c>
      <c r="N930" t="s">
        <v>31</v>
      </c>
      <c r="O930">
        <v>570</v>
      </c>
      <c r="P930">
        <v>2016</v>
      </c>
      <c r="Q930">
        <v>7</v>
      </c>
      <c r="R930" t="s">
        <v>26</v>
      </c>
      <c r="S930" s="3">
        <v>42552</v>
      </c>
      <c r="T930" t="s">
        <v>27</v>
      </c>
      <c r="U930">
        <v>352</v>
      </c>
    </row>
    <row r="931" spans="1:21" x14ac:dyDescent="0.25">
      <c r="A931">
        <v>212206</v>
      </c>
      <c r="B931" t="s">
        <v>28</v>
      </c>
      <c r="C931" s="1">
        <v>42554</v>
      </c>
      <c r="D931" t="s">
        <v>101</v>
      </c>
      <c r="E931">
        <v>510</v>
      </c>
      <c r="F931" s="5">
        <v>1</v>
      </c>
      <c r="G931">
        <v>5288</v>
      </c>
      <c r="H931">
        <v>100148155</v>
      </c>
      <c r="I931" t="s">
        <v>38</v>
      </c>
      <c r="J931" s="4" t="s">
        <v>24</v>
      </c>
      <c r="K931">
        <v>0</v>
      </c>
      <c r="L931" t="s">
        <v>45</v>
      </c>
      <c r="M931" s="1">
        <v>42554</v>
      </c>
      <c r="N931" t="s">
        <v>31</v>
      </c>
      <c r="O931">
        <v>510</v>
      </c>
      <c r="P931">
        <v>2016</v>
      </c>
      <c r="Q931">
        <v>7</v>
      </c>
      <c r="R931" t="s">
        <v>26</v>
      </c>
      <c r="S931" s="3">
        <v>42552</v>
      </c>
      <c r="T931" t="s">
        <v>27</v>
      </c>
      <c r="U931">
        <v>352</v>
      </c>
    </row>
    <row r="932" spans="1:21" x14ac:dyDescent="0.25">
      <c r="A932">
        <v>212207</v>
      </c>
      <c r="B932" t="s">
        <v>28</v>
      </c>
      <c r="C932" s="1">
        <v>42554</v>
      </c>
      <c r="D932" t="s">
        <v>431</v>
      </c>
      <c r="E932">
        <v>600</v>
      </c>
      <c r="F932" s="5">
        <v>1</v>
      </c>
      <c r="G932">
        <v>5288</v>
      </c>
      <c r="H932">
        <v>100148155</v>
      </c>
      <c r="I932" t="s">
        <v>38</v>
      </c>
      <c r="J932" s="4" t="s">
        <v>24</v>
      </c>
      <c r="K932">
        <v>0</v>
      </c>
      <c r="L932" t="s">
        <v>45</v>
      </c>
      <c r="M932" s="1">
        <v>42554</v>
      </c>
      <c r="N932" t="s">
        <v>31</v>
      </c>
      <c r="O932">
        <v>600</v>
      </c>
      <c r="P932">
        <v>2016</v>
      </c>
      <c r="Q932">
        <v>7</v>
      </c>
      <c r="R932" t="s">
        <v>26</v>
      </c>
      <c r="S932" s="3">
        <v>42552</v>
      </c>
      <c r="T932" t="s">
        <v>27</v>
      </c>
      <c r="U932">
        <v>352</v>
      </c>
    </row>
    <row r="933" spans="1:21" x14ac:dyDescent="0.25">
      <c r="A933">
        <v>212209</v>
      </c>
      <c r="B933" t="s">
        <v>28</v>
      </c>
      <c r="C933" s="1">
        <v>42554</v>
      </c>
      <c r="D933" t="s">
        <v>119</v>
      </c>
      <c r="E933">
        <v>280</v>
      </c>
      <c r="F933" s="5">
        <v>2</v>
      </c>
      <c r="G933">
        <v>5288</v>
      </c>
      <c r="H933">
        <v>100148155</v>
      </c>
      <c r="I933" t="s">
        <v>38</v>
      </c>
      <c r="J933" s="4" t="s">
        <v>24</v>
      </c>
      <c r="K933">
        <v>0</v>
      </c>
      <c r="L933" t="s">
        <v>45</v>
      </c>
      <c r="M933" s="1">
        <v>42554</v>
      </c>
      <c r="N933" t="s">
        <v>31</v>
      </c>
      <c r="O933">
        <v>560</v>
      </c>
      <c r="P933">
        <v>2016</v>
      </c>
      <c r="Q933">
        <v>7</v>
      </c>
      <c r="R933" t="s">
        <v>26</v>
      </c>
      <c r="S933" s="3">
        <v>42552</v>
      </c>
      <c r="T933" t="s">
        <v>27</v>
      </c>
      <c r="U933">
        <v>352</v>
      </c>
    </row>
    <row r="934" spans="1:21" x14ac:dyDescent="0.25">
      <c r="A934">
        <v>212210</v>
      </c>
      <c r="B934" t="s">
        <v>28</v>
      </c>
      <c r="C934" s="1">
        <v>42554</v>
      </c>
      <c r="D934" t="s">
        <v>132</v>
      </c>
      <c r="E934">
        <v>435</v>
      </c>
      <c r="F934" s="5">
        <v>1</v>
      </c>
      <c r="G934">
        <v>5288</v>
      </c>
      <c r="H934">
        <v>100148155</v>
      </c>
      <c r="I934" t="s">
        <v>38</v>
      </c>
      <c r="J934" s="4" t="s">
        <v>24</v>
      </c>
      <c r="K934">
        <v>0</v>
      </c>
      <c r="L934" t="s">
        <v>45</v>
      </c>
      <c r="M934" s="1">
        <v>42554</v>
      </c>
      <c r="N934" t="s">
        <v>31</v>
      </c>
      <c r="O934">
        <v>435</v>
      </c>
      <c r="P934">
        <v>2016</v>
      </c>
      <c r="Q934">
        <v>7</v>
      </c>
      <c r="R934" t="s">
        <v>26</v>
      </c>
      <c r="S934" s="3">
        <v>42552</v>
      </c>
      <c r="T934" t="s">
        <v>27</v>
      </c>
      <c r="U934">
        <v>352</v>
      </c>
    </row>
    <row r="935" spans="1:21" x14ac:dyDescent="0.25">
      <c r="A935">
        <v>212211</v>
      </c>
      <c r="B935" t="s">
        <v>28</v>
      </c>
      <c r="C935" s="1">
        <v>42554</v>
      </c>
      <c r="D935" t="s">
        <v>79</v>
      </c>
      <c r="E935">
        <v>435</v>
      </c>
      <c r="F935" s="5">
        <v>1</v>
      </c>
      <c r="G935">
        <v>5288</v>
      </c>
      <c r="H935">
        <v>100148155</v>
      </c>
      <c r="I935" t="s">
        <v>38</v>
      </c>
      <c r="J935" s="4" t="s">
        <v>24</v>
      </c>
      <c r="K935">
        <v>0</v>
      </c>
      <c r="L935" t="s">
        <v>45</v>
      </c>
      <c r="M935" s="1">
        <v>42554</v>
      </c>
      <c r="N935" t="s">
        <v>31</v>
      </c>
      <c r="O935">
        <v>435</v>
      </c>
      <c r="P935">
        <v>2016</v>
      </c>
      <c r="Q935">
        <v>7</v>
      </c>
      <c r="R935" t="s">
        <v>26</v>
      </c>
      <c r="S935" s="3">
        <v>42552</v>
      </c>
      <c r="T935" t="s">
        <v>27</v>
      </c>
      <c r="U935">
        <v>352</v>
      </c>
    </row>
    <row r="936" spans="1:21" x14ac:dyDescent="0.25">
      <c r="A936">
        <v>212212</v>
      </c>
      <c r="B936" t="s">
        <v>28</v>
      </c>
      <c r="C936" s="1">
        <v>42554</v>
      </c>
      <c r="D936" t="s">
        <v>416</v>
      </c>
      <c r="E936">
        <v>280</v>
      </c>
      <c r="F936" s="5">
        <v>2</v>
      </c>
      <c r="G936">
        <v>5288</v>
      </c>
      <c r="H936">
        <v>100148155</v>
      </c>
      <c r="I936" t="s">
        <v>38</v>
      </c>
      <c r="J936" s="4" t="s">
        <v>24</v>
      </c>
      <c r="K936">
        <v>0</v>
      </c>
      <c r="L936" t="s">
        <v>45</v>
      </c>
      <c r="M936" s="1">
        <v>42554</v>
      </c>
      <c r="N936" t="s">
        <v>31</v>
      </c>
      <c r="O936">
        <v>560</v>
      </c>
      <c r="P936">
        <v>2016</v>
      </c>
      <c r="Q936">
        <v>7</v>
      </c>
      <c r="R936" t="s">
        <v>26</v>
      </c>
      <c r="S936" s="3">
        <v>42552</v>
      </c>
      <c r="T936" t="s">
        <v>27</v>
      </c>
      <c r="U936">
        <v>352</v>
      </c>
    </row>
    <row r="937" spans="1:21" x14ac:dyDescent="0.25">
      <c r="A937">
        <v>212213</v>
      </c>
      <c r="B937" t="s">
        <v>28</v>
      </c>
      <c r="C937" s="1">
        <v>42554</v>
      </c>
      <c r="D937" t="s">
        <v>102</v>
      </c>
      <c r="E937">
        <v>325</v>
      </c>
      <c r="F937" s="5">
        <v>2</v>
      </c>
      <c r="G937">
        <v>5288</v>
      </c>
      <c r="H937">
        <v>100148155</v>
      </c>
      <c r="I937" t="s">
        <v>38</v>
      </c>
      <c r="J937" s="4" t="s">
        <v>24</v>
      </c>
      <c r="K937">
        <v>0</v>
      </c>
      <c r="L937" t="s">
        <v>45</v>
      </c>
      <c r="M937" s="1">
        <v>42554</v>
      </c>
      <c r="N937" t="s">
        <v>31</v>
      </c>
      <c r="O937">
        <v>650</v>
      </c>
      <c r="P937">
        <v>2016</v>
      </c>
      <c r="Q937">
        <v>7</v>
      </c>
      <c r="R937" t="s">
        <v>26</v>
      </c>
      <c r="S937" s="3">
        <v>42552</v>
      </c>
      <c r="T937" t="s">
        <v>27</v>
      </c>
      <c r="U937">
        <v>352</v>
      </c>
    </row>
    <row r="938" spans="1:21" x14ac:dyDescent="0.25">
      <c r="A938">
        <v>212214</v>
      </c>
      <c r="B938" t="s">
        <v>28</v>
      </c>
      <c r="C938" s="1">
        <v>42554</v>
      </c>
      <c r="D938" t="s">
        <v>592</v>
      </c>
      <c r="E938">
        <v>234</v>
      </c>
      <c r="F938" s="5">
        <v>2</v>
      </c>
      <c r="G938">
        <v>5288</v>
      </c>
      <c r="H938">
        <v>100148155</v>
      </c>
      <c r="I938" t="s">
        <v>38</v>
      </c>
      <c r="J938" s="4" t="s">
        <v>24</v>
      </c>
      <c r="K938">
        <v>0</v>
      </c>
      <c r="L938" t="s">
        <v>45</v>
      </c>
      <c r="M938" s="1">
        <v>42554</v>
      </c>
      <c r="N938" t="s">
        <v>31</v>
      </c>
      <c r="O938">
        <v>468</v>
      </c>
      <c r="P938">
        <v>2016</v>
      </c>
      <c r="Q938">
        <v>7</v>
      </c>
      <c r="R938" t="s">
        <v>26</v>
      </c>
      <c r="S938" s="3">
        <v>42552</v>
      </c>
      <c r="T938" t="s">
        <v>27</v>
      </c>
      <c r="U938">
        <v>352</v>
      </c>
    </row>
    <row r="939" spans="1:21" x14ac:dyDescent="0.25">
      <c r="A939">
        <v>212215</v>
      </c>
      <c r="B939" t="s">
        <v>28</v>
      </c>
      <c r="C939" s="1">
        <v>42554</v>
      </c>
      <c r="D939" t="s">
        <v>593</v>
      </c>
      <c r="E939">
        <v>500</v>
      </c>
      <c r="F939" s="5">
        <v>1</v>
      </c>
      <c r="G939">
        <v>5288</v>
      </c>
      <c r="H939">
        <v>100148155</v>
      </c>
      <c r="I939" t="s">
        <v>38</v>
      </c>
      <c r="J939" s="4" t="s">
        <v>24</v>
      </c>
      <c r="K939">
        <v>0</v>
      </c>
      <c r="L939" t="s">
        <v>45</v>
      </c>
      <c r="M939" s="1">
        <v>42554</v>
      </c>
      <c r="N939" t="s">
        <v>31</v>
      </c>
      <c r="O939">
        <v>500</v>
      </c>
      <c r="P939">
        <v>2016</v>
      </c>
      <c r="Q939">
        <v>7</v>
      </c>
      <c r="R939" t="s">
        <v>26</v>
      </c>
      <c r="S939" s="3">
        <v>42552</v>
      </c>
      <c r="T939" t="s">
        <v>27</v>
      </c>
      <c r="U939">
        <v>352</v>
      </c>
    </row>
    <row r="940" spans="1:21" x14ac:dyDescent="0.25">
      <c r="A940">
        <v>212216</v>
      </c>
      <c r="B940" t="s">
        <v>21</v>
      </c>
      <c r="C940" s="1">
        <v>42554</v>
      </c>
      <c r="D940" t="s">
        <v>140</v>
      </c>
      <c r="E940">
        <v>370</v>
      </c>
      <c r="F940" s="5">
        <v>1</v>
      </c>
      <c r="G940">
        <v>370</v>
      </c>
      <c r="H940">
        <v>100148156</v>
      </c>
      <c r="I940" t="s">
        <v>38</v>
      </c>
      <c r="J940" s="4" t="s">
        <v>24</v>
      </c>
      <c r="K940">
        <v>0</v>
      </c>
      <c r="L940" t="s">
        <v>25</v>
      </c>
      <c r="M940" s="1">
        <v>42554</v>
      </c>
      <c r="N940" t="s">
        <v>35</v>
      </c>
      <c r="O940">
        <v>370</v>
      </c>
      <c r="P940">
        <v>2016</v>
      </c>
      <c r="Q940">
        <v>7</v>
      </c>
      <c r="R940" t="s">
        <v>26</v>
      </c>
      <c r="S940" s="3">
        <v>42552</v>
      </c>
      <c r="T940" t="s">
        <v>27</v>
      </c>
      <c r="U940">
        <v>353</v>
      </c>
    </row>
    <row r="941" spans="1:21" x14ac:dyDescent="0.25">
      <c r="A941">
        <v>212217</v>
      </c>
      <c r="B941" t="s">
        <v>21</v>
      </c>
      <c r="C941" s="1">
        <v>42554</v>
      </c>
      <c r="D941" t="s">
        <v>41</v>
      </c>
      <c r="E941">
        <v>170</v>
      </c>
      <c r="F941" s="5">
        <v>1</v>
      </c>
      <c r="G941">
        <v>60</v>
      </c>
      <c r="H941">
        <v>100148157</v>
      </c>
      <c r="I941" t="s">
        <v>38</v>
      </c>
      <c r="J941" s="4" t="s">
        <v>24</v>
      </c>
      <c r="K941">
        <v>141.66</v>
      </c>
      <c r="L941" t="s">
        <v>25</v>
      </c>
      <c r="M941" s="1">
        <v>42554</v>
      </c>
      <c r="N941" t="s">
        <v>35</v>
      </c>
      <c r="O941">
        <v>170</v>
      </c>
      <c r="P941">
        <v>2016</v>
      </c>
      <c r="Q941">
        <v>7</v>
      </c>
      <c r="R941" t="s">
        <v>26</v>
      </c>
      <c r="S941" s="3">
        <v>42552</v>
      </c>
      <c r="T941" t="s">
        <v>27</v>
      </c>
      <c r="U941">
        <v>354</v>
      </c>
    </row>
    <row r="942" spans="1:21" x14ac:dyDescent="0.25">
      <c r="A942">
        <v>212218</v>
      </c>
      <c r="B942" t="s">
        <v>21</v>
      </c>
      <c r="C942" s="1">
        <v>42554</v>
      </c>
      <c r="D942" t="s">
        <v>354</v>
      </c>
      <c r="E942">
        <v>90</v>
      </c>
      <c r="F942" s="5">
        <v>1</v>
      </c>
      <c r="G942">
        <v>60</v>
      </c>
      <c r="H942">
        <v>100148157</v>
      </c>
      <c r="I942" t="s">
        <v>38</v>
      </c>
      <c r="J942" s="4" t="s">
        <v>24</v>
      </c>
      <c r="K942">
        <v>75</v>
      </c>
      <c r="L942" t="s">
        <v>25</v>
      </c>
      <c r="M942" s="1">
        <v>42554</v>
      </c>
      <c r="N942" t="s">
        <v>35</v>
      </c>
      <c r="O942">
        <v>90</v>
      </c>
      <c r="P942">
        <v>2016</v>
      </c>
      <c r="Q942">
        <v>7</v>
      </c>
      <c r="R942" t="s">
        <v>26</v>
      </c>
      <c r="S942" s="3">
        <v>42552</v>
      </c>
      <c r="T942" t="s">
        <v>27</v>
      </c>
      <c r="U942">
        <v>354</v>
      </c>
    </row>
    <row r="943" spans="1:21" x14ac:dyDescent="0.25">
      <c r="A943">
        <v>212219</v>
      </c>
      <c r="B943" t="s">
        <v>21</v>
      </c>
      <c r="C943" s="1">
        <v>42554</v>
      </c>
      <c r="D943" t="s">
        <v>527</v>
      </c>
      <c r="E943">
        <v>100</v>
      </c>
      <c r="F943" s="5">
        <v>1</v>
      </c>
      <c r="G943">
        <v>60</v>
      </c>
      <c r="H943">
        <v>100148157</v>
      </c>
      <c r="I943" t="s">
        <v>38</v>
      </c>
      <c r="J943" s="4" t="s">
        <v>24</v>
      </c>
      <c r="K943">
        <v>83.34</v>
      </c>
      <c r="L943" t="s">
        <v>25</v>
      </c>
      <c r="M943" s="1">
        <v>42554</v>
      </c>
      <c r="N943" t="s">
        <v>35</v>
      </c>
      <c r="O943">
        <v>100</v>
      </c>
      <c r="P943">
        <v>2016</v>
      </c>
      <c r="Q943">
        <v>7</v>
      </c>
      <c r="R943" t="s">
        <v>26</v>
      </c>
      <c r="S943" s="3">
        <v>42552</v>
      </c>
      <c r="T943" t="s">
        <v>27</v>
      </c>
      <c r="U943">
        <v>354</v>
      </c>
    </row>
    <row r="944" spans="1:21" x14ac:dyDescent="0.25">
      <c r="A944">
        <v>212220</v>
      </c>
      <c r="B944" t="s">
        <v>28</v>
      </c>
      <c r="C944" s="1">
        <v>42554</v>
      </c>
      <c r="D944" t="s">
        <v>594</v>
      </c>
      <c r="E944">
        <v>12600</v>
      </c>
      <c r="F944" s="5">
        <v>1</v>
      </c>
      <c r="G944">
        <v>12600</v>
      </c>
      <c r="H944">
        <v>100148158</v>
      </c>
      <c r="I944" t="s">
        <v>47</v>
      </c>
      <c r="J944" s="4" t="s">
        <v>24</v>
      </c>
      <c r="K944">
        <v>0</v>
      </c>
      <c r="L944" t="s">
        <v>25</v>
      </c>
      <c r="M944" s="1">
        <v>42554</v>
      </c>
      <c r="N944" t="s">
        <v>31</v>
      </c>
      <c r="O944" s="2">
        <v>12600</v>
      </c>
      <c r="P944">
        <v>2016</v>
      </c>
      <c r="Q944">
        <v>7</v>
      </c>
      <c r="R944" t="s">
        <v>26</v>
      </c>
      <c r="S944" s="3">
        <v>42552</v>
      </c>
      <c r="T944" t="s">
        <v>27</v>
      </c>
      <c r="U944">
        <v>355</v>
      </c>
    </row>
    <row r="945" spans="1:21" x14ac:dyDescent="0.25">
      <c r="A945">
        <v>212222</v>
      </c>
      <c r="B945" t="s">
        <v>21</v>
      </c>
      <c r="C945" s="1">
        <v>42554</v>
      </c>
      <c r="D945" t="s">
        <v>95</v>
      </c>
      <c r="E945">
        <v>350</v>
      </c>
      <c r="F945" s="5">
        <v>1</v>
      </c>
      <c r="G945">
        <v>150</v>
      </c>
      <c r="H945">
        <v>100148159</v>
      </c>
      <c r="I945" t="s">
        <v>38</v>
      </c>
      <c r="J945" s="4" t="s">
        <v>24</v>
      </c>
      <c r="K945">
        <v>200</v>
      </c>
      <c r="L945" t="s">
        <v>25</v>
      </c>
      <c r="M945" s="1">
        <v>42554</v>
      </c>
      <c r="N945" t="s">
        <v>35</v>
      </c>
      <c r="O945">
        <v>350</v>
      </c>
      <c r="P945">
        <v>2016</v>
      </c>
      <c r="Q945">
        <v>7</v>
      </c>
      <c r="R945" t="s">
        <v>26</v>
      </c>
      <c r="S945" s="3">
        <v>42552</v>
      </c>
      <c r="T945" t="s">
        <v>27</v>
      </c>
      <c r="U945">
        <v>354</v>
      </c>
    </row>
    <row r="946" spans="1:21" x14ac:dyDescent="0.25">
      <c r="A946">
        <v>212223</v>
      </c>
      <c r="B946" t="s">
        <v>77</v>
      </c>
      <c r="C946" s="1">
        <v>42554</v>
      </c>
      <c r="D946" t="s">
        <v>356</v>
      </c>
      <c r="E946">
        <v>80</v>
      </c>
      <c r="F946" s="5">
        <v>1</v>
      </c>
      <c r="G946">
        <v>870</v>
      </c>
      <c r="H946">
        <v>100148160</v>
      </c>
      <c r="I946" t="s">
        <v>38</v>
      </c>
      <c r="J946" s="4" t="s">
        <v>24</v>
      </c>
      <c r="K946">
        <v>0</v>
      </c>
      <c r="L946" t="s">
        <v>25</v>
      </c>
      <c r="M946" s="1">
        <v>42554</v>
      </c>
      <c r="N946" t="s">
        <v>39</v>
      </c>
      <c r="O946">
        <v>80</v>
      </c>
      <c r="P946">
        <v>2016</v>
      </c>
      <c r="Q946">
        <v>7</v>
      </c>
      <c r="R946" t="s">
        <v>26</v>
      </c>
      <c r="S946" s="3">
        <v>42552</v>
      </c>
      <c r="T946" t="s">
        <v>27</v>
      </c>
      <c r="U946">
        <v>111</v>
      </c>
    </row>
    <row r="947" spans="1:21" x14ac:dyDescent="0.25">
      <c r="A947">
        <v>212224</v>
      </c>
      <c r="B947" t="s">
        <v>77</v>
      </c>
      <c r="C947" s="1">
        <v>42554</v>
      </c>
      <c r="D947" t="s">
        <v>119</v>
      </c>
      <c r="E947">
        <v>280</v>
      </c>
      <c r="F947" s="5">
        <v>1</v>
      </c>
      <c r="G947">
        <v>870</v>
      </c>
      <c r="H947">
        <v>100148160</v>
      </c>
      <c r="I947" t="s">
        <v>38</v>
      </c>
      <c r="J947" s="4" t="s">
        <v>24</v>
      </c>
      <c r="K947">
        <v>0</v>
      </c>
      <c r="L947" t="s">
        <v>25</v>
      </c>
      <c r="M947" s="1">
        <v>42554</v>
      </c>
      <c r="N947" t="s">
        <v>39</v>
      </c>
      <c r="O947">
        <v>280</v>
      </c>
      <c r="P947">
        <v>2016</v>
      </c>
      <c r="Q947">
        <v>7</v>
      </c>
      <c r="R947" t="s">
        <v>26</v>
      </c>
      <c r="S947" s="3">
        <v>42552</v>
      </c>
      <c r="T947" t="s">
        <v>27</v>
      </c>
      <c r="U947">
        <v>111</v>
      </c>
    </row>
    <row r="948" spans="1:21" x14ac:dyDescent="0.25">
      <c r="A948">
        <v>212225</v>
      </c>
      <c r="B948" t="s">
        <v>77</v>
      </c>
      <c r="C948" s="1">
        <v>42554</v>
      </c>
      <c r="D948" t="s">
        <v>152</v>
      </c>
      <c r="E948">
        <v>80</v>
      </c>
      <c r="F948" s="5">
        <v>1</v>
      </c>
      <c r="G948">
        <v>870</v>
      </c>
      <c r="H948">
        <v>100148160</v>
      </c>
      <c r="I948" t="s">
        <v>38</v>
      </c>
      <c r="J948" s="4" t="s">
        <v>24</v>
      </c>
      <c r="K948">
        <v>0</v>
      </c>
      <c r="L948" t="s">
        <v>25</v>
      </c>
      <c r="M948" s="1">
        <v>42554</v>
      </c>
      <c r="N948" t="s">
        <v>39</v>
      </c>
      <c r="O948">
        <v>80</v>
      </c>
      <c r="P948">
        <v>2016</v>
      </c>
      <c r="Q948">
        <v>7</v>
      </c>
      <c r="R948" t="s">
        <v>26</v>
      </c>
      <c r="S948" s="3">
        <v>42552</v>
      </c>
      <c r="T948" t="s">
        <v>27</v>
      </c>
      <c r="U948">
        <v>111</v>
      </c>
    </row>
    <row r="949" spans="1:21" x14ac:dyDescent="0.25">
      <c r="A949">
        <v>212226</v>
      </c>
      <c r="B949" t="s">
        <v>77</v>
      </c>
      <c r="C949" s="1">
        <v>42554</v>
      </c>
      <c r="D949" t="s">
        <v>380</v>
      </c>
      <c r="E949">
        <v>100</v>
      </c>
      <c r="F949" s="5">
        <v>1</v>
      </c>
      <c r="G949">
        <v>870</v>
      </c>
      <c r="H949">
        <v>100148160</v>
      </c>
      <c r="I949" t="s">
        <v>38</v>
      </c>
      <c r="J949" s="4" t="s">
        <v>24</v>
      </c>
      <c r="K949">
        <v>0</v>
      </c>
      <c r="L949" t="s">
        <v>25</v>
      </c>
      <c r="M949" s="1">
        <v>42554</v>
      </c>
      <c r="N949" t="s">
        <v>39</v>
      </c>
      <c r="O949">
        <v>100</v>
      </c>
      <c r="P949">
        <v>2016</v>
      </c>
      <c r="Q949">
        <v>7</v>
      </c>
      <c r="R949" t="s">
        <v>26</v>
      </c>
      <c r="S949" s="3">
        <v>42552</v>
      </c>
      <c r="T949" t="s">
        <v>27</v>
      </c>
      <c r="U949">
        <v>111</v>
      </c>
    </row>
    <row r="950" spans="1:21" x14ac:dyDescent="0.25">
      <c r="A950">
        <v>212227</v>
      </c>
      <c r="B950" t="s">
        <v>77</v>
      </c>
      <c r="C950" s="1">
        <v>42554</v>
      </c>
      <c r="D950" t="s">
        <v>445</v>
      </c>
      <c r="E950">
        <v>330</v>
      </c>
      <c r="F950" s="5">
        <v>1</v>
      </c>
      <c r="G950">
        <v>870</v>
      </c>
      <c r="H950">
        <v>100148160</v>
      </c>
      <c r="I950" t="s">
        <v>38</v>
      </c>
      <c r="J950" s="4" t="s">
        <v>24</v>
      </c>
      <c r="K950">
        <v>0</v>
      </c>
      <c r="L950" t="s">
        <v>25</v>
      </c>
      <c r="M950" s="1">
        <v>42554</v>
      </c>
      <c r="N950" t="s">
        <v>39</v>
      </c>
      <c r="O950">
        <v>330</v>
      </c>
      <c r="P950">
        <v>2016</v>
      </c>
      <c r="Q950">
        <v>7</v>
      </c>
      <c r="R950" t="s">
        <v>26</v>
      </c>
      <c r="S950" s="3">
        <v>42552</v>
      </c>
      <c r="T950" t="s">
        <v>27</v>
      </c>
      <c r="U950">
        <v>111</v>
      </c>
    </row>
    <row r="951" spans="1:21" x14ac:dyDescent="0.25">
      <c r="A951">
        <v>212228</v>
      </c>
      <c r="B951" t="s">
        <v>28</v>
      </c>
      <c r="C951" s="1">
        <v>42554</v>
      </c>
      <c r="D951" t="s">
        <v>595</v>
      </c>
      <c r="E951">
        <v>33999</v>
      </c>
      <c r="F951" s="5">
        <v>34</v>
      </c>
      <c r="G951">
        <v>1155966</v>
      </c>
      <c r="H951">
        <v>100148161</v>
      </c>
      <c r="I951" t="s">
        <v>43</v>
      </c>
      <c r="J951" s="4" t="s">
        <v>24</v>
      </c>
      <c r="K951">
        <v>0</v>
      </c>
      <c r="L951" t="s">
        <v>45</v>
      </c>
      <c r="M951" s="1">
        <v>42554</v>
      </c>
      <c r="N951" t="s">
        <v>31</v>
      </c>
      <c r="O951" s="2">
        <v>1155966</v>
      </c>
      <c r="P951">
        <v>2016</v>
      </c>
      <c r="Q951">
        <v>7</v>
      </c>
      <c r="R951" t="s">
        <v>26</v>
      </c>
      <c r="S951" s="3">
        <v>42552</v>
      </c>
      <c r="T951" t="s">
        <v>27</v>
      </c>
      <c r="U951">
        <v>356</v>
      </c>
    </row>
    <row r="952" spans="1:21" x14ac:dyDescent="0.25">
      <c r="A952">
        <v>212229</v>
      </c>
      <c r="B952" t="s">
        <v>21</v>
      </c>
      <c r="C952" s="1">
        <v>42554</v>
      </c>
      <c r="D952" t="s">
        <v>596</v>
      </c>
      <c r="E952">
        <v>2620</v>
      </c>
      <c r="F952" s="5">
        <v>1</v>
      </c>
      <c r="G952">
        <v>3395</v>
      </c>
      <c r="H952">
        <v>100148162</v>
      </c>
      <c r="I952" t="s">
        <v>43</v>
      </c>
      <c r="J952" s="4" t="s">
        <v>24</v>
      </c>
      <c r="K952">
        <v>0</v>
      </c>
      <c r="L952" t="s">
        <v>25</v>
      </c>
      <c r="M952" s="1">
        <v>42554</v>
      </c>
      <c r="N952" t="s">
        <v>35</v>
      </c>
      <c r="O952" s="2">
        <v>2620</v>
      </c>
      <c r="P952">
        <v>2016</v>
      </c>
      <c r="Q952">
        <v>7</v>
      </c>
      <c r="R952" t="s">
        <v>26</v>
      </c>
      <c r="S952" s="3">
        <v>42552</v>
      </c>
      <c r="T952" t="s">
        <v>27</v>
      </c>
      <c r="U952">
        <v>357</v>
      </c>
    </row>
    <row r="953" spans="1:21" x14ac:dyDescent="0.25">
      <c r="A953">
        <v>212230</v>
      </c>
      <c r="B953" t="s">
        <v>21</v>
      </c>
      <c r="C953" s="1">
        <v>42554</v>
      </c>
      <c r="D953" t="s">
        <v>469</v>
      </c>
      <c r="E953">
        <v>775</v>
      </c>
      <c r="F953" s="5">
        <v>1</v>
      </c>
      <c r="G953">
        <v>3395</v>
      </c>
      <c r="H953">
        <v>100148162</v>
      </c>
      <c r="I953" t="s">
        <v>216</v>
      </c>
      <c r="J953" s="4" t="s">
        <v>24</v>
      </c>
      <c r="K953">
        <v>0</v>
      </c>
      <c r="L953" t="s">
        <v>25</v>
      </c>
      <c r="M953" s="1">
        <v>42554</v>
      </c>
      <c r="N953" t="s">
        <v>35</v>
      </c>
      <c r="O953">
        <v>775</v>
      </c>
      <c r="P953">
        <v>2016</v>
      </c>
      <c r="Q953">
        <v>7</v>
      </c>
      <c r="R953" t="s">
        <v>26</v>
      </c>
      <c r="S953" s="3">
        <v>42552</v>
      </c>
      <c r="T953" t="s">
        <v>27</v>
      </c>
      <c r="U953">
        <v>357</v>
      </c>
    </row>
    <row r="954" spans="1:21" x14ac:dyDescent="0.25">
      <c r="A954">
        <v>212231</v>
      </c>
      <c r="B954" t="s">
        <v>21</v>
      </c>
      <c r="C954" s="1">
        <v>42554</v>
      </c>
      <c r="D954" t="s">
        <v>597</v>
      </c>
      <c r="E954">
        <v>999</v>
      </c>
      <c r="F954" s="5">
        <v>1</v>
      </c>
      <c r="G954">
        <v>999</v>
      </c>
      <c r="H954">
        <v>100148163</v>
      </c>
      <c r="I954" t="s">
        <v>56</v>
      </c>
      <c r="J954" s="4" t="s">
        <v>24</v>
      </c>
      <c r="K954">
        <v>0</v>
      </c>
      <c r="L954" t="s">
        <v>255</v>
      </c>
      <c r="M954" s="1">
        <v>42554</v>
      </c>
      <c r="N954" t="s">
        <v>35</v>
      </c>
      <c r="O954">
        <v>999</v>
      </c>
      <c r="P954">
        <v>2016</v>
      </c>
      <c r="Q954">
        <v>7</v>
      </c>
      <c r="R954" t="s">
        <v>26</v>
      </c>
      <c r="S954" s="3">
        <v>42552</v>
      </c>
      <c r="T954" t="s">
        <v>27</v>
      </c>
      <c r="U954">
        <v>358</v>
      </c>
    </row>
    <row r="955" spans="1:21" x14ac:dyDescent="0.25">
      <c r="A955">
        <v>212233</v>
      </c>
      <c r="B955" t="s">
        <v>21</v>
      </c>
      <c r="C955" s="1">
        <v>42554</v>
      </c>
      <c r="D955" t="s">
        <v>598</v>
      </c>
      <c r="E955">
        <v>999</v>
      </c>
      <c r="F955" s="5">
        <v>1</v>
      </c>
      <c r="G955">
        <v>999</v>
      </c>
      <c r="H955">
        <v>100148164</v>
      </c>
      <c r="I955" t="s">
        <v>23</v>
      </c>
      <c r="J955" s="4" t="s">
        <v>24</v>
      </c>
      <c r="K955">
        <v>0</v>
      </c>
      <c r="L955" t="s">
        <v>25</v>
      </c>
      <c r="M955" s="1">
        <v>42554</v>
      </c>
      <c r="N955" t="s">
        <v>35</v>
      </c>
      <c r="O955">
        <v>999</v>
      </c>
      <c r="P955">
        <v>2016</v>
      </c>
      <c r="Q955">
        <v>7</v>
      </c>
      <c r="R955" t="s">
        <v>26</v>
      </c>
      <c r="S955" s="3">
        <v>42552</v>
      </c>
      <c r="T955" t="s">
        <v>27</v>
      </c>
      <c r="U955">
        <v>359</v>
      </c>
    </row>
    <row r="956" spans="1:21" x14ac:dyDescent="0.25">
      <c r="A956">
        <v>212235</v>
      </c>
      <c r="B956" t="s">
        <v>21</v>
      </c>
      <c r="C956" s="1">
        <v>42554</v>
      </c>
      <c r="D956" t="s">
        <v>95</v>
      </c>
      <c r="E956">
        <v>350</v>
      </c>
      <c r="F956" s="5">
        <v>1</v>
      </c>
      <c r="G956">
        <v>150</v>
      </c>
      <c r="H956">
        <v>100148165</v>
      </c>
      <c r="I956" t="s">
        <v>38</v>
      </c>
      <c r="J956" s="4" t="s">
        <v>24</v>
      </c>
      <c r="K956">
        <v>200</v>
      </c>
      <c r="L956" t="s">
        <v>25</v>
      </c>
      <c r="M956" s="1">
        <v>42554</v>
      </c>
      <c r="N956" t="s">
        <v>35</v>
      </c>
      <c r="O956">
        <v>350</v>
      </c>
      <c r="P956">
        <v>2016</v>
      </c>
      <c r="Q956">
        <v>7</v>
      </c>
      <c r="R956" t="s">
        <v>26</v>
      </c>
      <c r="S956" s="3">
        <v>42552</v>
      </c>
      <c r="T956" t="s">
        <v>27</v>
      </c>
      <c r="U956">
        <v>360</v>
      </c>
    </row>
    <row r="957" spans="1:21" x14ac:dyDescent="0.25">
      <c r="A957">
        <v>212236</v>
      </c>
      <c r="B957" t="s">
        <v>21</v>
      </c>
      <c r="C957" s="1">
        <v>42554</v>
      </c>
      <c r="D957" t="s">
        <v>340</v>
      </c>
      <c r="E957">
        <v>280</v>
      </c>
      <c r="F957" s="5">
        <v>1</v>
      </c>
      <c r="G957">
        <v>840</v>
      </c>
      <c r="H957">
        <v>100148166</v>
      </c>
      <c r="I957" t="s">
        <v>30</v>
      </c>
      <c r="J957" s="4" t="s">
        <v>24</v>
      </c>
      <c r="K957">
        <v>0</v>
      </c>
      <c r="L957" t="s">
        <v>25</v>
      </c>
      <c r="M957" s="1">
        <v>42554</v>
      </c>
      <c r="N957" t="s">
        <v>35</v>
      </c>
      <c r="O957">
        <v>280</v>
      </c>
      <c r="P957">
        <v>2016</v>
      </c>
      <c r="Q957">
        <v>7</v>
      </c>
      <c r="R957" t="s">
        <v>26</v>
      </c>
      <c r="S957" s="3">
        <v>42552</v>
      </c>
      <c r="T957" t="s">
        <v>27</v>
      </c>
      <c r="U957">
        <v>361</v>
      </c>
    </row>
    <row r="958" spans="1:21" x14ac:dyDescent="0.25">
      <c r="A958">
        <v>212237</v>
      </c>
      <c r="B958" t="s">
        <v>21</v>
      </c>
      <c r="C958" s="1">
        <v>42554</v>
      </c>
      <c r="D958" t="s">
        <v>343</v>
      </c>
      <c r="E958">
        <v>280</v>
      </c>
      <c r="F958" s="5">
        <v>2</v>
      </c>
      <c r="G958">
        <v>840</v>
      </c>
      <c r="H958">
        <v>100148166</v>
      </c>
      <c r="I958" t="s">
        <v>30</v>
      </c>
      <c r="J958" s="4" t="s">
        <v>24</v>
      </c>
      <c r="K958">
        <v>0</v>
      </c>
      <c r="L958" t="s">
        <v>25</v>
      </c>
      <c r="M958" s="1">
        <v>42554</v>
      </c>
      <c r="N958" t="s">
        <v>35</v>
      </c>
      <c r="O958">
        <v>560</v>
      </c>
      <c r="P958">
        <v>2016</v>
      </c>
      <c r="Q958">
        <v>7</v>
      </c>
      <c r="R958" t="s">
        <v>26</v>
      </c>
      <c r="S958" s="3">
        <v>42552</v>
      </c>
      <c r="T958" t="s">
        <v>27</v>
      </c>
      <c r="U958">
        <v>361</v>
      </c>
    </row>
    <row r="959" spans="1:21" x14ac:dyDescent="0.25">
      <c r="A959">
        <v>212238</v>
      </c>
      <c r="B959" t="s">
        <v>36</v>
      </c>
      <c r="C959" s="1">
        <v>42554</v>
      </c>
      <c r="D959" t="s">
        <v>599</v>
      </c>
      <c r="E959">
        <v>1125</v>
      </c>
      <c r="F959" s="5">
        <v>1</v>
      </c>
      <c r="G959">
        <v>126</v>
      </c>
      <c r="H959">
        <v>100148167</v>
      </c>
      <c r="I959" t="s">
        <v>56</v>
      </c>
      <c r="J959" s="4" t="s">
        <v>24</v>
      </c>
      <c r="K959">
        <v>0</v>
      </c>
      <c r="L959" t="s">
        <v>25</v>
      </c>
      <c r="M959" s="1">
        <v>42554</v>
      </c>
      <c r="N959" t="s">
        <v>39</v>
      </c>
      <c r="O959" s="2">
        <v>1125</v>
      </c>
      <c r="P959">
        <v>2016</v>
      </c>
      <c r="Q959">
        <v>7</v>
      </c>
      <c r="R959" t="s">
        <v>26</v>
      </c>
      <c r="S959" s="3">
        <v>42552</v>
      </c>
      <c r="T959" t="s">
        <v>27</v>
      </c>
      <c r="U959">
        <v>362</v>
      </c>
    </row>
    <row r="960" spans="1:21" x14ac:dyDescent="0.25">
      <c r="A960">
        <v>212240</v>
      </c>
      <c r="B960" t="s">
        <v>36</v>
      </c>
      <c r="C960" s="1">
        <v>42554</v>
      </c>
      <c r="D960" t="s">
        <v>112</v>
      </c>
      <c r="E960">
        <v>144</v>
      </c>
      <c r="F960" s="5">
        <v>1</v>
      </c>
      <c r="G960">
        <v>144</v>
      </c>
      <c r="H960">
        <v>100148168</v>
      </c>
      <c r="I960" t="s">
        <v>52</v>
      </c>
      <c r="J960" s="4">
        <v>80702</v>
      </c>
      <c r="K960">
        <v>0</v>
      </c>
      <c r="L960" t="s">
        <v>25</v>
      </c>
      <c r="M960" s="1">
        <v>42554</v>
      </c>
      <c r="N960" t="s">
        <v>39</v>
      </c>
      <c r="O960">
        <v>144</v>
      </c>
      <c r="P960">
        <v>2016</v>
      </c>
      <c r="Q960">
        <v>7</v>
      </c>
      <c r="R960" t="s">
        <v>26</v>
      </c>
      <c r="S960" s="3">
        <v>42552</v>
      </c>
      <c r="T960" t="s">
        <v>27</v>
      </c>
      <c r="U960">
        <v>241</v>
      </c>
    </row>
    <row r="961" spans="1:21" x14ac:dyDescent="0.25">
      <c r="A961">
        <v>212241</v>
      </c>
      <c r="B961" t="s">
        <v>21</v>
      </c>
      <c r="C961" s="1">
        <v>42554</v>
      </c>
      <c r="D961" t="s">
        <v>600</v>
      </c>
      <c r="E961">
        <v>1500</v>
      </c>
      <c r="F961" s="5">
        <v>1</v>
      </c>
      <c r="G961">
        <v>1500</v>
      </c>
      <c r="H961">
        <v>100148169</v>
      </c>
      <c r="I961" t="s">
        <v>56</v>
      </c>
      <c r="J961" s="4" t="s">
        <v>24</v>
      </c>
      <c r="K961">
        <v>0</v>
      </c>
      <c r="L961" t="s">
        <v>25</v>
      </c>
      <c r="M961" s="1">
        <v>42554</v>
      </c>
      <c r="N961" t="s">
        <v>35</v>
      </c>
      <c r="O961" s="2">
        <v>1500</v>
      </c>
      <c r="P961">
        <v>2016</v>
      </c>
      <c r="Q961">
        <v>7</v>
      </c>
      <c r="R961" t="s">
        <v>26</v>
      </c>
      <c r="S961" s="3">
        <v>42552</v>
      </c>
      <c r="T961" t="s">
        <v>27</v>
      </c>
      <c r="U961">
        <v>363</v>
      </c>
    </row>
    <row r="962" spans="1:21" x14ac:dyDescent="0.25">
      <c r="A962">
        <v>212243</v>
      </c>
      <c r="B962" t="s">
        <v>21</v>
      </c>
      <c r="C962" s="1">
        <v>42554</v>
      </c>
      <c r="D962" t="s">
        <v>601</v>
      </c>
      <c r="E962">
        <v>144</v>
      </c>
      <c r="F962" s="5">
        <v>1</v>
      </c>
      <c r="G962">
        <v>144</v>
      </c>
      <c r="H962">
        <v>100148170</v>
      </c>
      <c r="I962" t="s">
        <v>52</v>
      </c>
      <c r="J962" s="4">
        <v>80702</v>
      </c>
      <c r="K962">
        <v>0</v>
      </c>
      <c r="L962" t="s">
        <v>25</v>
      </c>
      <c r="M962" s="1">
        <v>42554</v>
      </c>
      <c r="N962" t="s">
        <v>35</v>
      </c>
      <c r="O962">
        <v>144</v>
      </c>
      <c r="P962">
        <v>2016</v>
      </c>
      <c r="Q962">
        <v>7</v>
      </c>
      <c r="R962" t="s">
        <v>26</v>
      </c>
      <c r="S962" s="3">
        <v>42552</v>
      </c>
      <c r="T962" t="s">
        <v>27</v>
      </c>
      <c r="U962">
        <v>241</v>
      </c>
    </row>
    <row r="963" spans="1:21" x14ac:dyDescent="0.25">
      <c r="A963">
        <v>212244</v>
      </c>
      <c r="B963" t="s">
        <v>28</v>
      </c>
      <c r="C963" s="1">
        <v>42554</v>
      </c>
      <c r="D963" t="s">
        <v>602</v>
      </c>
      <c r="E963">
        <v>999</v>
      </c>
      <c r="F963" s="5">
        <v>1</v>
      </c>
      <c r="G963">
        <v>999</v>
      </c>
      <c r="H963">
        <v>100148171</v>
      </c>
      <c r="I963" t="s">
        <v>23</v>
      </c>
      <c r="J963" s="4" t="s">
        <v>24</v>
      </c>
      <c r="K963">
        <v>0</v>
      </c>
      <c r="L963" t="s">
        <v>25</v>
      </c>
      <c r="M963" s="1">
        <v>42554</v>
      </c>
      <c r="N963" t="s">
        <v>31</v>
      </c>
      <c r="O963">
        <v>999</v>
      </c>
      <c r="P963">
        <v>2016</v>
      </c>
      <c r="Q963">
        <v>7</v>
      </c>
      <c r="R963" t="s">
        <v>26</v>
      </c>
      <c r="S963" s="3">
        <v>42552</v>
      </c>
      <c r="T963" t="s">
        <v>27</v>
      </c>
      <c r="U963">
        <v>364</v>
      </c>
    </row>
    <row r="964" spans="1:21" x14ac:dyDescent="0.25">
      <c r="A964">
        <v>212245</v>
      </c>
      <c r="B964" t="s">
        <v>28</v>
      </c>
      <c r="C964" s="1">
        <v>42554</v>
      </c>
      <c r="D964" t="s">
        <v>241</v>
      </c>
      <c r="E964">
        <v>350</v>
      </c>
      <c r="F964" s="5">
        <v>1</v>
      </c>
      <c r="G964">
        <v>350</v>
      </c>
      <c r="H964">
        <v>100148172</v>
      </c>
      <c r="I964" t="s">
        <v>38</v>
      </c>
      <c r="J964" s="4" t="s">
        <v>24</v>
      </c>
      <c r="K964">
        <v>0</v>
      </c>
      <c r="L964" t="s">
        <v>25</v>
      </c>
      <c r="M964" s="1">
        <v>42554</v>
      </c>
      <c r="N964" t="s">
        <v>31</v>
      </c>
      <c r="O964">
        <v>350</v>
      </c>
      <c r="P964">
        <v>2016</v>
      </c>
      <c r="Q964">
        <v>7</v>
      </c>
      <c r="R964" t="s">
        <v>26</v>
      </c>
      <c r="S964" s="3">
        <v>42552</v>
      </c>
      <c r="T964" t="s">
        <v>27</v>
      </c>
      <c r="U964">
        <v>365</v>
      </c>
    </row>
    <row r="965" spans="1:21" x14ac:dyDescent="0.25">
      <c r="A965">
        <v>212246</v>
      </c>
      <c r="B965" t="s">
        <v>28</v>
      </c>
      <c r="C965" s="1">
        <v>42554</v>
      </c>
      <c r="D965" t="s">
        <v>603</v>
      </c>
      <c r="E965">
        <v>1450</v>
      </c>
      <c r="F965" s="5">
        <v>1</v>
      </c>
      <c r="G965">
        <v>1450</v>
      </c>
      <c r="H965">
        <v>100148173</v>
      </c>
      <c r="I965" t="s">
        <v>56</v>
      </c>
      <c r="J965" s="4" t="s">
        <v>24</v>
      </c>
      <c r="K965">
        <v>0</v>
      </c>
      <c r="L965" t="s">
        <v>25</v>
      </c>
      <c r="M965" s="1">
        <v>42554</v>
      </c>
      <c r="N965" t="s">
        <v>31</v>
      </c>
      <c r="O965" s="2">
        <v>1450</v>
      </c>
      <c r="P965">
        <v>2016</v>
      </c>
      <c r="Q965">
        <v>7</v>
      </c>
      <c r="R965" t="s">
        <v>26</v>
      </c>
      <c r="S965" s="3">
        <v>42552</v>
      </c>
      <c r="T965" t="s">
        <v>27</v>
      </c>
      <c r="U965">
        <v>366</v>
      </c>
    </row>
    <row r="966" spans="1:21" x14ac:dyDescent="0.25">
      <c r="A966">
        <v>212248</v>
      </c>
      <c r="B966" t="s">
        <v>21</v>
      </c>
      <c r="C966" s="1">
        <v>42554</v>
      </c>
      <c r="D966" t="s">
        <v>101</v>
      </c>
      <c r="E966">
        <v>510</v>
      </c>
      <c r="F966" s="5">
        <v>1</v>
      </c>
      <c r="G966">
        <v>510</v>
      </c>
      <c r="H966">
        <v>100148174</v>
      </c>
      <c r="I966" t="s">
        <v>38</v>
      </c>
      <c r="J966" s="4" t="s">
        <v>24</v>
      </c>
      <c r="K966">
        <v>0</v>
      </c>
      <c r="L966" t="s">
        <v>25</v>
      </c>
      <c r="M966" s="1">
        <v>42554</v>
      </c>
      <c r="N966" t="s">
        <v>35</v>
      </c>
      <c r="O966">
        <v>510</v>
      </c>
      <c r="P966">
        <v>2016</v>
      </c>
      <c r="Q966">
        <v>7</v>
      </c>
      <c r="R966" t="s">
        <v>26</v>
      </c>
      <c r="S966" s="3">
        <v>42552</v>
      </c>
      <c r="T966" t="s">
        <v>27</v>
      </c>
      <c r="U966">
        <v>367</v>
      </c>
    </row>
    <row r="967" spans="1:21" x14ac:dyDescent="0.25">
      <c r="A967">
        <v>212249</v>
      </c>
      <c r="B967" t="s">
        <v>28</v>
      </c>
      <c r="C967" s="1">
        <v>42554</v>
      </c>
      <c r="D967" t="s">
        <v>604</v>
      </c>
      <c r="E967">
        <v>6000</v>
      </c>
      <c r="F967" s="5">
        <v>1</v>
      </c>
      <c r="G967">
        <v>7933.86</v>
      </c>
      <c r="H967">
        <v>100148175</v>
      </c>
      <c r="I967" t="s">
        <v>56</v>
      </c>
      <c r="J967" s="4" t="s">
        <v>24</v>
      </c>
      <c r="K967">
        <v>0</v>
      </c>
      <c r="L967" t="s">
        <v>45</v>
      </c>
      <c r="M967" s="1">
        <v>42554</v>
      </c>
      <c r="N967" t="s">
        <v>31</v>
      </c>
      <c r="O967" s="2">
        <v>6000</v>
      </c>
      <c r="P967">
        <v>2016</v>
      </c>
      <c r="Q967">
        <v>7</v>
      </c>
      <c r="R967" t="s">
        <v>26</v>
      </c>
      <c r="S967" s="3">
        <v>42552</v>
      </c>
      <c r="T967" t="s">
        <v>27</v>
      </c>
      <c r="U967">
        <v>368</v>
      </c>
    </row>
    <row r="968" spans="1:21" x14ac:dyDescent="0.25">
      <c r="A968">
        <v>212251</v>
      </c>
      <c r="B968" t="s">
        <v>21</v>
      </c>
      <c r="C968" s="1">
        <v>42554</v>
      </c>
      <c r="D968" t="s">
        <v>433</v>
      </c>
      <c r="E968">
        <v>250</v>
      </c>
      <c r="F968" s="5">
        <v>1</v>
      </c>
      <c r="G968">
        <v>525</v>
      </c>
      <c r="H968">
        <v>100148176</v>
      </c>
      <c r="I968" t="s">
        <v>216</v>
      </c>
      <c r="J968" s="4" t="s">
        <v>24</v>
      </c>
      <c r="K968">
        <v>0</v>
      </c>
      <c r="L968" t="s">
        <v>25</v>
      </c>
      <c r="M968" s="1">
        <v>42554</v>
      </c>
      <c r="N968" t="s">
        <v>35</v>
      </c>
      <c r="O968">
        <v>250</v>
      </c>
      <c r="P968">
        <v>2016</v>
      </c>
      <c r="Q968">
        <v>7</v>
      </c>
      <c r="R968" t="s">
        <v>26</v>
      </c>
      <c r="S968" s="3">
        <v>42552</v>
      </c>
      <c r="T968" t="s">
        <v>27</v>
      </c>
      <c r="U968">
        <v>369</v>
      </c>
    </row>
    <row r="969" spans="1:21" x14ac:dyDescent="0.25">
      <c r="A969">
        <v>212252</v>
      </c>
      <c r="B969" t="s">
        <v>21</v>
      </c>
      <c r="C969" s="1">
        <v>42554</v>
      </c>
      <c r="D969" t="s">
        <v>605</v>
      </c>
      <c r="E969">
        <v>275</v>
      </c>
      <c r="F969" s="5">
        <v>1</v>
      </c>
      <c r="G969">
        <v>525</v>
      </c>
      <c r="H969">
        <v>100148176</v>
      </c>
      <c r="I969" t="s">
        <v>216</v>
      </c>
      <c r="J969" s="4" t="s">
        <v>24</v>
      </c>
      <c r="K969">
        <v>0</v>
      </c>
      <c r="L969" t="s">
        <v>25</v>
      </c>
      <c r="M969" s="1">
        <v>42554</v>
      </c>
      <c r="N969" t="s">
        <v>35</v>
      </c>
      <c r="O969">
        <v>275</v>
      </c>
      <c r="P969">
        <v>2016</v>
      </c>
      <c r="Q969">
        <v>7</v>
      </c>
      <c r="R969" t="s">
        <v>26</v>
      </c>
      <c r="S969" s="3">
        <v>42552</v>
      </c>
      <c r="T969" t="s">
        <v>27</v>
      </c>
      <c r="U969">
        <v>369</v>
      </c>
    </row>
    <row r="970" spans="1:21" x14ac:dyDescent="0.25">
      <c r="A970">
        <v>212253</v>
      </c>
      <c r="B970" t="s">
        <v>28</v>
      </c>
      <c r="C970" s="1">
        <v>42554</v>
      </c>
      <c r="D970" t="s">
        <v>606</v>
      </c>
      <c r="E970">
        <v>1500</v>
      </c>
      <c r="F970" s="5">
        <v>1</v>
      </c>
      <c r="G970">
        <v>1500</v>
      </c>
      <c r="H970">
        <v>100148177</v>
      </c>
      <c r="I970" t="s">
        <v>56</v>
      </c>
      <c r="J970" s="4" t="s">
        <v>24</v>
      </c>
      <c r="K970">
        <v>0</v>
      </c>
      <c r="L970" t="s">
        <v>25</v>
      </c>
      <c r="M970" s="1">
        <v>42554</v>
      </c>
      <c r="N970" t="s">
        <v>31</v>
      </c>
      <c r="O970" s="2">
        <v>1500</v>
      </c>
      <c r="P970">
        <v>2016</v>
      </c>
      <c r="Q970">
        <v>7</v>
      </c>
      <c r="R970" t="s">
        <v>26</v>
      </c>
      <c r="S970" s="3">
        <v>42552</v>
      </c>
      <c r="T970" t="s">
        <v>27</v>
      </c>
      <c r="U970">
        <v>370</v>
      </c>
    </row>
    <row r="971" spans="1:21" x14ac:dyDescent="0.25">
      <c r="A971">
        <v>212255</v>
      </c>
      <c r="B971" t="s">
        <v>21</v>
      </c>
      <c r="C971" s="1">
        <v>42554</v>
      </c>
      <c r="D971" t="s">
        <v>607</v>
      </c>
      <c r="E971">
        <v>2499</v>
      </c>
      <c r="F971" s="5">
        <v>1</v>
      </c>
      <c r="G971">
        <v>2499</v>
      </c>
      <c r="H971">
        <v>100148178</v>
      </c>
      <c r="I971" t="s">
        <v>56</v>
      </c>
      <c r="J971" s="4" t="s">
        <v>24</v>
      </c>
      <c r="K971">
        <v>0</v>
      </c>
      <c r="L971" t="s">
        <v>25</v>
      </c>
      <c r="M971" s="1">
        <v>42554</v>
      </c>
      <c r="N971" t="s">
        <v>35</v>
      </c>
      <c r="O971" s="2">
        <v>2499</v>
      </c>
      <c r="P971">
        <v>2016</v>
      </c>
      <c r="Q971">
        <v>7</v>
      </c>
      <c r="R971" t="s">
        <v>26</v>
      </c>
      <c r="S971" s="3">
        <v>42552</v>
      </c>
      <c r="T971" t="s">
        <v>27</v>
      </c>
      <c r="U971">
        <v>371</v>
      </c>
    </row>
    <row r="972" spans="1:21" x14ac:dyDescent="0.25">
      <c r="A972">
        <v>212257</v>
      </c>
      <c r="B972" t="s">
        <v>21</v>
      </c>
      <c r="C972" s="1">
        <v>42554</v>
      </c>
      <c r="D972" t="s">
        <v>53</v>
      </c>
      <c r="E972">
        <v>320</v>
      </c>
      <c r="F972" s="5">
        <v>1</v>
      </c>
      <c r="G972">
        <v>320</v>
      </c>
      <c r="H972">
        <v>100148179</v>
      </c>
      <c r="I972" t="s">
        <v>30</v>
      </c>
      <c r="J972" s="4" t="s">
        <v>24</v>
      </c>
      <c r="K972">
        <v>0</v>
      </c>
      <c r="L972" t="s">
        <v>25</v>
      </c>
      <c r="M972" s="1">
        <v>42554</v>
      </c>
      <c r="N972" t="s">
        <v>35</v>
      </c>
      <c r="O972">
        <v>320</v>
      </c>
      <c r="P972">
        <v>2016</v>
      </c>
      <c r="Q972">
        <v>7</v>
      </c>
      <c r="R972" t="s">
        <v>26</v>
      </c>
      <c r="S972" s="3">
        <v>42552</v>
      </c>
      <c r="T972" t="s">
        <v>27</v>
      </c>
      <c r="U972">
        <v>48</v>
      </c>
    </row>
    <row r="973" spans="1:21" x14ac:dyDescent="0.25">
      <c r="A973">
        <v>212258</v>
      </c>
      <c r="B973" t="s">
        <v>36</v>
      </c>
      <c r="C973" s="1">
        <v>42554</v>
      </c>
      <c r="D973" t="s">
        <v>608</v>
      </c>
      <c r="E973">
        <v>1500</v>
      </c>
      <c r="F973" s="5">
        <v>1</v>
      </c>
      <c r="G973">
        <v>1500</v>
      </c>
      <c r="H973">
        <v>100148180</v>
      </c>
      <c r="I973" t="s">
        <v>56</v>
      </c>
      <c r="J973" s="4" t="s">
        <v>24</v>
      </c>
      <c r="K973">
        <v>0</v>
      </c>
      <c r="L973" t="s">
        <v>25</v>
      </c>
      <c r="M973" s="1">
        <v>42554</v>
      </c>
      <c r="N973" t="s">
        <v>39</v>
      </c>
      <c r="O973" s="2">
        <v>1500</v>
      </c>
      <c r="P973">
        <v>2016</v>
      </c>
      <c r="Q973">
        <v>7</v>
      </c>
      <c r="R973" t="s">
        <v>26</v>
      </c>
      <c r="S973" s="3">
        <v>42552</v>
      </c>
      <c r="T973" t="s">
        <v>27</v>
      </c>
      <c r="U973">
        <v>372</v>
      </c>
    </row>
    <row r="974" spans="1:21" x14ac:dyDescent="0.25">
      <c r="A974">
        <v>212260</v>
      </c>
      <c r="B974" t="s">
        <v>21</v>
      </c>
      <c r="C974" s="1">
        <v>42554</v>
      </c>
      <c r="D974" t="s">
        <v>429</v>
      </c>
      <c r="E974">
        <v>180</v>
      </c>
      <c r="F974" s="5">
        <v>1</v>
      </c>
      <c r="G974">
        <v>180</v>
      </c>
      <c r="H974">
        <v>100148181</v>
      </c>
      <c r="I974" t="s">
        <v>30</v>
      </c>
      <c r="J974" s="4" t="s">
        <v>24</v>
      </c>
      <c r="K974">
        <v>0</v>
      </c>
      <c r="L974" t="s">
        <v>25</v>
      </c>
      <c r="M974" s="1">
        <v>42554</v>
      </c>
      <c r="N974" t="s">
        <v>35</v>
      </c>
      <c r="O974">
        <v>180</v>
      </c>
      <c r="P974">
        <v>2016</v>
      </c>
      <c r="Q974">
        <v>7</v>
      </c>
      <c r="R974" t="s">
        <v>26</v>
      </c>
      <c r="S974" s="3">
        <v>42552</v>
      </c>
      <c r="T974" t="s">
        <v>27</v>
      </c>
      <c r="U974">
        <v>373</v>
      </c>
    </row>
    <row r="975" spans="1:21" x14ac:dyDescent="0.25">
      <c r="A975">
        <v>212261</v>
      </c>
      <c r="B975" t="s">
        <v>21</v>
      </c>
      <c r="C975" s="1">
        <v>42554</v>
      </c>
      <c r="D975" t="s">
        <v>609</v>
      </c>
      <c r="E975">
        <v>405</v>
      </c>
      <c r="F975" s="5">
        <v>1</v>
      </c>
      <c r="G975">
        <v>405</v>
      </c>
      <c r="H975">
        <v>100148182</v>
      </c>
      <c r="I975" t="s">
        <v>30</v>
      </c>
      <c r="J975" s="4" t="s">
        <v>24</v>
      </c>
      <c r="K975">
        <v>0</v>
      </c>
      <c r="L975" t="s">
        <v>25</v>
      </c>
      <c r="M975" s="1">
        <v>42554</v>
      </c>
      <c r="N975" t="s">
        <v>35</v>
      </c>
      <c r="O975">
        <v>405</v>
      </c>
      <c r="P975">
        <v>2016</v>
      </c>
      <c r="Q975">
        <v>7</v>
      </c>
      <c r="R975" t="s">
        <v>26</v>
      </c>
      <c r="S975" s="3">
        <v>42552</v>
      </c>
      <c r="T975" t="s">
        <v>27</v>
      </c>
      <c r="U975">
        <v>374</v>
      </c>
    </row>
    <row r="976" spans="1:21" x14ac:dyDescent="0.25">
      <c r="A976">
        <v>212262</v>
      </c>
      <c r="B976" t="s">
        <v>36</v>
      </c>
      <c r="C976" s="1">
        <v>42554</v>
      </c>
      <c r="D976" t="s">
        <v>610</v>
      </c>
      <c r="E976">
        <v>165</v>
      </c>
      <c r="F976" s="5">
        <v>1</v>
      </c>
      <c r="G976">
        <v>165</v>
      </c>
      <c r="H976">
        <v>100148183</v>
      </c>
      <c r="I976" t="s">
        <v>30</v>
      </c>
      <c r="J976" s="4" t="s">
        <v>24</v>
      </c>
      <c r="K976">
        <v>0</v>
      </c>
      <c r="L976" t="s">
        <v>25</v>
      </c>
      <c r="M976" s="1">
        <v>42554</v>
      </c>
      <c r="N976" t="s">
        <v>39</v>
      </c>
      <c r="O976">
        <v>165</v>
      </c>
      <c r="P976">
        <v>2016</v>
      </c>
      <c r="Q976">
        <v>7</v>
      </c>
      <c r="R976" t="s">
        <v>26</v>
      </c>
      <c r="S976" s="3">
        <v>42552</v>
      </c>
      <c r="T976" t="s">
        <v>27</v>
      </c>
      <c r="U976">
        <v>375</v>
      </c>
    </row>
    <row r="977" spans="1:21" x14ac:dyDescent="0.25">
      <c r="A977">
        <v>212263</v>
      </c>
      <c r="B977" t="s">
        <v>21</v>
      </c>
      <c r="C977" s="1">
        <v>42554</v>
      </c>
      <c r="D977" t="s">
        <v>611</v>
      </c>
      <c r="E977">
        <v>143</v>
      </c>
      <c r="F977" s="5">
        <v>1</v>
      </c>
      <c r="G977">
        <v>143</v>
      </c>
      <c r="H977">
        <v>100148184</v>
      </c>
      <c r="I977" t="s">
        <v>30</v>
      </c>
      <c r="J977" s="4" t="s">
        <v>24</v>
      </c>
      <c r="K977">
        <v>0</v>
      </c>
      <c r="L977" t="s">
        <v>25</v>
      </c>
      <c r="M977" s="1">
        <v>42554</v>
      </c>
      <c r="N977" t="s">
        <v>35</v>
      </c>
      <c r="O977">
        <v>143</v>
      </c>
      <c r="P977">
        <v>2016</v>
      </c>
      <c r="Q977">
        <v>7</v>
      </c>
      <c r="R977" t="s">
        <v>26</v>
      </c>
      <c r="S977" s="3">
        <v>42552</v>
      </c>
      <c r="T977" t="s">
        <v>27</v>
      </c>
      <c r="U977">
        <v>48</v>
      </c>
    </row>
    <row r="978" spans="1:21" x14ac:dyDescent="0.25">
      <c r="A978">
        <v>212265</v>
      </c>
      <c r="B978" t="s">
        <v>21</v>
      </c>
      <c r="C978" s="1">
        <v>42554</v>
      </c>
      <c r="D978" t="s">
        <v>612</v>
      </c>
      <c r="E978">
        <v>890</v>
      </c>
      <c r="F978" s="5">
        <v>1</v>
      </c>
      <c r="G978">
        <v>2090</v>
      </c>
      <c r="H978">
        <v>100148185</v>
      </c>
      <c r="I978" t="s">
        <v>246</v>
      </c>
      <c r="J978" s="4" t="s">
        <v>24</v>
      </c>
      <c r="K978">
        <v>0</v>
      </c>
      <c r="L978" t="s">
        <v>25</v>
      </c>
      <c r="M978" s="1">
        <v>42554</v>
      </c>
      <c r="N978" t="s">
        <v>35</v>
      </c>
      <c r="O978">
        <v>890</v>
      </c>
      <c r="P978">
        <v>2016</v>
      </c>
      <c r="Q978">
        <v>7</v>
      </c>
      <c r="R978" t="s">
        <v>26</v>
      </c>
      <c r="S978" s="3">
        <v>42552</v>
      </c>
      <c r="T978" t="s">
        <v>27</v>
      </c>
      <c r="U978">
        <v>376</v>
      </c>
    </row>
    <row r="979" spans="1:21" x14ac:dyDescent="0.25">
      <c r="A979">
        <v>212266</v>
      </c>
      <c r="B979" t="s">
        <v>21</v>
      </c>
      <c r="C979" s="1">
        <v>42554</v>
      </c>
      <c r="D979" t="s">
        <v>613</v>
      </c>
      <c r="E979">
        <v>1200</v>
      </c>
      <c r="F979" s="5">
        <v>1</v>
      </c>
      <c r="G979">
        <v>2090</v>
      </c>
      <c r="H979">
        <v>100148185</v>
      </c>
      <c r="I979" t="s">
        <v>246</v>
      </c>
      <c r="J979" s="4" t="s">
        <v>24</v>
      </c>
      <c r="K979">
        <v>0</v>
      </c>
      <c r="L979" t="s">
        <v>25</v>
      </c>
      <c r="M979" s="1">
        <v>42554</v>
      </c>
      <c r="N979" t="s">
        <v>35</v>
      </c>
      <c r="O979" s="2">
        <v>1200</v>
      </c>
      <c r="P979">
        <v>2016</v>
      </c>
      <c r="Q979">
        <v>7</v>
      </c>
      <c r="R979" t="s">
        <v>26</v>
      </c>
      <c r="S979" s="3">
        <v>42552</v>
      </c>
      <c r="T979" t="s">
        <v>27</v>
      </c>
      <c r="U979">
        <v>376</v>
      </c>
    </row>
    <row r="980" spans="1:21" x14ac:dyDescent="0.25">
      <c r="A980">
        <v>212267</v>
      </c>
      <c r="B980" t="s">
        <v>28</v>
      </c>
      <c r="C980" s="1">
        <v>42554</v>
      </c>
      <c r="D980" t="s">
        <v>614</v>
      </c>
      <c r="E980">
        <v>1082</v>
      </c>
      <c r="F980" s="5">
        <v>1</v>
      </c>
      <c r="G980">
        <v>1082</v>
      </c>
      <c r="H980">
        <v>100148186</v>
      </c>
      <c r="I980" t="s">
        <v>56</v>
      </c>
      <c r="J980" s="4" t="s">
        <v>24</v>
      </c>
      <c r="K980">
        <v>0</v>
      </c>
      <c r="L980" t="s">
        <v>25</v>
      </c>
      <c r="M980" s="1">
        <v>42554</v>
      </c>
      <c r="N980" t="s">
        <v>31</v>
      </c>
      <c r="O980" s="2">
        <v>1082</v>
      </c>
      <c r="P980">
        <v>2016</v>
      </c>
      <c r="Q980">
        <v>7</v>
      </c>
      <c r="R980" t="s">
        <v>26</v>
      </c>
      <c r="S980" s="3">
        <v>42552</v>
      </c>
      <c r="T980" t="s">
        <v>27</v>
      </c>
      <c r="U980">
        <v>377</v>
      </c>
    </row>
    <row r="981" spans="1:21" x14ac:dyDescent="0.25">
      <c r="A981">
        <v>212268</v>
      </c>
      <c r="B981" t="s">
        <v>21</v>
      </c>
      <c r="C981" s="1">
        <v>42554</v>
      </c>
      <c r="D981" t="s">
        <v>318</v>
      </c>
      <c r="E981">
        <v>960</v>
      </c>
      <c r="F981" s="5">
        <v>2</v>
      </c>
      <c r="G981">
        <v>1920</v>
      </c>
      <c r="H981">
        <v>100148187</v>
      </c>
      <c r="I981" t="s">
        <v>246</v>
      </c>
      <c r="J981" s="4" t="s">
        <v>24</v>
      </c>
      <c r="K981">
        <v>0</v>
      </c>
      <c r="L981" t="s">
        <v>25</v>
      </c>
      <c r="M981" s="1">
        <v>42554</v>
      </c>
      <c r="N981" t="s">
        <v>35</v>
      </c>
      <c r="O981" s="2">
        <v>1920</v>
      </c>
      <c r="P981">
        <v>2016</v>
      </c>
      <c r="Q981">
        <v>7</v>
      </c>
      <c r="R981" t="s">
        <v>26</v>
      </c>
      <c r="S981" s="3">
        <v>42552</v>
      </c>
      <c r="T981" t="s">
        <v>27</v>
      </c>
      <c r="U981">
        <v>378</v>
      </c>
    </row>
    <row r="982" spans="1:21" x14ac:dyDescent="0.25">
      <c r="A982">
        <v>212269</v>
      </c>
      <c r="B982" t="s">
        <v>21</v>
      </c>
      <c r="C982" s="1">
        <v>42554</v>
      </c>
      <c r="D982" t="s">
        <v>538</v>
      </c>
      <c r="E982">
        <v>150</v>
      </c>
      <c r="F982" s="5">
        <v>1</v>
      </c>
      <c r="G982">
        <v>150</v>
      </c>
      <c r="H982">
        <v>100148188</v>
      </c>
      <c r="I982" t="s">
        <v>38</v>
      </c>
      <c r="J982" s="4">
        <v>80645</v>
      </c>
      <c r="K982">
        <v>0</v>
      </c>
      <c r="L982" t="s">
        <v>25</v>
      </c>
      <c r="M982" s="1">
        <v>42554</v>
      </c>
      <c r="N982" t="s">
        <v>35</v>
      </c>
      <c r="O982">
        <v>150</v>
      </c>
      <c r="P982">
        <v>2016</v>
      </c>
      <c r="Q982">
        <v>7</v>
      </c>
      <c r="R982" t="s">
        <v>26</v>
      </c>
      <c r="S982" s="3">
        <v>42552</v>
      </c>
      <c r="T982" t="s">
        <v>27</v>
      </c>
      <c r="U982">
        <v>93</v>
      </c>
    </row>
    <row r="983" spans="1:21" x14ac:dyDescent="0.25">
      <c r="A983">
        <v>212270</v>
      </c>
      <c r="B983" t="s">
        <v>36</v>
      </c>
      <c r="C983" s="1">
        <v>42554</v>
      </c>
      <c r="D983" t="s">
        <v>615</v>
      </c>
      <c r="E983">
        <v>640</v>
      </c>
      <c r="F983" s="5">
        <v>1</v>
      </c>
      <c r="G983">
        <v>640</v>
      </c>
      <c r="H983">
        <v>100148189</v>
      </c>
      <c r="I983" t="s">
        <v>246</v>
      </c>
      <c r="J983" s="4" t="s">
        <v>24</v>
      </c>
      <c r="K983">
        <v>0</v>
      </c>
      <c r="L983" t="s">
        <v>25</v>
      </c>
      <c r="M983" s="1">
        <v>42554</v>
      </c>
      <c r="N983" t="s">
        <v>39</v>
      </c>
      <c r="O983">
        <v>640</v>
      </c>
      <c r="P983">
        <v>2016</v>
      </c>
      <c r="Q983">
        <v>7</v>
      </c>
      <c r="R983" t="s">
        <v>26</v>
      </c>
      <c r="S983" s="3">
        <v>42552</v>
      </c>
      <c r="T983" t="s">
        <v>27</v>
      </c>
      <c r="U983">
        <v>379</v>
      </c>
    </row>
    <row r="984" spans="1:21" x14ac:dyDescent="0.25">
      <c r="A984">
        <v>212271</v>
      </c>
      <c r="B984" t="s">
        <v>21</v>
      </c>
      <c r="C984" s="1">
        <v>42554</v>
      </c>
      <c r="D984" t="s">
        <v>616</v>
      </c>
      <c r="E984">
        <v>480</v>
      </c>
      <c r="F984" s="5">
        <v>2</v>
      </c>
      <c r="G984">
        <v>960</v>
      </c>
      <c r="H984">
        <v>100148190</v>
      </c>
      <c r="I984" t="s">
        <v>246</v>
      </c>
      <c r="J984" s="4" t="s">
        <v>24</v>
      </c>
      <c r="K984">
        <v>0</v>
      </c>
      <c r="L984" t="s">
        <v>25</v>
      </c>
      <c r="M984" s="1">
        <v>42554</v>
      </c>
      <c r="N984" t="s">
        <v>35</v>
      </c>
      <c r="O984">
        <v>960</v>
      </c>
      <c r="P984">
        <v>2016</v>
      </c>
      <c r="Q984">
        <v>7</v>
      </c>
      <c r="R984" t="s">
        <v>26</v>
      </c>
      <c r="S984" s="3">
        <v>42552</v>
      </c>
      <c r="T984" t="s">
        <v>27</v>
      </c>
      <c r="U984">
        <v>378</v>
      </c>
    </row>
    <row r="985" spans="1:21" x14ac:dyDescent="0.25">
      <c r="A985">
        <v>212272</v>
      </c>
      <c r="B985" t="s">
        <v>21</v>
      </c>
      <c r="C985" s="1">
        <v>42554</v>
      </c>
      <c r="D985" t="s">
        <v>617</v>
      </c>
      <c r="E985">
        <v>280</v>
      </c>
      <c r="F985" s="5">
        <v>1</v>
      </c>
      <c r="G985">
        <v>70</v>
      </c>
      <c r="H985">
        <v>100148191</v>
      </c>
      <c r="I985" t="s">
        <v>30</v>
      </c>
      <c r="J985" s="4" t="s">
        <v>24</v>
      </c>
      <c r="K985">
        <v>0</v>
      </c>
      <c r="L985" t="s">
        <v>25</v>
      </c>
      <c r="M985" s="1">
        <v>42554</v>
      </c>
      <c r="N985" t="s">
        <v>35</v>
      </c>
      <c r="O985">
        <v>280</v>
      </c>
      <c r="P985">
        <v>2016</v>
      </c>
      <c r="Q985">
        <v>7</v>
      </c>
      <c r="R985" t="s">
        <v>26</v>
      </c>
      <c r="S985" s="3">
        <v>42552</v>
      </c>
      <c r="T985" t="s">
        <v>27</v>
      </c>
      <c r="U985">
        <v>380</v>
      </c>
    </row>
    <row r="986" spans="1:21" x14ac:dyDescent="0.25">
      <c r="A986">
        <v>212273</v>
      </c>
      <c r="B986" t="s">
        <v>21</v>
      </c>
      <c r="C986" s="1">
        <v>42554</v>
      </c>
      <c r="D986" t="s">
        <v>618</v>
      </c>
      <c r="E986">
        <v>500</v>
      </c>
      <c r="F986" s="5">
        <v>1</v>
      </c>
      <c r="G986">
        <v>70</v>
      </c>
      <c r="H986">
        <v>100148191</v>
      </c>
      <c r="I986" t="s">
        <v>71</v>
      </c>
      <c r="J986" s="4" t="s">
        <v>24</v>
      </c>
      <c r="K986">
        <v>0</v>
      </c>
      <c r="L986" t="s">
        <v>25</v>
      </c>
      <c r="M986" s="1">
        <v>42554</v>
      </c>
      <c r="N986" t="s">
        <v>35</v>
      </c>
      <c r="O986">
        <v>500</v>
      </c>
      <c r="P986">
        <v>2016</v>
      </c>
      <c r="Q986">
        <v>7</v>
      </c>
      <c r="R986" t="s">
        <v>26</v>
      </c>
      <c r="S986" s="3">
        <v>42552</v>
      </c>
      <c r="T986" t="s">
        <v>27</v>
      </c>
      <c r="U986">
        <v>380</v>
      </c>
    </row>
    <row r="987" spans="1:21" x14ac:dyDescent="0.25">
      <c r="A987">
        <v>212274</v>
      </c>
      <c r="B987" t="s">
        <v>28</v>
      </c>
      <c r="C987" s="1">
        <v>42554</v>
      </c>
      <c r="D987" t="s">
        <v>318</v>
      </c>
      <c r="E987">
        <v>960</v>
      </c>
      <c r="F987" s="5">
        <v>2</v>
      </c>
      <c r="G987">
        <v>1920</v>
      </c>
      <c r="H987">
        <v>100148192</v>
      </c>
      <c r="I987" t="s">
        <v>246</v>
      </c>
      <c r="J987" s="4" t="s">
        <v>24</v>
      </c>
      <c r="K987">
        <v>0</v>
      </c>
      <c r="L987" t="s">
        <v>25</v>
      </c>
      <c r="M987" s="1">
        <v>42554</v>
      </c>
      <c r="N987" t="s">
        <v>31</v>
      </c>
      <c r="O987" s="2">
        <v>1920</v>
      </c>
      <c r="P987">
        <v>2016</v>
      </c>
      <c r="Q987">
        <v>7</v>
      </c>
      <c r="R987" t="s">
        <v>26</v>
      </c>
      <c r="S987" s="3">
        <v>42552</v>
      </c>
      <c r="T987" t="s">
        <v>27</v>
      </c>
      <c r="U987">
        <v>378</v>
      </c>
    </row>
    <row r="988" spans="1:21" x14ac:dyDescent="0.25">
      <c r="A988">
        <v>212275</v>
      </c>
      <c r="B988" t="s">
        <v>21</v>
      </c>
      <c r="C988" s="1">
        <v>42554</v>
      </c>
      <c r="D988" t="s">
        <v>153</v>
      </c>
      <c r="E988">
        <v>1</v>
      </c>
      <c r="F988" s="5">
        <v>1</v>
      </c>
      <c r="G988">
        <v>0</v>
      </c>
      <c r="H988">
        <v>100148193</v>
      </c>
      <c r="I988" t="s">
        <v>71</v>
      </c>
      <c r="J988" s="4" t="s">
        <v>24</v>
      </c>
      <c r="K988">
        <v>1</v>
      </c>
      <c r="L988" t="s">
        <v>25</v>
      </c>
      <c r="M988" s="1">
        <v>42554</v>
      </c>
      <c r="N988" t="s">
        <v>35</v>
      </c>
      <c r="O988">
        <v>1</v>
      </c>
      <c r="P988">
        <v>2016</v>
      </c>
      <c r="Q988">
        <v>7</v>
      </c>
      <c r="R988" t="s">
        <v>26</v>
      </c>
      <c r="S988" s="3">
        <v>42552</v>
      </c>
      <c r="T988" t="s">
        <v>27</v>
      </c>
      <c r="U988">
        <v>381</v>
      </c>
    </row>
    <row r="989" spans="1:21" x14ac:dyDescent="0.25">
      <c r="A989">
        <v>212276</v>
      </c>
      <c r="B989" t="s">
        <v>28</v>
      </c>
      <c r="C989" s="1">
        <v>42554</v>
      </c>
      <c r="D989" t="s">
        <v>619</v>
      </c>
      <c r="E989">
        <v>430</v>
      </c>
      <c r="F989" s="5">
        <v>1</v>
      </c>
      <c r="G989">
        <v>430</v>
      </c>
      <c r="H989">
        <v>100148194</v>
      </c>
      <c r="I989" t="s">
        <v>23</v>
      </c>
      <c r="J989" s="4" t="s">
        <v>24</v>
      </c>
      <c r="K989">
        <v>0</v>
      </c>
      <c r="L989" t="s">
        <v>25</v>
      </c>
      <c r="M989" s="1">
        <v>42554</v>
      </c>
      <c r="N989" t="s">
        <v>31</v>
      </c>
      <c r="O989">
        <v>430</v>
      </c>
      <c r="P989">
        <v>2016</v>
      </c>
      <c r="Q989">
        <v>7</v>
      </c>
      <c r="R989" t="s">
        <v>26</v>
      </c>
      <c r="S989" s="3">
        <v>42552</v>
      </c>
      <c r="T989" t="s">
        <v>27</v>
      </c>
      <c r="U989">
        <v>382</v>
      </c>
    </row>
    <row r="990" spans="1:21" x14ac:dyDescent="0.25">
      <c r="A990">
        <v>212278</v>
      </c>
      <c r="B990" t="s">
        <v>21</v>
      </c>
      <c r="C990" s="1">
        <v>42554</v>
      </c>
      <c r="D990" t="s">
        <v>620</v>
      </c>
      <c r="E990">
        <v>100</v>
      </c>
      <c r="F990" s="5">
        <v>1</v>
      </c>
      <c r="G990">
        <v>180</v>
      </c>
      <c r="H990">
        <v>100148195</v>
      </c>
      <c r="I990" t="s">
        <v>52</v>
      </c>
      <c r="J990" s="4" t="s">
        <v>24</v>
      </c>
      <c r="K990">
        <v>52.63</v>
      </c>
      <c r="L990" t="s">
        <v>25</v>
      </c>
      <c r="M990" s="1">
        <v>42554</v>
      </c>
      <c r="N990" t="s">
        <v>35</v>
      </c>
      <c r="O990">
        <v>100</v>
      </c>
      <c r="P990">
        <v>2016</v>
      </c>
      <c r="Q990">
        <v>7</v>
      </c>
      <c r="R990" t="s">
        <v>26</v>
      </c>
      <c r="S990" s="3">
        <v>42552</v>
      </c>
      <c r="T990" t="s">
        <v>27</v>
      </c>
      <c r="U990">
        <v>383</v>
      </c>
    </row>
    <row r="991" spans="1:21" x14ac:dyDescent="0.25">
      <c r="A991">
        <v>212279</v>
      </c>
      <c r="B991" t="s">
        <v>21</v>
      </c>
      <c r="C991" s="1">
        <v>42554</v>
      </c>
      <c r="D991" t="s">
        <v>621</v>
      </c>
      <c r="E991">
        <v>100</v>
      </c>
      <c r="F991" s="5">
        <v>1</v>
      </c>
      <c r="G991">
        <v>180</v>
      </c>
      <c r="H991">
        <v>100148195</v>
      </c>
      <c r="I991" t="s">
        <v>52</v>
      </c>
      <c r="J991" s="4" t="s">
        <v>24</v>
      </c>
      <c r="K991">
        <v>52.63</v>
      </c>
      <c r="L991" t="s">
        <v>25</v>
      </c>
      <c r="M991" s="1">
        <v>42554</v>
      </c>
      <c r="N991" t="s">
        <v>35</v>
      </c>
      <c r="O991">
        <v>100</v>
      </c>
      <c r="P991">
        <v>2016</v>
      </c>
      <c r="Q991">
        <v>7</v>
      </c>
      <c r="R991" t="s">
        <v>26</v>
      </c>
      <c r="S991" s="3">
        <v>42552</v>
      </c>
      <c r="T991" t="s">
        <v>27</v>
      </c>
      <c r="U991">
        <v>383</v>
      </c>
    </row>
    <row r="992" spans="1:21" x14ac:dyDescent="0.25">
      <c r="A992">
        <v>212280</v>
      </c>
      <c r="B992" t="s">
        <v>21</v>
      </c>
      <c r="C992" s="1">
        <v>42554</v>
      </c>
      <c r="D992" t="s">
        <v>622</v>
      </c>
      <c r="E992">
        <v>180</v>
      </c>
      <c r="F992" s="5">
        <v>1</v>
      </c>
      <c r="G992">
        <v>180</v>
      </c>
      <c r="H992">
        <v>100148195</v>
      </c>
      <c r="I992" t="s">
        <v>52</v>
      </c>
      <c r="J992" s="4" t="s">
        <v>24</v>
      </c>
      <c r="K992">
        <v>94.74</v>
      </c>
      <c r="L992" t="s">
        <v>25</v>
      </c>
      <c r="M992" s="1">
        <v>42554</v>
      </c>
      <c r="N992" t="s">
        <v>35</v>
      </c>
      <c r="O992">
        <v>180</v>
      </c>
      <c r="P992">
        <v>2016</v>
      </c>
      <c r="Q992">
        <v>7</v>
      </c>
      <c r="R992" t="s">
        <v>26</v>
      </c>
      <c r="S992" s="3">
        <v>42552</v>
      </c>
      <c r="T992" t="s">
        <v>27</v>
      </c>
      <c r="U992">
        <v>383</v>
      </c>
    </row>
    <row r="993" spans="1:21" x14ac:dyDescent="0.25">
      <c r="A993">
        <v>212281</v>
      </c>
      <c r="B993" t="s">
        <v>28</v>
      </c>
      <c r="C993" s="1">
        <v>42554</v>
      </c>
      <c r="D993" t="s">
        <v>623</v>
      </c>
      <c r="E993">
        <v>1500</v>
      </c>
      <c r="F993" s="5">
        <v>1</v>
      </c>
      <c r="G993">
        <v>1500</v>
      </c>
      <c r="H993">
        <v>100148196</v>
      </c>
      <c r="I993" t="s">
        <v>56</v>
      </c>
      <c r="J993" s="4" t="s">
        <v>24</v>
      </c>
      <c r="K993">
        <v>0</v>
      </c>
      <c r="L993" t="s">
        <v>25</v>
      </c>
      <c r="M993" s="1">
        <v>42554</v>
      </c>
      <c r="N993" t="s">
        <v>31</v>
      </c>
      <c r="O993" s="2">
        <v>1500</v>
      </c>
      <c r="P993">
        <v>2016</v>
      </c>
      <c r="Q993">
        <v>7</v>
      </c>
      <c r="R993" t="s">
        <v>26</v>
      </c>
      <c r="S993" s="3">
        <v>42552</v>
      </c>
      <c r="T993" t="s">
        <v>27</v>
      </c>
      <c r="U993">
        <v>384</v>
      </c>
    </row>
    <row r="994" spans="1:21" x14ac:dyDescent="0.25">
      <c r="A994">
        <v>212283</v>
      </c>
      <c r="B994" t="s">
        <v>28</v>
      </c>
      <c r="C994" s="1">
        <v>42554</v>
      </c>
      <c r="D994" t="s">
        <v>624</v>
      </c>
      <c r="E994">
        <v>625</v>
      </c>
      <c r="F994" s="5">
        <v>1</v>
      </c>
      <c r="G994">
        <v>625</v>
      </c>
      <c r="H994">
        <v>100148197</v>
      </c>
      <c r="I994" t="s">
        <v>216</v>
      </c>
      <c r="J994" s="4" t="s">
        <v>24</v>
      </c>
      <c r="K994">
        <v>0</v>
      </c>
      <c r="L994" t="s">
        <v>25</v>
      </c>
      <c r="M994" s="1">
        <v>42554</v>
      </c>
      <c r="N994" t="s">
        <v>31</v>
      </c>
      <c r="O994">
        <v>625</v>
      </c>
      <c r="P994">
        <v>2016</v>
      </c>
      <c r="Q994">
        <v>7</v>
      </c>
      <c r="R994" t="s">
        <v>26</v>
      </c>
      <c r="S994" s="3">
        <v>42552</v>
      </c>
      <c r="T994" t="s">
        <v>27</v>
      </c>
      <c r="U994">
        <v>385</v>
      </c>
    </row>
    <row r="995" spans="1:21" x14ac:dyDescent="0.25">
      <c r="A995">
        <v>212284</v>
      </c>
      <c r="B995" t="s">
        <v>21</v>
      </c>
      <c r="C995" s="1">
        <v>42554</v>
      </c>
      <c r="D995" t="s">
        <v>625</v>
      </c>
      <c r="E995">
        <v>2000</v>
      </c>
      <c r="F995" s="5">
        <v>1</v>
      </c>
      <c r="G995">
        <v>2639</v>
      </c>
      <c r="H995">
        <v>100148198</v>
      </c>
      <c r="I995" t="s">
        <v>23</v>
      </c>
      <c r="J995" s="4" t="s">
        <v>24</v>
      </c>
      <c r="K995">
        <v>0</v>
      </c>
      <c r="L995" t="s">
        <v>44</v>
      </c>
      <c r="M995" s="1">
        <v>42554</v>
      </c>
      <c r="N995" t="s">
        <v>35</v>
      </c>
      <c r="O995" s="2">
        <v>2000</v>
      </c>
      <c r="P995">
        <v>2016</v>
      </c>
      <c r="Q995">
        <v>7</v>
      </c>
      <c r="R995" t="s">
        <v>26</v>
      </c>
      <c r="S995" s="3">
        <v>42552</v>
      </c>
      <c r="T995" t="s">
        <v>27</v>
      </c>
      <c r="U995">
        <v>386</v>
      </c>
    </row>
    <row r="996" spans="1:21" x14ac:dyDescent="0.25">
      <c r="A996">
        <v>212286</v>
      </c>
      <c r="B996" t="s">
        <v>21</v>
      </c>
      <c r="C996" s="1">
        <v>42554</v>
      </c>
      <c r="D996" t="s">
        <v>626</v>
      </c>
      <c r="E996">
        <v>639</v>
      </c>
      <c r="F996" s="5">
        <v>1</v>
      </c>
      <c r="G996">
        <v>2639</v>
      </c>
      <c r="H996">
        <v>100148198</v>
      </c>
      <c r="I996" t="s">
        <v>23</v>
      </c>
      <c r="J996" s="4" t="s">
        <v>24</v>
      </c>
      <c r="K996">
        <v>0</v>
      </c>
      <c r="L996" t="s">
        <v>44</v>
      </c>
      <c r="M996" s="1">
        <v>42554</v>
      </c>
      <c r="N996" t="s">
        <v>35</v>
      </c>
      <c r="O996">
        <v>639</v>
      </c>
      <c r="P996">
        <v>2016</v>
      </c>
      <c r="Q996">
        <v>7</v>
      </c>
      <c r="R996" t="s">
        <v>26</v>
      </c>
      <c r="S996" s="3">
        <v>42552</v>
      </c>
      <c r="T996" t="s">
        <v>27</v>
      </c>
      <c r="U996">
        <v>386</v>
      </c>
    </row>
    <row r="997" spans="1:21" x14ac:dyDescent="0.25">
      <c r="A997">
        <v>212287</v>
      </c>
      <c r="B997" t="s">
        <v>21</v>
      </c>
      <c r="C997" s="1">
        <v>42554</v>
      </c>
      <c r="D997" t="s">
        <v>95</v>
      </c>
      <c r="E997">
        <v>350</v>
      </c>
      <c r="F997" s="5">
        <v>1</v>
      </c>
      <c r="G997">
        <v>150</v>
      </c>
      <c r="H997">
        <v>100148199</v>
      </c>
      <c r="I997" t="s">
        <v>38</v>
      </c>
      <c r="J997" s="4" t="s">
        <v>24</v>
      </c>
      <c r="K997">
        <v>200</v>
      </c>
      <c r="L997" t="s">
        <v>25</v>
      </c>
      <c r="M997" s="1">
        <v>42554</v>
      </c>
      <c r="N997" t="s">
        <v>35</v>
      </c>
      <c r="O997">
        <v>350</v>
      </c>
      <c r="P997">
        <v>2016</v>
      </c>
      <c r="Q997">
        <v>7</v>
      </c>
      <c r="R997" t="s">
        <v>26</v>
      </c>
      <c r="S997" s="3">
        <v>42552</v>
      </c>
      <c r="T997" t="s">
        <v>27</v>
      </c>
      <c r="U997">
        <v>387</v>
      </c>
    </row>
    <row r="998" spans="1:21" x14ac:dyDescent="0.25">
      <c r="A998">
        <v>212288</v>
      </c>
      <c r="B998" t="s">
        <v>21</v>
      </c>
      <c r="C998" s="1">
        <v>42554</v>
      </c>
      <c r="D998" t="s">
        <v>627</v>
      </c>
      <c r="E998">
        <v>900</v>
      </c>
      <c r="F998" s="5">
        <v>1</v>
      </c>
      <c r="G998">
        <v>1800</v>
      </c>
      <c r="H998">
        <v>100148200</v>
      </c>
      <c r="I998" t="s">
        <v>246</v>
      </c>
      <c r="J998" s="4" t="s">
        <v>24</v>
      </c>
      <c r="K998">
        <v>0</v>
      </c>
      <c r="L998" t="s">
        <v>25</v>
      </c>
      <c r="M998" s="1">
        <v>42554</v>
      </c>
      <c r="N998" t="s">
        <v>35</v>
      </c>
      <c r="O998">
        <v>900</v>
      </c>
      <c r="P998">
        <v>2016</v>
      </c>
      <c r="Q998">
        <v>7</v>
      </c>
      <c r="R998" t="s">
        <v>26</v>
      </c>
      <c r="S998" s="3">
        <v>42552</v>
      </c>
      <c r="T998" t="s">
        <v>27</v>
      </c>
      <c r="U998">
        <v>388</v>
      </c>
    </row>
    <row r="999" spans="1:21" x14ac:dyDescent="0.25">
      <c r="A999">
        <v>212289</v>
      </c>
      <c r="B999" t="s">
        <v>21</v>
      </c>
      <c r="C999" s="1">
        <v>42554</v>
      </c>
      <c r="D999" t="s">
        <v>628</v>
      </c>
      <c r="E999">
        <v>900</v>
      </c>
      <c r="F999" s="5">
        <v>1</v>
      </c>
      <c r="G999">
        <v>1800</v>
      </c>
      <c r="H999">
        <v>100148200</v>
      </c>
      <c r="I999" t="s">
        <v>246</v>
      </c>
      <c r="J999" s="4" t="s">
        <v>24</v>
      </c>
      <c r="K999">
        <v>0</v>
      </c>
      <c r="L999" t="s">
        <v>25</v>
      </c>
      <c r="M999" s="1">
        <v>42554</v>
      </c>
      <c r="N999" t="s">
        <v>35</v>
      </c>
      <c r="O999">
        <v>900</v>
      </c>
      <c r="P999">
        <v>2016</v>
      </c>
      <c r="Q999">
        <v>7</v>
      </c>
      <c r="R999" t="s">
        <v>26</v>
      </c>
      <c r="S999" s="3">
        <v>42552</v>
      </c>
      <c r="T999" t="s">
        <v>27</v>
      </c>
      <c r="U999">
        <v>388</v>
      </c>
    </row>
    <row r="1000" spans="1:21" x14ac:dyDescent="0.25">
      <c r="A1000">
        <v>212290</v>
      </c>
      <c r="B1000" t="s">
        <v>21</v>
      </c>
      <c r="C1000" s="1">
        <v>42554</v>
      </c>
      <c r="D1000" t="s">
        <v>619</v>
      </c>
      <c r="E1000">
        <v>430</v>
      </c>
      <c r="F1000" s="5">
        <v>1</v>
      </c>
      <c r="G1000">
        <v>130</v>
      </c>
      <c r="H1000">
        <v>100148201</v>
      </c>
      <c r="I1000" t="s">
        <v>23</v>
      </c>
      <c r="J1000" s="4" t="s">
        <v>24</v>
      </c>
      <c r="K1000">
        <v>100</v>
      </c>
      <c r="L1000" t="s">
        <v>45</v>
      </c>
      <c r="M1000" s="1">
        <v>42554</v>
      </c>
      <c r="N1000" t="s">
        <v>35</v>
      </c>
      <c r="O1000">
        <v>430</v>
      </c>
      <c r="P1000">
        <v>2016</v>
      </c>
      <c r="Q1000">
        <v>7</v>
      </c>
      <c r="R1000" t="s">
        <v>26</v>
      </c>
      <c r="S1000" s="3">
        <v>42552</v>
      </c>
      <c r="T1000" t="s">
        <v>27</v>
      </c>
      <c r="U1000">
        <v>389</v>
      </c>
    </row>
    <row r="1001" spans="1:21" x14ac:dyDescent="0.25">
      <c r="A1001">
        <v>212292</v>
      </c>
      <c r="B1001" t="s">
        <v>21</v>
      </c>
      <c r="C1001" s="1">
        <v>42554</v>
      </c>
      <c r="D1001" t="s">
        <v>204</v>
      </c>
      <c r="E1001">
        <v>480</v>
      </c>
      <c r="F1001" s="5">
        <v>1</v>
      </c>
      <c r="G1001">
        <v>280</v>
      </c>
      <c r="H1001">
        <v>100148202</v>
      </c>
      <c r="I1001" t="s">
        <v>23</v>
      </c>
      <c r="J1001" s="4" t="s">
        <v>24</v>
      </c>
      <c r="K1001">
        <v>200</v>
      </c>
      <c r="L1001" t="s">
        <v>25</v>
      </c>
      <c r="M1001" s="1">
        <v>42554</v>
      </c>
      <c r="N1001" t="s">
        <v>35</v>
      </c>
      <c r="O1001">
        <v>480</v>
      </c>
      <c r="P1001">
        <v>2016</v>
      </c>
      <c r="Q1001">
        <v>7</v>
      </c>
      <c r="R1001" t="s">
        <v>26</v>
      </c>
      <c r="S1001" s="3">
        <v>42552</v>
      </c>
      <c r="T1001" t="s">
        <v>27</v>
      </c>
      <c r="U1001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7F2D-078C-451A-A4F1-90D1E3293A69}">
  <dimension ref="A1:F15"/>
  <sheetViews>
    <sheetView workbookViewId="0">
      <selection activeCell="E17" sqref="E17"/>
    </sheetView>
  </sheetViews>
  <sheetFormatPr defaultRowHeight="15" x14ac:dyDescent="0.25"/>
  <cols>
    <col min="1" max="1" width="14.28515625" customWidth="1"/>
    <col min="2" max="2" width="13.7109375" customWidth="1"/>
    <col min="3" max="3" width="16" customWidth="1"/>
    <col min="4" max="4" width="16.140625" customWidth="1"/>
    <col min="6" max="6" width="15.42578125" customWidth="1"/>
  </cols>
  <sheetData>
    <row r="1" spans="1:6" ht="15.75" x14ac:dyDescent="0.25">
      <c r="A1" s="23" t="s">
        <v>682</v>
      </c>
      <c r="B1" s="23"/>
      <c r="C1" s="23"/>
      <c r="D1" s="23"/>
      <c r="E1" s="23"/>
      <c r="F1" s="23"/>
    </row>
    <row r="2" spans="1:6" x14ac:dyDescent="0.25">
      <c r="A2" s="24" t="s">
        <v>4</v>
      </c>
      <c r="B2" s="24"/>
      <c r="C2" s="24" t="s">
        <v>5</v>
      </c>
      <c r="D2" s="24"/>
      <c r="E2" s="24" t="s">
        <v>6</v>
      </c>
      <c r="F2" s="24"/>
    </row>
    <row r="3" spans="1:6" x14ac:dyDescent="0.25">
      <c r="A3" s="15" t="s">
        <v>630</v>
      </c>
      <c r="B3" s="15">
        <v>2456.3441499999999</v>
      </c>
      <c r="C3" s="15" t="s">
        <v>630</v>
      </c>
      <c r="D3" s="15">
        <v>1.1679999999999999</v>
      </c>
      <c r="E3" s="15" t="s">
        <v>630</v>
      </c>
      <c r="F3" s="15">
        <v>4828.1681099999987</v>
      </c>
    </row>
    <row r="4" spans="1:6" x14ac:dyDescent="0.25">
      <c r="A4" s="15" t="s">
        <v>631</v>
      </c>
      <c r="B4" s="15">
        <v>290.97164318614745</v>
      </c>
      <c r="C4" s="15" t="s">
        <v>631</v>
      </c>
      <c r="D4" s="15">
        <v>3.8978138684335549E-2</v>
      </c>
      <c r="E4" s="15" t="s">
        <v>631</v>
      </c>
      <c r="F4" s="15">
        <v>1193.263419696608</v>
      </c>
    </row>
    <row r="5" spans="1:6" x14ac:dyDescent="0.25">
      <c r="A5" s="15" t="s">
        <v>632</v>
      </c>
      <c r="B5" s="15">
        <v>360</v>
      </c>
      <c r="C5" s="15" t="s">
        <v>632</v>
      </c>
      <c r="D5" s="15">
        <v>1</v>
      </c>
      <c r="E5" s="15" t="s">
        <v>632</v>
      </c>
      <c r="F5" s="15">
        <v>639.5</v>
      </c>
    </row>
    <row r="6" spans="1:6" x14ac:dyDescent="0.25">
      <c r="A6" s="15" t="s">
        <v>633</v>
      </c>
      <c r="B6" s="15">
        <v>360</v>
      </c>
      <c r="C6" s="15" t="s">
        <v>633</v>
      </c>
      <c r="D6" s="15">
        <v>1</v>
      </c>
      <c r="E6" s="15" t="s">
        <v>633</v>
      </c>
      <c r="F6" s="15">
        <v>360</v>
      </c>
    </row>
    <row r="7" spans="1:6" x14ac:dyDescent="0.25">
      <c r="A7" s="15" t="s">
        <v>634</v>
      </c>
      <c r="B7" s="15">
        <v>9201.3312699003891</v>
      </c>
      <c r="C7" s="15" t="s">
        <v>634</v>
      </c>
      <c r="D7" s="15">
        <v>1.232596971964192</v>
      </c>
      <c r="E7" s="15" t="s">
        <v>634</v>
      </c>
      <c r="F7" s="15">
        <v>37734.302548027081</v>
      </c>
    </row>
    <row r="8" spans="1:6" x14ac:dyDescent="0.25">
      <c r="A8" s="15" t="s">
        <v>635</v>
      </c>
      <c r="B8" s="15">
        <v>84664497.138446718</v>
      </c>
      <c r="C8" s="15" t="s">
        <v>635</v>
      </c>
      <c r="D8" s="15">
        <v>1.5192952952952954</v>
      </c>
      <c r="E8" s="15" t="s">
        <v>635</v>
      </c>
      <c r="F8" s="15">
        <v>1423877588.7860429</v>
      </c>
    </row>
    <row r="9" spans="1:6" x14ac:dyDescent="0.25">
      <c r="A9" s="15" t="s">
        <v>636</v>
      </c>
      <c r="B9" s="15">
        <v>55.366757323350477</v>
      </c>
      <c r="C9" s="15" t="s">
        <v>636</v>
      </c>
      <c r="D9" s="15">
        <v>512.68279257222935</v>
      </c>
      <c r="E9" s="15" t="s">
        <v>636</v>
      </c>
      <c r="F9" s="15">
        <v>869.3557740548099</v>
      </c>
    </row>
    <row r="10" spans="1:6" x14ac:dyDescent="0.25">
      <c r="A10" s="15" t="s">
        <v>637</v>
      </c>
      <c r="B10" s="15">
        <v>6.9638658816052565</v>
      </c>
      <c r="C10" s="15" t="s">
        <v>637</v>
      </c>
      <c r="D10" s="15">
        <v>20.334755160938176</v>
      </c>
      <c r="E10" s="15" t="s">
        <v>637</v>
      </c>
      <c r="F10" s="15">
        <v>28.568130117224591</v>
      </c>
    </row>
    <row r="11" spans="1:6" x14ac:dyDescent="0.25">
      <c r="A11" s="15" t="s">
        <v>638</v>
      </c>
      <c r="B11" s="15">
        <v>96498</v>
      </c>
      <c r="C11" s="15" t="s">
        <v>638</v>
      </c>
      <c r="D11" s="15">
        <v>33</v>
      </c>
      <c r="E11" s="15" t="s">
        <v>638</v>
      </c>
      <c r="F11" s="15">
        <v>1155966</v>
      </c>
    </row>
    <row r="12" spans="1:6" x14ac:dyDescent="0.25">
      <c r="A12" s="15" t="s">
        <v>639</v>
      </c>
      <c r="B12" s="15">
        <v>1</v>
      </c>
      <c r="C12" s="15" t="s">
        <v>639</v>
      </c>
      <c r="D12" s="15">
        <v>1</v>
      </c>
      <c r="E12" s="15" t="s">
        <v>639</v>
      </c>
      <c r="F12" s="15">
        <v>0</v>
      </c>
    </row>
    <row r="13" spans="1:6" x14ac:dyDescent="0.25">
      <c r="A13" s="15" t="s">
        <v>640</v>
      </c>
      <c r="B13" s="15">
        <v>96499</v>
      </c>
      <c r="C13" s="15" t="s">
        <v>640</v>
      </c>
      <c r="D13" s="15">
        <v>34</v>
      </c>
      <c r="E13" s="15" t="s">
        <v>640</v>
      </c>
      <c r="F13" s="15">
        <v>1155966</v>
      </c>
    </row>
    <row r="14" spans="1:6" x14ac:dyDescent="0.25">
      <c r="A14" s="15" t="s">
        <v>641</v>
      </c>
      <c r="B14" s="15">
        <v>2456344.15</v>
      </c>
      <c r="C14" s="15" t="s">
        <v>641</v>
      </c>
      <c r="D14" s="15">
        <v>1168</v>
      </c>
      <c r="E14" s="15" t="s">
        <v>641</v>
      </c>
      <c r="F14" s="15">
        <v>4828168.1099999985</v>
      </c>
    </row>
    <row r="15" spans="1:6" x14ac:dyDescent="0.25">
      <c r="A15" s="15" t="s">
        <v>642</v>
      </c>
      <c r="B15" s="15">
        <v>1000</v>
      </c>
      <c r="C15" s="15" t="s">
        <v>642</v>
      </c>
      <c r="D15" s="15">
        <v>1000</v>
      </c>
      <c r="E15" s="15" t="s">
        <v>642</v>
      </c>
      <c r="F15" s="15">
        <v>1000</v>
      </c>
    </row>
  </sheetData>
  <mergeCells count="4">
    <mergeCell ref="A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16A2-1233-410A-A35B-69939A00B7F3}">
  <dimension ref="A1:F9"/>
  <sheetViews>
    <sheetView workbookViewId="0">
      <selection activeCell="H7" sqref="H7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6" ht="18.75" x14ac:dyDescent="0.3">
      <c r="A1" s="25" t="s">
        <v>684</v>
      </c>
      <c r="B1" s="25"/>
      <c r="C1" s="25"/>
      <c r="D1" s="25"/>
      <c r="E1" s="25"/>
      <c r="F1" s="25"/>
    </row>
    <row r="2" spans="1:6" x14ac:dyDescent="0.25">
      <c r="A2" s="15"/>
      <c r="B2" s="15" t="s">
        <v>4</v>
      </c>
      <c r="C2" s="15" t="s">
        <v>648</v>
      </c>
      <c r="D2" s="15" t="s">
        <v>649</v>
      </c>
      <c r="E2" s="15" t="s">
        <v>629</v>
      </c>
      <c r="F2" s="15" t="s">
        <v>650</v>
      </c>
    </row>
    <row r="3" spans="1:6" x14ac:dyDescent="0.25">
      <c r="A3" s="15" t="s">
        <v>630</v>
      </c>
      <c r="B3" s="15">
        <f>AVERAGE('Pakistan Ecommerce Dataset'!E2:E1001)</f>
        <v>2456.3441499999999</v>
      </c>
      <c r="C3" s="16">
        <f>AVERAGE('Pakistan Ecommerce Dataset'!F2:F1001)</f>
        <v>1.1679999999999999</v>
      </c>
      <c r="D3" s="15">
        <f>AVERAGE('Pakistan Ecommerce Dataset'!G2:G1001)</f>
        <v>4828.1681099999987</v>
      </c>
      <c r="E3" s="15">
        <f>AVERAGE('Pakistan Ecommerce Dataset'!K2:K1001)</f>
        <v>12.002999999999998</v>
      </c>
      <c r="F3" s="17">
        <f>AVERAGE('Pakistan Ecommerce Dataset'!O2:O1001)</f>
        <v>3677.38</v>
      </c>
    </row>
    <row r="4" spans="1:6" x14ac:dyDescent="0.25">
      <c r="A4" s="15" t="s">
        <v>632</v>
      </c>
      <c r="B4" s="15">
        <f>MEDIAN('Pakistan Ecommerce Dataset'!E2:E1001)</f>
        <v>360</v>
      </c>
      <c r="C4" s="16">
        <f>MEDIAN('Pakistan Ecommerce Dataset'!F2:F1001)</f>
        <v>1</v>
      </c>
      <c r="D4" s="15">
        <f>MEDIAN('Pakistan Ecommerce Dataset'!G2:G1001)</f>
        <v>639.5</v>
      </c>
      <c r="E4" s="15">
        <f>MEDIAN('Pakistan Ecommerce Dataset'!K2:K1001)</f>
        <v>0</v>
      </c>
      <c r="F4" s="17">
        <f>MEDIAN('Pakistan Ecommerce Dataset'!O2:O1001)</f>
        <v>360</v>
      </c>
    </row>
    <row r="5" spans="1:6" x14ac:dyDescent="0.25">
      <c r="A5" s="15" t="s">
        <v>643</v>
      </c>
      <c r="B5" s="15">
        <f>STDEV('Pakistan Ecommerce Dataset'!E2:E1001)</f>
        <v>9201.3312699003891</v>
      </c>
      <c r="C5" s="16">
        <f>STDEV('Pakistan Ecommerce Dataset'!F2:F1001)</f>
        <v>1.232596971964192</v>
      </c>
      <c r="D5" s="15">
        <f>STDEV('Pakistan Ecommerce Dataset'!G2:G1001)</f>
        <v>37734.302548027081</v>
      </c>
      <c r="E5" s="15">
        <f>STDEV('Pakistan Ecommerce Dataset'!K2:K1001)</f>
        <v>79.217137446800393</v>
      </c>
      <c r="F5" s="15">
        <f>STDEV('Pakistan Ecommerce Dataset'!O2:O1001)</f>
        <v>37614.663877618608</v>
      </c>
    </row>
    <row r="6" spans="1:6" x14ac:dyDescent="0.25">
      <c r="A6" s="15" t="s">
        <v>644</v>
      </c>
      <c r="B6" s="15"/>
      <c r="C6" s="15"/>
      <c r="D6" s="15"/>
      <c r="E6" s="15"/>
      <c r="F6" s="15"/>
    </row>
    <row r="7" spans="1:6" x14ac:dyDescent="0.25">
      <c r="A7" s="15" t="s">
        <v>645</v>
      </c>
      <c r="B7" s="15">
        <f>QUARTILE('Pakistan Ecommerce Dataset'!E2:E1001, 1)</f>
        <v>260</v>
      </c>
      <c r="C7" s="15">
        <f>QUARTILE('Pakistan Ecommerce Dataset'!F2:F1001, 1)</f>
        <v>1</v>
      </c>
      <c r="D7" s="15">
        <f>QUARTILE('Pakistan Ecommerce Dataset'!G2:G1001, 1)</f>
        <v>320</v>
      </c>
      <c r="E7" s="15">
        <f>QUARTILE('Pakistan Ecommerce Dataset'!K2:K1001, 1)</f>
        <v>0</v>
      </c>
      <c r="F7" s="15">
        <f>QUARTILE('Pakistan Ecommerce Dataset'!O2:O1001, 1)</f>
        <v>260</v>
      </c>
    </row>
    <row r="8" spans="1:6" x14ac:dyDescent="0.25">
      <c r="A8" s="15" t="s">
        <v>646</v>
      </c>
      <c r="B8" s="15">
        <f>QUARTILE('Pakistan Ecommerce Dataset'!E2:E1001, 2)</f>
        <v>360</v>
      </c>
      <c r="C8" s="15">
        <f>QUARTILE('Pakistan Ecommerce Dataset'!F2:F1001, 2)</f>
        <v>1</v>
      </c>
      <c r="D8" s="15">
        <f>QUARTILE('Pakistan Ecommerce Dataset'!G2:G1001, 2)</f>
        <v>639.5</v>
      </c>
      <c r="E8" s="15">
        <f>QUARTILE('Pakistan Ecommerce Dataset'!K2:K1001, 2)</f>
        <v>0</v>
      </c>
      <c r="F8" s="15">
        <f>QUARTILE('Pakistan Ecommerce Dataset'!O2:O1001, 2)</f>
        <v>360</v>
      </c>
    </row>
    <row r="9" spans="1:6" x14ac:dyDescent="0.25">
      <c r="A9" s="15" t="s">
        <v>647</v>
      </c>
      <c r="B9" s="15">
        <f>QUARTILE('Pakistan Ecommerce Dataset'!E2:E1001, 3)</f>
        <v>1050</v>
      </c>
      <c r="C9" s="15">
        <f>QUARTILE('Pakistan Ecommerce Dataset'!F2:F1001, 3)</f>
        <v>1</v>
      </c>
      <c r="D9" s="15">
        <f>QUARTILE('Pakistan Ecommerce Dataset'!G2:G1001, 3)</f>
        <v>2055</v>
      </c>
      <c r="E9" s="15">
        <f>QUARTILE('Pakistan Ecommerce Dataset'!K2:K1001, 3)</f>
        <v>0</v>
      </c>
      <c r="F9" s="15">
        <f>QUARTILE('Pakistan Ecommerce Dataset'!O2:O1001, 3)</f>
        <v>1178.75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2701-2F76-4E0C-9554-A903E9BD4356}">
  <dimension ref="A2:J2"/>
  <sheetViews>
    <sheetView topLeftCell="A40" workbookViewId="0">
      <selection activeCell="O13" sqref="O13"/>
    </sheetView>
  </sheetViews>
  <sheetFormatPr defaultRowHeight="15" x14ac:dyDescent="0.25"/>
  <sheetData>
    <row r="2" spans="1:10" ht="18.75" x14ac:dyDescent="0.3">
      <c r="A2" s="26" t="s">
        <v>685</v>
      </c>
      <c r="B2" s="26"/>
      <c r="C2" s="26"/>
      <c r="D2" s="26"/>
      <c r="E2" s="26"/>
      <c r="F2" s="26"/>
      <c r="G2" s="26"/>
      <c r="H2" s="26"/>
      <c r="I2" s="26"/>
      <c r="J2" s="26"/>
    </row>
  </sheetData>
  <mergeCells count="1">
    <mergeCell ref="A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CB87-541A-4080-B60E-444FF44D1169}">
  <dimension ref="A1:B15"/>
  <sheetViews>
    <sheetView workbookViewId="0">
      <selection activeCell="F7" sqref="F7"/>
    </sheetView>
  </sheetViews>
  <sheetFormatPr defaultRowHeight="15" x14ac:dyDescent="0.25"/>
  <cols>
    <col min="1" max="1" width="19.28515625" bestFit="1" customWidth="1"/>
    <col min="2" max="2" width="25.28515625" bestFit="1" customWidth="1"/>
  </cols>
  <sheetData>
    <row r="1" spans="1:2" x14ac:dyDescent="0.25">
      <c r="A1" s="21" t="s">
        <v>686</v>
      </c>
      <c r="B1" s="21" t="s">
        <v>683</v>
      </c>
    </row>
    <row r="2" spans="1:2" x14ac:dyDescent="0.25">
      <c r="A2" s="15" t="s">
        <v>47</v>
      </c>
      <c r="B2" s="15">
        <f>COUNTIF('Pakistan Ecommerce Dataset'!I2:I1001, 'Product Categories'!A2)</f>
        <v>33</v>
      </c>
    </row>
    <row r="3" spans="1:2" x14ac:dyDescent="0.25">
      <c r="A3" s="15" t="s">
        <v>30</v>
      </c>
      <c r="B3" s="15">
        <f>COUNTIF('Pakistan Ecommerce Dataset'!I2:I1001, 'Product Categories'!A3)</f>
        <v>302</v>
      </c>
    </row>
    <row r="4" spans="1:2" x14ac:dyDescent="0.25">
      <c r="A4" s="15" t="s">
        <v>512</v>
      </c>
      <c r="B4" s="15">
        <f>COUNTIF('Pakistan Ecommerce Dataset'!I2:I1001, 'Product Categories'!A4)</f>
        <v>1</v>
      </c>
    </row>
    <row r="5" spans="1:2" x14ac:dyDescent="0.25">
      <c r="A5" s="15" t="s">
        <v>216</v>
      </c>
      <c r="B5" s="15">
        <f>COUNTIF('Pakistan Ecommerce Dataset'!I2:I1001, 'Product Categories'!A5)</f>
        <v>25</v>
      </c>
    </row>
    <row r="6" spans="1:2" x14ac:dyDescent="0.25">
      <c r="A6" s="15" t="s">
        <v>106</v>
      </c>
      <c r="B6" s="15">
        <f>COUNTIF('Pakistan Ecommerce Dataset'!I2:I1001, 'Product Categories'!A6)</f>
        <v>3</v>
      </c>
    </row>
    <row r="7" spans="1:2" x14ac:dyDescent="0.25">
      <c r="A7" s="15" t="s">
        <v>246</v>
      </c>
      <c r="B7" s="15">
        <f>COUNTIF('Pakistan Ecommerce Dataset'!I2:I1001, 'Product Categories'!A7)</f>
        <v>15</v>
      </c>
    </row>
    <row r="8" spans="1:2" x14ac:dyDescent="0.25">
      <c r="A8" s="15" t="s">
        <v>52</v>
      </c>
      <c r="B8" s="15">
        <f>COUNTIF('Pakistan Ecommerce Dataset'!I2:I1001, 'Product Categories'!A8)</f>
        <v>38</v>
      </c>
    </row>
    <row r="9" spans="1:2" x14ac:dyDescent="0.25">
      <c r="A9" s="15" t="s">
        <v>65</v>
      </c>
      <c r="B9" s="15">
        <f>COUNTIF('Pakistan Ecommerce Dataset'!I2:I1001, 'Product Categories'!A9)</f>
        <v>29</v>
      </c>
    </row>
    <row r="10" spans="1:2" x14ac:dyDescent="0.25">
      <c r="A10" s="15" t="s">
        <v>56</v>
      </c>
      <c r="B10" s="15">
        <f>COUNTIF('Pakistan Ecommerce Dataset'!I2:I1001, 'Product Categories'!A10)</f>
        <v>114</v>
      </c>
    </row>
    <row r="11" spans="1:2" x14ac:dyDescent="0.25">
      <c r="A11" s="15" t="s">
        <v>43</v>
      </c>
      <c r="B11" s="15">
        <f>COUNTIF('Pakistan Ecommerce Dataset'!I2:I1001, 'Product Categories'!A11)</f>
        <v>56</v>
      </c>
    </row>
    <row r="12" spans="1:2" x14ac:dyDescent="0.25">
      <c r="A12" s="15" t="s">
        <v>71</v>
      </c>
      <c r="B12" s="15">
        <f>COUNTIF('Pakistan Ecommerce Dataset'!I2:I1001, 'Product Categories'!A12)</f>
        <v>36</v>
      </c>
    </row>
    <row r="13" spans="1:2" x14ac:dyDescent="0.25">
      <c r="A13" s="15" t="s">
        <v>38</v>
      </c>
      <c r="B13" s="15">
        <f>COUNTIF('Pakistan Ecommerce Dataset'!I2:I1001, 'Product Categories'!A13)</f>
        <v>290</v>
      </c>
    </row>
    <row r="14" spans="1:2" x14ac:dyDescent="0.25">
      <c r="A14" s="15" t="s">
        <v>233</v>
      </c>
      <c r="B14" s="15">
        <f>COUNTIF('Pakistan Ecommerce Dataset'!I2:I1001, 'Product Categories'!A14)</f>
        <v>1</v>
      </c>
    </row>
    <row r="15" spans="1:2" x14ac:dyDescent="0.25">
      <c r="A15" s="15" t="s">
        <v>23</v>
      </c>
      <c r="B15" s="15">
        <f>COUNTIF('Pakistan Ecommerce Dataset'!I2:I1001, 'Product Categories'!A15)</f>
        <v>57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E93B-45DC-42DF-A4F9-C12129E9A0F7}">
  <dimension ref="A1:B10"/>
  <sheetViews>
    <sheetView workbookViewId="0">
      <selection activeCell="I11" sqref="I11"/>
    </sheetView>
  </sheetViews>
  <sheetFormatPr defaultRowHeight="15" x14ac:dyDescent="0.25"/>
  <cols>
    <col min="1" max="1" width="17.85546875" bestFit="1" customWidth="1"/>
  </cols>
  <sheetData>
    <row r="1" spans="1:2" x14ac:dyDescent="0.25">
      <c r="A1" s="21" t="s">
        <v>687</v>
      </c>
      <c r="B1" s="21" t="s">
        <v>683</v>
      </c>
    </row>
    <row r="2" spans="1:2" x14ac:dyDescent="0.25">
      <c r="A2" s="15" t="s">
        <v>148</v>
      </c>
      <c r="B2" s="15">
        <f>COUNTIF('Pakistan Ecommerce Dataset'!L2:L1001, 'Payment Methods'!A2)</f>
        <v>24</v>
      </c>
    </row>
    <row r="3" spans="1:2" x14ac:dyDescent="0.25">
      <c r="A3" s="15" t="s">
        <v>25</v>
      </c>
      <c r="B3" s="15">
        <f>COUNTIF('Pakistan Ecommerce Dataset'!L2:L1001, 'Payment Methods'!A3)</f>
        <v>825</v>
      </c>
    </row>
    <row r="4" spans="1:2" x14ac:dyDescent="0.25">
      <c r="A4" s="15" t="s">
        <v>54</v>
      </c>
      <c r="B4" s="15">
        <f>COUNTIF('Pakistan Ecommerce Dataset'!L2:L1001, 'Payment Methods'!A4)</f>
        <v>14</v>
      </c>
    </row>
    <row r="5" spans="1:2" x14ac:dyDescent="0.25">
      <c r="A5" s="15" t="s">
        <v>255</v>
      </c>
      <c r="B5" s="15">
        <f>COUNTIF('Pakistan Ecommerce Dataset'!L2:L1001, 'Payment Methods'!A5)</f>
        <v>8</v>
      </c>
    </row>
    <row r="6" spans="1:2" x14ac:dyDescent="0.25">
      <c r="A6" s="15" t="s">
        <v>275</v>
      </c>
      <c r="B6" s="15">
        <f>COUNTIF('Pakistan Ecommerce Dataset'!L2:L1001, 'Payment Methods'!A6)</f>
        <v>1</v>
      </c>
    </row>
    <row r="7" spans="1:2" x14ac:dyDescent="0.25">
      <c r="A7" s="15" t="s">
        <v>223</v>
      </c>
      <c r="B7" s="15">
        <f>COUNTIF('Pakistan Ecommerce Dataset'!L2:L1001, 'Payment Methods'!A7)</f>
        <v>10</v>
      </c>
    </row>
    <row r="8" spans="1:2" x14ac:dyDescent="0.25">
      <c r="A8" s="15" t="s">
        <v>45</v>
      </c>
      <c r="B8" s="15">
        <f>COUNTIF('Pakistan Ecommerce Dataset'!L2:L1001, 'Payment Methods'!A8)</f>
        <v>78</v>
      </c>
    </row>
    <row r="9" spans="1:2" x14ac:dyDescent="0.25">
      <c r="A9" s="15" t="s">
        <v>371</v>
      </c>
      <c r="B9" s="15">
        <f>COUNTIF('Pakistan Ecommerce Dataset'!L2:L1001, 'Payment Methods'!A9)</f>
        <v>4</v>
      </c>
    </row>
    <row r="10" spans="1:2" x14ac:dyDescent="0.25">
      <c r="A10" s="15" t="s">
        <v>44</v>
      </c>
      <c r="B10" s="15">
        <f>COUNTIF('Pakistan Ecommerce Dataset'!L2:L1001, 'Payment Methods'!A10)</f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9877-7AC3-4C3A-AF87-866615D8B7AF}">
  <dimension ref="A1:I853"/>
  <sheetViews>
    <sheetView topLeftCell="A831" workbookViewId="0">
      <selection activeCell="H846" sqref="H846"/>
    </sheetView>
  </sheetViews>
  <sheetFormatPr defaultRowHeight="15" x14ac:dyDescent="0.25"/>
  <cols>
    <col min="1" max="1" width="20.42578125" bestFit="1" customWidth="1"/>
    <col min="2" max="2" width="10.85546875" customWidth="1"/>
    <col min="3" max="3" width="14.5703125" bestFit="1" customWidth="1"/>
    <col min="4" max="4" width="12" bestFit="1" customWidth="1"/>
    <col min="5" max="5" width="13.140625" bestFit="1" customWidth="1"/>
    <col min="6" max="6" width="12.7109375" bestFit="1" customWidth="1"/>
    <col min="7" max="7" width="11.28515625" bestFit="1" customWidth="1"/>
    <col min="8" max="14" width="22.42578125" bestFit="1" customWidth="1"/>
    <col min="15" max="15" width="23.85546875" bestFit="1" customWidth="1"/>
    <col min="16" max="16" width="27.42578125" bestFit="1" customWidth="1"/>
  </cols>
  <sheetData>
    <row r="1" spans="1:9" ht="15.75" x14ac:dyDescent="0.25">
      <c r="A1" s="30" t="s">
        <v>690</v>
      </c>
      <c r="B1" s="30"/>
      <c r="C1" s="30"/>
      <c r="D1" s="30"/>
      <c r="E1" s="30"/>
      <c r="F1" s="30"/>
      <c r="G1" s="30"/>
      <c r="H1" s="30"/>
      <c r="I1" s="30"/>
    </row>
    <row r="2" spans="1:9" x14ac:dyDescent="0.25">
      <c r="A2" s="9" t="s">
        <v>148</v>
      </c>
      <c r="B2" t="s">
        <v>25</v>
      </c>
      <c r="C2" t="s">
        <v>54</v>
      </c>
      <c r="D2" t="s">
        <v>255</v>
      </c>
      <c r="E2" t="s">
        <v>275</v>
      </c>
      <c r="F2" t="s">
        <v>223</v>
      </c>
      <c r="G2" t="s">
        <v>45</v>
      </c>
      <c r="H2" t="s">
        <v>371</v>
      </c>
      <c r="I2" t="s">
        <v>44</v>
      </c>
    </row>
    <row r="3" spans="1:9" x14ac:dyDescent="0.25">
      <c r="A3">
        <v>520</v>
      </c>
      <c r="B3">
        <v>1950</v>
      </c>
      <c r="C3">
        <v>0</v>
      </c>
      <c r="D3">
        <v>3250</v>
      </c>
      <c r="E3">
        <v>1330</v>
      </c>
      <c r="F3">
        <v>1870</v>
      </c>
      <c r="G3">
        <v>96499</v>
      </c>
      <c r="H3">
        <v>0</v>
      </c>
      <c r="I3">
        <v>96499</v>
      </c>
    </row>
    <row r="4" spans="1:9" x14ac:dyDescent="0.25">
      <c r="A4">
        <v>520</v>
      </c>
      <c r="B4">
        <v>240</v>
      </c>
      <c r="D4">
        <v>3250</v>
      </c>
      <c r="F4">
        <v>1295</v>
      </c>
      <c r="G4">
        <v>11000</v>
      </c>
      <c r="I4">
        <v>120</v>
      </c>
    </row>
    <row r="5" spans="1:9" x14ac:dyDescent="0.25">
      <c r="A5">
        <v>600</v>
      </c>
      <c r="B5">
        <v>2450</v>
      </c>
      <c r="D5">
        <v>375</v>
      </c>
      <c r="F5">
        <v>375</v>
      </c>
      <c r="G5">
        <v>11000</v>
      </c>
      <c r="I5">
        <v>1550</v>
      </c>
    </row>
    <row r="6" spans="1:9" x14ac:dyDescent="0.25">
      <c r="A6">
        <v>600</v>
      </c>
      <c r="B6">
        <v>60</v>
      </c>
      <c r="D6">
        <v>20104</v>
      </c>
      <c r="F6">
        <v>4000</v>
      </c>
      <c r="G6">
        <v>2</v>
      </c>
      <c r="I6">
        <v>880</v>
      </c>
    </row>
    <row r="7" spans="1:9" x14ac:dyDescent="0.25">
      <c r="A7">
        <v>600</v>
      </c>
      <c r="B7">
        <v>1110</v>
      </c>
      <c r="D7">
        <v>2070</v>
      </c>
      <c r="F7">
        <v>4000</v>
      </c>
      <c r="G7">
        <v>4060</v>
      </c>
      <c r="I7">
        <v>880</v>
      </c>
    </row>
    <row r="8" spans="1:9" x14ac:dyDescent="0.25">
      <c r="A8">
        <v>600</v>
      </c>
      <c r="B8">
        <v>80</v>
      </c>
      <c r="D8">
        <v>3750</v>
      </c>
      <c r="F8">
        <v>48000</v>
      </c>
      <c r="G8">
        <v>4060</v>
      </c>
      <c r="I8">
        <v>2745</v>
      </c>
    </row>
    <row r="9" spans="1:9" x14ac:dyDescent="0.25">
      <c r="A9">
        <v>600</v>
      </c>
      <c r="B9">
        <v>60</v>
      </c>
      <c r="D9">
        <v>680</v>
      </c>
      <c r="F9">
        <v>540</v>
      </c>
      <c r="G9">
        <v>4060</v>
      </c>
      <c r="I9">
        <v>2745</v>
      </c>
    </row>
    <row r="10" spans="1:9" x14ac:dyDescent="0.25">
      <c r="A10">
        <v>600</v>
      </c>
      <c r="B10">
        <v>170</v>
      </c>
      <c r="D10">
        <v>999</v>
      </c>
      <c r="F10">
        <v>540</v>
      </c>
      <c r="G10">
        <v>4810</v>
      </c>
      <c r="I10">
        <v>880</v>
      </c>
    </row>
    <row r="11" spans="1:9" x14ac:dyDescent="0.25">
      <c r="A11">
        <v>600</v>
      </c>
      <c r="B11">
        <v>5500</v>
      </c>
      <c r="F11">
        <v>570</v>
      </c>
      <c r="G11">
        <v>4810</v>
      </c>
      <c r="I11">
        <v>880</v>
      </c>
    </row>
    <row r="12" spans="1:9" x14ac:dyDescent="0.25">
      <c r="A12">
        <v>600</v>
      </c>
      <c r="B12">
        <v>366</v>
      </c>
      <c r="F12">
        <v>1199</v>
      </c>
      <c r="G12">
        <v>4810</v>
      </c>
      <c r="I12">
        <v>1450</v>
      </c>
    </row>
    <row r="13" spans="1:9" x14ac:dyDescent="0.25">
      <c r="A13">
        <v>600</v>
      </c>
      <c r="B13">
        <v>366</v>
      </c>
      <c r="G13">
        <v>4810</v>
      </c>
      <c r="I13">
        <v>740</v>
      </c>
    </row>
    <row r="14" spans="1:9" x14ac:dyDescent="0.25">
      <c r="A14">
        <v>600</v>
      </c>
      <c r="B14">
        <v>1270</v>
      </c>
      <c r="G14">
        <v>4810</v>
      </c>
      <c r="I14">
        <v>740</v>
      </c>
    </row>
    <row r="15" spans="1:9" x14ac:dyDescent="0.25">
      <c r="A15">
        <v>600</v>
      </c>
      <c r="B15">
        <v>1270</v>
      </c>
      <c r="G15">
        <v>4810</v>
      </c>
      <c r="I15">
        <v>740</v>
      </c>
    </row>
    <row r="16" spans="1:9" x14ac:dyDescent="0.25">
      <c r="A16">
        <v>600</v>
      </c>
      <c r="B16">
        <v>1270</v>
      </c>
      <c r="G16">
        <v>4810</v>
      </c>
      <c r="I16">
        <v>1950</v>
      </c>
    </row>
    <row r="17" spans="1:9" x14ac:dyDescent="0.25">
      <c r="A17">
        <v>600</v>
      </c>
      <c r="B17">
        <v>2118.25</v>
      </c>
      <c r="G17">
        <v>4810</v>
      </c>
      <c r="I17">
        <v>510</v>
      </c>
    </row>
    <row r="18" spans="1:9" x14ac:dyDescent="0.25">
      <c r="A18">
        <v>600</v>
      </c>
      <c r="B18">
        <v>2118.25</v>
      </c>
      <c r="G18">
        <v>4810</v>
      </c>
      <c r="I18">
        <v>25999</v>
      </c>
    </row>
    <row r="19" spans="1:9" x14ac:dyDescent="0.25">
      <c r="A19">
        <v>600</v>
      </c>
      <c r="B19">
        <v>2118.25</v>
      </c>
      <c r="G19">
        <v>699</v>
      </c>
      <c r="I19">
        <v>96499</v>
      </c>
    </row>
    <row r="20" spans="1:9" x14ac:dyDescent="0.25">
      <c r="A20">
        <v>600</v>
      </c>
      <c r="B20">
        <v>298</v>
      </c>
      <c r="G20">
        <v>48000</v>
      </c>
      <c r="I20">
        <v>48000</v>
      </c>
    </row>
    <row r="21" spans="1:9" x14ac:dyDescent="0.25">
      <c r="A21">
        <v>600</v>
      </c>
      <c r="B21">
        <v>298</v>
      </c>
      <c r="G21">
        <v>12525.1</v>
      </c>
      <c r="I21">
        <v>48000</v>
      </c>
    </row>
    <row r="22" spans="1:9" x14ac:dyDescent="0.25">
      <c r="A22">
        <v>600</v>
      </c>
      <c r="B22">
        <v>3826</v>
      </c>
      <c r="G22">
        <v>12525.1</v>
      </c>
      <c r="I22">
        <v>80000</v>
      </c>
    </row>
    <row r="23" spans="1:9" x14ac:dyDescent="0.25">
      <c r="A23">
        <v>600</v>
      </c>
      <c r="B23">
        <v>3826</v>
      </c>
      <c r="G23">
        <v>12525.1</v>
      </c>
      <c r="I23">
        <v>1690</v>
      </c>
    </row>
    <row r="24" spans="1:9" x14ac:dyDescent="0.25">
      <c r="A24">
        <v>600</v>
      </c>
      <c r="B24">
        <v>3000</v>
      </c>
      <c r="G24">
        <v>5342.98</v>
      </c>
      <c r="I24">
        <v>11527</v>
      </c>
    </row>
    <row r="25" spans="1:9" x14ac:dyDescent="0.25">
      <c r="A25">
        <v>600</v>
      </c>
      <c r="B25">
        <v>450</v>
      </c>
      <c r="G25">
        <v>11527</v>
      </c>
      <c r="I25">
        <v>11527</v>
      </c>
    </row>
    <row r="26" spans="1:9" x14ac:dyDescent="0.25">
      <c r="A26">
        <v>375</v>
      </c>
      <c r="B26">
        <v>20999</v>
      </c>
      <c r="G26">
        <v>11527</v>
      </c>
      <c r="I26">
        <v>11527</v>
      </c>
    </row>
    <row r="27" spans="1:9" x14ac:dyDescent="0.25">
      <c r="B27">
        <v>360</v>
      </c>
      <c r="G27">
        <v>11527</v>
      </c>
      <c r="I27">
        <v>11527</v>
      </c>
    </row>
    <row r="28" spans="1:9" x14ac:dyDescent="0.25">
      <c r="B28">
        <v>300</v>
      </c>
      <c r="G28">
        <v>11527</v>
      </c>
      <c r="I28">
        <v>6900</v>
      </c>
    </row>
    <row r="29" spans="1:9" x14ac:dyDescent="0.25">
      <c r="B29">
        <v>300</v>
      </c>
      <c r="G29">
        <v>16999</v>
      </c>
      <c r="I29">
        <v>51999</v>
      </c>
    </row>
    <row r="30" spans="1:9" x14ac:dyDescent="0.25">
      <c r="B30">
        <v>940</v>
      </c>
      <c r="G30">
        <v>9353.02</v>
      </c>
      <c r="I30">
        <v>350</v>
      </c>
    </row>
    <row r="31" spans="1:9" x14ac:dyDescent="0.25">
      <c r="B31">
        <v>940</v>
      </c>
      <c r="G31">
        <v>22824</v>
      </c>
      <c r="I31">
        <v>350</v>
      </c>
    </row>
    <row r="32" spans="1:9" x14ac:dyDescent="0.25">
      <c r="B32">
        <v>3672</v>
      </c>
      <c r="G32">
        <v>22824</v>
      </c>
      <c r="I32">
        <v>800</v>
      </c>
    </row>
    <row r="33" spans="2:9" x14ac:dyDescent="0.25">
      <c r="B33">
        <v>740</v>
      </c>
      <c r="G33">
        <v>22824</v>
      </c>
      <c r="I33">
        <v>6900</v>
      </c>
    </row>
    <row r="34" spans="2:9" x14ac:dyDescent="0.25">
      <c r="B34">
        <v>740</v>
      </c>
      <c r="G34">
        <v>22824</v>
      </c>
      <c r="I34">
        <v>6900</v>
      </c>
    </row>
    <row r="35" spans="2:9" x14ac:dyDescent="0.25">
      <c r="B35">
        <v>899</v>
      </c>
      <c r="G35">
        <v>22824</v>
      </c>
      <c r="I35">
        <v>3299</v>
      </c>
    </row>
    <row r="36" spans="2:9" x14ac:dyDescent="0.25">
      <c r="B36">
        <v>168</v>
      </c>
      <c r="G36">
        <v>22824</v>
      </c>
      <c r="I36">
        <v>1019</v>
      </c>
    </row>
    <row r="37" spans="2:9" x14ac:dyDescent="0.25">
      <c r="B37">
        <v>168</v>
      </c>
      <c r="G37">
        <v>22824</v>
      </c>
      <c r="I37">
        <v>2639</v>
      </c>
    </row>
    <row r="38" spans="2:9" x14ac:dyDescent="0.25">
      <c r="B38">
        <v>4500</v>
      </c>
      <c r="G38">
        <v>22824</v>
      </c>
      <c r="I38">
        <v>2639</v>
      </c>
    </row>
    <row r="39" spans="2:9" x14ac:dyDescent="0.25">
      <c r="B39">
        <v>6152</v>
      </c>
      <c r="G39">
        <v>22824</v>
      </c>
    </row>
    <row r="40" spans="2:9" x14ac:dyDescent="0.25">
      <c r="B40">
        <v>6152</v>
      </c>
      <c r="G40">
        <v>22824</v>
      </c>
    </row>
    <row r="41" spans="2:9" x14ac:dyDescent="0.25">
      <c r="B41">
        <v>2210</v>
      </c>
      <c r="G41">
        <v>22824</v>
      </c>
    </row>
    <row r="42" spans="2:9" x14ac:dyDescent="0.25">
      <c r="B42">
        <v>2210</v>
      </c>
      <c r="G42">
        <v>22824</v>
      </c>
    </row>
    <row r="43" spans="2:9" x14ac:dyDescent="0.25">
      <c r="B43">
        <v>2210</v>
      </c>
      <c r="G43">
        <v>20987</v>
      </c>
    </row>
    <row r="44" spans="2:9" x14ac:dyDescent="0.25">
      <c r="B44">
        <v>2210</v>
      </c>
      <c r="G44">
        <v>20987</v>
      </c>
    </row>
    <row r="45" spans="2:9" x14ac:dyDescent="0.25">
      <c r="B45">
        <v>350</v>
      </c>
      <c r="G45">
        <v>20987</v>
      </c>
    </row>
    <row r="46" spans="2:9" x14ac:dyDescent="0.25">
      <c r="B46">
        <v>425</v>
      </c>
      <c r="G46">
        <v>20987</v>
      </c>
    </row>
    <row r="47" spans="2:9" x14ac:dyDescent="0.25">
      <c r="B47">
        <v>850</v>
      </c>
      <c r="G47">
        <v>20987</v>
      </c>
    </row>
    <row r="48" spans="2:9" x14ac:dyDescent="0.25">
      <c r="B48">
        <v>251</v>
      </c>
      <c r="G48">
        <v>20987</v>
      </c>
    </row>
    <row r="49" spans="2:7" x14ac:dyDescent="0.25">
      <c r="B49">
        <v>360</v>
      </c>
      <c r="G49">
        <v>20987</v>
      </c>
    </row>
    <row r="50" spans="2:7" x14ac:dyDescent="0.25">
      <c r="B50">
        <v>835</v>
      </c>
      <c r="G50">
        <v>20987</v>
      </c>
    </row>
    <row r="51" spans="2:7" x14ac:dyDescent="0.25">
      <c r="B51">
        <v>835</v>
      </c>
      <c r="G51">
        <v>20987</v>
      </c>
    </row>
    <row r="52" spans="2:7" x14ac:dyDescent="0.25">
      <c r="B52">
        <v>300</v>
      </c>
      <c r="G52">
        <v>20987</v>
      </c>
    </row>
    <row r="53" spans="2:7" x14ac:dyDescent="0.25">
      <c r="B53">
        <v>30417</v>
      </c>
      <c r="G53">
        <v>20987</v>
      </c>
    </row>
    <row r="54" spans="2:7" x14ac:dyDescent="0.25">
      <c r="B54">
        <v>360</v>
      </c>
      <c r="G54">
        <v>20987</v>
      </c>
    </row>
    <row r="55" spans="2:7" x14ac:dyDescent="0.25">
      <c r="B55">
        <v>700</v>
      </c>
      <c r="G55">
        <v>14995</v>
      </c>
    </row>
    <row r="56" spans="2:7" x14ac:dyDescent="0.25">
      <c r="B56">
        <v>45250</v>
      </c>
      <c r="G56">
        <v>14995</v>
      </c>
    </row>
    <row r="57" spans="2:7" x14ac:dyDescent="0.25">
      <c r="B57">
        <v>24588</v>
      </c>
      <c r="G57">
        <v>14995</v>
      </c>
    </row>
    <row r="58" spans="2:7" x14ac:dyDescent="0.25">
      <c r="B58">
        <v>24588</v>
      </c>
      <c r="G58">
        <v>14995</v>
      </c>
    </row>
    <row r="59" spans="2:7" x14ac:dyDescent="0.25">
      <c r="B59">
        <v>5597</v>
      </c>
      <c r="G59">
        <v>14995</v>
      </c>
    </row>
    <row r="60" spans="2:7" x14ac:dyDescent="0.25">
      <c r="B60">
        <v>999</v>
      </c>
      <c r="G60">
        <v>14995</v>
      </c>
    </row>
    <row r="61" spans="2:7" x14ac:dyDescent="0.25">
      <c r="B61">
        <v>4950</v>
      </c>
      <c r="G61">
        <v>14995</v>
      </c>
    </row>
    <row r="62" spans="2:7" x14ac:dyDescent="0.25">
      <c r="B62">
        <v>805</v>
      </c>
      <c r="G62">
        <v>14995</v>
      </c>
    </row>
    <row r="63" spans="2:7" x14ac:dyDescent="0.25">
      <c r="B63">
        <v>360</v>
      </c>
      <c r="G63">
        <v>14995</v>
      </c>
    </row>
    <row r="64" spans="2:7" x14ac:dyDescent="0.25">
      <c r="B64">
        <v>280</v>
      </c>
      <c r="G64">
        <v>14995</v>
      </c>
    </row>
    <row r="65" spans="2:7" x14ac:dyDescent="0.25">
      <c r="B65">
        <v>1</v>
      </c>
      <c r="G65">
        <v>14995</v>
      </c>
    </row>
    <row r="66" spans="2:7" x14ac:dyDescent="0.25">
      <c r="B66">
        <v>999</v>
      </c>
      <c r="G66">
        <v>160</v>
      </c>
    </row>
    <row r="67" spans="2:7" x14ac:dyDescent="0.25">
      <c r="B67">
        <v>360</v>
      </c>
      <c r="G67">
        <v>160</v>
      </c>
    </row>
    <row r="68" spans="2:7" x14ac:dyDescent="0.25">
      <c r="B68">
        <v>350</v>
      </c>
      <c r="G68">
        <v>5288</v>
      </c>
    </row>
    <row r="69" spans="2:7" x14ac:dyDescent="0.25">
      <c r="B69">
        <v>350</v>
      </c>
      <c r="G69">
        <v>5288</v>
      </c>
    </row>
    <row r="70" spans="2:7" x14ac:dyDescent="0.25">
      <c r="B70">
        <v>1195</v>
      </c>
      <c r="G70">
        <v>5288</v>
      </c>
    </row>
    <row r="71" spans="2:7" x14ac:dyDescent="0.25">
      <c r="B71">
        <v>1195</v>
      </c>
      <c r="G71">
        <v>5288</v>
      </c>
    </row>
    <row r="72" spans="2:7" x14ac:dyDescent="0.25">
      <c r="B72">
        <v>5</v>
      </c>
      <c r="G72">
        <v>5288</v>
      </c>
    </row>
    <row r="73" spans="2:7" x14ac:dyDescent="0.25">
      <c r="B73">
        <v>2</v>
      </c>
      <c r="G73">
        <v>5288</v>
      </c>
    </row>
    <row r="74" spans="2:7" x14ac:dyDescent="0.25">
      <c r="B74">
        <v>1</v>
      </c>
      <c r="G74">
        <v>5288</v>
      </c>
    </row>
    <row r="75" spans="2:7" x14ac:dyDescent="0.25">
      <c r="B75">
        <v>360</v>
      </c>
      <c r="G75">
        <v>5288</v>
      </c>
    </row>
    <row r="76" spans="2:7" x14ac:dyDescent="0.25">
      <c r="B76">
        <v>320</v>
      </c>
      <c r="G76">
        <v>5288</v>
      </c>
    </row>
    <row r="77" spans="2:7" x14ac:dyDescent="0.25">
      <c r="B77">
        <v>1195</v>
      </c>
      <c r="G77">
        <v>5288</v>
      </c>
    </row>
    <row r="78" spans="2:7" x14ac:dyDescent="0.25">
      <c r="B78">
        <v>1195</v>
      </c>
      <c r="G78">
        <v>1155966</v>
      </c>
    </row>
    <row r="79" spans="2:7" x14ac:dyDescent="0.25">
      <c r="B79">
        <v>240</v>
      </c>
      <c r="G79">
        <v>7933.86</v>
      </c>
    </row>
    <row r="80" spans="2:7" x14ac:dyDescent="0.25">
      <c r="B80">
        <v>360</v>
      </c>
      <c r="G80">
        <v>130</v>
      </c>
    </row>
    <row r="81" spans="2:2" x14ac:dyDescent="0.25">
      <c r="B81">
        <v>1875</v>
      </c>
    </row>
    <row r="82" spans="2:2" x14ac:dyDescent="0.25">
      <c r="B82">
        <v>1195</v>
      </c>
    </row>
    <row r="83" spans="2:2" x14ac:dyDescent="0.25">
      <c r="B83">
        <v>1195</v>
      </c>
    </row>
    <row r="84" spans="2:2" x14ac:dyDescent="0.25">
      <c r="B84">
        <v>360</v>
      </c>
    </row>
    <row r="85" spans="2:2" x14ac:dyDescent="0.25">
      <c r="B85">
        <v>360</v>
      </c>
    </row>
    <row r="86" spans="2:2" x14ac:dyDescent="0.25">
      <c r="B86">
        <v>1195</v>
      </c>
    </row>
    <row r="87" spans="2:2" x14ac:dyDescent="0.25">
      <c r="B87">
        <v>1195</v>
      </c>
    </row>
    <row r="88" spans="2:2" x14ac:dyDescent="0.25">
      <c r="B88">
        <v>320</v>
      </c>
    </row>
    <row r="89" spans="2:2" x14ac:dyDescent="0.25">
      <c r="B89">
        <v>4200</v>
      </c>
    </row>
    <row r="90" spans="2:2" x14ac:dyDescent="0.25">
      <c r="B90">
        <v>1195</v>
      </c>
    </row>
    <row r="91" spans="2:2" x14ac:dyDescent="0.25">
      <c r="B91">
        <v>1195</v>
      </c>
    </row>
    <row r="92" spans="2:2" x14ac:dyDescent="0.25">
      <c r="B92">
        <v>550</v>
      </c>
    </row>
    <row r="93" spans="2:2" x14ac:dyDescent="0.25">
      <c r="B93">
        <v>1230</v>
      </c>
    </row>
    <row r="94" spans="2:2" x14ac:dyDescent="0.25">
      <c r="B94">
        <v>1195</v>
      </c>
    </row>
    <row r="95" spans="2:2" x14ac:dyDescent="0.25">
      <c r="B95">
        <v>1195</v>
      </c>
    </row>
    <row r="96" spans="2:2" x14ac:dyDescent="0.25">
      <c r="B96">
        <v>1195</v>
      </c>
    </row>
    <row r="97" spans="2:2" x14ac:dyDescent="0.25">
      <c r="B97">
        <v>1195</v>
      </c>
    </row>
    <row r="98" spans="2:2" x14ac:dyDescent="0.25">
      <c r="B98">
        <v>320</v>
      </c>
    </row>
    <row r="99" spans="2:2" x14ac:dyDescent="0.25">
      <c r="B99">
        <v>320</v>
      </c>
    </row>
    <row r="100" spans="2:2" x14ac:dyDescent="0.25">
      <c r="B100">
        <v>2</v>
      </c>
    </row>
    <row r="101" spans="2:2" x14ac:dyDescent="0.25">
      <c r="B101">
        <v>320</v>
      </c>
    </row>
    <row r="102" spans="2:2" x14ac:dyDescent="0.25">
      <c r="B102">
        <v>1440</v>
      </c>
    </row>
    <row r="103" spans="2:2" x14ac:dyDescent="0.25">
      <c r="B103">
        <v>360</v>
      </c>
    </row>
    <row r="104" spans="2:2" x14ac:dyDescent="0.25">
      <c r="B104">
        <v>320</v>
      </c>
    </row>
    <row r="105" spans="2:2" x14ac:dyDescent="0.25">
      <c r="B105">
        <v>240</v>
      </c>
    </row>
    <row r="106" spans="2:2" x14ac:dyDescent="0.25">
      <c r="B106">
        <v>350</v>
      </c>
    </row>
    <row r="107" spans="2:2" x14ac:dyDescent="0.25">
      <c r="B107">
        <v>12150</v>
      </c>
    </row>
    <row r="108" spans="2:2" x14ac:dyDescent="0.25">
      <c r="B108">
        <v>12150</v>
      </c>
    </row>
    <row r="109" spans="2:2" x14ac:dyDescent="0.25">
      <c r="B109">
        <v>320</v>
      </c>
    </row>
    <row r="110" spans="2:2" x14ac:dyDescent="0.25">
      <c r="B110">
        <v>240</v>
      </c>
    </row>
    <row r="111" spans="2:2" x14ac:dyDescent="0.25">
      <c r="B111">
        <v>320</v>
      </c>
    </row>
    <row r="112" spans="2:2" x14ac:dyDescent="0.25">
      <c r="B112">
        <v>360</v>
      </c>
    </row>
    <row r="113" spans="2:2" x14ac:dyDescent="0.25">
      <c r="B113">
        <v>360</v>
      </c>
    </row>
    <row r="114" spans="2:2" x14ac:dyDescent="0.25">
      <c r="B114">
        <v>320</v>
      </c>
    </row>
    <row r="115" spans="2:2" x14ac:dyDescent="0.25">
      <c r="B115">
        <v>240</v>
      </c>
    </row>
    <row r="116" spans="2:2" x14ac:dyDescent="0.25">
      <c r="B116">
        <v>320</v>
      </c>
    </row>
    <row r="117" spans="2:2" x14ac:dyDescent="0.25">
      <c r="B117">
        <v>360</v>
      </c>
    </row>
    <row r="118" spans="2:2" x14ac:dyDescent="0.25">
      <c r="B118">
        <v>320</v>
      </c>
    </row>
    <row r="119" spans="2:2" x14ac:dyDescent="0.25">
      <c r="B119">
        <v>1</v>
      </c>
    </row>
    <row r="120" spans="2:2" x14ac:dyDescent="0.25">
      <c r="B120">
        <v>360</v>
      </c>
    </row>
    <row r="121" spans="2:2" x14ac:dyDescent="0.25">
      <c r="B121">
        <v>360</v>
      </c>
    </row>
    <row r="122" spans="2:2" x14ac:dyDescent="0.25">
      <c r="B122">
        <v>3901</v>
      </c>
    </row>
    <row r="123" spans="2:2" x14ac:dyDescent="0.25">
      <c r="B123">
        <v>3901</v>
      </c>
    </row>
    <row r="124" spans="2:2" x14ac:dyDescent="0.25">
      <c r="B124">
        <v>360</v>
      </c>
    </row>
    <row r="125" spans="2:2" x14ac:dyDescent="0.25">
      <c r="B125">
        <v>360</v>
      </c>
    </row>
    <row r="126" spans="2:2" x14ac:dyDescent="0.25">
      <c r="B126">
        <v>1</v>
      </c>
    </row>
    <row r="127" spans="2:2" x14ac:dyDescent="0.25">
      <c r="B127">
        <v>360</v>
      </c>
    </row>
    <row r="128" spans="2:2" x14ac:dyDescent="0.25">
      <c r="B128">
        <v>360</v>
      </c>
    </row>
    <row r="129" spans="2:2" x14ac:dyDescent="0.25">
      <c r="B129">
        <v>3950</v>
      </c>
    </row>
    <row r="130" spans="2:2" x14ac:dyDescent="0.25">
      <c r="B130">
        <v>360</v>
      </c>
    </row>
    <row r="131" spans="2:2" x14ac:dyDescent="0.25">
      <c r="B131">
        <v>360</v>
      </c>
    </row>
    <row r="132" spans="2:2" x14ac:dyDescent="0.25">
      <c r="B132">
        <v>360</v>
      </c>
    </row>
    <row r="133" spans="2:2" x14ac:dyDescent="0.25">
      <c r="B133">
        <v>360</v>
      </c>
    </row>
    <row r="134" spans="2:2" x14ac:dyDescent="0.25">
      <c r="B134">
        <v>360</v>
      </c>
    </row>
    <row r="135" spans="2:2" x14ac:dyDescent="0.25">
      <c r="B135">
        <v>760</v>
      </c>
    </row>
    <row r="136" spans="2:2" x14ac:dyDescent="0.25">
      <c r="B136">
        <v>360</v>
      </c>
    </row>
    <row r="137" spans="2:2" x14ac:dyDescent="0.25">
      <c r="B137">
        <v>1125</v>
      </c>
    </row>
    <row r="138" spans="2:2" x14ac:dyDescent="0.25">
      <c r="B138">
        <v>1125</v>
      </c>
    </row>
    <row r="139" spans="2:2" x14ac:dyDescent="0.25">
      <c r="B139">
        <v>1125</v>
      </c>
    </row>
    <row r="140" spans="2:2" x14ac:dyDescent="0.25">
      <c r="B140">
        <v>1125</v>
      </c>
    </row>
    <row r="141" spans="2:2" x14ac:dyDescent="0.25">
      <c r="B141">
        <v>360</v>
      </c>
    </row>
    <row r="142" spans="2:2" x14ac:dyDescent="0.25">
      <c r="B142">
        <v>350</v>
      </c>
    </row>
    <row r="143" spans="2:2" x14ac:dyDescent="0.25">
      <c r="B143">
        <v>350</v>
      </c>
    </row>
    <row r="144" spans="2:2" x14ac:dyDescent="0.25">
      <c r="B144">
        <v>760</v>
      </c>
    </row>
    <row r="145" spans="2:2" x14ac:dyDescent="0.25">
      <c r="B145">
        <v>360</v>
      </c>
    </row>
    <row r="146" spans="2:2" x14ac:dyDescent="0.25">
      <c r="B146">
        <v>360</v>
      </c>
    </row>
    <row r="147" spans="2:2" x14ac:dyDescent="0.25">
      <c r="B147">
        <v>280</v>
      </c>
    </row>
    <row r="148" spans="2:2" x14ac:dyDescent="0.25">
      <c r="B148">
        <v>760</v>
      </c>
    </row>
    <row r="149" spans="2:2" x14ac:dyDescent="0.25">
      <c r="B149">
        <v>360</v>
      </c>
    </row>
    <row r="150" spans="2:2" x14ac:dyDescent="0.25">
      <c r="B150">
        <v>760</v>
      </c>
    </row>
    <row r="151" spans="2:2" x14ac:dyDescent="0.25">
      <c r="B151">
        <v>360</v>
      </c>
    </row>
    <row r="152" spans="2:2" x14ac:dyDescent="0.25">
      <c r="B152">
        <v>360</v>
      </c>
    </row>
    <row r="153" spans="2:2" x14ac:dyDescent="0.25">
      <c r="B153">
        <v>360</v>
      </c>
    </row>
    <row r="154" spans="2:2" x14ac:dyDescent="0.25">
      <c r="B154">
        <v>360</v>
      </c>
    </row>
    <row r="155" spans="2:2" x14ac:dyDescent="0.25">
      <c r="B155">
        <v>320</v>
      </c>
    </row>
    <row r="156" spans="2:2" x14ac:dyDescent="0.25">
      <c r="B156">
        <v>360</v>
      </c>
    </row>
    <row r="157" spans="2:2" x14ac:dyDescent="0.25">
      <c r="B157">
        <v>240</v>
      </c>
    </row>
    <row r="158" spans="2:2" x14ac:dyDescent="0.25">
      <c r="B158">
        <v>150</v>
      </c>
    </row>
    <row r="159" spans="2:2" x14ac:dyDescent="0.25">
      <c r="B159">
        <v>16460</v>
      </c>
    </row>
    <row r="160" spans="2:2" x14ac:dyDescent="0.25">
      <c r="B160">
        <v>599</v>
      </c>
    </row>
    <row r="161" spans="2:2" x14ac:dyDescent="0.25">
      <c r="B161">
        <v>599</v>
      </c>
    </row>
    <row r="162" spans="2:2" x14ac:dyDescent="0.25">
      <c r="B162">
        <v>360</v>
      </c>
    </row>
    <row r="163" spans="2:2" x14ac:dyDescent="0.25">
      <c r="B163">
        <v>360</v>
      </c>
    </row>
    <row r="164" spans="2:2" x14ac:dyDescent="0.25">
      <c r="B164">
        <v>155</v>
      </c>
    </row>
    <row r="165" spans="2:2" x14ac:dyDescent="0.25">
      <c r="B165">
        <v>155</v>
      </c>
    </row>
    <row r="166" spans="2:2" x14ac:dyDescent="0.25">
      <c r="B166">
        <v>360</v>
      </c>
    </row>
    <row r="167" spans="2:2" x14ac:dyDescent="0.25">
      <c r="B167">
        <v>360</v>
      </c>
    </row>
    <row r="168" spans="2:2" x14ac:dyDescent="0.25">
      <c r="B168">
        <v>120</v>
      </c>
    </row>
    <row r="169" spans="2:2" x14ac:dyDescent="0.25">
      <c r="B169">
        <v>360</v>
      </c>
    </row>
    <row r="170" spans="2:2" x14ac:dyDescent="0.25">
      <c r="B170">
        <v>360</v>
      </c>
    </row>
    <row r="171" spans="2:2" x14ac:dyDescent="0.25">
      <c r="B171">
        <v>150</v>
      </c>
    </row>
    <row r="172" spans="2:2" x14ac:dyDescent="0.25">
      <c r="B172">
        <v>150</v>
      </c>
    </row>
    <row r="173" spans="2:2" x14ac:dyDescent="0.25">
      <c r="B173">
        <v>360</v>
      </c>
    </row>
    <row r="174" spans="2:2" x14ac:dyDescent="0.25">
      <c r="B174">
        <v>250</v>
      </c>
    </row>
    <row r="175" spans="2:2" x14ac:dyDescent="0.25">
      <c r="B175">
        <v>360</v>
      </c>
    </row>
    <row r="176" spans="2:2" x14ac:dyDescent="0.25">
      <c r="B176">
        <v>25999</v>
      </c>
    </row>
    <row r="177" spans="2:2" x14ac:dyDescent="0.25">
      <c r="B177">
        <v>920</v>
      </c>
    </row>
    <row r="178" spans="2:2" x14ac:dyDescent="0.25">
      <c r="B178">
        <v>920</v>
      </c>
    </row>
    <row r="179" spans="2:2" x14ac:dyDescent="0.25">
      <c r="B179">
        <v>920</v>
      </c>
    </row>
    <row r="180" spans="2:2" x14ac:dyDescent="0.25">
      <c r="B180">
        <v>360</v>
      </c>
    </row>
    <row r="181" spans="2:2" x14ac:dyDescent="0.25">
      <c r="B181">
        <v>3900</v>
      </c>
    </row>
    <row r="182" spans="2:2" x14ac:dyDescent="0.25">
      <c r="B182">
        <v>360</v>
      </c>
    </row>
    <row r="183" spans="2:2" x14ac:dyDescent="0.25">
      <c r="B183">
        <v>3600</v>
      </c>
    </row>
    <row r="184" spans="2:2" x14ac:dyDescent="0.25">
      <c r="B184">
        <v>360</v>
      </c>
    </row>
    <row r="185" spans="2:2" x14ac:dyDescent="0.25">
      <c r="B185">
        <v>360</v>
      </c>
    </row>
    <row r="186" spans="2:2" x14ac:dyDescent="0.25">
      <c r="B186">
        <v>450</v>
      </c>
    </row>
    <row r="187" spans="2:2" x14ac:dyDescent="0.25">
      <c r="B187">
        <v>360</v>
      </c>
    </row>
    <row r="188" spans="2:2" x14ac:dyDescent="0.25">
      <c r="B188">
        <v>700</v>
      </c>
    </row>
    <row r="189" spans="2:2" x14ac:dyDescent="0.25">
      <c r="B189">
        <v>168</v>
      </c>
    </row>
    <row r="190" spans="2:2" x14ac:dyDescent="0.25">
      <c r="B190">
        <v>168</v>
      </c>
    </row>
    <row r="191" spans="2:2" x14ac:dyDescent="0.25">
      <c r="B191">
        <v>168</v>
      </c>
    </row>
    <row r="192" spans="2:2" x14ac:dyDescent="0.25">
      <c r="B192">
        <v>360</v>
      </c>
    </row>
    <row r="193" spans="2:2" x14ac:dyDescent="0.25">
      <c r="B193">
        <v>450</v>
      </c>
    </row>
    <row r="194" spans="2:2" x14ac:dyDescent="0.25">
      <c r="B194">
        <v>360</v>
      </c>
    </row>
    <row r="195" spans="2:2" x14ac:dyDescent="0.25">
      <c r="B195">
        <v>360</v>
      </c>
    </row>
    <row r="196" spans="2:2" x14ac:dyDescent="0.25">
      <c r="B196">
        <v>360</v>
      </c>
    </row>
    <row r="197" spans="2:2" x14ac:dyDescent="0.25">
      <c r="B197">
        <v>140</v>
      </c>
    </row>
    <row r="198" spans="2:2" x14ac:dyDescent="0.25">
      <c r="B198">
        <v>350</v>
      </c>
    </row>
    <row r="199" spans="2:2" x14ac:dyDescent="0.25">
      <c r="B199">
        <v>450</v>
      </c>
    </row>
    <row r="200" spans="2:2" x14ac:dyDescent="0.25">
      <c r="B200">
        <v>900</v>
      </c>
    </row>
    <row r="201" spans="2:2" x14ac:dyDescent="0.25">
      <c r="B201">
        <v>900</v>
      </c>
    </row>
    <row r="202" spans="2:2" x14ac:dyDescent="0.25">
      <c r="B202">
        <v>1050</v>
      </c>
    </row>
    <row r="203" spans="2:2" x14ac:dyDescent="0.25">
      <c r="B203">
        <v>3750</v>
      </c>
    </row>
    <row r="204" spans="2:2" x14ac:dyDescent="0.25">
      <c r="B204">
        <v>455</v>
      </c>
    </row>
    <row r="205" spans="2:2" x14ac:dyDescent="0.25">
      <c r="B205">
        <v>425</v>
      </c>
    </row>
    <row r="206" spans="2:2" x14ac:dyDescent="0.25">
      <c r="B206">
        <v>2670</v>
      </c>
    </row>
    <row r="207" spans="2:2" x14ac:dyDescent="0.25">
      <c r="B207">
        <v>10740</v>
      </c>
    </row>
    <row r="208" spans="2:2" x14ac:dyDescent="0.25">
      <c r="B208">
        <v>1399</v>
      </c>
    </row>
    <row r="209" spans="2:2" x14ac:dyDescent="0.25">
      <c r="B209">
        <v>1399</v>
      </c>
    </row>
    <row r="210" spans="2:2" x14ac:dyDescent="0.25">
      <c r="B210">
        <v>1399</v>
      </c>
    </row>
    <row r="211" spans="2:2" x14ac:dyDescent="0.25">
      <c r="B211">
        <v>480</v>
      </c>
    </row>
    <row r="212" spans="2:2" x14ac:dyDescent="0.25">
      <c r="B212">
        <v>1000</v>
      </c>
    </row>
    <row r="213" spans="2:2" x14ac:dyDescent="0.25">
      <c r="B213">
        <v>4530</v>
      </c>
    </row>
    <row r="214" spans="2:2" x14ac:dyDescent="0.25">
      <c r="B214">
        <v>1890</v>
      </c>
    </row>
    <row r="215" spans="2:2" x14ac:dyDescent="0.25">
      <c r="B215">
        <v>80</v>
      </c>
    </row>
    <row r="216" spans="2:2" x14ac:dyDescent="0.25">
      <c r="B216">
        <v>170</v>
      </c>
    </row>
    <row r="217" spans="2:2" x14ac:dyDescent="0.25">
      <c r="B217">
        <v>8</v>
      </c>
    </row>
    <row r="218" spans="2:2" x14ac:dyDescent="0.25">
      <c r="B218">
        <v>8</v>
      </c>
    </row>
    <row r="219" spans="2:2" x14ac:dyDescent="0.25">
      <c r="B219">
        <v>8</v>
      </c>
    </row>
    <row r="220" spans="2:2" x14ac:dyDescent="0.25">
      <c r="B220">
        <v>1350</v>
      </c>
    </row>
    <row r="221" spans="2:2" x14ac:dyDescent="0.25">
      <c r="B221">
        <v>2490</v>
      </c>
    </row>
    <row r="222" spans="2:2" x14ac:dyDescent="0.25">
      <c r="B222">
        <v>1650</v>
      </c>
    </row>
    <row r="223" spans="2:2" x14ac:dyDescent="0.25">
      <c r="B223">
        <v>2050</v>
      </c>
    </row>
    <row r="224" spans="2:2" x14ac:dyDescent="0.25">
      <c r="B224">
        <v>360</v>
      </c>
    </row>
    <row r="225" spans="2:2" x14ac:dyDescent="0.25">
      <c r="B225">
        <v>2160</v>
      </c>
    </row>
    <row r="226" spans="2:2" x14ac:dyDescent="0.25">
      <c r="B226">
        <v>975</v>
      </c>
    </row>
    <row r="227" spans="2:2" x14ac:dyDescent="0.25">
      <c r="B227">
        <v>975</v>
      </c>
    </row>
    <row r="228" spans="2:2" x14ac:dyDescent="0.25">
      <c r="B228">
        <v>975</v>
      </c>
    </row>
    <row r="229" spans="2:2" x14ac:dyDescent="0.25">
      <c r="B229">
        <v>975</v>
      </c>
    </row>
    <row r="230" spans="2:2" x14ac:dyDescent="0.25">
      <c r="B230">
        <v>320</v>
      </c>
    </row>
    <row r="231" spans="2:2" x14ac:dyDescent="0.25">
      <c r="B231">
        <v>1099</v>
      </c>
    </row>
    <row r="232" spans="2:2" x14ac:dyDescent="0.25">
      <c r="B232">
        <v>240</v>
      </c>
    </row>
    <row r="233" spans="2:2" x14ac:dyDescent="0.25">
      <c r="B233">
        <v>720</v>
      </c>
    </row>
    <row r="234" spans="2:2" x14ac:dyDescent="0.25">
      <c r="B234">
        <v>640</v>
      </c>
    </row>
    <row r="235" spans="2:2" x14ac:dyDescent="0.25">
      <c r="B235">
        <v>3290</v>
      </c>
    </row>
    <row r="236" spans="2:2" x14ac:dyDescent="0.25">
      <c r="B236">
        <v>480</v>
      </c>
    </row>
    <row r="237" spans="2:2" x14ac:dyDescent="0.25">
      <c r="B237">
        <v>360</v>
      </c>
    </row>
    <row r="238" spans="2:2" x14ac:dyDescent="0.25">
      <c r="B238">
        <v>320</v>
      </c>
    </row>
    <row r="239" spans="2:2" x14ac:dyDescent="0.25">
      <c r="B239">
        <v>360</v>
      </c>
    </row>
    <row r="240" spans="2:2" x14ac:dyDescent="0.25">
      <c r="B240">
        <v>320</v>
      </c>
    </row>
    <row r="241" spans="2:2" x14ac:dyDescent="0.25">
      <c r="B241">
        <v>1013</v>
      </c>
    </row>
    <row r="242" spans="2:2" x14ac:dyDescent="0.25">
      <c r="B242">
        <v>1013</v>
      </c>
    </row>
    <row r="243" spans="2:2" x14ac:dyDescent="0.25">
      <c r="B243">
        <v>1013</v>
      </c>
    </row>
    <row r="244" spans="2:2" x14ac:dyDescent="0.25">
      <c r="B244">
        <v>1013</v>
      </c>
    </row>
    <row r="245" spans="2:2" x14ac:dyDescent="0.25">
      <c r="B245">
        <v>1013</v>
      </c>
    </row>
    <row r="246" spans="2:2" x14ac:dyDescent="0.25">
      <c r="B246">
        <v>1013</v>
      </c>
    </row>
    <row r="247" spans="2:2" x14ac:dyDescent="0.25">
      <c r="B247">
        <v>150</v>
      </c>
    </row>
    <row r="248" spans="2:2" x14ac:dyDescent="0.25">
      <c r="B248">
        <v>360</v>
      </c>
    </row>
    <row r="249" spans="2:2" x14ac:dyDescent="0.25">
      <c r="B249">
        <v>320</v>
      </c>
    </row>
    <row r="250" spans="2:2" x14ac:dyDescent="0.25">
      <c r="B250">
        <v>360</v>
      </c>
    </row>
    <row r="251" spans="2:2" x14ac:dyDescent="0.25">
      <c r="B251">
        <v>360</v>
      </c>
    </row>
    <row r="252" spans="2:2" x14ac:dyDescent="0.25">
      <c r="B252">
        <v>360</v>
      </c>
    </row>
    <row r="253" spans="2:2" x14ac:dyDescent="0.25">
      <c r="B253">
        <v>360</v>
      </c>
    </row>
    <row r="254" spans="2:2" x14ac:dyDescent="0.25">
      <c r="B254">
        <v>360</v>
      </c>
    </row>
    <row r="255" spans="2:2" x14ac:dyDescent="0.25">
      <c r="B255">
        <v>360</v>
      </c>
    </row>
    <row r="256" spans="2:2" x14ac:dyDescent="0.25">
      <c r="B256">
        <v>700</v>
      </c>
    </row>
    <row r="257" spans="2:2" x14ac:dyDescent="0.25">
      <c r="B257">
        <v>360</v>
      </c>
    </row>
    <row r="258" spans="2:2" x14ac:dyDescent="0.25">
      <c r="B258">
        <v>700</v>
      </c>
    </row>
    <row r="259" spans="2:2" x14ac:dyDescent="0.25">
      <c r="B259">
        <v>320</v>
      </c>
    </row>
    <row r="260" spans="2:2" x14ac:dyDescent="0.25">
      <c r="B260">
        <v>350</v>
      </c>
    </row>
    <row r="261" spans="2:2" x14ac:dyDescent="0.25">
      <c r="B261">
        <v>320</v>
      </c>
    </row>
    <row r="262" spans="2:2" x14ac:dyDescent="0.25">
      <c r="B262">
        <v>360</v>
      </c>
    </row>
    <row r="263" spans="2:2" x14ac:dyDescent="0.25">
      <c r="B263">
        <v>320</v>
      </c>
    </row>
    <row r="264" spans="2:2" x14ac:dyDescent="0.25">
      <c r="B264">
        <v>360</v>
      </c>
    </row>
    <row r="265" spans="2:2" x14ac:dyDescent="0.25">
      <c r="B265">
        <v>360</v>
      </c>
    </row>
    <row r="266" spans="2:2" x14ac:dyDescent="0.25">
      <c r="B266">
        <v>480</v>
      </c>
    </row>
    <row r="267" spans="2:2" x14ac:dyDescent="0.25">
      <c r="B267">
        <v>323</v>
      </c>
    </row>
    <row r="268" spans="2:2" x14ac:dyDescent="0.25">
      <c r="B268">
        <v>323</v>
      </c>
    </row>
    <row r="269" spans="2:2" x14ac:dyDescent="0.25">
      <c r="B269">
        <v>360</v>
      </c>
    </row>
    <row r="270" spans="2:2" x14ac:dyDescent="0.25">
      <c r="B270">
        <v>1065</v>
      </c>
    </row>
    <row r="271" spans="2:2" x14ac:dyDescent="0.25">
      <c r="B271">
        <v>240</v>
      </c>
    </row>
    <row r="272" spans="2:2" x14ac:dyDescent="0.25">
      <c r="B272">
        <v>240</v>
      </c>
    </row>
    <row r="273" spans="2:2" x14ac:dyDescent="0.25">
      <c r="B273">
        <v>999</v>
      </c>
    </row>
    <row r="274" spans="2:2" x14ac:dyDescent="0.25">
      <c r="B274">
        <v>55850</v>
      </c>
    </row>
    <row r="275" spans="2:2" x14ac:dyDescent="0.25">
      <c r="B275">
        <v>6500</v>
      </c>
    </row>
    <row r="276" spans="2:2" x14ac:dyDescent="0.25">
      <c r="B276">
        <v>399</v>
      </c>
    </row>
    <row r="277" spans="2:2" x14ac:dyDescent="0.25">
      <c r="B277">
        <v>42860</v>
      </c>
    </row>
    <row r="278" spans="2:2" x14ac:dyDescent="0.25">
      <c r="B278">
        <v>360</v>
      </c>
    </row>
    <row r="279" spans="2:2" x14ac:dyDescent="0.25">
      <c r="B279">
        <v>320</v>
      </c>
    </row>
    <row r="280" spans="2:2" x14ac:dyDescent="0.25">
      <c r="B280">
        <v>240</v>
      </c>
    </row>
    <row r="281" spans="2:2" x14ac:dyDescent="0.25">
      <c r="B281">
        <v>775</v>
      </c>
    </row>
    <row r="282" spans="2:2" x14ac:dyDescent="0.25">
      <c r="B282">
        <v>320</v>
      </c>
    </row>
    <row r="283" spans="2:2" x14ac:dyDescent="0.25">
      <c r="B283">
        <v>360</v>
      </c>
    </row>
    <row r="284" spans="2:2" x14ac:dyDescent="0.25">
      <c r="B284">
        <v>320</v>
      </c>
    </row>
    <row r="285" spans="2:2" x14ac:dyDescent="0.25">
      <c r="B285">
        <v>240</v>
      </c>
    </row>
    <row r="286" spans="2:2" x14ac:dyDescent="0.25">
      <c r="B286">
        <v>360</v>
      </c>
    </row>
    <row r="287" spans="2:2" x14ac:dyDescent="0.25">
      <c r="B287">
        <v>320</v>
      </c>
    </row>
    <row r="288" spans="2:2" x14ac:dyDescent="0.25">
      <c r="B288">
        <v>280</v>
      </c>
    </row>
    <row r="289" spans="2:2" x14ac:dyDescent="0.25">
      <c r="B289">
        <v>1647</v>
      </c>
    </row>
    <row r="290" spans="2:2" x14ac:dyDescent="0.25">
      <c r="B290">
        <v>240</v>
      </c>
    </row>
    <row r="291" spans="2:2" x14ac:dyDescent="0.25">
      <c r="B291">
        <v>360</v>
      </c>
    </row>
    <row r="292" spans="2:2" x14ac:dyDescent="0.25">
      <c r="B292">
        <v>360</v>
      </c>
    </row>
    <row r="293" spans="2:2" x14ac:dyDescent="0.25">
      <c r="B293">
        <v>360</v>
      </c>
    </row>
    <row r="294" spans="2:2" x14ac:dyDescent="0.25">
      <c r="B294">
        <v>320</v>
      </c>
    </row>
    <row r="295" spans="2:2" x14ac:dyDescent="0.25">
      <c r="B295">
        <v>320</v>
      </c>
    </row>
    <row r="296" spans="2:2" x14ac:dyDescent="0.25">
      <c r="B296">
        <v>165</v>
      </c>
    </row>
    <row r="297" spans="2:2" x14ac:dyDescent="0.25">
      <c r="B297">
        <v>360</v>
      </c>
    </row>
    <row r="298" spans="2:2" x14ac:dyDescent="0.25">
      <c r="B298">
        <v>350</v>
      </c>
    </row>
    <row r="299" spans="2:2" x14ac:dyDescent="0.25">
      <c r="B299">
        <v>320</v>
      </c>
    </row>
    <row r="300" spans="2:2" x14ac:dyDescent="0.25">
      <c r="B300">
        <v>512</v>
      </c>
    </row>
    <row r="301" spans="2:2" x14ac:dyDescent="0.25">
      <c r="B301">
        <v>360</v>
      </c>
    </row>
    <row r="302" spans="2:2" x14ac:dyDescent="0.25">
      <c r="B302">
        <v>360</v>
      </c>
    </row>
    <row r="303" spans="2:2" x14ac:dyDescent="0.25">
      <c r="B303">
        <v>360</v>
      </c>
    </row>
    <row r="304" spans="2:2" x14ac:dyDescent="0.25">
      <c r="B304">
        <v>330</v>
      </c>
    </row>
    <row r="305" spans="2:2" x14ac:dyDescent="0.25">
      <c r="B305">
        <v>640</v>
      </c>
    </row>
    <row r="306" spans="2:2" x14ac:dyDescent="0.25">
      <c r="B306">
        <v>330</v>
      </c>
    </row>
    <row r="307" spans="2:2" x14ac:dyDescent="0.25">
      <c r="B307">
        <v>360</v>
      </c>
    </row>
    <row r="308" spans="2:2" x14ac:dyDescent="0.25">
      <c r="B308">
        <v>144</v>
      </c>
    </row>
    <row r="309" spans="2:2" x14ac:dyDescent="0.25">
      <c r="B309">
        <v>285</v>
      </c>
    </row>
    <row r="310" spans="2:2" x14ac:dyDescent="0.25">
      <c r="B310">
        <v>350</v>
      </c>
    </row>
    <row r="311" spans="2:2" x14ac:dyDescent="0.25">
      <c r="B311">
        <v>180</v>
      </c>
    </row>
    <row r="312" spans="2:2" x14ac:dyDescent="0.25">
      <c r="B312">
        <v>1725</v>
      </c>
    </row>
    <row r="313" spans="2:2" x14ac:dyDescent="0.25">
      <c r="B313">
        <v>5200</v>
      </c>
    </row>
    <row r="314" spans="2:2" x14ac:dyDescent="0.25">
      <c r="B314">
        <v>1350</v>
      </c>
    </row>
    <row r="315" spans="2:2" x14ac:dyDescent="0.25">
      <c r="B315">
        <v>1350</v>
      </c>
    </row>
    <row r="316" spans="2:2" x14ac:dyDescent="0.25">
      <c r="B316">
        <v>360</v>
      </c>
    </row>
    <row r="317" spans="2:2" x14ac:dyDescent="0.25">
      <c r="B317">
        <v>1350</v>
      </c>
    </row>
    <row r="318" spans="2:2" x14ac:dyDescent="0.25">
      <c r="B318">
        <v>360</v>
      </c>
    </row>
    <row r="319" spans="2:2" x14ac:dyDescent="0.25">
      <c r="B319">
        <v>360</v>
      </c>
    </row>
    <row r="320" spans="2:2" x14ac:dyDescent="0.25">
      <c r="B320">
        <v>8150</v>
      </c>
    </row>
    <row r="321" spans="2:2" x14ac:dyDescent="0.25">
      <c r="B321">
        <v>360</v>
      </c>
    </row>
    <row r="322" spans="2:2" x14ac:dyDescent="0.25">
      <c r="B322">
        <v>360</v>
      </c>
    </row>
    <row r="323" spans="2:2" x14ac:dyDescent="0.25">
      <c r="B323">
        <v>360</v>
      </c>
    </row>
    <row r="324" spans="2:2" x14ac:dyDescent="0.25">
      <c r="B324">
        <v>3749</v>
      </c>
    </row>
    <row r="325" spans="2:2" x14ac:dyDescent="0.25">
      <c r="B325">
        <v>3749</v>
      </c>
    </row>
    <row r="326" spans="2:2" x14ac:dyDescent="0.25">
      <c r="B326">
        <v>360</v>
      </c>
    </row>
    <row r="327" spans="2:2" x14ac:dyDescent="0.25">
      <c r="B327">
        <v>8150</v>
      </c>
    </row>
    <row r="328" spans="2:2" x14ac:dyDescent="0.25">
      <c r="B328">
        <v>17790</v>
      </c>
    </row>
    <row r="329" spans="2:2" x14ac:dyDescent="0.25">
      <c r="B329">
        <v>17790</v>
      </c>
    </row>
    <row r="330" spans="2:2" x14ac:dyDescent="0.25">
      <c r="B330">
        <v>360</v>
      </c>
    </row>
    <row r="331" spans="2:2" x14ac:dyDescent="0.25">
      <c r="B331">
        <v>360</v>
      </c>
    </row>
    <row r="332" spans="2:2" x14ac:dyDescent="0.25">
      <c r="B332">
        <v>360</v>
      </c>
    </row>
    <row r="333" spans="2:2" x14ac:dyDescent="0.25">
      <c r="B333">
        <v>360</v>
      </c>
    </row>
    <row r="334" spans="2:2" x14ac:dyDescent="0.25">
      <c r="B334">
        <v>360</v>
      </c>
    </row>
    <row r="335" spans="2:2" x14ac:dyDescent="0.25">
      <c r="B335">
        <v>320</v>
      </c>
    </row>
    <row r="336" spans="2:2" x14ac:dyDescent="0.25">
      <c r="B336">
        <v>428</v>
      </c>
    </row>
    <row r="337" spans="2:2" x14ac:dyDescent="0.25">
      <c r="B337">
        <v>360</v>
      </c>
    </row>
    <row r="338" spans="2:2" x14ac:dyDescent="0.25">
      <c r="B338">
        <v>1160</v>
      </c>
    </row>
    <row r="339" spans="2:2" x14ac:dyDescent="0.25">
      <c r="B339">
        <v>1160</v>
      </c>
    </row>
    <row r="340" spans="2:2" x14ac:dyDescent="0.25">
      <c r="B340">
        <v>360</v>
      </c>
    </row>
    <row r="341" spans="2:2" x14ac:dyDescent="0.25">
      <c r="B341">
        <v>360</v>
      </c>
    </row>
    <row r="342" spans="2:2" x14ac:dyDescent="0.25">
      <c r="B342">
        <v>360</v>
      </c>
    </row>
    <row r="343" spans="2:2" x14ac:dyDescent="0.25">
      <c r="B343">
        <v>1765</v>
      </c>
    </row>
    <row r="344" spans="2:2" x14ac:dyDescent="0.25">
      <c r="B344">
        <v>320</v>
      </c>
    </row>
    <row r="345" spans="2:2" x14ac:dyDescent="0.25">
      <c r="B345">
        <v>320</v>
      </c>
    </row>
    <row r="346" spans="2:2" x14ac:dyDescent="0.25">
      <c r="B346">
        <v>320</v>
      </c>
    </row>
    <row r="347" spans="2:2" x14ac:dyDescent="0.25">
      <c r="B347">
        <v>320</v>
      </c>
    </row>
    <row r="348" spans="2:2" x14ac:dyDescent="0.25">
      <c r="B348">
        <v>320</v>
      </c>
    </row>
    <row r="349" spans="2:2" x14ac:dyDescent="0.25">
      <c r="B349">
        <v>320</v>
      </c>
    </row>
    <row r="350" spans="2:2" x14ac:dyDescent="0.25">
      <c r="B350">
        <v>240</v>
      </c>
    </row>
    <row r="351" spans="2:2" x14ac:dyDescent="0.25">
      <c r="B351">
        <v>320</v>
      </c>
    </row>
    <row r="352" spans="2:2" x14ac:dyDescent="0.25">
      <c r="B352">
        <v>320</v>
      </c>
    </row>
    <row r="353" spans="2:2" x14ac:dyDescent="0.25">
      <c r="B353">
        <v>240</v>
      </c>
    </row>
    <row r="354" spans="2:2" x14ac:dyDescent="0.25">
      <c r="B354">
        <v>80</v>
      </c>
    </row>
    <row r="355" spans="2:2" x14ac:dyDescent="0.25">
      <c r="B355">
        <v>2559</v>
      </c>
    </row>
    <row r="356" spans="2:2" x14ac:dyDescent="0.25">
      <c r="B356">
        <v>2559</v>
      </c>
    </row>
    <row r="357" spans="2:2" x14ac:dyDescent="0.25">
      <c r="B357">
        <v>1049</v>
      </c>
    </row>
    <row r="358" spans="2:2" x14ac:dyDescent="0.25">
      <c r="B358">
        <v>1049</v>
      </c>
    </row>
    <row r="359" spans="2:2" x14ac:dyDescent="0.25">
      <c r="B359">
        <v>1049</v>
      </c>
    </row>
    <row r="360" spans="2:2" x14ac:dyDescent="0.25">
      <c r="B360">
        <v>520</v>
      </c>
    </row>
    <row r="361" spans="2:2" x14ac:dyDescent="0.25">
      <c r="B361">
        <v>24499</v>
      </c>
    </row>
    <row r="362" spans="2:2" x14ac:dyDescent="0.25">
      <c r="B362">
        <v>700</v>
      </c>
    </row>
    <row r="363" spans="2:2" x14ac:dyDescent="0.25">
      <c r="B363">
        <v>540</v>
      </c>
    </row>
    <row r="364" spans="2:2" x14ac:dyDescent="0.25">
      <c r="B364">
        <v>1370</v>
      </c>
    </row>
    <row r="365" spans="2:2" x14ac:dyDescent="0.25">
      <c r="B365">
        <v>1370</v>
      </c>
    </row>
    <row r="366" spans="2:2" x14ac:dyDescent="0.25">
      <c r="B366">
        <v>999</v>
      </c>
    </row>
    <row r="367" spans="2:2" x14ac:dyDescent="0.25">
      <c r="B367">
        <v>2508</v>
      </c>
    </row>
    <row r="368" spans="2:2" x14ac:dyDescent="0.25">
      <c r="B368">
        <v>2508</v>
      </c>
    </row>
    <row r="369" spans="2:2" x14ac:dyDescent="0.25">
      <c r="B369">
        <v>1100</v>
      </c>
    </row>
    <row r="370" spans="2:2" x14ac:dyDescent="0.25">
      <c r="B370">
        <v>140</v>
      </c>
    </row>
    <row r="371" spans="2:2" x14ac:dyDescent="0.25">
      <c r="B371">
        <v>144</v>
      </c>
    </row>
    <row r="372" spans="2:2" x14ac:dyDescent="0.25">
      <c r="B372">
        <v>1199</v>
      </c>
    </row>
    <row r="373" spans="2:2" x14ac:dyDescent="0.25">
      <c r="B373">
        <v>800</v>
      </c>
    </row>
    <row r="374" spans="2:2" x14ac:dyDescent="0.25">
      <c r="B374">
        <v>800</v>
      </c>
    </row>
    <row r="375" spans="2:2" x14ac:dyDescent="0.25">
      <c r="B375">
        <v>320</v>
      </c>
    </row>
    <row r="376" spans="2:2" x14ac:dyDescent="0.25">
      <c r="B376">
        <v>640</v>
      </c>
    </row>
    <row r="377" spans="2:2" x14ac:dyDescent="0.25">
      <c r="B377">
        <v>360</v>
      </c>
    </row>
    <row r="378" spans="2:2" x14ac:dyDescent="0.25">
      <c r="B378">
        <v>240</v>
      </c>
    </row>
    <row r="379" spans="2:2" x14ac:dyDescent="0.25">
      <c r="B379">
        <v>320</v>
      </c>
    </row>
    <row r="380" spans="2:2" x14ac:dyDescent="0.25">
      <c r="B380">
        <v>240</v>
      </c>
    </row>
    <row r="381" spans="2:2" x14ac:dyDescent="0.25">
      <c r="B381">
        <v>240</v>
      </c>
    </row>
    <row r="382" spans="2:2" x14ac:dyDescent="0.25">
      <c r="B382">
        <v>240</v>
      </c>
    </row>
    <row r="383" spans="2:2" x14ac:dyDescent="0.25">
      <c r="B383">
        <v>240</v>
      </c>
    </row>
    <row r="384" spans="2:2" x14ac:dyDescent="0.25">
      <c r="B384">
        <v>240</v>
      </c>
    </row>
    <row r="385" spans="2:2" x14ac:dyDescent="0.25">
      <c r="B385">
        <v>240</v>
      </c>
    </row>
    <row r="386" spans="2:2" x14ac:dyDescent="0.25">
      <c r="B386">
        <v>240</v>
      </c>
    </row>
    <row r="387" spans="2:2" x14ac:dyDescent="0.25">
      <c r="B387">
        <v>655</v>
      </c>
    </row>
    <row r="388" spans="2:2" x14ac:dyDescent="0.25">
      <c r="B388">
        <v>5997</v>
      </c>
    </row>
    <row r="389" spans="2:2" x14ac:dyDescent="0.25">
      <c r="B389">
        <v>240</v>
      </c>
    </row>
    <row r="390" spans="2:2" x14ac:dyDescent="0.25">
      <c r="B390">
        <v>5445</v>
      </c>
    </row>
    <row r="391" spans="2:2" x14ac:dyDescent="0.25">
      <c r="B391">
        <v>5445</v>
      </c>
    </row>
    <row r="392" spans="2:2" x14ac:dyDescent="0.25">
      <c r="B392">
        <v>2499</v>
      </c>
    </row>
    <row r="393" spans="2:2" x14ac:dyDescent="0.25">
      <c r="B393">
        <v>37550</v>
      </c>
    </row>
    <row r="394" spans="2:2" x14ac:dyDescent="0.25">
      <c r="B394">
        <v>2880</v>
      </c>
    </row>
    <row r="395" spans="2:2" x14ac:dyDescent="0.25">
      <c r="B395">
        <v>1335</v>
      </c>
    </row>
    <row r="396" spans="2:2" x14ac:dyDescent="0.25">
      <c r="B396">
        <v>680</v>
      </c>
    </row>
    <row r="397" spans="2:2" x14ac:dyDescent="0.25">
      <c r="B397">
        <v>360</v>
      </c>
    </row>
    <row r="398" spans="2:2" x14ac:dyDescent="0.25">
      <c r="B398">
        <v>360</v>
      </c>
    </row>
    <row r="399" spans="2:2" x14ac:dyDescent="0.25">
      <c r="B399">
        <v>190</v>
      </c>
    </row>
    <row r="400" spans="2:2" x14ac:dyDescent="0.25">
      <c r="B400">
        <v>360</v>
      </c>
    </row>
    <row r="401" spans="2:2" x14ac:dyDescent="0.25">
      <c r="B401">
        <v>360</v>
      </c>
    </row>
    <row r="402" spans="2:2" x14ac:dyDescent="0.25">
      <c r="B402">
        <v>360</v>
      </c>
    </row>
    <row r="403" spans="2:2" x14ac:dyDescent="0.25">
      <c r="B403">
        <v>350</v>
      </c>
    </row>
    <row r="404" spans="2:2" x14ac:dyDescent="0.25">
      <c r="B404">
        <v>100</v>
      </c>
    </row>
    <row r="405" spans="2:2" x14ac:dyDescent="0.25">
      <c r="B405">
        <v>320</v>
      </c>
    </row>
    <row r="406" spans="2:2" x14ac:dyDescent="0.25">
      <c r="B406">
        <v>140</v>
      </c>
    </row>
    <row r="407" spans="2:2" x14ac:dyDescent="0.25">
      <c r="B407">
        <v>88999</v>
      </c>
    </row>
    <row r="408" spans="2:2" x14ac:dyDescent="0.25">
      <c r="B408">
        <v>490</v>
      </c>
    </row>
    <row r="409" spans="2:2" x14ac:dyDescent="0.25">
      <c r="B409">
        <v>370</v>
      </c>
    </row>
    <row r="410" spans="2:2" x14ac:dyDescent="0.25">
      <c r="B410">
        <v>310</v>
      </c>
    </row>
    <row r="411" spans="2:2" x14ac:dyDescent="0.25">
      <c r="B411">
        <v>310</v>
      </c>
    </row>
    <row r="412" spans="2:2" x14ac:dyDescent="0.25">
      <c r="B412">
        <v>564</v>
      </c>
    </row>
    <row r="413" spans="2:2" x14ac:dyDescent="0.25">
      <c r="B413">
        <v>6500</v>
      </c>
    </row>
    <row r="414" spans="2:2" x14ac:dyDescent="0.25">
      <c r="B414">
        <v>1913</v>
      </c>
    </row>
    <row r="415" spans="2:2" x14ac:dyDescent="0.25">
      <c r="B415">
        <v>1913</v>
      </c>
    </row>
    <row r="416" spans="2:2" x14ac:dyDescent="0.25">
      <c r="B416">
        <v>165</v>
      </c>
    </row>
    <row r="417" spans="2:2" x14ac:dyDescent="0.25">
      <c r="B417">
        <v>165</v>
      </c>
    </row>
    <row r="418" spans="2:2" x14ac:dyDescent="0.25">
      <c r="B418">
        <v>165</v>
      </c>
    </row>
    <row r="419" spans="2:2" x14ac:dyDescent="0.25">
      <c r="B419">
        <v>165</v>
      </c>
    </row>
    <row r="420" spans="2:2" x14ac:dyDescent="0.25">
      <c r="B420">
        <v>180</v>
      </c>
    </row>
    <row r="421" spans="2:2" x14ac:dyDescent="0.25">
      <c r="B421">
        <v>635</v>
      </c>
    </row>
    <row r="422" spans="2:2" x14ac:dyDescent="0.25">
      <c r="B422">
        <v>635</v>
      </c>
    </row>
    <row r="423" spans="2:2" x14ac:dyDescent="0.25">
      <c r="B423">
        <v>3975</v>
      </c>
    </row>
    <row r="424" spans="2:2" x14ac:dyDescent="0.25">
      <c r="B424">
        <v>1269</v>
      </c>
    </row>
    <row r="425" spans="2:2" x14ac:dyDescent="0.25">
      <c r="B425">
        <v>1269</v>
      </c>
    </row>
    <row r="426" spans="2:2" x14ac:dyDescent="0.25">
      <c r="B426">
        <v>360</v>
      </c>
    </row>
    <row r="427" spans="2:2" x14ac:dyDescent="0.25">
      <c r="B427">
        <v>320</v>
      </c>
    </row>
    <row r="428" spans="2:2" x14ac:dyDescent="0.25">
      <c r="B428">
        <v>280</v>
      </c>
    </row>
    <row r="429" spans="2:2" x14ac:dyDescent="0.25">
      <c r="B429">
        <v>2950</v>
      </c>
    </row>
    <row r="430" spans="2:2" x14ac:dyDescent="0.25">
      <c r="B430">
        <v>3000</v>
      </c>
    </row>
    <row r="431" spans="2:2" x14ac:dyDescent="0.25">
      <c r="B431">
        <v>280</v>
      </c>
    </row>
    <row r="432" spans="2:2" x14ac:dyDescent="0.25">
      <c r="B432">
        <v>994</v>
      </c>
    </row>
    <row r="433" spans="2:2" x14ac:dyDescent="0.25">
      <c r="B433">
        <v>899</v>
      </c>
    </row>
    <row r="434" spans="2:2" x14ac:dyDescent="0.25">
      <c r="B434">
        <v>360</v>
      </c>
    </row>
    <row r="435" spans="2:2" x14ac:dyDescent="0.25">
      <c r="B435">
        <v>360</v>
      </c>
    </row>
    <row r="436" spans="2:2" x14ac:dyDescent="0.25">
      <c r="B436">
        <v>240</v>
      </c>
    </row>
    <row r="437" spans="2:2" x14ac:dyDescent="0.25">
      <c r="B437">
        <v>240</v>
      </c>
    </row>
    <row r="438" spans="2:2" x14ac:dyDescent="0.25">
      <c r="B438">
        <v>45215</v>
      </c>
    </row>
    <row r="439" spans="2:2" x14ac:dyDescent="0.25">
      <c r="B439">
        <v>1980</v>
      </c>
    </row>
    <row r="440" spans="2:2" x14ac:dyDescent="0.25">
      <c r="B440">
        <v>699</v>
      </c>
    </row>
    <row r="441" spans="2:2" x14ac:dyDescent="0.25">
      <c r="B441">
        <v>250</v>
      </c>
    </row>
    <row r="442" spans="2:2" x14ac:dyDescent="0.25">
      <c r="B442">
        <v>250</v>
      </c>
    </row>
    <row r="443" spans="2:2" x14ac:dyDescent="0.25">
      <c r="B443">
        <v>250</v>
      </c>
    </row>
    <row r="444" spans="2:2" x14ac:dyDescent="0.25">
      <c r="B444">
        <v>1200</v>
      </c>
    </row>
    <row r="445" spans="2:2" x14ac:dyDescent="0.25">
      <c r="B445">
        <v>240</v>
      </c>
    </row>
    <row r="446" spans="2:2" x14ac:dyDescent="0.25">
      <c r="B446">
        <v>529</v>
      </c>
    </row>
    <row r="447" spans="2:2" x14ac:dyDescent="0.25">
      <c r="B447">
        <v>529</v>
      </c>
    </row>
    <row r="448" spans="2:2" x14ac:dyDescent="0.25">
      <c r="B448">
        <v>2400</v>
      </c>
    </row>
    <row r="449" spans="2:2" x14ac:dyDescent="0.25">
      <c r="B449">
        <v>240</v>
      </c>
    </row>
    <row r="450" spans="2:2" x14ac:dyDescent="0.25">
      <c r="B450">
        <v>999</v>
      </c>
    </row>
    <row r="451" spans="2:2" x14ac:dyDescent="0.25">
      <c r="B451">
        <v>1765</v>
      </c>
    </row>
    <row r="452" spans="2:2" x14ac:dyDescent="0.25">
      <c r="B452">
        <v>235</v>
      </c>
    </row>
    <row r="453" spans="2:2" x14ac:dyDescent="0.25">
      <c r="B453">
        <v>100</v>
      </c>
    </row>
    <row r="454" spans="2:2" x14ac:dyDescent="0.25">
      <c r="B454">
        <v>1050</v>
      </c>
    </row>
    <row r="455" spans="2:2" x14ac:dyDescent="0.25">
      <c r="B455">
        <v>180</v>
      </c>
    </row>
    <row r="456" spans="2:2" x14ac:dyDescent="0.25">
      <c r="B456">
        <v>180</v>
      </c>
    </row>
    <row r="457" spans="2:2" x14ac:dyDescent="0.25">
      <c r="B457">
        <v>639</v>
      </c>
    </row>
    <row r="458" spans="2:2" x14ac:dyDescent="0.25">
      <c r="B458">
        <v>1080</v>
      </c>
    </row>
    <row r="459" spans="2:2" x14ac:dyDescent="0.25">
      <c r="B459">
        <v>799</v>
      </c>
    </row>
    <row r="460" spans="2:2" x14ac:dyDescent="0.25">
      <c r="B460">
        <v>5597</v>
      </c>
    </row>
    <row r="461" spans="2:2" x14ac:dyDescent="0.25">
      <c r="B461">
        <v>15</v>
      </c>
    </row>
    <row r="462" spans="2:2" x14ac:dyDescent="0.25">
      <c r="B462">
        <v>1050</v>
      </c>
    </row>
    <row r="463" spans="2:2" x14ac:dyDescent="0.25">
      <c r="B463">
        <v>1315</v>
      </c>
    </row>
    <row r="464" spans="2:2" x14ac:dyDescent="0.25">
      <c r="B464">
        <v>320</v>
      </c>
    </row>
    <row r="465" spans="2:2" x14ac:dyDescent="0.25">
      <c r="B465">
        <v>360</v>
      </c>
    </row>
    <row r="466" spans="2:2" x14ac:dyDescent="0.25">
      <c r="B466">
        <v>320</v>
      </c>
    </row>
    <row r="467" spans="2:2" x14ac:dyDescent="0.25">
      <c r="B467">
        <v>240</v>
      </c>
    </row>
    <row r="468" spans="2:2" x14ac:dyDescent="0.25">
      <c r="B468">
        <v>5950</v>
      </c>
    </row>
    <row r="469" spans="2:2" x14ac:dyDescent="0.25">
      <c r="B469">
        <v>320</v>
      </c>
    </row>
    <row r="470" spans="2:2" x14ac:dyDescent="0.25">
      <c r="B470">
        <v>540</v>
      </c>
    </row>
    <row r="471" spans="2:2" x14ac:dyDescent="0.25">
      <c r="B471">
        <v>540</v>
      </c>
    </row>
    <row r="472" spans="2:2" x14ac:dyDescent="0.25">
      <c r="B472">
        <v>100</v>
      </c>
    </row>
    <row r="473" spans="2:2" x14ac:dyDescent="0.25">
      <c r="B473">
        <v>3900</v>
      </c>
    </row>
    <row r="474" spans="2:2" x14ac:dyDescent="0.25">
      <c r="B474">
        <v>1798</v>
      </c>
    </row>
    <row r="475" spans="2:2" x14ac:dyDescent="0.25">
      <c r="B475">
        <v>2200</v>
      </c>
    </row>
    <row r="476" spans="2:2" x14ac:dyDescent="0.25">
      <c r="B476">
        <v>1998</v>
      </c>
    </row>
    <row r="477" spans="2:2" x14ac:dyDescent="0.25">
      <c r="B477">
        <v>149</v>
      </c>
    </row>
    <row r="478" spans="2:2" x14ac:dyDescent="0.25">
      <c r="B478">
        <v>1598</v>
      </c>
    </row>
    <row r="479" spans="2:2" x14ac:dyDescent="0.25">
      <c r="B479">
        <v>150</v>
      </c>
    </row>
    <row r="480" spans="2:2" x14ac:dyDescent="0.25">
      <c r="B480">
        <v>495</v>
      </c>
    </row>
    <row r="481" spans="2:2" x14ac:dyDescent="0.25">
      <c r="B481">
        <v>33685</v>
      </c>
    </row>
    <row r="482" spans="2:2" x14ac:dyDescent="0.25">
      <c r="B482">
        <v>320</v>
      </c>
    </row>
    <row r="483" spans="2:2" x14ac:dyDescent="0.25">
      <c r="B483">
        <v>320</v>
      </c>
    </row>
    <row r="484" spans="2:2" x14ac:dyDescent="0.25">
      <c r="B484">
        <v>1035</v>
      </c>
    </row>
    <row r="485" spans="2:2" x14ac:dyDescent="0.25">
      <c r="B485">
        <v>1035</v>
      </c>
    </row>
    <row r="486" spans="2:2" x14ac:dyDescent="0.25">
      <c r="B486">
        <v>1035</v>
      </c>
    </row>
    <row r="487" spans="2:2" x14ac:dyDescent="0.25">
      <c r="B487">
        <v>210</v>
      </c>
    </row>
    <row r="488" spans="2:2" x14ac:dyDescent="0.25">
      <c r="B488">
        <v>2600</v>
      </c>
    </row>
    <row r="489" spans="2:2" x14ac:dyDescent="0.25">
      <c r="B489">
        <v>2600</v>
      </c>
    </row>
    <row r="490" spans="2:2" x14ac:dyDescent="0.25">
      <c r="B490">
        <v>2600</v>
      </c>
    </row>
    <row r="491" spans="2:2" x14ac:dyDescent="0.25">
      <c r="B491">
        <v>2600</v>
      </c>
    </row>
    <row r="492" spans="2:2" x14ac:dyDescent="0.25">
      <c r="B492">
        <v>2950</v>
      </c>
    </row>
    <row r="493" spans="2:2" x14ac:dyDescent="0.25">
      <c r="B493">
        <v>220</v>
      </c>
    </row>
    <row r="494" spans="2:2" x14ac:dyDescent="0.25">
      <c r="B494">
        <v>4250</v>
      </c>
    </row>
    <row r="495" spans="2:2" x14ac:dyDescent="0.25">
      <c r="B495">
        <v>2600</v>
      </c>
    </row>
    <row r="496" spans="2:2" x14ac:dyDescent="0.25">
      <c r="B496">
        <v>1499</v>
      </c>
    </row>
    <row r="497" spans="2:2" x14ac:dyDescent="0.25">
      <c r="B497">
        <v>55850</v>
      </c>
    </row>
    <row r="498" spans="2:2" x14ac:dyDescent="0.25">
      <c r="B498">
        <v>795</v>
      </c>
    </row>
    <row r="499" spans="2:2" x14ac:dyDescent="0.25">
      <c r="B499">
        <v>55850</v>
      </c>
    </row>
    <row r="500" spans="2:2" x14ac:dyDescent="0.25">
      <c r="B500">
        <v>480</v>
      </c>
    </row>
    <row r="501" spans="2:2" x14ac:dyDescent="0.25">
      <c r="B501">
        <v>480</v>
      </c>
    </row>
    <row r="502" spans="2:2" x14ac:dyDescent="0.25">
      <c r="B502">
        <v>1700</v>
      </c>
    </row>
    <row r="503" spans="2:2" x14ac:dyDescent="0.25">
      <c r="B503">
        <v>9885</v>
      </c>
    </row>
    <row r="504" spans="2:2" x14ac:dyDescent="0.25">
      <c r="B504">
        <v>9885</v>
      </c>
    </row>
    <row r="505" spans="2:2" x14ac:dyDescent="0.25">
      <c r="B505">
        <v>9885</v>
      </c>
    </row>
    <row r="506" spans="2:2" x14ac:dyDescent="0.25">
      <c r="B506">
        <v>2995</v>
      </c>
    </row>
    <row r="507" spans="2:2" x14ac:dyDescent="0.25">
      <c r="B507">
        <v>1148</v>
      </c>
    </row>
    <row r="508" spans="2:2" x14ac:dyDescent="0.25">
      <c r="B508">
        <v>999</v>
      </c>
    </row>
    <row r="509" spans="2:2" x14ac:dyDescent="0.25">
      <c r="B509">
        <v>190</v>
      </c>
    </row>
    <row r="510" spans="2:2" x14ac:dyDescent="0.25">
      <c r="B510">
        <v>630</v>
      </c>
    </row>
    <row r="511" spans="2:2" x14ac:dyDescent="0.25">
      <c r="B511">
        <v>630</v>
      </c>
    </row>
    <row r="512" spans="2:2" x14ac:dyDescent="0.25">
      <c r="B512">
        <v>725</v>
      </c>
    </row>
    <row r="513" spans="2:2" x14ac:dyDescent="0.25">
      <c r="B513">
        <v>240</v>
      </c>
    </row>
    <row r="514" spans="2:2" x14ac:dyDescent="0.25">
      <c r="B514">
        <v>170</v>
      </c>
    </row>
    <row r="515" spans="2:2" x14ac:dyDescent="0.25">
      <c r="B515">
        <v>120</v>
      </c>
    </row>
    <row r="516" spans="2:2" x14ac:dyDescent="0.25">
      <c r="B516">
        <v>120</v>
      </c>
    </row>
    <row r="517" spans="2:2" x14ac:dyDescent="0.25">
      <c r="B517">
        <v>170</v>
      </c>
    </row>
    <row r="518" spans="2:2" x14ac:dyDescent="0.25">
      <c r="B518">
        <v>350</v>
      </c>
    </row>
    <row r="519" spans="2:2" x14ac:dyDescent="0.25">
      <c r="B519">
        <v>8760</v>
      </c>
    </row>
    <row r="520" spans="2:2" x14ac:dyDescent="0.25">
      <c r="B520">
        <v>20500</v>
      </c>
    </row>
    <row r="521" spans="2:2" x14ac:dyDescent="0.25">
      <c r="B521">
        <v>264</v>
      </c>
    </row>
    <row r="522" spans="2:2" x14ac:dyDescent="0.25">
      <c r="B522">
        <v>264</v>
      </c>
    </row>
    <row r="523" spans="2:2" x14ac:dyDescent="0.25">
      <c r="B523">
        <v>144</v>
      </c>
    </row>
    <row r="524" spans="2:2" x14ac:dyDescent="0.25">
      <c r="B524">
        <v>120</v>
      </c>
    </row>
    <row r="525" spans="2:2" x14ac:dyDescent="0.25">
      <c r="B525">
        <v>180</v>
      </c>
    </row>
    <row r="526" spans="2:2" x14ac:dyDescent="0.25">
      <c r="B526">
        <v>3070</v>
      </c>
    </row>
    <row r="527" spans="2:2" x14ac:dyDescent="0.25">
      <c r="B527">
        <v>1200</v>
      </c>
    </row>
    <row r="528" spans="2:2" x14ac:dyDescent="0.25">
      <c r="B528">
        <v>320</v>
      </c>
    </row>
    <row r="529" spans="2:2" x14ac:dyDescent="0.25">
      <c r="B529">
        <v>19370</v>
      </c>
    </row>
    <row r="530" spans="2:2" x14ac:dyDescent="0.25">
      <c r="B530">
        <v>350</v>
      </c>
    </row>
    <row r="531" spans="2:2" x14ac:dyDescent="0.25">
      <c r="B531">
        <v>250</v>
      </c>
    </row>
    <row r="532" spans="2:2" x14ac:dyDescent="0.25">
      <c r="B532">
        <v>180</v>
      </c>
    </row>
    <row r="533" spans="2:2" x14ac:dyDescent="0.25">
      <c r="B533">
        <v>4530</v>
      </c>
    </row>
    <row r="534" spans="2:2" x14ac:dyDescent="0.25">
      <c r="B534">
        <v>999</v>
      </c>
    </row>
    <row r="535" spans="2:2" x14ac:dyDescent="0.25">
      <c r="B535">
        <v>1099</v>
      </c>
    </row>
    <row r="536" spans="2:2" x14ac:dyDescent="0.25">
      <c r="B536">
        <v>3150</v>
      </c>
    </row>
    <row r="537" spans="2:2" x14ac:dyDescent="0.25">
      <c r="B537">
        <v>3100</v>
      </c>
    </row>
    <row r="538" spans="2:2" x14ac:dyDescent="0.25">
      <c r="B538">
        <v>72350</v>
      </c>
    </row>
    <row r="539" spans="2:2" x14ac:dyDescent="0.25">
      <c r="B539">
        <v>1600</v>
      </c>
    </row>
    <row r="540" spans="2:2" x14ac:dyDescent="0.25">
      <c r="B540">
        <v>0</v>
      </c>
    </row>
    <row r="541" spans="2:2" x14ac:dyDescent="0.25">
      <c r="B541">
        <v>25999</v>
      </c>
    </row>
    <row r="542" spans="2:2" x14ac:dyDescent="0.25">
      <c r="B542">
        <v>510</v>
      </c>
    </row>
    <row r="543" spans="2:2" x14ac:dyDescent="0.25">
      <c r="B543">
        <v>2340</v>
      </c>
    </row>
    <row r="544" spans="2:2" x14ac:dyDescent="0.25">
      <c r="B544">
        <v>320</v>
      </c>
    </row>
    <row r="545" spans="2:2" x14ac:dyDescent="0.25">
      <c r="B545">
        <v>495</v>
      </c>
    </row>
    <row r="546" spans="2:2" x14ac:dyDescent="0.25">
      <c r="B546">
        <v>760</v>
      </c>
    </row>
    <row r="547" spans="2:2" x14ac:dyDescent="0.25">
      <c r="B547">
        <v>600</v>
      </c>
    </row>
    <row r="548" spans="2:2" x14ac:dyDescent="0.25">
      <c r="B548">
        <v>760</v>
      </c>
    </row>
    <row r="549" spans="2:2" x14ac:dyDescent="0.25">
      <c r="B549">
        <v>760</v>
      </c>
    </row>
    <row r="550" spans="2:2" x14ac:dyDescent="0.25">
      <c r="B550">
        <v>640</v>
      </c>
    </row>
    <row r="551" spans="2:2" x14ac:dyDescent="0.25">
      <c r="B551">
        <v>435</v>
      </c>
    </row>
    <row r="552" spans="2:2" x14ac:dyDescent="0.25">
      <c r="B552">
        <v>20890</v>
      </c>
    </row>
    <row r="553" spans="2:2" x14ac:dyDescent="0.25">
      <c r="B553">
        <v>1790</v>
      </c>
    </row>
    <row r="554" spans="2:2" x14ac:dyDescent="0.25">
      <c r="B554">
        <v>1790</v>
      </c>
    </row>
    <row r="555" spans="2:2" x14ac:dyDescent="0.25">
      <c r="B555">
        <v>1790</v>
      </c>
    </row>
    <row r="556" spans="2:2" x14ac:dyDescent="0.25">
      <c r="B556">
        <v>30205</v>
      </c>
    </row>
    <row r="557" spans="2:2" x14ac:dyDescent="0.25">
      <c r="B557">
        <v>320</v>
      </c>
    </row>
    <row r="558" spans="2:2" x14ac:dyDescent="0.25">
      <c r="B558">
        <v>320</v>
      </c>
    </row>
    <row r="559" spans="2:2" x14ac:dyDescent="0.25">
      <c r="B559">
        <v>1375</v>
      </c>
    </row>
    <row r="560" spans="2:2" x14ac:dyDescent="0.25">
      <c r="B560">
        <v>30205</v>
      </c>
    </row>
    <row r="561" spans="2:2" x14ac:dyDescent="0.25">
      <c r="B561">
        <v>510</v>
      </c>
    </row>
    <row r="562" spans="2:2" x14ac:dyDescent="0.25">
      <c r="B562">
        <v>1</v>
      </c>
    </row>
    <row r="563" spans="2:2" x14ac:dyDescent="0.25">
      <c r="B563">
        <v>3200</v>
      </c>
    </row>
    <row r="564" spans="2:2" x14ac:dyDescent="0.25">
      <c r="B564">
        <v>3200</v>
      </c>
    </row>
    <row r="565" spans="2:2" x14ac:dyDescent="0.25">
      <c r="B565">
        <v>7977.8</v>
      </c>
    </row>
    <row r="566" spans="2:2" x14ac:dyDescent="0.25">
      <c r="B566">
        <v>7977.8</v>
      </c>
    </row>
    <row r="567" spans="2:2" x14ac:dyDescent="0.25">
      <c r="B567">
        <v>7977.8</v>
      </c>
    </row>
    <row r="568" spans="2:2" x14ac:dyDescent="0.25">
      <c r="B568">
        <v>7977.8</v>
      </c>
    </row>
    <row r="569" spans="2:2" x14ac:dyDescent="0.25">
      <c r="B569">
        <v>7977.8</v>
      </c>
    </row>
    <row r="570" spans="2:2" x14ac:dyDescent="0.25">
      <c r="B570">
        <v>7977.8</v>
      </c>
    </row>
    <row r="571" spans="2:2" x14ac:dyDescent="0.25">
      <c r="B571">
        <v>7977.8</v>
      </c>
    </row>
    <row r="572" spans="2:2" x14ac:dyDescent="0.25">
      <c r="B572">
        <v>7977.8</v>
      </c>
    </row>
    <row r="573" spans="2:2" x14ac:dyDescent="0.25">
      <c r="B573">
        <v>7977.8</v>
      </c>
    </row>
    <row r="574" spans="2:2" x14ac:dyDescent="0.25">
      <c r="B574">
        <v>775</v>
      </c>
    </row>
    <row r="575" spans="2:2" x14ac:dyDescent="0.25">
      <c r="B575">
        <v>350</v>
      </c>
    </row>
    <row r="576" spans="2:2" x14ac:dyDescent="0.25">
      <c r="B576">
        <v>240</v>
      </c>
    </row>
    <row r="577" spans="2:2" x14ac:dyDescent="0.25">
      <c r="B577">
        <v>1850</v>
      </c>
    </row>
    <row r="578" spans="2:2" x14ac:dyDescent="0.25">
      <c r="B578">
        <v>90</v>
      </c>
    </row>
    <row r="579" spans="2:2" x14ac:dyDescent="0.25">
      <c r="B579">
        <v>80</v>
      </c>
    </row>
    <row r="580" spans="2:2" x14ac:dyDescent="0.25">
      <c r="B580">
        <v>4380</v>
      </c>
    </row>
    <row r="581" spans="2:2" x14ac:dyDescent="0.25">
      <c r="B581">
        <v>170</v>
      </c>
    </row>
    <row r="582" spans="2:2" x14ac:dyDescent="0.25">
      <c r="B582">
        <v>180</v>
      </c>
    </row>
    <row r="583" spans="2:2" x14ac:dyDescent="0.25">
      <c r="B583">
        <v>170</v>
      </c>
    </row>
    <row r="584" spans="2:2" x14ac:dyDescent="0.25">
      <c r="B584">
        <v>90</v>
      </c>
    </row>
    <row r="585" spans="2:2" x14ac:dyDescent="0.25">
      <c r="B585">
        <v>925</v>
      </c>
    </row>
    <row r="586" spans="2:2" x14ac:dyDescent="0.25">
      <c r="B586">
        <v>150</v>
      </c>
    </row>
    <row r="587" spans="2:2" x14ac:dyDescent="0.25">
      <c r="B587">
        <v>150</v>
      </c>
    </row>
    <row r="588" spans="2:2" x14ac:dyDescent="0.25">
      <c r="B588">
        <v>0</v>
      </c>
    </row>
    <row r="589" spans="2:2" x14ac:dyDescent="0.25">
      <c r="B589">
        <v>1160</v>
      </c>
    </row>
    <row r="590" spans="2:2" x14ac:dyDescent="0.25">
      <c r="B590">
        <v>150</v>
      </c>
    </row>
    <row r="591" spans="2:2" x14ac:dyDescent="0.25">
      <c r="B591">
        <v>150</v>
      </c>
    </row>
    <row r="592" spans="2:2" x14ac:dyDescent="0.25">
      <c r="B592">
        <v>890</v>
      </c>
    </row>
    <row r="593" spans="2:2" x14ac:dyDescent="0.25">
      <c r="B593">
        <v>210</v>
      </c>
    </row>
    <row r="594" spans="2:2" x14ac:dyDescent="0.25">
      <c r="B594">
        <v>990</v>
      </c>
    </row>
    <row r="595" spans="2:2" x14ac:dyDescent="0.25">
      <c r="B595">
        <v>700</v>
      </c>
    </row>
    <row r="596" spans="2:2" x14ac:dyDescent="0.25">
      <c r="B596">
        <v>260</v>
      </c>
    </row>
    <row r="597" spans="2:2" x14ac:dyDescent="0.25">
      <c r="B597">
        <v>180</v>
      </c>
    </row>
    <row r="598" spans="2:2" x14ac:dyDescent="0.25">
      <c r="B598">
        <v>1999</v>
      </c>
    </row>
    <row r="599" spans="2:2" x14ac:dyDescent="0.25">
      <c r="B599">
        <v>260</v>
      </c>
    </row>
    <row r="600" spans="2:2" x14ac:dyDescent="0.25">
      <c r="B600">
        <v>350</v>
      </c>
    </row>
    <row r="601" spans="2:2" x14ac:dyDescent="0.25">
      <c r="B601">
        <v>350</v>
      </c>
    </row>
    <row r="602" spans="2:2" x14ac:dyDescent="0.25">
      <c r="B602">
        <v>350</v>
      </c>
    </row>
    <row r="603" spans="2:2" x14ac:dyDescent="0.25">
      <c r="B603">
        <v>6400</v>
      </c>
    </row>
    <row r="604" spans="2:2" x14ac:dyDescent="0.25">
      <c r="B604">
        <v>90</v>
      </c>
    </row>
    <row r="605" spans="2:2" x14ac:dyDescent="0.25">
      <c r="B605">
        <v>80</v>
      </c>
    </row>
    <row r="606" spans="2:2" x14ac:dyDescent="0.25">
      <c r="B606">
        <v>2799</v>
      </c>
    </row>
    <row r="607" spans="2:2" x14ac:dyDescent="0.25">
      <c r="B607">
        <v>2799</v>
      </c>
    </row>
    <row r="608" spans="2:2" x14ac:dyDescent="0.25">
      <c r="B608">
        <v>370</v>
      </c>
    </row>
    <row r="609" spans="2:2" x14ac:dyDescent="0.25">
      <c r="B609">
        <v>240</v>
      </c>
    </row>
    <row r="610" spans="2:2" x14ac:dyDescent="0.25">
      <c r="B610">
        <v>2950</v>
      </c>
    </row>
    <row r="611" spans="2:2" x14ac:dyDescent="0.25">
      <c r="B611">
        <v>320</v>
      </c>
    </row>
    <row r="612" spans="2:2" x14ac:dyDescent="0.25">
      <c r="B612">
        <v>180</v>
      </c>
    </row>
    <row r="613" spans="2:2" x14ac:dyDescent="0.25">
      <c r="B613">
        <v>90</v>
      </c>
    </row>
    <row r="614" spans="2:2" x14ac:dyDescent="0.25">
      <c r="B614">
        <v>75</v>
      </c>
    </row>
    <row r="615" spans="2:2" x14ac:dyDescent="0.25">
      <c r="B615">
        <v>999</v>
      </c>
    </row>
    <row r="616" spans="2:2" x14ac:dyDescent="0.25">
      <c r="B616">
        <v>8420</v>
      </c>
    </row>
    <row r="617" spans="2:2" x14ac:dyDescent="0.25">
      <c r="B617">
        <v>1160</v>
      </c>
    </row>
    <row r="618" spans="2:2" x14ac:dyDescent="0.25">
      <c r="B618">
        <v>1160</v>
      </c>
    </row>
    <row r="619" spans="2:2" x14ac:dyDescent="0.25">
      <c r="B619">
        <v>1160</v>
      </c>
    </row>
    <row r="620" spans="2:2" x14ac:dyDescent="0.25">
      <c r="B620">
        <v>1160</v>
      </c>
    </row>
    <row r="621" spans="2:2" x14ac:dyDescent="0.25">
      <c r="B621">
        <v>1160</v>
      </c>
    </row>
    <row r="622" spans="2:2" x14ac:dyDescent="0.25">
      <c r="B622">
        <v>1160</v>
      </c>
    </row>
    <row r="623" spans="2:2" x14ac:dyDescent="0.25">
      <c r="B623">
        <v>1300</v>
      </c>
    </row>
    <row r="624" spans="2:2" x14ac:dyDescent="0.25">
      <c r="B624">
        <v>785</v>
      </c>
    </row>
    <row r="625" spans="2:2" x14ac:dyDescent="0.25">
      <c r="B625">
        <v>785</v>
      </c>
    </row>
    <row r="626" spans="2:2" x14ac:dyDescent="0.25">
      <c r="B626">
        <v>785</v>
      </c>
    </row>
    <row r="627" spans="2:2" x14ac:dyDescent="0.25">
      <c r="B627">
        <v>630</v>
      </c>
    </row>
    <row r="628" spans="2:2" x14ac:dyDescent="0.25">
      <c r="B628">
        <v>1300</v>
      </c>
    </row>
    <row r="629" spans="2:2" x14ac:dyDescent="0.25">
      <c r="B629">
        <v>150</v>
      </c>
    </row>
    <row r="630" spans="2:2" x14ac:dyDescent="0.25">
      <c r="B630">
        <v>2425</v>
      </c>
    </row>
    <row r="631" spans="2:2" x14ac:dyDescent="0.25">
      <c r="B631">
        <v>2425</v>
      </c>
    </row>
    <row r="632" spans="2:2" x14ac:dyDescent="0.25">
      <c r="B632">
        <v>1628</v>
      </c>
    </row>
    <row r="633" spans="2:2" x14ac:dyDescent="0.25">
      <c r="B633">
        <v>1628</v>
      </c>
    </row>
    <row r="634" spans="2:2" x14ac:dyDescent="0.25">
      <c r="B634">
        <v>1628</v>
      </c>
    </row>
    <row r="635" spans="2:2" x14ac:dyDescent="0.25">
      <c r="B635">
        <v>74</v>
      </c>
    </row>
    <row r="636" spans="2:2" x14ac:dyDescent="0.25">
      <c r="B636">
        <v>626</v>
      </c>
    </row>
    <row r="637" spans="2:2" x14ac:dyDescent="0.25">
      <c r="B637">
        <v>2465</v>
      </c>
    </row>
    <row r="638" spans="2:2" x14ac:dyDescent="0.25">
      <c r="B638">
        <v>1950</v>
      </c>
    </row>
    <row r="639" spans="2:2" x14ac:dyDescent="0.25">
      <c r="B639">
        <v>890</v>
      </c>
    </row>
    <row r="640" spans="2:2" x14ac:dyDescent="0.25">
      <c r="B640">
        <v>570</v>
      </c>
    </row>
    <row r="641" spans="2:2" x14ac:dyDescent="0.25">
      <c r="B641">
        <v>510</v>
      </c>
    </row>
    <row r="642" spans="2:2" x14ac:dyDescent="0.25">
      <c r="B642">
        <v>8140</v>
      </c>
    </row>
    <row r="643" spans="2:2" x14ac:dyDescent="0.25">
      <c r="B643">
        <v>8140</v>
      </c>
    </row>
    <row r="644" spans="2:2" x14ac:dyDescent="0.25">
      <c r="B644">
        <v>8140</v>
      </c>
    </row>
    <row r="645" spans="2:2" x14ac:dyDescent="0.25">
      <c r="B645">
        <v>495</v>
      </c>
    </row>
    <row r="646" spans="2:2" x14ac:dyDescent="0.25">
      <c r="B646">
        <v>25999</v>
      </c>
    </row>
    <row r="647" spans="2:2" x14ac:dyDescent="0.25">
      <c r="B647">
        <v>200</v>
      </c>
    </row>
    <row r="648" spans="2:2" x14ac:dyDescent="0.25">
      <c r="B648">
        <v>3050</v>
      </c>
    </row>
    <row r="649" spans="2:2" x14ac:dyDescent="0.25">
      <c r="B649">
        <v>1870</v>
      </c>
    </row>
    <row r="650" spans="2:2" x14ac:dyDescent="0.25">
      <c r="B650">
        <v>150</v>
      </c>
    </row>
    <row r="651" spans="2:2" x14ac:dyDescent="0.25">
      <c r="B651">
        <v>80</v>
      </c>
    </row>
    <row r="652" spans="2:2" x14ac:dyDescent="0.25">
      <c r="B652">
        <v>140</v>
      </c>
    </row>
    <row r="653" spans="2:2" x14ac:dyDescent="0.25">
      <c r="B653">
        <v>9500</v>
      </c>
    </row>
    <row r="654" spans="2:2" x14ac:dyDescent="0.25">
      <c r="B654">
        <v>80</v>
      </c>
    </row>
    <row r="655" spans="2:2" x14ac:dyDescent="0.25">
      <c r="B655">
        <v>160</v>
      </c>
    </row>
    <row r="656" spans="2:2" x14ac:dyDescent="0.25">
      <c r="B656">
        <v>320</v>
      </c>
    </row>
    <row r="657" spans="2:2" x14ac:dyDescent="0.25">
      <c r="B657">
        <v>480</v>
      </c>
    </row>
    <row r="658" spans="2:2" x14ac:dyDescent="0.25">
      <c r="B658">
        <v>480</v>
      </c>
    </row>
    <row r="659" spans="2:2" x14ac:dyDescent="0.25">
      <c r="B659">
        <v>13999</v>
      </c>
    </row>
    <row r="660" spans="2:2" x14ac:dyDescent="0.25">
      <c r="B660">
        <v>90</v>
      </c>
    </row>
    <row r="661" spans="2:2" x14ac:dyDescent="0.25">
      <c r="B661">
        <v>4180</v>
      </c>
    </row>
    <row r="662" spans="2:2" x14ac:dyDescent="0.25">
      <c r="B662">
        <v>1020</v>
      </c>
    </row>
    <row r="663" spans="2:2" x14ac:dyDescent="0.25">
      <c r="B663">
        <v>325</v>
      </c>
    </row>
    <row r="664" spans="2:2" x14ac:dyDescent="0.25">
      <c r="B664">
        <v>510</v>
      </c>
    </row>
    <row r="665" spans="2:2" x14ac:dyDescent="0.25">
      <c r="B665">
        <v>1099</v>
      </c>
    </row>
    <row r="666" spans="2:2" x14ac:dyDescent="0.25">
      <c r="B666">
        <v>99</v>
      </c>
    </row>
    <row r="667" spans="2:2" x14ac:dyDescent="0.25">
      <c r="B667">
        <v>470</v>
      </c>
    </row>
    <row r="668" spans="2:2" x14ac:dyDescent="0.25">
      <c r="B668">
        <v>470</v>
      </c>
    </row>
    <row r="669" spans="2:2" x14ac:dyDescent="0.25">
      <c r="B669">
        <v>470</v>
      </c>
    </row>
    <row r="670" spans="2:2" x14ac:dyDescent="0.25">
      <c r="B670">
        <v>899</v>
      </c>
    </row>
    <row r="671" spans="2:2" x14ac:dyDescent="0.25">
      <c r="B671">
        <v>2253</v>
      </c>
    </row>
    <row r="672" spans="2:2" x14ac:dyDescent="0.25">
      <c r="B672">
        <v>1375</v>
      </c>
    </row>
    <row r="673" spans="2:2" x14ac:dyDescent="0.25">
      <c r="B673">
        <v>860</v>
      </c>
    </row>
    <row r="674" spans="2:2" x14ac:dyDescent="0.25">
      <c r="B674">
        <v>860</v>
      </c>
    </row>
    <row r="675" spans="2:2" x14ac:dyDescent="0.25">
      <c r="B675">
        <v>775</v>
      </c>
    </row>
    <row r="676" spans="2:2" x14ac:dyDescent="0.25">
      <c r="B676">
        <v>1799</v>
      </c>
    </row>
    <row r="677" spans="2:2" x14ac:dyDescent="0.25">
      <c r="B677">
        <v>240</v>
      </c>
    </row>
    <row r="678" spans="2:2" x14ac:dyDescent="0.25">
      <c r="B678">
        <v>1395</v>
      </c>
    </row>
    <row r="679" spans="2:2" x14ac:dyDescent="0.25">
      <c r="B679">
        <v>1205</v>
      </c>
    </row>
    <row r="680" spans="2:2" x14ac:dyDescent="0.25">
      <c r="B680">
        <v>1205</v>
      </c>
    </row>
    <row r="681" spans="2:2" x14ac:dyDescent="0.25">
      <c r="B681">
        <v>1205</v>
      </c>
    </row>
    <row r="682" spans="2:2" x14ac:dyDescent="0.25">
      <c r="B682">
        <v>1205</v>
      </c>
    </row>
    <row r="683" spans="2:2" x14ac:dyDescent="0.25">
      <c r="B683">
        <v>1205</v>
      </c>
    </row>
    <row r="684" spans="2:2" x14ac:dyDescent="0.25">
      <c r="B684">
        <v>1099</v>
      </c>
    </row>
    <row r="685" spans="2:2" x14ac:dyDescent="0.25">
      <c r="B685">
        <v>5040</v>
      </c>
    </row>
    <row r="686" spans="2:2" x14ac:dyDescent="0.25">
      <c r="B686">
        <v>5040</v>
      </c>
    </row>
    <row r="687" spans="2:2" x14ac:dyDescent="0.25">
      <c r="B687">
        <v>5040</v>
      </c>
    </row>
    <row r="688" spans="2:2" x14ac:dyDescent="0.25">
      <c r="B688">
        <v>5040</v>
      </c>
    </row>
    <row r="689" spans="2:2" x14ac:dyDescent="0.25">
      <c r="B689">
        <v>6900</v>
      </c>
    </row>
    <row r="690" spans="2:2" x14ac:dyDescent="0.25">
      <c r="B690">
        <v>1499</v>
      </c>
    </row>
    <row r="691" spans="2:2" x14ac:dyDescent="0.25">
      <c r="B691">
        <v>160</v>
      </c>
    </row>
    <row r="692" spans="2:2" x14ac:dyDescent="0.25">
      <c r="B692">
        <v>510</v>
      </c>
    </row>
    <row r="693" spans="2:2" x14ac:dyDescent="0.25">
      <c r="B693">
        <v>1050</v>
      </c>
    </row>
    <row r="694" spans="2:2" x14ac:dyDescent="0.25">
      <c r="B694">
        <v>140</v>
      </c>
    </row>
    <row r="695" spans="2:2" x14ac:dyDescent="0.25">
      <c r="B695">
        <v>330</v>
      </c>
    </row>
    <row r="696" spans="2:2" x14ac:dyDescent="0.25">
      <c r="B696">
        <v>330</v>
      </c>
    </row>
    <row r="697" spans="2:2" x14ac:dyDescent="0.25">
      <c r="B697">
        <v>120</v>
      </c>
    </row>
    <row r="698" spans="2:2" x14ac:dyDescent="0.25">
      <c r="B698">
        <v>2299</v>
      </c>
    </row>
    <row r="699" spans="2:2" x14ac:dyDescent="0.25">
      <c r="B699">
        <v>2400</v>
      </c>
    </row>
    <row r="700" spans="2:2" x14ac:dyDescent="0.25">
      <c r="B700">
        <v>894</v>
      </c>
    </row>
    <row r="701" spans="2:2" x14ac:dyDescent="0.25">
      <c r="B701">
        <v>894</v>
      </c>
    </row>
    <row r="702" spans="2:2" x14ac:dyDescent="0.25">
      <c r="B702">
        <v>1765</v>
      </c>
    </row>
    <row r="703" spans="2:2" x14ac:dyDescent="0.25">
      <c r="B703">
        <v>1293</v>
      </c>
    </row>
    <row r="704" spans="2:2" x14ac:dyDescent="0.25">
      <c r="B704">
        <v>1293</v>
      </c>
    </row>
    <row r="705" spans="2:2" x14ac:dyDescent="0.25">
      <c r="B705">
        <v>1293</v>
      </c>
    </row>
    <row r="706" spans="2:2" x14ac:dyDescent="0.25">
      <c r="B706">
        <v>6900</v>
      </c>
    </row>
    <row r="707" spans="2:2" x14ac:dyDescent="0.25">
      <c r="B707">
        <v>350</v>
      </c>
    </row>
    <row r="708" spans="2:2" x14ac:dyDescent="0.25">
      <c r="B708">
        <v>870</v>
      </c>
    </row>
    <row r="709" spans="2:2" x14ac:dyDescent="0.25">
      <c r="B709">
        <v>870</v>
      </c>
    </row>
    <row r="710" spans="2:2" x14ac:dyDescent="0.25">
      <c r="B710">
        <v>870</v>
      </c>
    </row>
    <row r="711" spans="2:2" x14ac:dyDescent="0.25">
      <c r="B711">
        <v>1040</v>
      </c>
    </row>
    <row r="712" spans="2:2" x14ac:dyDescent="0.25">
      <c r="B712">
        <v>1040</v>
      </c>
    </row>
    <row r="713" spans="2:2" x14ac:dyDescent="0.25">
      <c r="B713">
        <v>1040</v>
      </c>
    </row>
    <row r="714" spans="2:2" x14ac:dyDescent="0.25">
      <c r="B714">
        <v>1040</v>
      </c>
    </row>
    <row r="715" spans="2:2" x14ac:dyDescent="0.25">
      <c r="B715">
        <v>1040</v>
      </c>
    </row>
    <row r="716" spans="2:2" x14ac:dyDescent="0.25">
      <c r="B716">
        <v>350</v>
      </c>
    </row>
    <row r="717" spans="2:2" x14ac:dyDescent="0.25">
      <c r="B717">
        <v>203</v>
      </c>
    </row>
    <row r="718" spans="2:2" x14ac:dyDescent="0.25">
      <c r="B718">
        <v>203</v>
      </c>
    </row>
    <row r="719" spans="2:2" x14ac:dyDescent="0.25">
      <c r="B719">
        <v>29000</v>
      </c>
    </row>
    <row r="720" spans="2:2" x14ac:dyDescent="0.25">
      <c r="B720">
        <v>7930</v>
      </c>
    </row>
    <row r="721" spans="2:2" x14ac:dyDescent="0.25">
      <c r="B721">
        <v>925</v>
      </c>
    </row>
    <row r="722" spans="2:2" x14ac:dyDescent="0.25">
      <c r="B722">
        <v>3070</v>
      </c>
    </row>
    <row r="723" spans="2:2" x14ac:dyDescent="0.25">
      <c r="B723">
        <v>165</v>
      </c>
    </row>
    <row r="724" spans="2:2" x14ac:dyDescent="0.25">
      <c r="B724">
        <v>320</v>
      </c>
    </row>
    <row r="725" spans="2:2" x14ac:dyDescent="0.25">
      <c r="B725">
        <v>800</v>
      </c>
    </row>
    <row r="726" spans="2:2" x14ac:dyDescent="0.25">
      <c r="B726">
        <v>6700</v>
      </c>
    </row>
    <row r="727" spans="2:2" x14ac:dyDescent="0.25">
      <c r="B727">
        <v>550</v>
      </c>
    </row>
    <row r="728" spans="2:2" x14ac:dyDescent="0.25">
      <c r="B728">
        <v>280</v>
      </c>
    </row>
    <row r="729" spans="2:2" x14ac:dyDescent="0.25">
      <c r="B729">
        <v>360</v>
      </c>
    </row>
    <row r="730" spans="2:2" x14ac:dyDescent="0.25">
      <c r="B730">
        <v>120</v>
      </c>
    </row>
    <row r="731" spans="2:2" x14ac:dyDescent="0.25">
      <c r="B731">
        <v>799</v>
      </c>
    </row>
    <row r="732" spans="2:2" x14ac:dyDescent="0.25">
      <c r="B732">
        <v>2700</v>
      </c>
    </row>
    <row r="733" spans="2:2" x14ac:dyDescent="0.25">
      <c r="B733">
        <v>2700</v>
      </c>
    </row>
    <row r="734" spans="2:2" x14ac:dyDescent="0.25">
      <c r="B734">
        <v>350</v>
      </c>
    </row>
    <row r="735" spans="2:2" x14ac:dyDescent="0.25">
      <c r="B735">
        <v>425</v>
      </c>
    </row>
    <row r="736" spans="2:2" x14ac:dyDescent="0.25">
      <c r="B736">
        <v>144</v>
      </c>
    </row>
    <row r="737" spans="2:2" x14ac:dyDescent="0.25">
      <c r="B737">
        <v>360</v>
      </c>
    </row>
    <row r="738" spans="2:2" x14ac:dyDescent="0.25">
      <c r="B738">
        <v>120</v>
      </c>
    </row>
    <row r="739" spans="2:2" x14ac:dyDescent="0.25">
      <c r="B739">
        <v>350</v>
      </c>
    </row>
    <row r="740" spans="2:2" x14ac:dyDescent="0.25">
      <c r="B740">
        <v>320</v>
      </c>
    </row>
    <row r="741" spans="2:2" x14ac:dyDescent="0.25">
      <c r="B741">
        <v>350</v>
      </c>
    </row>
    <row r="742" spans="2:2" x14ac:dyDescent="0.25">
      <c r="B742">
        <v>1150</v>
      </c>
    </row>
    <row r="743" spans="2:2" x14ac:dyDescent="0.25">
      <c r="B743">
        <v>1150</v>
      </c>
    </row>
    <row r="744" spans="2:2" x14ac:dyDescent="0.25">
      <c r="B744">
        <v>3299</v>
      </c>
    </row>
    <row r="745" spans="2:2" x14ac:dyDescent="0.25">
      <c r="B745">
        <v>320</v>
      </c>
    </row>
    <row r="746" spans="2:2" x14ac:dyDescent="0.25">
      <c r="B746">
        <v>1200</v>
      </c>
    </row>
    <row r="747" spans="2:2" x14ac:dyDescent="0.25">
      <c r="B747">
        <v>1175</v>
      </c>
    </row>
    <row r="748" spans="2:2" x14ac:dyDescent="0.25">
      <c r="B748">
        <v>99</v>
      </c>
    </row>
    <row r="749" spans="2:2" x14ac:dyDescent="0.25">
      <c r="B749">
        <v>4200</v>
      </c>
    </row>
    <row r="750" spans="2:2" x14ac:dyDescent="0.25">
      <c r="B750">
        <v>605</v>
      </c>
    </row>
    <row r="751" spans="2:2" x14ac:dyDescent="0.25">
      <c r="B751">
        <v>605</v>
      </c>
    </row>
    <row r="752" spans="2:2" x14ac:dyDescent="0.25">
      <c r="B752">
        <v>605</v>
      </c>
    </row>
    <row r="753" spans="2:2" x14ac:dyDescent="0.25">
      <c r="B753">
        <v>240</v>
      </c>
    </row>
    <row r="754" spans="2:2" x14ac:dyDescent="0.25">
      <c r="B754">
        <v>240</v>
      </c>
    </row>
    <row r="755" spans="2:2" x14ac:dyDescent="0.25">
      <c r="B755">
        <v>240</v>
      </c>
    </row>
    <row r="756" spans="2:2" x14ac:dyDescent="0.25">
      <c r="B756">
        <v>80</v>
      </c>
    </row>
    <row r="757" spans="2:2" x14ac:dyDescent="0.25">
      <c r="B757">
        <v>90</v>
      </c>
    </row>
    <row r="758" spans="2:2" x14ac:dyDescent="0.25">
      <c r="B758">
        <v>1435</v>
      </c>
    </row>
    <row r="759" spans="2:2" x14ac:dyDescent="0.25">
      <c r="B759">
        <v>1435</v>
      </c>
    </row>
    <row r="760" spans="2:2" x14ac:dyDescent="0.25">
      <c r="B760">
        <v>1435</v>
      </c>
    </row>
    <row r="761" spans="2:2" x14ac:dyDescent="0.25">
      <c r="B761">
        <v>1435</v>
      </c>
    </row>
    <row r="762" spans="2:2" x14ac:dyDescent="0.25">
      <c r="B762">
        <v>1435</v>
      </c>
    </row>
    <row r="763" spans="2:2" x14ac:dyDescent="0.25">
      <c r="B763">
        <v>99</v>
      </c>
    </row>
    <row r="764" spans="2:2" x14ac:dyDescent="0.25">
      <c r="B764">
        <v>240</v>
      </c>
    </row>
    <row r="765" spans="2:2" x14ac:dyDescent="0.25">
      <c r="B765">
        <v>240</v>
      </c>
    </row>
    <row r="766" spans="2:2" x14ac:dyDescent="0.25">
      <c r="B766">
        <v>240</v>
      </c>
    </row>
    <row r="767" spans="2:2" x14ac:dyDescent="0.25">
      <c r="B767">
        <v>585</v>
      </c>
    </row>
    <row r="768" spans="2:2" x14ac:dyDescent="0.25">
      <c r="B768">
        <v>330</v>
      </c>
    </row>
    <row r="769" spans="2:2" x14ac:dyDescent="0.25">
      <c r="B769">
        <v>425</v>
      </c>
    </row>
    <row r="770" spans="2:2" x14ac:dyDescent="0.25">
      <c r="B770">
        <v>1200</v>
      </c>
    </row>
    <row r="771" spans="2:2" x14ac:dyDescent="0.25">
      <c r="B771">
        <v>299</v>
      </c>
    </row>
    <row r="772" spans="2:2" x14ac:dyDescent="0.25">
      <c r="B772">
        <v>370</v>
      </c>
    </row>
    <row r="773" spans="2:2" x14ac:dyDescent="0.25">
      <c r="B773">
        <v>60</v>
      </c>
    </row>
    <row r="774" spans="2:2" x14ac:dyDescent="0.25">
      <c r="B774">
        <v>60</v>
      </c>
    </row>
    <row r="775" spans="2:2" x14ac:dyDescent="0.25">
      <c r="B775">
        <v>60</v>
      </c>
    </row>
    <row r="776" spans="2:2" x14ac:dyDescent="0.25">
      <c r="B776">
        <v>12600</v>
      </c>
    </row>
    <row r="777" spans="2:2" x14ac:dyDescent="0.25">
      <c r="B777">
        <v>150</v>
      </c>
    </row>
    <row r="778" spans="2:2" x14ac:dyDescent="0.25">
      <c r="B778">
        <v>870</v>
      </c>
    </row>
    <row r="779" spans="2:2" x14ac:dyDescent="0.25">
      <c r="B779">
        <v>870</v>
      </c>
    </row>
    <row r="780" spans="2:2" x14ac:dyDescent="0.25">
      <c r="B780">
        <v>870</v>
      </c>
    </row>
    <row r="781" spans="2:2" x14ac:dyDescent="0.25">
      <c r="B781">
        <v>870</v>
      </c>
    </row>
    <row r="782" spans="2:2" x14ac:dyDescent="0.25">
      <c r="B782">
        <v>870</v>
      </c>
    </row>
    <row r="783" spans="2:2" x14ac:dyDescent="0.25">
      <c r="B783">
        <v>3395</v>
      </c>
    </row>
    <row r="784" spans="2:2" x14ac:dyDescent="0.25">
      <c r="B784">
        <v>3395</v>
      </c>
    </row>
    <row r="785" spans="2:2" x14ac:dyDescent="0.25">
      <c r="B785">
        <v>999</v>
      </c>
    </row>
    <row r="786" spans="2:2" x14ac:dyDescent="0.25">
      <c r="B786">
        <v>150</v>
      </c>
    </row>
    <row r="787" spans="2:2" x14ac:dyDescent="0.25">
      <c r="B787">
        <v>840</v>
      </c>
    </row>
    <row r="788" spans="2:2" x14ac:dyDescent="0.25">
      <c r="B788">
        <v>840</v>
      </c>
    </row>
    <row r="789" spans="2:2" x14ac:dyDescent="0.25">
      <c r="B789">
        <v>126</v>
      </c>
    </row>
    <row r="790" spans="2:2" x14ac:dyDescent="0.25">
      <c r="B790">
        <v>144</v>
      </c>
    </row>
    <row r="791" spans="2:2" x14ac:dyDescent="0.25">
      <c r="B791">
        <v>1500</v>
      </c>
    </row>
    <row r="792" spans="2:2" x14ac:dyDescent="0.25">
      <c r="B792">
        <v>144</v>
      </c>
    </row>
    <row r="793" spans="2:2" x14ac:dyDescent="0.25">
      <c r="B793">
        <v>999</v>
      </c>
    </row>
    <row r="794" spans="2:2" x14ac:dyDescent="0.25">
      <c r="B794">
        <v>350</v>
      </c>
    </row>
    <row r="795" spans="2:2" x14ac:dyDescent="0.25">
      <c r="B795">
        <v>1450</v>
      </c>
    </row>
    <row r="796" spans="2:2" x14ac:dyDescent="0.25">
      <c r="B796">
        <v>510</v>
      </c>
    </row>
    <row r="797" spans="2:2" x14ac:dyDescent="0.25">
      <c r="B797">
        <v>525</v>
      </c>
    </row>
    <row r="798" spans="2:2" x14ac:dyDescent="0.25">
      <c r="B798">
        <v>525</v>
      </c>
    </row>
    <row r="799" spans="2:2" x14ac:dyDescent="0.25">
      <c r="B799">
        <v>1500</v>
      </c>
    </row>
    <row r="800" spans="2:2" x14ac:dyDescent="0.25">
      <c r="B800">
        <v>2499</v>
      </c>
    </row>
    <row r="801" spans="2:2" x14ac:dyDescent="0.25">
      <c r="B801">
        <v>320</v>
      </c>
    </row>
    <row r="802" spans="2:2" x14ac:dyDescent="0.25">
      <c r="B802">
        <v>1500</v>
      </c>
    </row>
    <row r="803" spans="2:2" x14ac:dyDescent="0.25">
      <c r="B803">
        <v>180</v>
      </c>
    </row>
    <row r="804" spans="2:2" x14ac:dyDescent="0.25">
      <c r="B804">
        <v>405</v>
      </c>
    </row>
    <row r="805" spans="2:2" x14ac:dyDescent="0.25">
      <c r="B805">
        <v>165</v>
      </c>
    </row>
    <row r="806" spans="2:2" x14ac:dyDescent="0.25">
      <c r="B806">
        <v>143</v>
      </c>
    </row>
    <row r="807" spans="2:2" x14ac:dyDescent="0.25">
      <c r="B807">
        <v>2090</v>
      </c>
    </row>
    <row r="808" spans="2:2" x14ac:dyDescent="0.25">
      <c r="B808">
        <v>2090</v>
      </c>
    </row>
    <row r="809" spans="2:2" x14ac:dyDescent="0.25">
      <c r="B809">
        <v>1082</v>
      </c>
    </row>
    <row r="810" spans="2:2" x14ac:dyDescent="0.25">
      <c r="B810">
        <v>1920</v>
      </c>
    </row>
    <row r="811" spans="2:2" x14ac:dyDescent="0.25">
      <c r="B811">
        <v>150</v>
      </c>
    </row>
    <row r="812" spans="2:2" x14ac:dyDescent="0.25">
      <c r="B812">
        <v>640</v>
      </c>
    </row>
    <row r="813" spans="2:2" x14ac:dyDescent="0.25">
      <c r="B813">
        <v>960</v>
      </c>
    </row>
    <row r="814" spans="2:2" x14ac:dyDescent="0.25">
      <c r="B814">
        <v>70</v>
      </c>
    </row>
    <row r="815" spans="2:2" x14ac:dyDescent="0.25">
      <c r="B815">
        <v>70</v>
      </c>
    </row>
    <row r="816" spans="2:2" x14ac:dyDescent="0.25">
      <c r="B816">
        <v>1920</v>
      </c>
    </row>
    <row r="817" spans="1:7" x14ac:dyDescent="0.25">
      <c r="B817">
        <v>0</v>
      </c>
    </row>
    <row r="818" spans="1:7" x14ac:dyDescent="0.25">
      <c r="B818">
        <v>430</v>
      </c>
    </row>
    <row r="819" spans="1:7" x14ac:dyDescent="0.25">
      <c r="B819">
        <v>180</v>
      </c>
    </row>
    <row r="820" spans="1:7" x14ac:dyDescent="0.25">
      <c r="B820">
        <v>180</v>
      </c>
    </row>
    <row r="821" spans="1:7" x14ac:dyDescent="0.25">
      <c r="B821">
        <v>180</v>
      </c>
    </row>
    <row r="822" spans="1:7" x14ac:dyDescent="0.25">
      <c r="B822">
        <v>1500</v>
      </c>
    </row>
    <row r="823" spans="1:7" x14ac:dyDescent="0.25">
      <c r="B823">
        <v>625</v>
      </c>
    </row>
    <row r="824" spans="1:7" x14ac:dyDescent="0.25">
      <c r="B824">
        <v>150</v>
      </c>
    </row>
    <row r="825" spans="1:7" x14ac:dyDescent="0.25">
      <c r="B825">
        <v>1800</v>
      </c>
    </row>
    <row r="826" spans="1:7" x14ac:dyDescent="0.25">
      <c r="B826">
        <v>1800</v>
      </c>
    </row>
    <row r="827" spans="1:7" x14ac:dyDescent="0.25">
      <c r="B827">
        <v>280</v>
      </c>
    </row>
    <row r="829" spans="1:7" ht="15.75" thickBot="1" x14ac:dyDescent="0.3"/>
    <row r="830" spans="1:7" ht="18.75" x14ac:dyDescent="0.3">
      <c r="A830" s="27" t="s">
        <v>689</v>
      </c>
      <c r="B830" s="28"/>
      <c r="C830" s="28"/>
      <c r="D830" s="28"/>
      <c r="E830" s="28"/>
      <c r="F830" s="28"/>
      <c r="G830" s="29"/>
    </row>
    <row r="831" spans="1:7" x14ac:dyDescent="0.25">
      <c r="A831" s="9"/>
      <c r="G831" s="10"/>
    </row>
    <row r="832" spans="1:7" ht="15.75" thickBot="1" x14ac:dyDescent="0.3">
      <c r="A832" s="9" t="s">
        <v>651</v>
      </c>
      <c r="G832" s="10"/>
    </row>
    <row r="833" spans="1:7" x14ac:dyDescent="0.25">
      <c r="A833" s="11" t="s">
        <v>652</v>
      </c>
      <c r="B833" s="8" t="s">
        <v>642</v>
      </c>
      <c r="C833" s="8" t="s">
        <v>641</v>
      </c>
      <c r="D833" s="8" t="s">
        <v>653</v>
      </c>
      <c r="E833" s="8" t="s">
        <v>654</v>
      </c>
      <c r="G833" s="10"/>
    </row>
    <row r="834" spans="1:7" x14ac:dyDescent="0.25">
      <c r="A834" s="9" t="s">
        <v>148</v>
      </c>
      <c r="B834">
        <v>24</v>
      </c>
      <c r="C834">
        <v>14015</v>
      </c>
      <c r="D834">
        <v>583.95833333333337</v>
      </c>
      <c r="E834">
        <v>2489.0851449275365</v>
      </c>
      <c r="G834" s="10"/>
    </row>
    <row r="835" spans="1:7" x14ac:dyDescent="0.25">
      <c r="A835" s="9" t="s">
        <v>25</v>
      </c>
      <c r="B835">
        <v>825</v>
      </c>
      <c r="C835">
        <v>1926600.9500000004</v>
      </c>
      <c r="D835">
        <v>2335.2738787878793</v>
      </c>
      <c r="E835">
        <v>49258752.491947278</v>
      </c>
      <c r="G835" s="10"/>
    </row>
    <row r="836" spans="1:7" x14ac:dyDescent="0.25">
      <c r="A836" s="9" t="s">
        <v>54</v>
      </c>
      <c r="B836">
        <v>1</v>
      </c>
      <c r="C836">
        <v>0</v>
      </c>
      <c r="D836">
        <v>0</v>
      </c>
      <c r="E836" t="e">
        <v>#DIV/0!</v>
      </c>
      <c r="G836" s="10"/>
    </row>
    <row r="837" spans="1:7" x14ac:dyDescent="0.25">
      <c r="A837" s="9" t="s">
        <v>255</v>
      </c>
      <c r="B837">
        <v>8</v>
      </c>
      <c r="C837">
        <v>34478</v>
      </c>
      <c r="D837">
        <v>4309.75</v>
      </c>
      <c r="E837">
        <v>42378954.5</v>
      </c>
      <c r="G837" s="10"/>
    </row>
    <row r="838" spans="1:7" x14ac:dyDescent="0.25">
      <c r="A838" s="9" t="s">
        <v>275</v>
      </c>
      <c r="B838">
        <v>1</v>
      </c>
      <c r="C838">
        <v>1330</v>
      </c>
      <c r="D838">
        <v>1330</v>
      </c>
      <c r="E838" t="e">
        <v>#DIV/0!</v>
      </c>
      <c r="G838" s="10"/>
    </row>
    <row r="839" spans="1:7" x14ac:dyDescent="0.25">
      <c r="A839" s="9" t="s">
        <v>223</v>
      </c>
      <c r="B839">
        <v>10</v>
      </c>
      <c r="C839">
        <v>62389</v>
      </c>
      <c r="D839">
        <v>6238.9</v>
      </c>
      <c r="E839">
        <v>217157946.54444444</v>
      </c>
      <c r="G839" s="10"/>
    </row>
    <row r="840" spans="1:7" x14ac:dyDescent="0.25">
      <c r="A840" s="9" t="s">
        <v>45</v>
      </c>
      <c r="B840">
        <v>78</v>
      </c>
      <c r="C840">
        <v>2245955.1599999997</v>
      </c>
      <c r="D840">
        <v>28794.296923076919</v>
      </c>
      <c r="E840">
        <v>16876138858.752905</v>
      </c>
      <c r="G840" s="10"/>
    </row>
    <row r="841" spans="1:7" x14ac:dyDescent="0.25">
      <c r="A841" s="9" t="s">
        <v>371</v>
      </c>
      <c r="B841">
        <v>1</v>
      </c>
      <c r="C841">
        <v>0</v>
      </c>
      <c r="D841">
        <v>0</v>
      </c>
      <c r="E841" t="e">
        <v>#DIV/0!</v>
      </c>
      <c r="G841" s="10"/>
    </row>
    <row r="842" spans="1:7" ht="15.75" thickBot="1" x14ac:dyDescent="0.3">
      <c r="A842" s="12" t="s">
        <v>44</v>
      </c>
      <c r="B842" s="7">
        <v>36</v>
      </c>
      <c r="C842" s="7">
        <v>543400</v>
      </c>
      <c r="D842" s="7">
        <v>15094.444444444445</v>
      </c>
      <c r="E842" s="7">
        <v>729769650.36825395</v>
      </c>
      <c r="G842" s="10"/>
    </row>
    <row r="843" spans="1:7" x14ac:dyDescent="0.25">
      <c r="A843" s="9"/>
      <c r="G843" s="10"/>
    </row>
    <row r="844" spans="1:7" x14ac:dyDescent="0.25">
      <c r="A844" s="9"/>
      <c r="G844" s="10"/>
    </row>
    <row r="845" spans="1:7" ht="15.75" thickBot="1" x14ac:dyDescent="0.3">
      <c r="A845" s="9" t="s">
        <v>655</v>
      </c>
      <c r="G845" s="10"/>
    </row>
    <row r="846" spans="1:7" x14ac:dyDescent="0.25">
      <c r="A846" s="11" t="s">
        <v>656</v>
      </c>
      <c r="B846" s="8" t="s">
        <v>657</v>
      </c>
      <c r="C846" s="8" t="s">
        <v>658</v>
      </c>
      <c r="D846" s="8" t="s">
        <v>659</v>
      </c>
      <c r="E846" s="8" t="s">
        <v>660</v>
      </c>
      <c r="F846" s="8" t="s">
        <v>661</v>
      </c>
      <c r="G846" s="13" t="s">
        <v>662</v>
      </c>
    </row>
    <row r="847" spans="1:7" x14ac:dyDescent="0.25">
      <c r="A847" s="9" t="s">
        <v>663</v>
      </c>
      <c r="B847">
        <v>54229693786.557617</v>
      </c>
      <c r="C847">
        <v>8</v>
      </c>
      <c r="D847">
        <v>6778711723.3197021</v>
      </c>
      <c r="E847">
        <v>4.8318662266665262</v>
      </c>
      <c r="F847">
        <v>7.4502199657382E-6</v>
      </c>
      <c r="G847" s="10">
        <v>1.9478832143291047</v>
      </c>
    </row>
    <row r="848" spans="1:7" x14ac:dyDescent="0.25">
      <c r="A848" s="9" t="s">
        <v>664</v>
      </c>
      <c r="B848">
        <v>1367844973389.5852</v>
      </c>
      <c r="C848">
        <v>975</v>
      </c>
      <c r="D848">
        <v>1402917921.4252155</v>
      </c>
      <c r="G848" s="10"/>
    </row>
    <row r="849" spans="1:7" x14ac:dyDescent="0.25">
      <c r="A849" s="9"/>
      <c r="G849" s="10"/>
    </row>
    <row r="850" spans="1:7" ht="15.75" thickBot="1" x14ac:dyDescent="0.3">
      <c r="A850" s="12" t="s">
        <v>665</v>
      </c>
      <c r="B850" s="7">
        <v>1422074667176.1428</v>
      </c>
      <c r="C850" s="7">
        <v>983</v>
      </c>
      <c r="D850" s="7"/>
      <c r="E850" s="7"/>
      <c r="F850" s="7"/>
      <c r="G850" s="14"/>
    </row>
    <row r="853" spans="1:7" x14ac:dyDescent="0.25">
      <c r="A853" t="s">
        <v>688</v>
      </c>
    </row>
  </sheetData>
  <mergeCells count="2">
    <mergeCell ref="A830:G830"/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C323-47FD-4922-BD88-BB4FB5358F8A}">
  <dimension ref="A2:Q39"/>
  <sheetViews>
    <sheetView tabSelected="1" workbookViewId="0">
      <selection activeCell="B7" sqref="B7"/>
    </sheetView>
  </sheetViews>
  <sheetFormatPr defaultRowHeight="15" x14ac:dyDescent="0.25"/>
  <cols>
    <col min="1" max="1" width="25" bestFit="1" customWidth="1"/>
    <col min="2" max="2" width="16.28515625" bestFit="1" customWidth="1"/>
    <col min="3" max="3" width="18.7109375" bestFit="1" customWidth="1"/>
    <col min="4" max="4" width="6.28515625" bestFit="1" customWidth="1"/>
    <col min="5" max="5" width="10.7109375" bestFit="1" customWidth="1"/>
    <col min="6" max="6" width="14" bestFit="1" customWidth="1"/>
    <col min="7" max="7" width="15" bestFit="1" customWidth="1"/>
    <col min="8" max="8" width="14" bestFit="1" customWidth="1"/>
    <col min="9" max="9" width="11.42578125" bestFit="1" customWidth="1"/>
    <col min="10" max="10" width="14" bestFit="1" customWidth="1"/>
    <col min="11" max="11" width="17.42578125" bestFit="1" customWidth="1"/>
    <col min="12" max="12" width="7" bestFit="1" customWidth="1"/>
    <col min="13" max="13" width="8" bestFit="1" customWidth="1"/>
    <col min="14" max="14" width="10.7109375" bestFit="1" customWidth="1"/>
    <col min="15" max="15" width="17" bestFit="1" customWidth="1"/>
    <col min="16" max="16" width="11.28515625" bestFit="1" customWidth="1"/>
  </cols>
  <sheetData>
    <row r="2" spans="1:17" x14ac:dyDescent="0.25">
      <c r="A2" s="31" t="s">
        <v>691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7" x14ac:dyDescent="0.25">
      <c r="A3" s="18" t="s">
        <v>669</v>
      </c>
      <c r="B3" s="18" t="s">
        <v>668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18" t="s">
        <v>666</v>
      </c>
      <c r="B4" s="15" t="s">
        <v>47</v>
      </c>
      <c r="C4" s="15" t="s">
        <v>30</v>
      </c>
      <c r="D4" s="15" t="s">
        <v>512</v>
      </c>
      <c r="E4" s="15" t="s">
        <v>216</v>
      </c>
      <c r="F4" s="15" t="s">
        <v>106</v>
      </c>
      <c r="G4" s="15" t="s">
        <v>246</v>
      </c>
      <c r="H4" s="15" t="s">
        <v>52</v>
      </c>
      <c r="I4" s="15" t="s">
        <v>65</v>
      </c>
      <c r="J4" s="15" t="s">
        <v>56</v>
      </c>
      <c r="K4" s="15" t="s">
        <v>43</v>
      </c>
      <c r="L4" s="15" t="s">
        <v>71</v>
      </c>
      <c r="M4" s="15" t="s">
        <v>38</v>
      </c>
      <c r="N4" s="15" t="s">
        <v>233</v>
      </c>
      <c r="O4" s="15" t="s">
        <v>23</v>
      </c>
      <c r="P4" s="15" t="s">
        <v>667</v>
      </c>
      <c r="Q4" s="15"/>
    </row>
    <row r="5" spans="1:17" x14ac:dyDescent="0.25">
      <c r="A5" s="19" t="s">
        <v>28</v>
      </c>
      <c r="B5" s="15">
        <v>10</v>
      </c>
      <c r="C5" s="15">
        <v>18</v>
      </c>
      <c r="D5" s="15"/>
      <c r="E5" s="15">
        <v>7</v>
      </c>
      <c r="F5" s="15">
        <v>2</v>
      </c>
      <c r="G5" s="15">
        <v>1</v>
      </c>
      <c r="H5" s="15">
        <v>12</v>
      </c>
      <c r="I5" s="15">
        <v>12</v>
      </c>
      <c r="J5" s="15">
        <v>52</v>
      </c>
      <c r="K5" s="15">
        <v>26</v>
      </c>
      <c r="L5" s="15">
        <v>14</v>
      </c>
      <c r="M5" s="15">
        <v>81</v>
      </c>
      <c r="N5" s="15"/>
      <c r="O5" s="15">
        <v>30</v>
      </c>
      <c r="P5" s="15">
        <v>265</v>
      </c>
      <c r="Q5" s="15"/>
    </row>
    <row r="6" spans="1:17" x14ac:dyDescent="0.25">
      <c r="A6" s="19" t="s">
        <v>21</v>
      </c>
      <c r="B6" s="15">
        <v>16</v>
      </c>
      <c r="C6" s="15">
        <v>245</v>
      </c>
      <c r="D6" s="15">
        <v>1</v>
      </c>
      <c r="E6" s="15">
        <v>13</v>
      </c>
      <c r="F6" s="15"/>
      <c r="G6" s="15">
        <v>11</v>
      </c>
      <c r="H6" s="15">
        <v>24</v>
      </c>
      <c r="I6" s="15">
        <v>16</v>
      </c>
      <c r="J6" s="15">
        <v>33</v>
      </c>
      <c r="K6" s="15">
        <v>13</v>
      </c>
      <c r="L6" s="15">
        <v>16</v>
      </c>
      <c r="M6" s="15">
        <v>173</v>
      </c>
      <c r="N6" s="15">
        <v>1</v>
      </c>
      <c r="O6" s="15">
        <v>19</v>
      </c>
      <c r="P6" s="15">
        <v>581</v>
      </c>
      <c r="Q6" s="15"/>
    </row>
    <row r="7" spans="1:17" x14ac:dyDescent="0.25">
      <c r="A7" s="19" t="s">
        <v>36</v>
      </c>
      <c r="B7" s="15">
        <v>7</v>
      </c>
      <c r="C7" s="15">
        <v>26</v>
      </c>
      <c r="D7" s="15"/>
      <c r="E7" s="15">
        <v>5</v>
      </c>
      <c r="F7" s="15">
        <v>1</v>
      </c>
      <c r="G7" s="15">
        <v>3</v>
      </c>
      <c r="H7" s="15">
        <v>2</v>
      </c>
      <c r="I7" s="15">
        <v>1</v>
      </c>
      <c r="J7" s="15">
        <v>27</v>
      </c>
      <c r="K7" s="15">
        <v>13</v>
      </c>
      <c r="L7" s="15">
        <v>6</v>
      </c>
      <c r="M7" s="15">
        <v>28</v>
      </c>
      <c r="N7" s="15"/>
      <c r="O7" s="15">
        <v>6</v>
      </c>
      <c r="P7" s="15">
        <v>125</v>
      </c>
      <c r="Q7" s="15"/>
    </row>
    <row r="8" spans="1:17" x14ac:dyDescent="0.25">
      <c r="A8" s="19" t="s">
        <v>48</v>
      </c>
      <c r="B8" s="15"/>
      <c r="C8" s="15">
        <v>11</v>
      </c>
      <c r="D8" s="15"/>
      <c r="E8" s="15"/>
      <c r="F8" s="15"/>
      <c r="G8" s="15"/>
      <c r="H8" s="15"/>
      <c r="I8" s="15"/>
      <c r="J8" s="15"/>
      <c r="K8" s="15"/>
      <c r="L8" s="15"/>
      <c r="M8" s="15">
        <v>2</v>
      </c>
      <c r="N8" s="15"/>
      <c r="O8" s="15"/>
      <c r="P8" s="15">
        <v>13</v>
      </c>
      <c r="Q8" s="15"/>
    </row>
    <row r="9" spans="1:17" x14ac:dyDescent="0.25">
      <c r="A9" s="19" t="s">
        <v>77</v>
      </c>
      <c r="B9" s="15"/>
      <c r="C9" s="15">
        <v>2</v>
      </c>
      <c r="D9" s="15"/>
      <c r="E9" s="15"/>
      <c r="F9" s="15"/>
      <c r="G9" s="15"/>
      <c r="H9" s="15"/>
      <c r="I9" s="15"/>
      <c r="J9" s="15">
        <v>2</v>
      </c>
      <c r="K9" s="15">
        <v>4</v>
      </c>
      <c r="L9" s="15"/>
      <c r="M9" s="15">
        <v>6</v>
      </c>
      <c r="N9" s="15"/>
      <c r="O9" s="15">
        <v>2</v>
      </c>
      <c r="P9" s="15">
        <v>16</v>
      </c>
      <c r="Q9" s="15"/>
    </row>
    <row r="10" spans="1:17" x14ac:dyDescent="0.25">
      <c r="A10" s="19" t="s">
        <v>667</v>
      </c>
      <c r="B10" s="15">
        <v>33</v>
      </c>
      <c r="C10" s="15">
        <v>302</v>
      </c>
      <c r="D10" s="15">
        <v>1</v>
      </c>
      <c r="E10" s="15">
        <v>25</v>
      </c>
      <c r="F10" s="15">
        <v>3</v>
      </c>
      <c r="G10" s="15">
        <v>15</v>
      </c>
      <c r="H10" s="15">
        <v>38</v>
      </c>
      <c r="I10" s="15">
        <v>29</v>
      </c>
      <c r="J10" s="15">
        <v>114</v>
      </c>
      <c r="K10" s="15">
        <v>56</v>
      </c>
      <c r="L10" s="15">
        <v>36</v>
      </c>
      <c r="M10" s="15">
        <v>290</v>
      </c>
      <c r="N10" s="15">
        <v>1</v>
      </c>
      <c r="O10" s="15">
        <v>57</v>
      </c>
      <c r="P10" s="15">
        <v>1000</v>
      </c>
      <c r="Q10" s="15"/>
    </row>
    <row r="11" spans="1:17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ht="15.75" x14ac:dyDescent="0.25">
      <c r="A13" s="20" t="s">
        <v>670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x14ac:dyDescent="0.25">
      <c r="A14" s="15"/>
      <c r="B14" s="21" t="s">
        <v>47</v>
      </c>
      <c r="C14" s="21" t="s">
        <v>30</v>
      </c>
      <c r="D14" s="21" t="s">
        <v>512</v>
      </c>
      <c r="E14" s="21" t="s">
        <v>216</v>
      </c>
      <c r="F14" s="21" t="s">
        <v>106</v>
      </c>
      <c r="G14" s="21" t="s">
        <v>246</v>
      </c>
      <c r="H14" s="21" t="s">
        <v>52</v>
      </c>
      <c r="I14" s="21" t="s">
        <v>65</v>
      </c>
      <c r="J14" s="21" t="s">
        <v>56</v>
      </c>
      <c r="K14" s="21" t="s">
        <v>43</v>
      </c>
      <c r="L14" s="21" t="s">
        <v>71</v>
      </c>
      <c r="M14" s="21" t="s">
        <v>38</v>
      </c>
      <c r="N14" s="21" t="s">
        <v>233</v>
      </c>
      <c r="O14" s="21" t="s">
        <v>23</v>
      </c>
      <c r="P14" s="21" t="s">
        <v>672</v>
      </c>
      <c r="Q14" s="15"/>
    </row>
    <row r="15" spans="1:17" x14ac:dyDescent="0.25">
      <c r="A15" s="15" t="s">
        <v>671</v>
      </c>
      <c r="B15" s="16">
        <f>(265*33)/1000</f>
        <v>8.7449999999999992</v>
      </c>
      <c r="C15" s="16">
        <f>(265*302)/1000</f>
        <v>80.03</v>
      </c>
      <c r="D15" s="15"/>
      <c r="E15" s="16">
        <f>(265*25)/1000</f>
        <v>6.625</v>
      </c>
      <c r="F15" s="16">
        <f>(265*3)/1000</f>
        <v>0.79500000000000004</v>
      </c>
      <c r="G15" s="16">
        <f>(265*15)/1000</f>
        <v>3.9750000000000001</v>
      </c>
      <c r="H15" s="16">
        <f>(265*38)/1000</f>
        <v>10.07</v>
      </c>
      <c r="I15" s="16">
        <f>(265*29)/1000</f>
        <v>7.6849999999999996</v>
      </c>
      <c r="J15" s="16">
        <f>(265*114)/1000</f>
        <v>30.21</v>
      </c>
      <c r="K15" s="16">
        <f>(265*56)/1000</f>
        <v>14.84</v>
      </c>
      <c r="L15" s="16">
        <f>(265*36)/1000</f>
        <v>9.5399999999999991</v>
      </c>
      <c r="M15" s="16">
        <f>(265*290)/1000</f>
        <v>76.849999999999994</v>
      </c>
      <c r="N15" s="15"/>
      <c r="O15" s="16">
        <f>(265*57)/1000</f>
        <v>15.105</v>
      </c>
      <c r="P15" s="16">
        <f>SUM(B15:O15)</f>
        <v>264.47000000000003</v>
      </c>
      <c r="Q15" s="15"/>
    </row>
    <row r="16" spans="1:17" x14ac:dyDescent="0.25">
      <c r="A16" s="15" t="s">
        <v>21</v>
      </c>
      <c r="B16" s="16">
        <f>(581*33)/1000</f>
        <v>19.172999999999998</v>
      </c>
      <c r="C16" s="16">
        <f>(581*302)/1000</f>
        <v>175.46199999999999</v>
      </c>
      <c r="D16" s="16">
        <f>(581*1)/1000</f>
        <v>0.58099999999999996</v>
      </c>
      <c r="E16" s="16">
        <f>(581*25)/1000</f>
        <v>14.525</v>
      </c>
      <c r="F16" s="15"/>
      <c r="G16" s="16">
        <f>(581*15)/1000</f>
        <v>8.7149999999999999</v>
      </c>
      <c r="H16" s="16">
        <f>(581*38)/1000</f>
        <v>22.077999999999999</v>
      </c>
      <c r="I16" s="16">
        <f>(581*29)/1000</f>
        <v>16.849</v>
      </c>
      <c r="J16" s="16">
        <f>(581*114)/1000</f>
        <v>66.233999999999995</v>
      </c>
      <c r="K16" s="16">
        <f>(581*56)/1000</f>
        <v>32.536000000000001</v>
      </c>
      <c r="L16" s="16">
        <f>(581*36)/1000</f>
        <v>20.916</v>
      </c>
      <c r="M16" s="16">
        <f>(581*290)/1000</f>
        <v>168.49</v>
      </c>
      <c r="N16" s="16">
        <f>(581*1)/1000</f>
        <v>0.58099999999999996</v>
      </c>
      <c r="O16" s="16">
        <f>(581*57)/1000</f>
        <v>33.116999999999997</v>
      </c>
      <c r="P16" s="16">
        <f t="shared" ref="P16:P19" si="0">SUM(B16:O16)</f>
        <v>579.25699999999995</v>
      </c>
      <c r="Q16" s="15"/>
    </row>
    <row r="17" spans="1:17" x14ac:dyDescent="0.25">
      <c r="A17" s="15" t="s">
        <v>36</v>
      </c>
      <c r="B17" s="16">
        <f>(125*33)/1000</f>
        <v>4.125</v>
      </c>
      <c r="C17" s="16">
        <f>(125*302)/1000</f>
        <v>37.75</v>
      </c>
      <c r="D17" s="15"/>
      <c r="E17" s="16">
        <f>(125*25)/1000</f>
        <v>3.125</v>
      </c>
      <c r="F17" s="16">
        <f>(125*1)/1000</f>
        <v>0.125</v>
      </c>
      <c r="G17" s="16">
        <f>(125*15)/1000</f>
        <v>1.875</v>
      </c>
      <c r="H17" s="16">
        <f>(125*38)/1000</f>
        <v>4.75</v>
      </c>
      <c r="I17" s="16">
        <f>(125*29)/1000</f>
        <v>3.625</v>
      </c>
      <c r="J17" s="16">
        <f>(125*114)/1000</f>
        <v>14.25</v>
      </c>
      <c r="K17" s="16">
        <f>(125*56)/1000</f>
        <v>7</v>
      </c>
      <c r="L17" s="16">
        <f>(125*36)/1000</f>
        <v>4.5</v>
      </c>
      <c r="M17" s="16">
        <f>(125*290)/1000</f>
        <v>36.25</v>
      </c>
      <c r="N17" s="15"/>
      <c r="O17" s="16">
        <f>(125*57)/1000</f>
        <v>7.125</v>
      </c>
      <c r="P17" s="16">
        <f t="shared" si="0"/>
        <v>124.5</v>
      </c>
      <c r="Q17" s="15"/>
    </row>
    <row r="18" spans="1:17" x14ac:dyDescent="0.25">
      <c r="A18" s="15" t="s">
        <v>48</v>
      </c>
      <c r="B18" s="15"/>
      <c r="C18" s="16">
        <f>(13*302)/1000</f>
        <v>3.9260000000000002</v>
      </c>
      <c r="D18" s="15"/>
      <c r="E18" s="15"/>
      <c r="F18" s="15"/>
      <c r="G18" s="15"/>
      <c r="H18" s="15"/>
      <c r="I18" s="15"/>
      <c r="J18" s="15"/>
      <c r="K18" s="15"/>
      <c r="L18" s="15"/>
      <c r="M18" s="16">
        <f>(13*290)/1000</f>
        <v>3.77</v>
      </c>
      <c r="N18" s="15"/>
      <c r="O18" s="15"/>
      <c r="P18" s="16">
        <f t="shared" si="0"/>
        <v>7.6959999999999997</v>
      </c>
      <c r="Q18" s="15"/>
    </row>
    <row r="19" spans="1:17" x14ac:dyDescent="0.25">
      <c r="A19" s="15" t="s">
        <v>77</v>
      </c>
      <c r="B19" s="15"/>
      <c r="C19" s="16">
        <f>(16*302)/1000</f>
        <v>4.8319999999999999</v>
      </c>
      <c r="D19" s="15"/>
      <c r="E19" s="15"/>
      <c r="F19" s="15"/>
      <c r="G19" s="15"/>
      <c r="H19" s="15"/>
      <c r="I19" s="15"/>
      <c r="J19" s="16">
        <f>(16*114)/1000</f>
        <v>1.8240000000000001</v>
      </c>
      <c r="K19" s="16">
        <f>(16*56)/1000</f>
        <v>0.89600000000000002</v>
      </c>
      <c r="L19" s="15"/>
      <c r="M19" s="16">
        <f>(16*290)/1000</f>
        <v>4.6399999999999997</v>
      </c>
      <c r="N19" s="15"/>
      <c r="O19" s="16">
        <f>(16*57)/1000</f>
        <v>0.91200000000000003</v>
      </c>
      <c r="P19" s="16">
        <f t="shared" si="0"/>
        <v>13.104000000000001</v>
      </c>
      <c r="Q19" s="15"/>
    </row>
    <row r="20" spans="1:17" x14ac:dyDescent="0.25">
      <c r="A20" s="15" t="s">
        <v>673</v>
      </c>
      <c r="B20" s="16">
        <f>SUM(B15:B19)</f>
        <v>32.042999999999999</v>
      </c>
      <c r="C20" s="16">
        <f t="shared" ref="C20:P20" si="1">SUM(C15:C19)</f>
        <v>301.99999999999994</v>
      </c>
      <c r="D20" s="16">
        <f t="shared" si="1"/>
        <v>0.58099999999999996</v>
      </c>
      <c r="E20" s="16">
        <f t="shared" si="1"/>
        <v>24.274999999999999</v>
      </c>
      <c r="F20" s="16">
        <f t="shared" si="1"/>
        <v>0.92</v>
      </c>
      <c r="G20" s="16">
        <f t="shared" si="1"/>
        <v>14.565</v>
      </c>
      <c r="H20" s="16">
        <f t="shared" si="1"/>
        <v>36.897999999999996</v>
      </c>
      <c r="I20" s="16">
        <f t="shared" si="1"/>
        <v>28.158999999999999</v>
      </c>
      <c r="J20" s="16">
        <f t="shared" si="1"/>
        <v>112.51799999999999</v>
      </c>
      <c r="K20" s="16">
        <f t="shared" si="1"/>
        <v>55.272000000000006</v>
      </c>
      <c r="L20" s="16">
        <f t="shared" si="1"/>
        <v>34.956000000000003</v>
      </c>
      <c r="M20" s="16">
        <f t="shared" si="1"/>
        <v>290</v>
      </c>
      <c r="N20" s="16">
        <f t="shared" si="1"/>
        <v>0.58099999999999996</v>
      </c>
      <c r="O20" s="16">
        <f t="shared" si="1"/>
        <v>56.258999999999993</v>
      </c>
      <c r="P20" s="16">
        <f t="shared" si="1"/>
        <v>989.02700000000004</v>
      </c>
      <c r="Q20" s="15"/>
    </row>
    <row r="21" spans="1:1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25">
      <c r="A23" s="21" t="s">
        <v>674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25">
      <c r="A24" s="15"/>
      <c r="B24" s="21" t="s">
        <v>47</v>
      </c>
      <c r="C24" s="21" t="s">
        <v>30</v>
      </c>
      <c r="D24" s="21" t="s">
        <v>512</v>
      </c>
      <c r="E24" s="21" t="s">
        <v>216</v>
      </c>
      <c r="F24" s="21" t="s">
        <v>106</v>
      </c>
      <c r="G24" s="21" t="s">
        <v>246</v>
      </c>
      <c r="H24" s="21" t="s">
        <v>52</v>
      </c>
      <c r="I24" s="21" t="s">
        <v>65</v>
      </c>
      <c r="J24" s="21" t="s">
        <v>56</v>
      </c>
      <c r="K24" s="21" t="s">
        <v>43</v>
      </c>
      <c r="L24" s="21" t="s">
        <v>71</v>
      </c>
      <c r="M24" s="21" t="s">
        <v>38</v>
      </c>
      <c r="N24" s="21" t="s">
        <v>233</v>
      </c>
      <c r="O24" s="21" t="s">
        <v>23</v>
      </c>
      <c r="P24" s="21" t="s">
        <v>672</v>
      </c>
      <c r="Q24" s="15"/>
    </row>
    <row r="25" spans="1:17" x14ac:dyDescent="0.25">
      <c r="A25" s="15" t="s">
        <v>671</v>
      </c>
      <c r="B25" s="22">
        <f>((10-9)^2)/B15</f>
        <v>0.11435105774728417</v>
      </c>
      <c r="C25" s="22">
        <f>((18-C15)^2)/C15</f>
        <v>48.078481819317759</v>
      </c>
      <c r="D25" s="15"/>
      <c r="E25" s="22">
        <f>((7-E15)^2)/E15</f>
        <v>2.1226415094339621E-2</v>
      </c>
      <c r="F25" s="22">
        <f>((2-F15)^2)/F15</f>
        <v>1.8264465408805033</v>
      </c>
      <c r="G25" s="22">
        <f>((1-G15)^2)/G15</f>
        <v>2.2265723270440252</v>
      </c>
      <c r="H25" s="22">
        <f>((12-H15)^2)/H15</f>
        <v>0.36990069513406149</v>
      </c>
      <c r="I25" s="22">
        <f>((12-I15)^2)/I15</f>
        <v>2.4228009108653228</v>
      </c>
      <c r="J25" s="22">
        <f>((52-J15)^2)/J15</f>
        <v>15.71678583250579</v>
      </c>
      <c r="K25" s="22">
        <f>((26-K15)^2)/K15</f>
        <v>8.3925606469002698</v>
      </c>
      <c r="L25" s="22">
        <f>((14-L15)^2)/L15</f>
        <v>2.0850733752620556</v>
      </c>
      <c r="M25" s="22">
        <f>((81-M15)^2)/M15</f>
        <v>0.22410540013012423</v>
      </c>
      <c r="N25" s="15"/>
      <c r="O25" s="22">
        <f>((30-O15)^2)/O15</f>
        <v>14.687919563058589</v>
      </c>
      <c r="P25" s="22">
        <f>SUM(B25:O25)</f>
        <v>96.166224583940121</v>
      </c>
      <c r="Q25" s="15"/>
    </row>
    <row r="26" spans="1:17" x14ac:dyDescent="0.25">
      <c r="A26" s="15" t="s">
        <v>21</v>
      </c>
      <c r="B26" s="22">
        <f>((16-B16)^2)/B16</f>
        <v>0.52510973765190583</v>
      </c>
      <c r="C26" s="22">
        <f>((245-C16)^2)/C16</f>
        <v>27.558864278305283</v>
      </c>
      <c r="D26" s="22">
        <f>((1-D16)^2)/D16</f>
        <v>0.30217039586919109</v>
      </c>
      <c r="E26" s="22">
        <f>((13-E16)^2)/E16</f>
        <v>0.16011187607573155</v>
      </c>
      <c r="F26" s="15"/>
      <c r="G26" s="22">
        <f>((11-G16)^2)/G16</f>
        <v>0.59910786001147454</v>
      </c>
      <c r="H26" s="22">
        <f>((24-H16)^2)/H16</f>
        <v>0.16731968475405393</v>
      </c>
      <c r="I26" s="22">
        <f>((16-I16)^2)/I16</f>
        <v>4.2780046293548597E-2</v>
      </c>
      <c r="J26" s="22">
        <f>((33-J16)^2)/J16</f>
        <v>16.675706676329376</v>
      </c>
      <c r="K26" s="22">
        <f>((13-K16)^2)/K16</f>
        <v>11.730246373248097</v>
      </c>
      <c r="L26" s="22">
        <f>((16-L16)^2)/L16</f>
        <v>1.1554339261809141</v>
      </c>
      <c r="M26" s="22">
        <f>((173-M16)^2)/M16</f>
        <v>0.12071992403109927</v>
      </c>
      <c r="N26" s="22">
        <f>((1-N16)^2)/N16</f>
        <v>0.30217039586919109</v>
      </c>
      <c r="O26" s="22">
        <f>((19-O16)^2)/O16</f>
        <v>6.0177458405048752</v>
      </c>
      <c r="P26" s="22">
        <f t="shared" ref="P26:P29" si="2">SUM(B26:O26)</f>
        <v>65.357487015124747</v>
      </c>
      <c r="Q26" s="15"/>
    </row>
    <row r="27" spans="1:17" x14ac:dyDescent="0.25">
      <c r="A27" s="15" t="s">
        <v>36</v>
      </c>
      <c r="B27" s="22">
        <f>((7-B17)^2)/B17</f>
        <v>2.0037878787878789</v>
      </c>
      <c r="C27" s="22">
        <f>((26-C17)^2)/C17</f>
        <v>3.6572847682119205</v>
      </c>
      <c r="D27" s="15"/>
      <c r="E27" s="22">
        <f>((5-E17)^2)/E17</f>
        <v>1.125</v>
      </c>
      <c r="F27" s="15">
        <f>((1-0)^2)/F17</f>
        <v>8</v>
      </c>
      <c r="G27" s="22">
        <f>((3-G17)^2)/G17</f>
        <v>0.67500000000000004</v>
      </c>
      <c r="H27" s="22">
        <f>((2-H17)^2)/H17</f>
        <v>1.5921052631578947</v>
      </c>
      <c r="I27" s="22">
        <f>((1-I17)^2)/I17</f>
        <v>1.9008620689655173</v>
      </c>
      <c r="J27" s="22">
        <f>((27-J17)^2)/J17</f>
        <v>11.407894736842104</v>
      </c>
      <c r="K27" s="22">
        <f>((13-K17)^2)/K17</f>
        <v>5.1428571428571432</v>
      </c>
      <c r="L27" s="15">
        <f>((6-L17)^2)/L17</f>
        <v>0.5</v>
      </c>
      <c r="M27" s="22">
        <f>((28-M17)^2)/M17</f>
        <v>1.8775862068965516</v>
      </c>
      <c r="N27" s="15"/>
      <c r="O27" s="22">
        <f>((6-O17)^2)/O17</f>
        <v>0.17763157894736842</v>
      </c>
      <c r="P27" s="22">
        <f t="shared" si="2"/>
        <v>38.06000964466638</v>
      </c>
      <c r="Q27" s="15"/>
    </row>
    <row r="28" spans="1:17" x14ac:dyDescent="0.25">
      <c r="A28" s="15" t="s">
        <v>48</v>
      </c>
      <c r="B28" s="15"/>
      <c r="C28" s="22">
        <f>((11-C18)^2)/C18</f>
        <v>12.746173204279163</v>
      </c>
      <c r="D28" s="15"/>
      <c r="E28" s="15"/>
      <c r="F28" s="15"/>
      <c r="G28" s="15"/>
      <c r="H28" s="15"/>
      <c r="I28" s="15"/>
      <c r="J28" s="22"/>
      <c r="K28" s="22"/>
      <c r="L28" s="15"/>
      <c r="M28" s="22">
        <f>((2-M18)^2)/M18</f>
        <v>0.83100795755968171</v>
      </c>
      <c r="N28" s="15"/>
      <c r="O28" s="22"/>
      <c r="P28" s="22">
        <f t="shared" si="2"/>
        <v>13.577181161838844</v>
      </c>
      <c r="Q28" s="15"/>
    </row>
    <row r="29" spans="1:17" x14ac:dyDescent="0.25">
      <c r="A29" s="15" t="s">
        <v>77</v>
      </c>
      <c r="B29" s="15"/>
      <c r="C29" s="22">
        <f>((2-C19)^2)/C19</f>
        <v>1.6598145695364237</v>
      </c>
      <c r="D29" s="15"/>
      <c r="E29" s="15"/>
      <c r="F29" s="15"/>
      <c r="G29" s="15"/>
      <c r="H29" s="15"/>
      <c r="I29" s="15"/>
      <c r="J29" s="22">
        <f>((2-J19)^2)/J19</f>
        <v>1.6982456140350863E-2</v>
      </c>
      <c r="K29" s="22">
        <f>((4-K19)^2)/K19</f>
        <v>10.753142857142858</v>
      </c>
      <c r="L29" s="15"/>
      <c r="M29" s="22">
        <f>((6-M19)^2)/M19</f>
        <v>0.39862068965517261</v>
      </c>
      <c r="N29" s="15"/>
      <c r="O29" s="22">
        <f>((2-O19)^2)/O19</f>
        <v>1.2979649122807018</v>
      </c>
      <c r="P29" s="22">
        <f t="shared" si="2"/>
        <v>14.126525484755508</v>
      </c>
      <c r="Q29" s="15"/>
    </row>
    <row r="30" spans="1:17" x14ac:dyDescent="0.25">
      <c r="A30" s="15" t="s">
        <v>673</v>
      </c>
      <c r="B30" s="22">
        <f>SUM(B25:B29)</f>
        <v>2.6432486741870687</v>
      </c>
      <c r="C30" s="22">
        <f t="shared" ref="C30:O30" si="3">SUM(C25:C29)</f>
        <v>93.700618639650543</v>
      </c>
      <c r="D30" s="22">
        <f t="shared" si="3"/>
        <v>0.30217039586919109</v>
      </c>
      <c r="E30" s="22">
        <f t="shared" si="3"/>
        <v>1.3063382911700712</v>
      </c>
      <c r="F30" s="22">
        <f t="shared" si="3"/>
        <v>9.8264465408805037</v>
      </c>
      <c r="G30" s="22">
        <f t="shared" si="3"/>
        <v>3.5006801870555</v>
      </c>
      <c r="H30" s="22">
        <f t="shared" si="3"/>
        <v>2.1293256430460099</v>
      </c>
      <c r="I30" s="22">
        <f t="shared" si="3"/>
        <v>4.3664430261243883</v>
      </c>
      <c r="J30" s="22">
        <f t="shared" si="3"/>
        <v>43.817369701817618</v>
      </c>
      <c r="K30" s="22">
        <f t="shared" si="3"/>
        <v>36.018807020148365</v>
      </c>
      <c r="L30" s="22">
        <f t="shared" si="3"/>
        <v>3.7405073014429697</v>
      </c>
      <c r="M30" s="22">
        <f t="shared" si="3"/>
        <v>3.4520401782726298</v>
      </c>
      <c r="N30" s="22">
        <f t="shared" si="3"/>
        <v>0.30217039586919109</v>
      </c>
      <c r="O30" s="22">
        <f t="shared" si="3"/>
        <v>22.181261894791536</v>
      </c>
      <c r="P30" s="22">
        <f>SUM(P25:P29)</f>
        <v>227.2874278903256</v>
      </c>
      <c r="Q30" s="15"/>
    </row>
    <row r="33" spans="1:2" x14ac:dyDescent="0.25">
      <c r="A33" t="s">
        <v>675</v>
      </c>
      <c r="B33" t="s">
        <v>676</v>
      </c>
    </row>
    <row r="34" spans="1:2" x14ac:dyDescent="0.25">
      <c r="A34" t="s">
        <v>677</v>
      </c>
      <c r="B34">
        <f>(5-1)*(14-1)</f>
        <v>52</v>
      </c>
    </row>
    <row r="35" spans="1:2" x14ac:dyDescent="0.25">
      <c r="A35" t="s">
        <v>679</v>
      </c>
      <c r="B35">
        <v>0.05</v>
      </c>
    </row>
    <row r="36" spans="1:2" x14ac:dyDescent="0.25">
      <c r="A36" t="s">
        <v>680</v>
      </c>
      <c r="B36" s="6">
        <v>227.287427890326</v>
      </c>
    </row>
    <row r="37" spans="1:2" x14ac:dyDescent="0.25">
      <c r="A37" t="s">
        <v>678</v>
      </c>
      <c r="B37">
        <v>69.83</v>
      </c>
    </row>
    <row r="39" spans="1:2" x14ac:dyDescent="0.25">
      <c r="A39" t="s">
        <v>681</v>
      </c>
    </row>
  </sheetData>
  <mergeCells count="1">
    <mergeCell ref="A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Pakistan Ecommerce Dataset</vt:lpstr>
      <vt:lpstr>Summary statistics</vt:lpstr>
      <vt:lpstr>Descriptive Statistics</vt:lpstr>
      <vt:lpstr>Visualizations</vt:lpstr>
      <vt:lpstr>Product Categories</vt:lpstr>
      <vt:lpstr>Payment Methods</vt:lpstr>
      <vt:lpstr>ANOVA Statistical Test</vt:lpstr>
      <vt:lpstr>Chi-Squared Statistical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2023-09-12T12:40:30Z</dcterms:created>
  <dcterms:modified xsi:type="dcterms:W3CDTF">2023-09-15T13:07:42Z</dcterms:modified>
</cp:coreProperties>
</file>