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 X302U\Documents\Aris\ML\08_uas\Shop Customer Data\"/>
    </mc:Choice>
  </mc:AlternateContent>
  <bookViews>
    <workbookView xWindow="0" yWindow="0" windowWidth="20490" windowHeight="8340"/>
  </bookViews>
  <sheets>
    <sheet name="Data Utama" sheetId="1" r:id="rId1"/>
    <sheet name="Iterasi 1" sheetId="2" r:id="rId2"/>
    <sheet name="Iterasi 2" sheetId="4" r:id="rId3"/>
    <sheet name="Iterasi 3" sheetId="5" r:id="rId4"/>
    <sheet name="Iterasi 4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6" l="1"/>
  <c r="G31" i="6"/>
  <c r="F31" i="6"/>
  <c r="E31" i="6"/>
  <c r="D31" i="6"/>
  <c r="C31" i="6"/>
  <c r="B31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L27" i="6"/>
  <c r="N22" i="6"/>
  <c r="M22" i="6"/>
  <c r="L22" i="6"/>
  <c r="N21" i="6"/>
  <c r="M21" i="6"/>
  <c r="L21" i="6"/>
  <c r="P21" i="6" s="1"/>
  <c r="N20" i="6"/>
  <c r="M20" i="6"/>
  <c r="L20" i="6"/>
  <c r="N19" i="6"/>
  <c r="M19" i="6"/>
  <c r="L19" i="6"/>
  <c r="P19" i="6" s="1"/>
  <c r="N18" i="6"/>
  <c r="M18" i="6"/>
  <c r="L18" i="6"/>
  <c r="N17" i="6"/>
  <c r="M17" i="6"/>
  <c r="L17" i="6"/>
  <c r="P17" i="6" s="1"/>
  <c r="N16" i="6"/>
  <c r="M16" i="6"/>
  <c r="L16" i="6"/>
  <c r="N15" i="6"/>
  <c r="M15" i="6"/>
  <c r="L15" i="6"/>
  <c r="N14" i="6"/>
  <c r="M14" i="6"/>
  <c r="L14" i="6"/>
  <c r="N13" i="6"/>
  <c r="M13" i="6"/>
  <c r="L13" i="6"/>
  <c r="P13" i="6" s="1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N24" i="6" s="1"/>
  <c r="M3" i="6"/>
  <c r="L3" i="6"/>
  <c r="L23" i="6" s="1"/>
  <c r="C29" i="5"/>
  <c r="D29" i="5"/>
  <c r="E29" i="5"/>
  <c r="F29" i="5"/>
  <c r="G29" i="5"/>
  <c r="H29" i="5"/>
  <c r="C31" i="5"/>
  <c r="D31" i="5"/>
  <c r="E31" i="5"/>
  <c r="F31" i="5"/>
  <c r="G31" i="5"/>
  <c r="H31" i="5"/>
  <c r="C30" i="5"/>
  <c r="D30" i="5"/>
  <c r="E30" i="5"/>
  <c r="F30" i="5"/>
  <c r="G30" i="5"/>
  <c r="H30" i="5"/>
  <c r="B29" i="5"/>
  <c r="B31" i="5"/>
  <c r="B30" i="5"/>
  <c r="L27" i="5"/>
  <c r="N22" i="5"/>
  <c r="M22" i="5"/>
  <c r="L22" i="5"/>
  <c r="N21" i="5"/>
  <c r="M21" i="5"/>
  <c r="L21" i="5"/>
  <c r="P21" i="5" s="1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N24" i="5" s="1"/>
  <c r="M3" i="5"/>
  <c r="L3" i="5"/>
  <c r="H31" i="4"/>
  <c r="C31" i="4"/>
  <c r="D31" i="4"/>
  <c r="E31" i="4"/>
  <c r="F31" i="4"/>
  <c r="G31" i="4"/>
  <c r="C30" i="4"/>
  <c r="D30" i="4"/>
  <c r="E30" i="4"/>
  <c r="F30" i="4"/>
  <c r="G30" i="4"/>
  <c r="H30" i="4"/>
  <c r="C29" i="4"/>
  <c r="D29" i="4"/>
  <c r="E29" i="4"/>
  <c r="F29" i="4"/>
  <c r="G29" i="4"/>
  <c r="H29" i="4"/>
  <c r="B31" i="4"/>
  <c r="B30" i="4"/>
  <c r="B29" i="4"/>
  <c r="L27" i="4"/>
  <c r="N22" i="4"/>
  <c r="M22" i="4"/>
  <c r="L22" i="4"/>
  <c r="N21" i="4"/>
  <c r="M21" i="4"/>
  <c r="L21" i="4"/>
  <c r="N20" i="4"/>
  <c r="M20" i="4"/>
  <c r="L20" i="4"/>
  <c r="P20" i="4" s="1"/>
  <c r="N19" i="4"/>
  <c r="M19" i="4"/>
  <c r="L19" i="4"/>
  <c r="N18" i="4"/>
  <c r="M18" i="4"/>
  <c r="L18" i="4"/>
  <c r="N17" i="4"/>
  <c r="M17" i="4"/>
  <c r="L17" i="4"/>
  <c r="P17" i="4" s="1"/>
  <c r="N16" i="4"/>
  <c r="M16" i="4"/>
  <c r="L16" i="4"/>
  <c r="P16" i="4" s="1"/>
  <c r="N15" i="4"/>
  <c r="M15" i="4"/>
  <c r="L15" i="4"/>
  <c r="N14" i="4"/>
  <c r="M14" i="4"/>
  <c r="L14" i="4"/>
  <c r="N13" i="4"/>
  <c r="M13" i="4"/>
  <c r="L13" i="4"/>
  <c r="P13" i="4" s="1"/>
  <c r="N12" i="4"/>
  <c r="M12" i="4"/>
  <c r="L12" i="4"/>
  <c r="P12" i="4" s="1"/>
  <c r="N11" i="4"/>
  <c r="M11" i="4"/>
  <c r="L11" i="4"/>
  <c r="N10" i="4"/>
  <c r="M10" i="4"/>
  <c r="L10" i="4"/>
  <c r="N9" i="4"/>
  <c r="M9" i="4"/>
  <c r="L9" i="4"/>
  <c r="P9" i="4" s="1"/>
  <c r="N8" i="4"/>
  <c r="M8" i="4"/>
  <c r="L8" i="4"/>
  <c r="P8" i="4" s="1"/>
  <c r="N7" i="4"/>
  <c r="M7" i="4"/>
  <c r="L7" i="4"/>
  <c r="N6" i="4"/>
  <c r="M6" i="4"/>
  <c r="L6" i="4"/>
  <c r="N5" i="4"/>
  <c r="M5" i="4"/>
  <c r="L5" i="4"/>
  <c r="P5" i="4" s="1"/>
  <c r="N4" i="4"/>
  <c r="M4" i="4"/>
  <c r="L4" i="4"/>
  <c r="P4" i="4" s="1"/>
  <c r="N3" i="4"/>
  <c r="N24" i="4" s="1"/>
  <c r="M3" i="4"/>
  <c r="L3" i="4"/>
  <c r="L27" i="2"/>
  <c r="L29" i="2" s="1"/>
  <c r="L28" i="2"/>
  <c r="C31" i="2"/>
  <c r="D31" i="2"/>
  <c r="E31" i="2"/>
  <c r="F31" i="2"/>
  <c r="G31" i="2"/>
  <c r="H31" i="2"/>
  <c r="B31" i="2"/>
  <c r="C30" i="2"/>
  <c r="D30" i="2"/>
  <c r="E30" i="2"/>
  <c r="F30" i="2"/>
  <c r="G30" i="2"/>
  <c r="H30" i="2"/>
  <c r="B30" i="2"/>
  <c r="C29" i="2"/>
  <c r="D29" i="2"/>
  <c r="E29" i="2"/>
  <c r="F29" i="2"/>
  <c r="G29" i="2"/>
  <c r="H29" i="2"/>
  <c r="B29" i="2"/>
  <c r="N4" i="2"/>
  <c r="N5" i="2"/>
  <c r="N6" i="2"/>
  <c r="N7" i="2"/>
  <c r="N24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N3" i="2"/>
  <c r="M3" i="2"/>
  <c r="L4" i="2"/>
  <c r="L5" i="2"/>
  <c r="L6" i="2"/>
  <c r="L23" i="2" s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3" i="2"/>
  <c r="L22" i="1"/>
  <c r="P22" i="1"/>
  <c r="P21" i="2"/>
  <c r="P16" i="2"/>
  <c r="P13" i="2"/>
  <c r="P12" i="2"/>
  <c r="P9" i="2"/>
  <c r="P8" i="2"/>
  <c r="P5" i="2"/>
  <c r="P4" i="2"/>
  <c r="M23" i="2"/>
  <c r="L3" i="1"/>
  <c r="P3" i="1"/>
  <c r="L4" i="1"/>
  <c r="P4" i="1"/>
  <c r="L5" i="1"/>
  <c r="P5" i="1"/>
  <c r="L6" i="1"/>
  <c r="P6" i="1"/>
  <c r="L7" i="1"/>
  <c r="P7" i="1"/>
  <c r="L8" i="1"/>
  <c r="P8" i="1"/>
  <c r="L9" i="1"/>
  <c r="P9" i="1"/>
  <c r="L10" i="1"/>
  <c r="P10" i="1"/>
  <c r="L11" i="1"/>
  <c r="P11" i="1"/>
  <c r="L12" i="1"/>
  <c r="P12" i="1"/>
  <c r="L13" i="1"/>
  <c r="P13" i="1"/>
  <c r="L14" i="1"/>
  <c r="P14" i="1"/>
  <c r="L15" i="1"/>
  <c r="P15" i="1"/>
  <c r="L16" i="1"/>
  <c r="P16" i="1"/>
  <c r="L17" i="1"/>
  <c r="P17" i="1"/>
  <c r="L18" i="1"/>
  <c r="P18" i="1"/>
  <c r="L19" i="1"/>
  <c r="P19" i="1"/>
  <c r="L20" i="1"/>
  <c r="P20" i="1"/>
  <c r="L21" i="1"/>
  <c r="P21" i="1"/>
  <c r="P5" i="6" l="1"/>
  <c r="P9" i="6"/>
  <c r="P7" i="6"/>
  <c r="P11" i="6"/>
  <c r="O11" i="6" s="1"/>
  <c r="P15" i="6"/>
  <c r="P4" i="6"/>
  <c r="P8" i="6"/>
  <c r="O8" i="6" s="1"/>
  <c r="P12" i="6"/>
  <c r="O12" i="6" s="1"/>
  <c r="P16" i="6"/>
  <c r="O16" i="6" s="1"/>
  <c r="P20" i="6"/>
  <c r="M24" i="6"/>
  <c r="P6" i="6"/>
  <c r="O6" i="6" s="1"/>
  <c r="P10" i="6"/>
  <c r="O10" i="6" s="1"/>
  <c r="P14" i="6"/>
  <c r="P18" i="6"/>
  <c r="Q18" i="6" s="1"/>
  <c r="P22" i="6"/>
  <c r="Q22" i="6" s="1"/>
  <c r="O5" i="6"/>
  <c r="Q5" i="6"/>
  <c r="Q17" i="6"/>
  <c r="O17" i="6"/>
  <c r="O4" i="6"/>
  <c r="Q4" i="6"/>
  <c r="Q11" i="6"/>
  <c r="O15" i="6"/>
  <c r="Q15" i="6"/>
  <c r="Q19" i="6"/>
  <c r="O19" i="6"/>
  <c r="O9" i="6"/>
  <c r="Q9" i="6"/>
  <c r="Q13" i="6"/>
  <c r="O13" i="6"/>
  <c r="Q21" i="6"/>
  <c r="O21" i="6"/>
  <c r="Q8" i="6"/>
  <c r="O20" i="6"/>
  <c r="Q20" i="6"/>
  <c r="Q7" i="6"/>
  <c r="O7" i="6"/>
  <c r="Q14" i="6"/>
  <c r="O14" i="6"/>
  <c r="O18" i="6"/>
  <c r="P3" i="6"/>
  <c r="L24" i="6"/>
  <c r="M23" i="6"/>
  <c r="N23" i="6"/>
  <c r="P7" i="5"/>
  <c r="P11" i="5"/>
  <c r="P15" i="5"/>
  <c r="O15" i="5" s="1"/>
  <c r="P19" i="5"/>
  <c r="Q19" i="5" s="1"/>
  <c r="P6" i="5"/>
  <c r="O6" i="5" s="1"/>
  <c r="P5" i="5"/>
  <c r="Q5" i="5" s="1"/>
  <c r="P9" i="5"/>
  <c r="O9" i="5" s="1"/>
  <c r="P13" i="5"/>
  <c r="Q13" i="5" s="1"/>
  <c r="P17" i="5"/>
  <c r="O17" i="5" s="1"/>
  <c r="P4" i="5"/>
  <c r="Q4" i="5" s="1"/>
  <c r="P8" i="5"/>
  <c r="O8" i="5" s="1"/>
  <c r="P12" i="5"/>
  <c r="O12" i="5" s="1"/>
  <c r="P16" i="5"/>
  <c r="O16" i="5" s="1"/>
  <c r="P20" i="5"/>
  <c r="O20" i="5" s="1"/>
  <c r="M23" i="5"/>
  <c r="P10" i="5"/>
  <c r="O10" i="5" s="1"/>
  <c r="P14" i="5"/>
  <c r="O14" i="5" s="1"/>
  <c r="P18" i="5"/>
  <c r="O18" i="5" s="1"/>
  <c r="P22" i="5"/>
  <c r="Q22" i="5" s="1"/>
  <c r="L24" i="5"/>
  <c r="Q21" i="5"/>
  <c r="O21" i="5"/>
  <c r="Q6" i="5"/>
  <c r="O4" i="5"/>
  <c r="Q20" i="5"/>
  <c r="Q7" i="5"/>
  <c r="O7" i="5"/>
  <c r="Q11" i="5"/>
  <c r="O11" i="5"/>
  <c r="Q15" i="5"/>
  <c r="O22" i="5"/>
  <c r="P3" i="5"/>
  <c r="L23" i="5"/>
  <c r="M24" i="5"/>
  <c r="N23" i="5"/>
  <c r="P21" i="4"/>
  <c r="L24" i="4"/>
  <c r="P7" i="4"/>
  <c r="P11" i="4"/>
  <c r="O11" i="4" s="1"/>
  <c r="P15" i="4"/>
  <c r="O15" i="4" s="1"/>
  <c r="P19" i="4"/>
  <c r="M24" i="4"/>
  <c r="P6" i="4"/>
  <c r="Q6" i="4" s="1"/>
  <c r="P10" i="4"/>
  <c r="O10" i="4" s="1"/>
  <c r="P14" i="4"/>
  <c r="P18" i="4"/>
  <c r="Q18" i="4" s="1"/>
  <c r="P22" i="4"/>
  <c r="Q22" i="4" s="1"/>
  <c r="O5" i="4"/>
  <c r="Q5" i="4"/>
  <c r="Q17" i="4"/>
  <c r="O17" i="4"/>
  <c r="Q4" i="4"/>
  <c r="O4" i="4"/>
  <c r="O8" i="4"/>
  <c r="Q8" i="4"/>
  <c r="Q12" i="4"/>
  <c r="O12" i="4"/>
  <c r="O16" i="4"/>
  <c r="Q16" i="4"/>
  <c r="O20" i="4"/>
  <c r="Q20" i="4"/>
  <c r="O13" i="4"/>
  <c r="Q13" i="4"/>
  <c r="Q21" i="4"/>
  <c r="O21" i="4"/>
  <c r="O7" i="4"/>
  <c r="Q7" i="4"/>
  <c r="O19" i="4"/>
  <c r="Q19" i="4"/>
  <c r="Q9" i="4"/>
  <c r="O9" i="4"/>
  <c r="Q14" i="4"/>
  <c r="O14" i="4"/>
  <c r="O18" i="4"/>
  <c r="P3" i="4"/>
  <c r="L23" i="4"/>
  <c r="M23" i="4"/>
  <c r="N23" i="4"/>
  <c r="P7" i="2"/>
  <c r="P11" i="2"/>
  <c r="P15" i="2"/>
  <c r="Q15" i="2" s="1"/>
  <c r="P19" i="2"/>
  <c r="O19" i="2" s="1"/>
  <c r="P18" i="2"/>
  <c r="P22" i="2"/>
  <c r="P6" i="2"/>
  <c r="O6" i="2" s="1"/>
  <c r="P10" i="2"/>
  <c r="Q10" i="2" s="1"/>
  <c r="P14" i="2"/>
  <c r="Q14" i="2" s="1"/>
  <c r="P17" i="2"/>
  <c r="O17" i="2" s="1"/>
  <c r="P20" i="2"/>
  <c r="Q20" i="2" s="1"/>
  <c r="Q7" i="2"/>
  <c r="O7" i="2"/>
  <c r="O15" i="2"/>
  <c r="Q21" i="2"/>
  <c r="O21" i="2"/>
  <c r="Q11" i="2"/>
  <c r="O11" i="2"/>
  <c r="O14" i="2"/>
  <c r="O18" i="2"/>
  <c r="Q18" i="2"/>
  <c r="O22" i="2"/>
  <c r="Q22" i="2"/>
  <c r="Q5" i="2"/>
  <c r="O5" i="2"/>
  <c r="Q9" i="2"/>
  <c r="O9" i="2"/>
  <c r="Q13" i="2"/>
  <c r="O13" i="2"/>
  <c r="Q17" i="2"/>
  <c r="O4" i="2"/>
  <c r="Q4" i="2"/>
  <c r="O8" i="2"/>
  <c r="Q8" i="2"/>
  <c r="O12" i="2"/>
  <c r="Q12" i="2"/>
  <c r="O16" i="2"/>
  <c r="Q16" i="2"/>
  <c r="L24" i="2"/>
  <c r="M24" i="2"/>
  <c r="P3" i="2"/>
  <c r="N23" i="2"/>
  <c r="O22" i="6" l="1"/>
  <c r="Q12" i="6"/>
  <c r="Q6" i="6"/>
  <c r="Q10" i="6"/>
  <c r="Q16" i="6"/>
  <c r="Q3" i="6"/>
  <c r="O3" i="6"/>
  <c r="O19" i="5"/>
  <c r="Q12" i="5"/>
  <c r="Q18" i="5"/>
  <c r="Q17" i="5"/>
  <c r="O5" i="5"/>
  <c r="O13" i="5"/>
  <c r="Q8" i="5"/>
  <c r="Q10" i="5"/>
  <c r="Q9" i="5"/>
  <c r="Q14" i="5"/>
  <c r="Q16" i="5"/>
  <c r="Q3" i="5"/>
  <c r="O3" i="5"/>
  <c r="Q11" i="4"/>
  <c r="O22" i="4"/>
  <c r="O6" i="4"/>
  <c r="Q10" i="4"/>
  <c r="Q15" i="4"/>
  <c r="Q3" i="4"/>
  <c r="O3" i="4"/>
  <c r="Q19" i="2"/>
  <c r="O20" i="2"/>
  <c r="Q6" i="2"/>
  <c r="O10" i="2"/>
  <c r="Q3" i="2"/>
  <c r="O3" i="2"/>
  <c r="Q23" i="6" l="1"/>
  <c r="L28" i="6" s="1"/>
  <c r="L29" i="6" s="1"/>
  <c r="Q23" i="5"/>
  <c r="L28" i="5" s="1"/>
  <c r="L29" i="5" s="1"/>
  <c r="Q23" i="4"/>
  <c r="L28" i="4" s="1"/>
  <c r="L29" i="4" s="1"/>
  <c r="Q23" i="2"/>
</calcChain>
</file>

<file path=xl/sharedStrings.xml><?xml version="1.0" encoding="utf-8"?>
<sst xmlns="http://schemas.openxmlformats.org/spreadsheetml/2006/main" count="178" uniqueCount="34">
  <si>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</si>
  <si>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</si>
  <si>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</si>
  <si>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</si>
  <si>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</si>
  <si>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</si>
  <si>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</si>
  <si>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</si>
  <si>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</si>
  <si>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</si>
  <si>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</si>
  <si>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</si>
  <si>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</si>
  <si>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</si>
  <si>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</si>
  <si>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</si>
  <si>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</si>
  <si>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</si>
  <si>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Data Numerik</t>
  </si>
  <si>
    <t>Data Mentah</t>
  </si>
  <si>
    <t>Centroid</t>
  </si>
  <si>
    <t>m1</t>
  </si>
  <si>
    <t>m2</t>
  </si>
  <si>
    <t>m3</t>
  </si>
  <si>
    <t>Jarak data ke centroid</t>
  </si>
  <si>
    <t>Cluster yang diikuti</t>
  </si>
  <si>
    <t>Jarak Terdekat</t>
  </si>
  <si>
    <t>WCV</t>
  </si>
  <si>
    <t>Total</t>
  </si>
  <si>
    <t>Rata-rata</t>
  </si>
  <si>
    <t>Centroid Baru</t>
  </si>
  <si>
    <t>iterasi 1</t>
  </si>
  <si>
    <t>BCV</t>
  </si>
  <si>
    <t>Rasio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</si>
</sst>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abSelected="1" topLeftCell="F1" workbookViewId="0">
      <selection activeCell="A2" sqref="A2"/>
    </sheetView>
  </sheetViews>
  <sheetFormatPr defaultRowHeight="15" x14ac:dyDescent="0.25"/>
  <cols>
    <col min="1" max="1" width="4.140625" customWidth="1"/>
    <col min="2" max="2" width="12.42578125" customWidth="1"/>
    <col min="4" max="4" width="19.28515625" customWidth="1"/>
    <col min="5" max="5" width="20.28515625" customWidth="1"/>
    <col min="6" max="6" width="21.42578125" customWidth="1"/>
    <col min="7" max="7" width="18" customWidth="1"/>
    <col min="8" max="8" width="16.42578125" customWidth="1"/>
    <col min="9" max="9" width="11.5703125" customWidth="1"/>
    <col min="11" max="11" width="13.5703125" customWidth="1"/>
    <col min="12" max="12" width="9.140625" style="1"/>
    <col min="14" max="14" width="17.7109375" customWidth="1"/>
    <col min="15" max="15" width="21.42578125" customWidth="1"/>
    <col min="16" max="16" width="11.140625" style="1" customWidth="1"/>
    <col min="17" max="17" width="16.5703125" customWidth="1"/>
    <col min="18" max="18" width="12.140625" customWidth="1"/>
  </cols>
  <sheetData>
    <row r="1" spans="2:18" x14ac:dyDescent="0.25">
      <c r="B1" s="4" t="s">
        <v>19</v>
      </c>
      <c r="C1" s="4"/>
      <c r="K1" s="3" t="s">
        <v>18</v>
      </c>
    </row>
    <row r="2" spans="2:1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</row>
    <row r="3" spans="2:18" x14ac:dyDescent="0.25">
      <c r="B3" s="2">
        <v>1</v>
      </c>
      <c r="C3" s="2" t="s">
        <v>8</v>
      </c>
      <c r="D3" s="2">
        <v>19</v>
      </c>
      <c r="E3" s="2">
        <v>15000</v>
      </c>
      <c r="F3" s="2">
        <v>39</v>
      </c>
      <c r="G3" s="2" t="s">
        <v>9</v>
      </c>
      <c r="H3" s="2">
        <v>1</v>
      </c>
      <c r="I3" s="2">
        <v>4</v>
      </c>
      <c r="K3" s="2">
        <v>1</v>
      </c>
      <c r="L3" s="2">
        <f>IF(C3="Male",1,0)</f>
        <v>1</v>
      </c>
      <c r="M3" s="2">
        <v>19</v>
      </c>
      <c r="N3" s="2">
        <v>15000</v>
      </c>
      <c r="O3" s="2">
        <v>39</v>
      </c>
      <c r="P3" s="2">
        <f>IF(G3="Healthcare",5,IF(G3="Engineer",2,IF(G3="Lawyer",7,IF(G3="Entertainment",3,IF(G3="Artist",0,IF(G3="Doctor",1,IF(G3="Homemaker",6,4)))))))</f>
        <v>5</v>
      </c>
      <c r="Q3" s="2">
        <v>1</v>
      </c>
      <c r="R3" s="2">
        <v>4</v>
      </c>
    </row>
    <row r="4" spans="2:18" x14ac:dyDescent="0.25">
      <c r="B4" s="2">
        <v>2</v>
      </c>
      <c r="C4" s="2" t="s">
        <v>8</v>
      </c>
      <c r="D4" s="2">
        <v>21</v>
      </c>
      <c r="E4" s="2">
        <v>35000</v>
      </c>
      <c r="F4" s="2">
        <v>81</v>
      </c>
      <c r="G4" s="2" t="s">
        <v>10</v>
      </c>
      <c r="H4" s="2">
        <v>3</v>
      </c>
      <c r="I4" s="2">
        <v>3</v>
      </c>
      <c r="K4" s="2">
        <v>2</v>
      </c>
      <c r="L4" s="2">
        <f t="shared" ref="L4:L22" si="0">IF(C4="Male",1,0)</f>
        <v>1</v>
      </c>
      <c r="M4" s="2">
        <v>21</v>
      </c>
      <c r="N4" s="2">
        <v>35000</v>
      </c>
      <c r="O4" s="2">
        <v>81</v>
      </c>
      <c r="P4" s="2">
        <f t="shared" ref="P4:P22" si="1">IF(G4="Healthcare",5,IF(G4="Engineer",2,IF(G4="Lawyer",7,IF(G4="Entertainment",3,IF(G4="Artist",0,IF(G4="Doctor",1,IF(G4="Homemaker",6,4)))))))</f>
        <v>2</v>
      </c>
      <c r="Q4" s="2">
        <v>3</v>
      </c>
      <c r="R4" s="2">
        <v>3</v>
      </c>
    </row>
    <row r="5" spans="2:18" x14ac:dyDescent="0.25">
      <c r="B5" s="2">
        <v>3</v>
      </c>
      <c r="C5" s="2" t="s">
        <v>11</v>
      </c>
      <c r="D5" s="2">
        <v>20</v>
      </c>
      <c r="E5" s="2">
        <v>86000</v>
      </c>
      <c r="F5" s="2">
        <v>6</v>
      </c>
      <c r="G5" s="2" t="s">
        <v>10</v>
      </c>
      <c r="H5" s="2">
        <v>1</v>
      </c>
      <c r="I5" s="2">
        <v>1</v>
      </c>
      <c r="K5" s="2">
        <v>3</v>
      </c>
      <c r="L5" s="2">
        <f t="shared" si="0"/>
        <v>0</v>
      </c>
      <c r="M5" s="2">
        <v>20</v>
      </c>
      <c r="N5" s="2">
        <v>86000</v>
      </c>
      <c r="O5" s="2">
        <v>6</v>
      </c>
      <c r="P5" s="2">
        <f t="shared" si="1"/>
        <v>2</v>
      </c>
      <c r="Q5" s="2">
        <v>1</v>
      </c>
      <c r="R5" s="2">
        <v>1</v>
      </c>
    </row>
    <row r="6" spans="2:18" x14ac:dyDescent="0.25">
      <c r="B6" s="2">
        <v>4</v>
      </c>
      <c r="C6" s="2" t="s">
        <v>11</v>
      </c>
      <c r="D6" s="2">
        <v>23</v>
      </c>
      <c r="E6" s="2">
        <v>59000</v>
      </c>
      <c r="F6" s="2">
        <v>77</v>
      </c>
      <c r="G6" s="2" t="s">
        <v>12</v>
      </c>
      <c r="H6" s="2">
        <v>0</v>
      </c>
      <c r="I6" s="2">
        <v>2</v>
      </c>
      <c r="K6" s="2">
        <v>4</v>
      </c>
      <c r="L6" s="2">
        <f t="shared" si="0"/>
        <v>0</v>
      </c>
      <c r="M6" s="2">
        <v>23</v>
      </c>
      <c r="N6" s="2">
        <v>59000</v>
      </c>
      <c r="O6" s="2">
        <v>77</v>
      </c>
      <c r="P6" s="2">
        <f t="shared" si="1"/>
        <v>7</v>
      </c>
      <c r="Q6" s="2">
        <v>0</v>
      </c>
      <c r="R6" s="2">
        <v>2</v>
      </c>
    </row>
    <row r="7" spans="2:18" x14ac:dyDescent="0.25">
      <c r="B7" s="2">
        <v>5</v>
      </c>
      <c r="C7" s="2" t="s">
        <v>11</v>
      </c>
      <c r="D7" s="2">
        <v>31</v>
      </c>
      <c r="E7" s="2">
        <v>38000</v>
      </c>
      <c r="F7" s="2">
        <v>40</v>
      </c>
      <c r="G7" s="2" t="s">
        <v>13</v>
      </c>
      <c r="H7" s="2">
        <v>2</v>
      </c>
      <c r="I7" s="2">
        <v>6</v>
      </c>
      <c r="K7" s="2">
        <v>5</v>
      </c>
      <c r="L7" s="2">
        <f t="shared" si="0"/>
        <v>0</v>
      </c>
      <c r="M7" s="2">
        <v>31</v>
      </c>
      <c r="N7" s="2">
        <v>38000</v>
      </c>
      <c r="O7" s="2">
        <v>40</v>
      </c>
      <c r="P7" s="2">
        <f t="shared" si="1"/>
        <v>3</v>
      </c>
      <c r="Q7" s="2">
        <v>2</v>
      </c>
      <c r="R7" s="2">
        <v>6</v>
      </c>
    </row>
    <row r="8" spans="2:18" x14ac:dyDescent="0.25">
      <c r="B8" s="2">
        <v>6</v>
      </c>
      <c r="C8" s="2" t="s">
        <v>11</v>
      </c>
      <c r="D8" s="2">
        <v>22</v>
      </c>
      <c r="E8" s="2">
        <v>58000</v>
      </c>
      <c r="F8" s="2">
        <v>76</v>
      </c>
      <c r="G8" s="2" t="s">
        <v>14</v>
      </c>
      <c r="H8" s="2">
        <v>0</v>
      </c>
      <c r="I8" s="2">
        <v>2</v>
      </c>
      <c r="K8" s="2">
        <v>6</v>
      </c>
      <c r="L8" s="2">
        <f t="shared" si="0"/>
        <v>0</v>
      </c>
      <c r="M8" s="2">
        <v>22</v>
      </c>
      <c r="N8" s="2">
        <v>58000</v>
      </c>
      <c r="O8" s="2">
        <v>76</v>
      </c>
      <c r="P8" s="2">
        <f t="shared" si="1"/>
        <v>0</v>
      </c>
      <c r="Q8" s="2">
        <v>0</v>
      </c>
      <c r="R8" s="2">
        <v>2</v>
      </c>
    </row>
    <row r="9" spans="2:18" x14ac:dyDescent="0.25">
      <c r="B9" s="2">
        <v>7</v>
      </c>
      <c r="C9" s="2" t="s">
        <v>11</v>
      </c>
      <c r="D9" s="2">
        <v>35</v>
      </c>
      <c r="E9" s="2">
        <v>31000</v>
      </c>
      <c r="F9" s="2">
        <v>6</v>
      </c>
      <c r="G9" s="2" t="s">
        <v>9</v>
      </c>
      <c r="H9" s="2">
        <v>1</v>
      </c>
      <c r="I9" s="2">
        <v>3</v>
      </c>
      <c r="K9" s="2">
        <v>7</v>
      </c>
      <c r="L9" s="2">
        <f t="shared" si="0"/>
        <v>0</v>
      </c>
      <c r="M9" s="2">
        <v>35</v>
      </c>
      <c r="N9" s="2">
        <v>31000</v>
      </c>
      <c r="O9" s="2">
        <v>6</v>
      </c>
      <c r="P9" s="2">
        <f t="shared" si="1"/>
        <v>5</v>
      </c>
      <c r="Q9" s="2">
        <v>1</v>
      </c>
      <c r="R9" s="2">
        <v>3</v>
      </c>
    </row>
    <row r="10" spans="2:18" x14ac:dyDescent="0.25">
      <c r="B10" s="2">
        <v>8</v>
      </c>
      <c r="C10" s="2" t="s">
        <v>11</v>
      </c>
      <c r="D10" s="2">
        <v>23</v>
      </c>
      <c r="E10" s="2">
        <v>84000</v>
      </c>
      <c r="F10" s="2">
        <v>94</v>
      </c>
      <c r="G10" s="2" t="s">
        <v>9</v>
      </c>
      <c r="H10" s="2">
        <v>1</v>
      </c>
      <c r="I10" s="2">
        <v>3</v>
      </c>
      <c r="K10" s="2">
        <v>8</v>
      </c>
      <c r="L10" s="2">
        <f t="shared" si="0"/>
        <v>0</v>
      </c>
      <c r="M10" s="2">
        <v>23</v>
      </c>
      <c r="N10" s="2">
        <v>84000</v>
      </c>
      <c r="O10" s="2">
        <v>94</v>
      </c>
      <c r="P10" s="2">
        <f t="shared" si="1"/>
        <v>5</v>
      </c>
      <c r="Q10" s="2">
        <v>1</v>
      </c>
      <c r="R10" s="2">
        <v>3</v>
      </c>
    </row>
    <row r="11" spans="2:18" x14ac:dyDescent="0.25">
      <c r="B11" s="2">
        <v>9</v>
      </c>
      <c r="C11" s="2" t="s">
        <v>8</v>
      </c>
      <c r="D11" s="2">
        <v>64</v>
      </c>
      <c r="E11" s="2">
        <v>97000</v>
      </c>
      <c r="F11" s="2">
        <v>3</v>
      </c>
      <c r="G11" s="2" t="s">
        <v>10</v>
      </c>
      <c r="H11" s="2">
        <v>0</v>
      </c>
      <c r="I11" s="2">
        <v>3</v>
      </c>
      <c r="K11" s="2">
        <v>9</v>
      </c>
      <c r="L11" s="2">
        <f t="shared" si="0"/>
        <v>1</v>
      </c>
      <c r="M11" s="2">
        <v>64</v>
      </c>
      <c r="N11" s="2">
        <v>97000</v>
      </c>
      <c r="O11" s="2">
        <v>3</v>
      </c>
      <c r="P11" s="2">
        <f t="shared" si="1"/>
        <v>2</v>
      </c>
      <c r="Q11" s="2">
        <v>0</v>
      </c>
      <c r="R11" s="2">
        <v>3</v>
      </c>
    </row>
    <row r="12" spans="2:18" x14ac:dyDescent="0.25">
      <c r="B12" s="2">
        <v>10</v>
      </c>
      <c r="C12" s="2" t="s">
        <v>11</v>
      </c>
      <c r="D12" s="2">
        <v>30</v>
      </c>
      <c r="E12" s="2">
        <v>98000</v>
      </c>
      <c r="F12" s="2">
        <v>72</v>
      </c>
      <c r="G12" s="2" t="s">
        <v>14</v>
      </c>
      <c r="H12" s="2">
        <v>1</v>
      </c>
      <c r="I12" s="2">
        <v>4</v>
      </c>
      <c r="K12" s="2">
        <v>10</v>
      </c>
      <c r="L12" s="2">
        <f t="shared" si="0"/>
        <v>0</v>
      </c>
      <c r="M12" s="2">
        <v>30</v>
      </c>
      <c r="N12" s="2">
        <v>98000</v>
      </c>
      <c r="O12" s="2">
        <v>72</v>
      </c>
      <c r="P12" s="2">
        <f t="shared" si="1"/>
        <v>0</v>
      </c>
      <c r="Q12" s="2">
        <v>1</v>
      </c>
      <c r="R12" s="2">
        <v>4</v>
      </c>
    </row>
    <row r="13" spans="2:18" x14ac:dyDescent="0.25">
      <c r="B13" s="2">
        <v>11</v>
      </c>
      <c r="C13" s="2" t="s">
        <v>8</v>
      </c>
      <c r="D13" s="2">
        <v>67</v>
      </c>
      <c r="E13" s="2">
        <v>7000</v>
      </c>
      <c r="F13" s="2">
        <v>14</v>
      </c>
      <c r="G13" s="2" t="s">
        <v>10</v>
      </c>
      <c r="H13" s="2">
        <v>1</v>
      </c>
      <c r="I13" s="2">
        <v>3</v>
      </c>
      <c r="K13" s="2">
        <v>11</v>
      </c>
      <c r="L13" s="2">
        <f t="shared" si="0"/>
        <v>1</v>
      </c>
      <c r="M13" s="2">
        <v>67</v>
      </c>
      <c r="N13" s="2">
        <v>7000</v>
      </c>
      <c r="O13" s="2">
        <v>14</v>
      </c>
      <c r="P13" s="2">
        <f t="shared" si="1"/>
        <v>2</v>
      </c>
      <c r="Q13" s="2">
        <v>1</v>
      </c>
      <c r="R13" s="2">
        <v>3</v>
      </c>
    </row>
    <row r="14" spans="2:18" x14ac:dyDescent="0.25">
      <c r="B14" s="2">
        <v>12</v>
      </c>
      <c r="C14" s="2" t="s">
        <v>11</v>
      </c>
      <c r="D14" s="2">
        <v>35</v>
      </c>
      <c r="E14" s="2">
        <v>93000</v>
      </c>
      <c r="F14" s="2">
        <v>99</v>
      </c>
      <c r="G14" s="2" t="s">
        <v>9</v>
      </c>
      <c r="H14" s="2">
        <v>4</v>
      </c>
      <c r="I14" s="2">
        <v>4</v>
      </c>
      <c r="K14" s="2">
        <v>12</v>
      </c>
      <c r="L14" s="2">
        <f t="shared" si="0"/>
        <v>0</v>
      </c>
      <c r="M14" s="2">
        <v>35</v>
      </c>
      <c r="N14" s="2">
        <v>93000</v>
      </c>
      <c r="O14" s="2">
        <v>99</v>
      </c>
      <c r="P14" s="2">
        <f t="shared" si="1"/>
        <v>5</v>
      </c>
      <c r="Q14" s="2">
        <v>4</v>
      </c>
      <c r="R14" s="2">
        <v>4</v>
      </c>
    </row>
    <row r="15" spans="2:18" x14ac:dyDescent="0.25">
      <c r="B15" s="2">
        <v>13</v>
      </c>
      <c r="C15" s="2" t="s">
        <v>11</v>
      </c>
      <c r="D15" s="2">
        <v>58</v>
      </c>
      <c r="E15" s="2">
        <v>80000</v>
      </c>
      <c r="F15" s="2">
        <v>15</v>
      </c>
      <c r="G15" s="2" t="s">
        <v>15</v>
      </c>
      <c r="H15" s="2">
        <v>0</v>
      </c>
      <c r="I15" s="2">
        <v>5</v>
      </c>
      <c r="K15" s="2">
        <v>13</v>
      </c>
      <c r="L15" s="2">
        <f t="shared" si="0"/>
        <v>0</v>
      </c>
      <c r="M15" s="2">
        <v>58</v>
      </c>
      <c r="N15" s="2">
        <v>80000</v>
      </c>
      <c r="O15" s="2">
        <v>15</v>
      </c>
      <c r="P15" s="2">
        <f t="shared" si="1"/>
        <v>4</v>
      </c>
      <c r="Q15" s="2">
        <v>0</v>
      </c>
      <c r="R15" s="2">
        <v>5</v>
      </c>
    </row>
    <row r="16" spans="2:18" x14ac:dyDescent="0.25">
      <c r="B16" s="2">
        <v>14</v>
      </c>
      <c r="C16" s="2" t="s">
        <v>11</v>
      </c>
      <c r="D16" s="2">
        <v>24</v>
      </c>
      <c r="E16" s="2">
        <v>91000</v>
      </c>
      <c r="F16" s="2">
        <v>77</v>
      </c>
      <c r="G16" s="2" t="s">
        <v>12</v>
      </c>
      <c r="H16" s="2">
        <v>1</v>
      </c>
      <c r="I16" s="2">
        <v>1</v>
      </c>
      <c r="K16" s="2">
        <v>14</v>
      </c>
      <c r="L16" s="2">
        <f t="shared" si="0"/>
        <v>0</v>
      </c>
      <c r="M16" s="2">
        <v>24</v>
      </c>
      <c r="N16" s="2">
        <v>91000</v>
      </c>
      <c r="O16" s="2">
        <v>77</v>
      </c>
      <c r="P16" s="2">
        <f t="shared" si="1"/>
        <v>7</v>
      </c>
      <c r="Q16" s="2">
        <v>1</v>
      </c>
      <c r="R16" s="2">
        <v>1</v>
      </c>
    </row>
    <row r="17" spans="2:18" x14ac:dyDescent="0.25">
      <c r="B17" s="2">
        <v>15</v>
      </c>
      <c r="C17" s="2" t="s">
        <v>8</v>
      </c>
      <c r="D17" s="2">
        <v>37</v>
      </c>
      <c r="E17" s="2">
        <v>19000</v>
      </c>
      <c r="F17" s="2">
        <v>13</v>
      </c>
      <c r="G17" s="2" t="s">
        <v>16</v>
      </c>
      <c r="H17" s="2">
        <v>0</v>
      </c>
      <c r="I17" s="2">
        <v>1</v>
      </c>
      <c r="K17" s="2">
        <v>15</v>
      </c>
      <c r="L17" s="2">
        <f t="shared" si="0"/>
        <v>1</v>
      </c>
      <c r="M17" s="2">
        <v>37</v>
      </c>
      <c r="N17" s="2">
        <v>19000</v>
      </c>
      <c r="O17" s="2">
        <v>13</v>
      </c>
      <c r="P17" s="2">
        <f t="shared" si="1"/>
        <v>1</v>
      </c>
      <c r="Q17" s="2">
        <v>0</v>
      </c>
      <c r="R17" s="2">
        <v>1</v>
      </c>
    </row>
    <row r="18" spans="2:18" x14ac:dyDescent="0.25">
      <c r="B18" s="2">
        <v>16</v>
      </c>
      <c r="C18" s="2" t="s">
        <v>8</v>
      </c>
      <c r="D18" s="2">
        <v>22</v>
      </c>
      <c r="E18" s="2">
        <v>51000</v>
      </c>
      <c r="F18" s="2">
        <v>79</v>
      </c>
      <c r="G18" s="2" t="s">
        <v>9</v>
      </c>
      <c r="H18" s="2">
        <v>1</v>
      </c>
      <c r="I18" s="2">
        <v>2</v>
      </c>
      <c r="K18" s="2">
        <v>16</v>
      </c>
      <c r="L18" s="2">
        <f t="shared" si="0"/>
        <v>1</v>
      </c>
      <c r="M18" s="2">
        <v>22</v>
      </c>
      <c r="N18" s="2">
        <v>51000</v>
      </c>
      <c r="O18" s="2">
        <v>79</v>
      </c>
      <c r="P18" s="2">
        <f t="shared" si="1"/>
        <v>5</v>
      </c>
      <c r="Q18" s="2">
        <v>1</v>
      </c>
      <c r="R18" s="2">
        <v>2</v>
      </c>
    </row>
    <row r="19" spans="2:18" x14ac:dyDescent="0.25">
      <c r="B19" s="2">
        <v>17</v>
      </c>
      <c r="C19" s="2" t="s">
        <v>11</v>
      </c>
      <c r="D19" s="2">
        <v>35</v>
      </c>
      <c r="E19" s="2">
        <v>29000</v>
      </c>
      <c r="F19" s="2">
        <v>35</v>
      </c>
      <c r="G19" s="2" t="s">
        <v>17</v>
      </c>
      <c r="H19" s="2">
        <v>9</v>
      </c>
      <c r="I19" s="2">
        <v>5</v>
      </c>
      <c r="K19" s="2">
        <v>17</v>
      </c>
      <c r="L19" s="2">
        <f t="shared" si="0"/>
        <v>0</v>
      </c>
      <c r="M19" s="2">
        <v>35</v>
      </c>
      <c r="N19" s="2">
        <v>29000</v>
      </c>
      <c r="O19" s="2">
        <v>35</v>
      </c>
      <c r="P19" s="2">
        <f t="shared" si="1"/>
        <v>6</v>
      </c>
      <c r="Q19" s="2">
        <v>9</v>
      </c>
      <c r="R19" s="2">
        <v>5</v>
      </c>
    </row>
    <row r="20" spans="2:18" x14ac:dyDescent="0.25">
      <c r="B20" s="2">
        <v>18</v>
      </c>
      <c r="C20" s="2" t="s">
        <v>8</v>
      </c>
      <c r="D20" s="2">
        <v>20</v>
      </c>
      <c r="E20" s="2">
        <v>89000</v>
      </c>
      <c r="F20" s="2">
        <v>66</v>
      </c>
      <c r="G20" s="2" t="s">
        <v>9</v>
      </c>
      <c r="H20" s="2">
        <v>1</v>
      </c>
      <c r="I20" s="2">
        <v>6</v>
      </c>
      <c r="K20" s="2">
        <v>18</v>
      </c>
      <c r="L20" s="2">
        <f t="shared" si="0"/>
        <v>1</v>
      </c>
      <c r="M20" s="2">
        <v>20</v>
      </c>
      <c r="N20" s="2">
        <v>89000</v>
      </c>
      <c r="O20" s="2">
        <v>66</v>
      </c>
      <c r="P20" s="2">
        <f t="shared" si="1"/>
        <v>5</v>
      </c>
      <c r="Q20" s="2">
        <v>1</v>
      </c>
      <c r="R20" s="2">
        <v>6</v>
      </c>
    </row>
    <row r="21" spans="2:18" x14ac:dyDescent="0.25">
      <c r="B21" s="2">
        <v>19</v>
      </c>
      <c r="C21" s="2" t="s">
        <v>8</v>
      </c>
      <c r="D21" s="2">
        <v>52</v>
      </c>
      <c r="E21" s="2">
        <v>20000</v>
      </c>
      <c r="F21" s="2">
        <v>29</v>
      </c>
      <c r="G21" s="2" t="s">
        <v>13</v>
      </c>
      <c r="H21" s="2">
        <v>1</v>
      </c>
      <c r="I21" s="2">
        <v>4</v>
      </c>
      <c r="K21" s="2">
        <v>19</v>
      </c>
      <c r="L21" s="2">
        <f t="shared" si="0"/>
        <v>1</v>
      </c>
      <c r="M21" s="2">
        <v>52</v>
      </c>
      <c r="N21" s="2">
        <v>20000</v>
      </c>
      <c r="O21" s="2">
        <v>29</v>
      </c>
      <c r="P21" s="2">
        <f t="shared" si="1"/>
        <v>3</v>
      </c>
      <c r="Q21" s="2">
        <v>1</v>
      </c>
      <c r="R21" s="2">
        <v>4</v>
      </c>
    </row>
    <row r="22" spans="2:18" x14ac:dyDescent="0.25">
      <c r="B22" s="2">
        <v>20</v>
      </c>
      <c r="C22" s="2" t="s">
        <v>11</v>
      </c>
      <c r="D22" s="2">
        <v>35</v>
      </c>
      <c r="E22" s="2">
        <v>62000</v>
      </c>
      <c r="F22" s="2">
        <v>98</v>
      </c>
      <c r="G22" s="2" t="s">
        <v>14</v>
      </c>
      <c r="H22" s="2">
        <v>0</v>
      </c>
      <c r="I22" s="2">
        <v>1</v>
      </c>
      <c r="K22" s="2">
        <v>20</v>
      </c>
      <c r="L22" s="2">
        <f t="shared" si="0"/>
        <v>0</v>
      </c>
      <c r="M22" s="2">
        <v>35</v>
      </c>
      <c r="N22" s="2">
        <v>62000</v>
      </c>
      <c r="O22" s="2">
        <v>98</v>
      </c>
      <c r="P22" s="2">
        <f t="shared" si="1"/>
        <v>0</v>
      </c>
      <c r="Q22" s="2">
        <v>0</v>
      </c>
      <c r="R22" s="2">
        <v>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69" zoomScaleNormal="69" workbookViewId="0">
      <selection activeCell="J28" sqref="J28"/>
    </sheetView>
  </sheetViews>
  <sheetFormatPr defaultRowHeight="15" x14ac:dyDescent="0.25"/>
  <cols>
    <col min="1" max="1" width="12.5703125" customWidth="1"/>
    <col min="2" max="2" width="9.140625" customWidth="1"/>
    <col min="4" max="4" width="18.42578125" customWidth="1"/>
    <col min="5" max="5" width="26.140625" customWidth="1"/>
    <col min="6" max="6" width="12.140625" customWidth="1"/>
    <col min="7" max="7" width="18.28515625" customWidth="1"/>
    <col min="8" max="8" width="15.42578125" customWidth="1"/>
    <col min="11" max="11" width="15" customWidth="1"/>
    <col min="13" max="13" width="13.5703125" customWidth="1"/>
    <col min="15" max="15" width="17.28515625" customWidth="1"/>
    <col min="16" max="16" width="11.28515625" customWidth="1"/>
    <col min="17" max="17" width="11.85546875" customWidth="1"/>
  </cols>
  <sheetData>
    <row r="1" spans="1:17" ht="15.75" x14ac:dyDescent="0.25">
      <c r="A1" s="5" t="s">
        <v>20</v>
      </c>
      <c r="B1" s="5"/>
      <c r="C1" s="5"/>
      <c r="D1" s="5"/>
      <c r="K1" s="5" t="s">
        <v>0</v>
      </c>
      <c r="L1" s="5" t="s">
        <v>24</v>
      </c>
      <c r="M1" s="5"/>
      <c r="N1" s="5"/>
      <c r="O1" s="9" t="s">
        <v>25</v>
      </c>
      <c r="P1" s="9" t="s">
        <v>26</v>
      </c>
      <c r="Q1" s="5" t="s">
        <v>27</v>
      </c>
    </row>
    <row r="2" spans="1:17" ht="15.75" x14ac:dyDescent="0.25">
      <c r="A2" s="6" t="s">
        <v>21</v>
      </c>
      <c r="B2" s="8">
        <v>1</v>
      </c>
      <c r="C2" s="8">
        <v>19</v>
      </c>
      <c r="D2" s="8">
        <v>15000</v>
      </c>
      <c r="E2" s="8">
        <v>39</v>
      </c>
      <c r="F2" s="8">
        <v>5</v>
      </c>
      <c r="G2" s="8">
        <v>1</v>
      </c>
      <c r="H2" s="8">
        <v>4</v>
      </c>
      <c r="K2" s="5"/>
      <c r="L2" s="6" t="s">
        <v>21</v>
      </c>
      <c r="M2" s="6" t="s">
        <v>22</v>
      </c>
      <c r="N2" s="6" t="s">
        <v>23</v>
      </c>
      <c r="O2" s="9"/>
      <c r="P2" s="9"/>
      <c r="Q2" s="5"/>
    </row>
    <row r="3" spans="1:17" ht="15.75" x14ac:dyDescent="0.25">
      <c r="A3" s="6" t="s">
        <v>22</v>
      </c>
      <c r="B3" s="8">
        <v>0</v>
      </c>
      <c r="C3" s="8">
        <v>23</v>
      </c>
      <c r="D3" s="8">
        <v>84000</v>
      </c>
      <c r="E3" s="8">
        <v>94</v>
      </c>
      <c r="F3" s="8">
        <v>5</v>
      </c>
      <c r="G3" s="8">
        <v>1</v>
      </c>
      <c r="H3" s="8">
        <v>3</v>
      </c>
      <c r="K3" s="10">
        <v>1</v>
      </c>
      <c r="L3" s="11">
        <f>SQRT(($B$2-B7)^2+($C$2-C7)^2+($D$2-D7)^2+($E$2-E7)^2+($F$2-F7)^2+($G$2-G7)^2+($H$2-H7)^2)</f>
        <v>0</v>
      </c>
      <c r="M3" s="11">
        <f>SQRT(($B$3-B7)^2+($C$3-C7)^2+($D$3-D7)^2+($E$3-E7)^2+($F$3-F7)^2+($G$3-G7)^2+($H$3-H7)^2)</f>
        <v>69000.02205072112</v>
      </c>
      <c r="N3" s="11">
        <f>SQRT(($B$4-B7)^2+($C$4-C7)^2+($D$4-D7)^2+($E$4-E7)^2+($F$4-F7)^2+($G$4-G7)^2+($H$4-H7)^2)</f>
        <v>74000.0049594593</v>
      </c>
      <c r="O3" s="8">
        <f>IF(P3=L3,1,(IF(P3=M3,2,
3)))</f>
        <v>1</v>
      </c>
      <c r="P3" s="8">
        <f>MIN(L3:N3)</f>
        <v>0</v>
      </c>
      <c r="Q3" s="8">
        <f>P3^2</f>
        <v>0</v>
      </c>
    </row>
    <row r="4" spans="1:17" ht="15.75" x14ac:dyDescent="0.25">
      <c r="A4" s="6" t="s">
        <v>23</v>
      </c>
      <c r="B4" s="8">
        <v>1</v>
      </c>
      <c r="C4" s="8">
        <v>20</v>
      </c>
      <c r="D4" s="8">
        <v>89000</v>
      </c>
      <c r="E4" s="8">
        <v>66</v>
      </c>
      <c r="F4" s="8">
        <v>5</v>
      </c>
      <c r="G4" s="8">
        <v>1</v>
      </c>
      <c r="H4" s="8">
        <v>6</v>
      </c>
      <c r="K4" s="10">
        <v>2</v>
      </c>
      <c r="L4" s="11">
        <f t="shared" ref="L4:L22" si="0">SQRT(($B$2-B8)^2+($C$2-C8)^2+($D$2-D8)^2+($E$2-E8)^2+($F$2-F8)^2+($G$2-G8)^2+($H$2-H8)^2)</f>
        <v>20000.044549950384</v>
      </c>
      <c r="M4" s="11">
        <f t="shared" ref="M4:M22" si="1">SQRT(($B$3-B8)^2+($C$3-C8)^2+($D$3-D8)^2+($E$3-E8)^2+($F$3-F8)^2+($G$3-G8)^2+($H$3-H8)^2)</f>
        <v>49000.001908163227</v>
      </c>
      <c r="N4" s="11">
        <f t="shared" ref="N4:N22" si="2">SQRT(($B$4-B8)^2+($C$4-C8)^2+($D$4-D8)^2+($E$4-E8)^2+($F$4-F8)^2+($G$4-G8)^2+($H$4-H8)^2)</f>
        <v>54000.002296296247</v>
      </c>
      <c r="O4" s="8">
        <f>IF(P4=L4,1,(IF(P4=M4,2,
3)))</f>
        <v>1</v>
      </c>
      <c r="P4" s="8">
        <f t="shared" ref="P4:P22" si="3">MIN(L4:N4)</f>
        <v>20000.044549950384</v>
      </c>
      <c r="Q4" s="8">
        <f t="shared" ref="Q4:Q22" si="4">P4^2</f>
        <v>400001782.00000006</v>
      </c>
    </row>
    <row r="5" spans="1:17" ht="15.75" x14ac:dyDescent="0.25">
      <c r="K5" s="10">
        <v>3</v>
      </c>
      <c r="L5" s="11">
        <f t="shared" si="0"/>
        <v>71000.007809858726</v>
      </c>
      <c r="M5" s="11">
        <f t="shared" si="1"/>
        <v>2001.9405585581205</v>
      </c>
      <c r="N5" s="11">
        <f t="shared" si="2"/>
        <v>3000.6057721733455</v>
      </c>
      <c r="O5" s="8">
        <f t="shared" ref="O5:O22" si="5">IF(P5=L5,1,(IF(P5=M5,2,
3)))</f>
        <v>2</v>
      </c>
      <c r="P5" s="8">
        <f t="shared" si="3"/>
        <v>2001.9405585581205</v>
      </c>
      <c r="Q5" s="8">
        <f t="shared" si="4"/>
        <v>4007765.9999999995</v>
      </c>
    </row>
    <row r="6" spans="1:17" ht="15.75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K6" s="10">
        <v>4</v>
      </c>
      <c r="L6" s="11">
        <f t="shared" si="0"/>
        <v>44000.016704542286</v>
      </c>
      <c r="M6" s="11">
        <f t="shared" si="1"/>
        <v>25000.005899999305</v>
      </c>
      <c r="N6" s="11">
        <f t="shared" si="2"/>
        <v>30000.002533333227</v>
      </c>
      <c r="O6" s="8">
        <f t="shared" si="5"/>
        <v>2</v>
      </c>
      <c r="P6" s="8">
        <f t="shared" si="3"/>
        <v>25000.005899999305</v>
      </c>
      <c r="Q6" s="8">
        <f t="shared" si="4"/>
        <v>625000295.00000012</v>
      </c>
    </row>
    <row r="7" spans="1:17" ht="15.75" x14ac:dyDescent="0.25">
      <c r="A7" s="13">
        <v>1</v>
      </c>
      <c r="B7" s="13">
        <v>1</v>
      </c>
      <c r="C7" s="13">
        <v>19</v>
      </c>
      <c r="D7" s="13">
        <v>15000</v>
      </c>
      <c r="E7" s="13">
        <v>39</v>
      </c>
      <c r="F7" s="13">
        <v>5</v>
      </c>
      <c r="G7" s="13">
        <v>1</v>
      </c>
      <c r="H7" s="13">
        <v>4</v>
      </c>
      <c r="I7" s="1"/>
      <c r="K7" s="10">
        <v>5</v>
      </c>
      <c r="L7" s="11">
        <f t="shared" si="0"/>
        <v>23000.003369564969</v>
      </c>
      <c r="M7" s="11">
        <f t="shared" si="1"/>
        <v>46000.032543466747</v>
      </c>
      <c r="N7" s="11">
        <f t="shared" si="2"/>
        <v>51000.007872548413</v>
      </c>
      <c r="O7" s="8">
        <f t="shared" si="5"/>
        <v>1</v>
      </c>
      <c r="P7" s="8">
        <f t="shared" si="3"/>
        <v>23000.003369564969</v>
      </c>
      <c r="Q7" s="8">
        <f t="shared" si="4"/>
        <v>529000154.99999994</v>
      </c>
    </row>
    <row r="8" spans="1:17" ht="15.75" x14ac:dyDescent="0.25">
      <c r="A8" s="13">
        <v>2</v>
      </c>
      <c r="B8" s="13">
        <v>1</v>
      </c>
      <c r="C8" s="13">
        <v>21</v>
      </c>
      <c r="D8" s="13">
        <v>35000</v>
      </c>
      <c r="E8" s="13">
        <v>81</v>
      </c>
      <c r="F8" s="13">
        <v>2</v>
      </c>
      <c r="G8" s="13">
        <v>3</v>
      </c>
      <c r="H8" s="13">
        <v>3</v>
      </c>
      <c r="I8" s="1"/>
      <c r="K8" s="10">
        <v>6</v>
      </c>
      <c r="L8" s="11">
        <f t="shared" si="0"/>
        <v>43000.016383717812</v>
      </c>
      <c r="M8" s="11">
        <f t="shared" si="1"/>
        <v>26000.006769229887</v>
      </c>
      <c r="N8" s="11">
        <f t="shared" si="2"/>
        <v>31000.00237096765</v>
      </c>
      <c r="O8" s="8">
        <f t="shared" si="5"/>
        <v>2</v>
      </c>
      <c r="P8" s="8">
        <f t="shared" si="3"/>
        <v>26000.006769229887</v>
      </c>
      <c r="Q8" s="8">
        <f t="shared" si="4"/>
        <v>676000352</v>
      </c>
    </row>
    <row r="9" spans="1:17" ht="15.75" x14ac:dyDescent="0.25">
      <c r="A9" s="14">
        <v>3</v>
      </c>
      <c r="B9" s="14">
        <v>0</v>
      </c>
      <c r="C9" s="14">
        <v>20</v>
      </c>
      <c r="D9" s="14">
        <v>86000</v>
      </c>
      <c r="E9" s="14">
        <v>6</v>
      </c>
      <c r="F9" s="14">
        <v>2</v>
      </c>
      <c r="G9" s="14">
        <v>1</v>
      </c>
      <c r="H9" s="14">
        <v>1</v>
      </c>
      <c r="I9" s="1"/>
      <c r="K9" s="10">
        <v>7</v>
      </c>
      <c r="L9" s="11">
        <f t="shared" si="0"/>
        <v>16000.042093694628</v>
      </c>
      <c r="M9" s="11">
        <f t="shared" si="1"/>
        <v>53000.074415042101</v>
      </c>
      <c r="N9" s="11">
        <f t="shared" si="2"/>
        <v>58000.033060335409</v>
      </c>
      <c r="O9" s="8">
        <f t="shared" si="5"/>
        <v>1</v>
      </c>
      <c r="P9" s="8">
        <f t="shared" si="3"/>
        <v>16000.042093694628</v>
      </c>
      <c r="Q9" s="8">
        <f t="shared" si="4"/>
        <v>256001347</v>
      </c>
    </row>
    <row r="10" spans="1:17" ht="15.75" x14ac:dyDescent="0.25">
      <c r="A10" s="14">
        <v>4</v>
      </c>
      <c r="B10" s="14">
        <v>0</v>
      </c>
      <c r="C10" s="14">
        <v>23</v>
      </c>
      <c r="D10" s="14">
        <v>59000</v>
      </c>
      <c r="E10" s="14">
        <v>77</v>
      </c>
      <c r="F10" s="14">
        <v>7</v>
      </c>
      <c r="G10" s="14">
        <v>0</v>
      </c>
      <c r="H10" s="14">
        <v>2</v>
      </c>
      <c r="I10" s="1"/>
      <c r="K10" s="10">
        <v>8</v>
      </c>
      <c r="L10" s="11">
        <f t="shared" si="0"/>
        <v>69000.02205072112</v>
      </c>
      <c r="M10" s="11">
        <f t="shared" si="1"/>
        <v>0</v>
      </c>
      <c r="N10" s="11">
        <f t="shared" si="2"/>
        <v>5000.0802993552015</v>
      </c>
      <c r="O10" s="8">
        <f t="shared" si="5"/>
        <v>2</v>
      </c>
      <c r="P10" s="8">
        <f t="shared" si="3"/>
        <v>0</v>
      </c>
      <c r="Q10" s="8">
        <f t="shared" si="4"/>
        <v>0</v>
      </c>
    </row>
    <row r="11" spans="1:17" ht="15.75" x14ac:dyDescent="0.25">
      <c r="A11" s="13">
        <v>5</v>
      </c>
      <c r="B11" s="13">
        <v>0</v>
      </c>
      <c r="C11" s="13">
        <v>31</v>
      </c>
      <c r="D11" s="13">
        <v>38000</v>
      </c>
      <c r="E11" s="13">
        <v>40</v>
      </c>
      <c r="F11" s="13">
        <v>3</v>
      </c>
      <c r="G11" s="13">
        <v>2</v>
      </c>
      <c r="H11" s="13">
        <v>6</v>
      </c>
      <c r="I11" s="1"/>
      <c r="K11" s="10">
        <v>9</v>
      </c>
      <c r="L11" s="11">
        <f t="shared" si="0"/>
        <v>82000.020317070652</v>
      </c>
      <c r="M11" s="11">
        <f t="shared" si="1"/>
        <v>13000.383571264349</v>
      </c>
      <c r="N11" s="11">
        <f t="shared" si="2"/>
        <v>8000.3702414325799</v>
      </c>
      <c r="O11" s="8">
        <f t="shared" si="5"/>
        <v>3</v>
      </c>
      <c r="P11" s="8">
        <f t="shared" si="3"/>
        <v>8000.3702414325799</v>
      </c>
      <c r="Q11" s="8">
        <f t="shared" si="4"/>
        <v>64005923.999999993</v>
      </c>
    </row>
    <row r="12" spans="1:17" ht="15.75" x14ac:dyDescent="0.25">
      <c r="A12" s="14">
        <v>6</v>
      </c>
      <c r="B12" s="14">
        <v>0</v>
      </c>
      <c r="C12" s="14">
        <v>22</v>
      </c>
      <c r="D12" s="14">
        <v>58000</v>
      </c>
      <c r="E12" s="14">
        <v>76</v>
      </c>
      <c r="F12" s="14">
        <v>0</v>
      </c>
      <c r="G12" s="14">
        <v>0</v>
      </c>
      <c r="H12" s="14">
        <v>2</v>
      </c>
      <c r="I12" s="1"/>
      <c r="K12" s="10">
        <v>10</v>
      </c>
      <c r="L12" s="11">
        <f t="shared" si="0"/>
        <v>83000.007445782801</v>
      </c>
      <c r="M12" s="11">
        <f t="shared" si="1"/>
        <v>14000.01996427148</v>
      </c>
      <c r="N12" s="11">
        <f t="shared" si="2"/>
        <v>9000.0092222174972</v>
      </c>
      <c r="O12" s="8">
        <f t="shared" si="5"/>
        <v>3</v>
      </c>
      <c r="P12" s="8">
        <f t="shared" si="3"/>
        <v>9000.0092222174972</v>
      </c>
      <c r="Q12" s="8">
        <f t="shared" si="4"/>
        <v>81000166</v>
      </c>
    </row>
    <row r="13" spans="1:17" ht="15.75" x14ac:dyDescent="0.25">
      <c r="A13" s="13">
        <v>7</v>
      </c>
      <c r="B13" s="13">
        <v>0</v>
      </c>
      <c r="C13" s="13">
        <v>35</v>
      </c>
      <c r="D13" s="13">
        <v>31000</v>
      </c>
      <c r="E13" s="13">
        <v>6</v>
      </c>
      <c r="F13" s="13">
        <v>5</v>
      </c>
      <c r="G13" s="13">
        <v>1</v>
      </c>
      <c r="H13" s="13">
        <v>3</v>
      </c>
      <c r="I13" s="1"/>
      <c r="K13" s="10">
        <v>11</v>
      </c>
      <c r="L13" s="11">
        <f t="shared" si="0"/>
        <v>8000.18368539123</v>
      </c>
      <c r="M13" s="11">
        <f t="shared" si="1"/>
        <v>77000.05419478612</v>
      </c>
      <c r="N13" s="11">
        <f t="shared" si="2"/>
        <v>82000.030067067652</v>
      </c>
      <c r="O13" s="8">
        <f t="shared" si="5"/>
        <v>1</v>
      </c>
      <c r="P13" s="8">
        <f t="shared" si="3"/>
        <v>8000.18368539123</v>
      </c>
      <c r="Q13" s="8">
        <f t="shared" si="4"/>
        <v>64002939</v>
      </c>
    </row>
    <row r="14" spans="1:17" ht="15.75" x14ac:dyDescent="0.25">
      <c r="A14" s="14">
        <v>8</v>
      </c>
      <c r="B14" s="14">
        <v>0</v>
      </c>
      <c r="C14" s="14">
        <v>23</v>
      </c>
      <c r="D14" s="14">
        <v>84000</v>
      </c>
      <c r="E14" s="14">
        <v>94</v>
      </c>
      <c r="F14" s="14">
        <v>5</v>
      </c>
      <c r="G14" s="14">
        <v>1</v>
      </c>
      <c r="H14" s="14">
        <v>3</v>
      </c>
      <c r="I14" s="1"/>
      <c r="K14" s="10">
        <v>12</v>
      </c>
      <c r="L14" s="11">
        <f t="shared" si="0"/>
        <v>78000.024782047345</v>
      </c>
      <c r="M14" s="11">
        <f t="shared" si="1"/>
        <v>9000.0099444389507</v>
      </c>
      <c r="N14" s="11">
        <f t="shared" si="2"/>
        <v>4000.1659965556428</v>
      </c>
      <c r="O14" s="8">
        <f t="shared" si="5"/>
        <v>3</v>
      </c>
      <c r="P14" s="8">
        <f t="shared" si="3"/>
        <v>4000.1659965556428</v>
      </c>
      <c r="Q14" s="8">
        <f t="shared" si="4"/>
        <v>16001327.999999998</v>
      </c>
    </row>
    <row r="15" spans="1:17" ht="15.75" x14ac:dyDescent="0.25">
      <c r="A15" s="15">
        <v>9</v>
      </c>
      <c r="B15" s="15">
        <v>1</v>
      </c>
      <c r="C15" s="15">
        <v>64</v>
      </c>
      <c r="D15" s="15">
        <v>97000</v>
      </c>
      <c r="E15" s="15">
        <v>3</v>
      </c>
      <c r="F15" s="15">
        <v>2</v>
      </c>
      <c r="G15" s="15">
        <v>0</v>
      </c>
      <c r="H15" s="15">
        <v>3</v>
      </c>
      <c r="I15" s="1"/>
      <c r="K15" s="10">
        <v>13</v>
      </c>
      <c r="L15" s="11">
        <f t="shared" si="0"/>
        <v>65000.016161536456</v>
      </c>
      <c r="M15" s="11">
        <f t="shared" si="1"/>
        <v>4000.9338909809544</v>
      </c>
      <c r="N15" s="11">
        <f t="shared" si="2"/>
        <v>9000.2249416334034</v>
      </c>
      <c r="O15" s="8">
        <f t="shared" si="5"/>
        <v>2</v>
      </c>
      <c r="P15" s="8">
        <f t="shared" si="3"/>
        <v>4000.9338909809544</v>
      </c>
      <c r="Q15" s="8">
        <f t="shared" si="4"/>
        <v>16007472</v>
      </c>
    </row>
    <row r="16" spans="1:17" ht="15.75" x14ac:dyDescent="0.25">
      <c r="A16" s="15">
        <v>10</v>
      </c>
      <c r="B16" s="15">
        <v>0</v>
      </c>
      <c r="C16" s="15">
        <v>30</v>
      </c>
      <c r="D16" s="15">
        <v>98000</v>
      </c>
      <c r="E16" s="15">
        <v>72</v>
      </c>
      <c r="F16" s="15">
        <v>0</v>
      </c>
      <c r="G16" s="15">
        <v>1</v>
      </c>
      <c r="H16" s="15">
        <v>4</v>
      </c>
      <c r="I16" s="1"/>
      <c r="K16" s="10">
        <v>14</v>
      </c>
      <c r="L16" s="11">
        <f t="shared" si="0"/>
        <v>76000.009756578322</v>
      </c>
      <c r="M16" s="11">
        <f t="shared" si="1"/>
        <v>7000.0212856819226</v>
      </c>
      <c r="N16" s="11">
        <f t="shared" si="2"/>
        <v>2000.0417495642434</v>
      </c>
      <c r="O16" s="8">
        <f t="shared" si="5"/>
        <v>3</v>
      </c>
      <c r="P16" s="8">
        <f t="shared" si="3"/>
        <v>2000.0417495642434</v>
      </c>
      <c r="Q16" s="8">
        <f t="shared" si="4"/>
        <v>4000167</v>
      </c>
    </row>
    <row r="17" spans="1:17" ht="15.75" x14ac:dyDescent="0.25">
      <c r="A17" s="13">
        <v>11</v>
      </c>
      <c r="B17" s="13">
        <v>1</v>
      </c>
      <c r="C17" s="13">
        <v>67</v>
      </c>
      <c r="D17" s="13">
        <v>7000</v>
      </c>
      <c r="E17" s="13">
        <v>14</v>
      </c>
      <c r="F17" s="13">
        <v>2</v>
      </c>
      <c r="G17" s="13">
        <v>1</v>
      </c>
      <c r="H17" s="13">
        <v>3</v>
      </c>
      <c r="I17" s="1"/>
      <c r="K17" s="10">
        <v>15</v>
      </c>
      <c r="L17" s="11">
        <f t="shared" si="0"/>
        <v>4000.1282479440583</v>
      </c>
      <c r="M17" s="11">
        <f t="shared" si="1"/>
        <v>65000.052146132926</v>
      </c>
      <c r="N17" s="11">
        <f t="shared" si="2"/>
        <v>70000.022428567841</v>
      </c>
      <c r="O17" s="8">
        <f t="shared" si="5"/>
        <v>1</v>
      </c>
      <c r="P17" s="8">
        <f t="shared" si="3"/>
        <v>4000.1282479440583</v>
      </c>
      <c r="Q17" s="8">
        <f t="shared" si="4"/>
        <v>16001026.000000002</v>
      </c>
    </row>
    <row r="18" spans="1:17" ht="15.75" x14ac:dyDescent="0.25">
      <c r="A18" s="15">
        <v>12</v>
      </c>
      <c r="B18" s="15">
        <v>0</v>
      </c>
      <c r="C18" s="15">
        <v>35</v>
      </c>
      <c r="D18" s="15">
        <v>93000</v>
      </c>
      <c r="E18" s="15">
        <v>99</v>
      </c>
      <c r="F18" s="15">
        <v>5</v>
      </c>
      <c r="G18" s="15">
        <v>4</v>
      </c>
      <c r="H18" s="15">
        <v>4</v>
      </c>
      <c r="I18" s="1"/>
      <c r="K18" s="10">
        <v>16</v>
      </c>
      <c r="L18" s="11">
        <f t="shared" si="0"/>
        <v>36000.02240277081</v>
      </c>
      <c r="M18" s="11">
        <f t="shared" si="1"/>
        <v>33000.003454545273</v>
      </c>
      <c r="N18" s="11">
        <f t="shared" si="2"/>
        <v>38000.002486842022</v>
      </c>
      <c r="O18" s="8">
        <f t="shared" si="5"/>
        <v>2</v>
      </c>
      <c r="P18" s="8">
        <f t="shared" si="3"/>
        <v>33000.003454545273</v>
      </c>
      <c r="Q18" s="8">
        <f t="shared" si="4"/>
        <v>1089000228</v>
      </c>
    </row>
    <row r="19" spans="1:17" ht="15.75" x14ac:dyDescent="0.25">
      <c r="A19" s="14">
        <v>13</v>
      </c>
      <c r="B19" s="14">
        <v>0</v>
      </c>
      <c r="C19" s="14">
        <v>58</v>
      </c>
      <c r="D19" s="14">
        <v>80000</v>
      </c>
      <c r="E19" s="14">
        <v>15</v>
      </c>
      <c r="F19" s="14">
        <v>4</v>
      </c>
      <c r="G19" s="14">
        <v>0</v>
      </c>
      <c r="H19" s="14">
        <v>5</v>
      </c>
      <c r="I19" s="1"/>
      <c r="K19" s="10">
        <v>17</v>
      </c>
      <c r="L19" s="11">
        <f t="shared" si="0"/>
        <v>14000.012107137622</v>
      </c>
      <c r="M19" s="11">
        <f t="shared" si="1"/>
        <v>55000.033581807933</v>
      </c>
      <c r="N19" s="11">
        <f t="shared" si="2"/>
        <v>60000.010441665756</v>
      </c>
      <c r="O19" s="8">
        <f t="shared" si="5"/>
        <v>1</v>
      </c>
      <c r="P19" s="8">
        <f t="shared" si="3"/>
        <v>14000.012107137622</v>
      </c>
      <c r="Q19" s="8">
        <f t="shared" si="4"/>
        <v>196000339</v>
      </c>
    </row>
    <row r="20" spans="1:17" ht="15.75" x14ac:dyDescent="0.25">
      <c r="A20" s="15">
        <v>14</v>
      </c>
      <c r="B20" s="15">
        <v>0</v>
      </c>
      <c r="C20" s="15">
        <v>24</v>
      </c>
      <c r="D20" s="15">
        <v>91000</v>
      </c>
      <c r="E20" s="15">
        <v>77</v>
      </c>
      <c r="F20" s="15">
        <v>7</v>
      </c>
      <c r="G20" s="15">
        <v>1</v>
      </c>
      <c r="H20" s="15">
        <v>1</v>
      </c>
      <c r="I20" s="1"/>
      <c r="K20" s="10">
        <v>18</v>
      </c>
      <c r="L20" s="11">
        <f t="shared" si="0"/>
        <v>74000.0049594593</v>
      </c>
      <c r="M20" s="11">
        <f t="shared" si="1"/>
        <v>5000.0802993552015</v>
      </c>
      <c r="N20" s="11">
        <f t="shared" si="2"/>
        <v>0</v>
      </c>
      <c r="O20" s="8">
        <f t="shared" si="5"/>
        <v>3</v>
      </c>
      <c r="P20" s="8">
        <f t="shared" si="3"/>
        <v>0</v>
      </c>
      <c r="Q20" s="8">
        <f t="shared" si="4"/>
        <v>0</v>
      </c>
    </row>
    <row r="21" spans="1:17" ht="15.75" x14ac:dyDescent="0.25">
      <c r="A21" s="13">
        <v>15</v>
      </c>
      <c r="B21" s="13">
        <v>1</v>
      </c>
      <c r="C21" s="13">
        <v>37</v>
      </c>
      <c r="D21" s="13">
        <v>19000</v>
      </c>
      <c r="E21" s="13">
        <v>13</v>
      </c>
      <c r="F21" s="13">
        <v>1</v>
      </c>
      <c r="G21" s="13">
        <v>0</v>
      </c>
      <c r="H21" s="13">
        <v>1</v>
      </c>
      <c r="I21" s="1"/>
      <c r="K21" s="10">
        <v>19</v>
      </c>
      <c r="L21" s="11">
        <f t="shared" si="0"/>
        <v>5000.1192985767848</v>
      </c>
      <c r="M21" s="11">
        <f t="shared" si="1"/>
        <v>64000.03962498773</v>
      </c>
      <c r="N21" s="11">
        <f t="shared" si="2"/>
        <v>69000.017398548531</v>
      </c>
      <c r="O21" s="8">
        <f t="shared" si="5"/>
        <v>1</v>
      </c>
      <c r="P21" s="8">
        <f t="shared" si="3"/>
        <v>5000.1192985767848</v>
      </c>
      <c r="Q21" s="8">
        <f t="shared" si="4"/>
        <v>25001193</v>
      </c>
    </row>
    <row r="22" spans="1:17" ht="15.75" x14ac:dyDescent="0.25">
      <c r="A22" s="14">
        <v>16</v>
      </c>
      <c r="B22" s="14">
        <v>1</v>
      </c>
      <c r="C22" s="14">
        <v>22</v>
      </c>
      <c r="D22" s="14">
        <v>51000</v>
      </c>
      <c r="E22" s="14">
        <v>79</v>
      </c>
      <c r="F22" s="14">
        <v>5</v>
      </c>
      <c r="G22" s="14">
        <v>1</v>
      </c>
      <c r="H22" s="14">
        <v>2</v>
      </c>
      <c r="I22" s="1"/>
      <c r="K22" s="10">
        <v>20</v>
      </c>
      <c r="L22" s="11">
        <f t="shared" si="0"/>
        <v>47000.040138280732</v>
      </c>
      <c r="M22" s="11">
        <f t="shared" si="1"/>
        <v>22000.004318181393</v>
      </c>
      <c r="N22" s="11">
        <f t="shared" si="2"/>
        <v>27000.024092581843</v>
      </c>
      <c r="O22" s="8">
        <f t="shared" si="5"/>
        <v>2</v>
      </c>
      <c r="P22" s="8">
        <f t="shared" si="3"/>
        <v>22000.004318181393</v>
      </c>
      <c r="Q22" s="8">
        <f t="shared" si="4"/>
        <v>484000189.99999994</v>
      </c>
    </row>
    <row r="23" spans="1:17" ht="15.75" x14ac:dyDescent="0.25">
      <c r="A23" s="13">
        <v>17</v>
      </c>
      <c r="B23" s="13">
        <v>0</v>
      </c>
      <c r="C23" s="13">
        <v>35</v>
      </c>
      <c r="D23" s="13">
        <v>29000</v>
      </c>
      <c r="E23" s="13">
        <v>35</v>
      </c>
      <c r="F23" s="13">
        <v>6</v>
      </c>
      <c r="G23" s="13">
        <v>9</v>
      </c>
      <c r="H23" s="13">
        <v>5</v>
      </c>
      <c r="I23" s="1"/>
      <c r="K23" s="12" t="s">
        <v>28</v>
      </c>
      <c r="L23" s="11">
        <f>SUM(L3:L22)</f>
        <v>858000.74226462608</v>
      </c>
      <c r="M23" s="11">
        <f t="shared" ref="M23:N23" si="6">SUM(M3:M22)</f>
        <v>638003.72042161482</v>
      </c>
      <c r="N23" s="11">
        <f t="shared" si="6"/>
        <v>684001.65823114582</v>
      </c>
      <c r="O23" s="8"/>
      <c r="P23" s="8"/>
      <c r="Q23" s="8">
        <f t="shared" ref="Q23" si="7">SUM(Q3:Q22)</f>
        <v>4545032669</v>
      </c>
    </row>
    <row r="24" spans="1:17" ht="15" customHeight="1" x14ac:dyDescent="0.25">
      <c r="A24" s="15">
        <v>18</v>
      </c>
      <c r="B24" s="15">
        <v>1</v>
      </c>
      <c r="C24" s="15">
        <v>20</v>
      </c>
      <c r="D24" s="15">
        <v>89000</v>
      </c>
      <c r="E24" s="15">
        <v>66</v>
      </c>
      <c r="F24" s="15">
        <v>5</v>
      </c>
      <c r="G24" s="15">
        <v>1</v>
      </c>
      <c r="H24" s="15">
        <v>6</v>
      </c>
      <c r="I24" s="1"/>
      <c r="K24" s="12" t="s">
        <v>29</v>
      </c>
      <c r="L24" s="11">
        <f>AVERAGE(L3:L22)</f>
        <v>42900.037113231301</v>
      </c>
      <c r="M24" s="11">
        <f t="shared" ref="M24:N24" si="8">AVERAGE(M3:M22)</f>
        <v>31900.186021080743</v>
      </c>
      <c r="N24" s="11">
        <f t="shared" si="8"/>
        <v>34200.082911557292</v>
      </c>
      <c r="O24" s="11"/>
      <c r="P24" s="11"/>
      <c r="Q24" s="11"/>
    </row>
    <row r="25" spans="1:17" ht="15.75" x14ac:dyDescent="0.25">
      <c r="A25" s="13">
        <v>19</v>
      </c>
      <c r="B25" s="13">
        <v>1</v>
      </c>
      <c r="C25" s="13">
        <v>52</v>
      </c>
      <c r="D25" s="13">
        <v>20000</v>
      </c>
      <c r="E25" s="13">
        <v>29</v>
      </c>
      <c r="F25" s="13">
        <v>3</v>
      </c>
      <c r="G25" s="13">
        <v>1</v>
      </c>
      <c r="H25" s="13">
        <v>4</v>
      </c>
      <c r="I25" s="1"/>
    </row>
    <row r="26" spans="1:17" ht="15.75" x14ac:dyDescent="0.25">
      <c r="A26" s="14">
        <v>20</v>
      </c>
      <c r="B26" s="14">
        <v>0</v>
      </c>
      <c r="C26" s="14">
        <v>35</v>
      </c>
      <c r="D26" s="14">
        <v>62000</v>
      </c>
      <c r="E26" s="14">
        <v>98</v>
      </c>
      <c r="F26" s="14">
        <v>0</v>
      </c>
      <c r="G26" s="14">
        <v>0</v>
      </c>
      <c r="H26" s="14">
        <v>1</v>
      </c>
      <c r="I26" s="1"/>
      <c r="K26" s="17" t="s">
        <v>31</v>
      </c>
      <c r="L26" s="17"/>
      <c r="M26" s="17"/>
    </row>
    <row r="27" spans="1:17" ht="15.75" x14ac:dyDescent="0.25">
      <c r="K27" s="18" t="s">
        <v>32</v>
      </c>
      <c r="L27" s="19">
        <f>SQRT((B2-B3)^2+(C2-C3)^2+(D2-D3)^2+(E2-E3)^2+(F2-F3)^2+(G2-G3)^2+(G2-G3)^2+(H2-H3)^2)+SQRT((B2-B4)^2+(C2-C4)^2+(D2-D4)^2+(E2-E4)^2+(F2-F4)^2+(G2-G4)^2+(G2-G4)^2+(H2-H4)^2)+SQRT((B3-B4)^2+(C3-C4)^2+(D3-D4)^2+(E3-E4)^2+(F3-F4)^2+(G3-G4)^2+(G3-G4)^2+(H3-H4)^2)</f>
        <v>148000.10730953561</v>
      </c>
      <c r="M27" s="19"/>
    </row>
    <row r="28" spans="1:17" ht="15.75" x14ac:dyDescent="0.25">
      <c r="A28" s="16" t="s">
        <v>30</v>
      </c>
      <c r="B28" s="16"/>
      <c r="C28" s="16"/>
      <c r="D28" s="16"/>
      <c r="K28" s="18" t="s">
        <v>27</v>
      </c>
      <c r="L28" s="19">
        <f>Q23</f>
        <v>4545032669</v>
      </c>
      <c r="M28" s="19"/>
    </row>
    <row r="29" spans="1:17" ht="15.75" x14ac:dyDescent="0.25">
      <c r="A29" s="6" t="s">
        <v>21</v>
      </c>
      <c r="B29" s="8">
        <f>AVERAGE(B7:B8,B11,B13,B17,B21,B23,B25)</f>
        <v>0.625</v>
      </c>
      <c r="C29" s="8">
        <f t="shared" ref="C29:H29" si="9">AVERAGE(C7:C8,C11,C13,C17,C21,C23,C25)</f>
        <v>37.125</v>
      </c>
      <c r="D29" s="8">
        <f t="shared" si="9"/>
        <v>24250</v>
      </c>
      <c r="E29" s="8">
        <f t="shared" si="9"/>
        <v>32.125</v>
      </c>
      <c r="F29" s="8">
        <f t="shared" si="9"/>
        <v>3.375</v>
      </c>
      <c r="G29" s="8">
        <f t="shared" si="9"/>
        <v>2.25</v>
      </c>
      <c r="H29" s="8">
        <f t="shared" si="9"/>
        <v>3.625</v>
      </c>
      <c r="K29" s="18" t="s">
        <v>33</v>
      </c>
      <c r="L29" s="19">
        <f>L27/L28</f>
        <v>3.2563045876213398E-5</v>
      </c>
      <c r="M29" s="19"/>
    </row>
    <row r="30" spans="1:17" ht="15.75" x14ac:dyDescent="0.25">
      <c r="A30" s="6" t="s">
        <v>22</v>
      </c>
      <c r="B30" s="8">
        <f>AVERAGE(B9:B10,B12,B14,B19,B22,B26)</f>
        <v>0.14285714285714285</v>
      </c>
      <c r="C30" s="8">
        <f t="shared" ref="C30:H30" si="10">AVERAGE(C9:C10,C12,C14,C19,C22,C26)</f>
        <v>29</v>
      </c>
      <c r="D30" s="8">
        <f t="shared" si="10"/>
        <v>68571.428571428565</v>
      </c>
      <c r="E30" s="8">
        <f t="shared" si="10"/>
        <v>63.571428571428569</v>
      </c>
      <c r="F30" s="8">
        <f t="shared" si="10"/>
        <v>3.2857142857142856</v>
      </c>
      <c r="G30" s="8">
        <f t="shared" si="10"/>
        <v>0.42857142857142855</v>
      </c>
      <c r="H30" s="8">
        <f t="shared" si="10"/>
        <v>2.2857142857142856</v>
      </c>
    </row>
    <row r="31" spans="1:17" ht="15.75" x14ac:dyDescent="0.25">
      <c r="A31" s="6" t="s">
        <v>23</v>
      </c>
      <c r="B31" s="8">
        <f>AVERAGE(B15:B16,B18,B20,B24)</f>
        <v>0.4</v>
      </c>
      <c r="C31" s="8">
        <f t="shared" ref="C31:H31" si="11">AVERAGE(C15:C16,C18,C20,C24)</f>
        <v>34.6</v>
      </c>
      <c r="D31" s="8">
        <f t="shared" si="11"/>
        <v>93600</v>
      </c>
      <c r="E31" s="8">
        <f t="shared" si="11"/>
        <v>63.4</v>
      </c>
      <c r="F31" s="8">
        <f t="shared" si="11"/>
        <v>3.8</v>
      </c>
      <c r="G31" s="8">
        <f t="shared" si="11"/>
        <v>1.4</v>
      </c>
      <c r="H31" s="8">
        <f t="shared" si="11"/>
        <v>3.6</v>
      </c>
    </row>
  </sheetData>
  <mergeCells count="11">
    <mergeCell ref="A28:D28"/>
    <mergeCell ref="L27:M27"/>
    <mergeCell ref="L28:M28"/>
    <mergeCell ref="L29:M29"/>
    <mergeCell ref="K26:M26"/>
    <mergeCell ref="A1:D1"/>
    <mergeCell ref="K1:K2"/>
    <mergeCell ref="L1:N1"/>
    <mergeCell ref="O1:O2"/>
    <mergeCell ref="P1:P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69" zoomScaleNormal="69" workbookViewId="0">
      <selection activeCell="J29" sqref="J29"/>
    </sheetView>
  </sheetViews>
  <sheetFormatPr defaultRowHeight="15" x14ac:dyDescent="0.25"/>
  <cols>
    <col min="1" max="1" width="12.5703125" customWidth="1"/>
    <col min="2" max="2" width="9.140625" customWidth="1"/>
    <col min="4" max="4" width="18.42578125" customWidth="1"/>
    <col min="5" max="5" width="26.140625" customWidth="1"/>
    <col min="6" max="6" width="12.140625" customWidth="1"/>
    <col min="7" max="7" width="18.28515625" customWidth="1"/>
    <col min="8" max="8" width="15.42578125" customWidth="1"/>
    <col min="11" max="11" width="15" customWidth="1"/>
    <col min="12" max="12" width="19.5703125" customWidth="1"/>
    <col min="13" max="13" width="20" customWidth="1"/>
    <col min="14" max="14" width="19.7109375" customWidth="1"/>
    <col min="15" max="15" width="17.28515625" customWidth="1"/>
    <col min="16" max="16" width="20.42578125" customWidth="1"/>
    <col min="17" max="17" width="24.140625" customWidth="1"/>
  </cols>
  <sheetData>
    <row r="1" spans="1:17" ht="15.75" x14ac:dyDescent="0.25">
      <c r="A1" s="5" t="s">
        <v>20</v>
      </c>
      <c r="B1" s="5"/>
      <c r="C1" s="5"/>
      <c r="D1" s="5"/>
      <c r="K1" s="5" t="s">
        <v>0</v>
      </c>
      <c r="L1" s="5" t="s">
        <v>24</v>
      </c>
      <c r="M1" s="5"/>
      <c r="N1" s="5"/>
      <c r="O1" s="9" t="s">
        <v>25</v>
      </c>
      <c r="P1" s="9" t="s">
        <v>26</v>
      </c>
      <c r="Q1" s="5" t="s">
        <v>27</v>
      </c>
    </row>
    <row r="2" spans="1:17" ht="15.75" x14ac:dyDescent="0.25">
      <c r="A2" s="6" t="s">
        <v>21</v>
      </c>
      <c r="B2" s="8">
        <v>0.625</v>
      </c>
      <c r="C2" s="8">
        <v>37.125</v>
      </c>
      <c r="D2" s="8">
        <v>24250</v>
      </c>
      <c r="E2" s="8">
        <v>32.125</v>
      </c>
      <c r="F2" s="8">
        <v>3.375</v>
      </c>
      <c r="G2" s="8">
        <v>2.25</v>
      </c>
      <c r="H2" s="8">
        <v>3.625</v>
      </c>
      <c r="K2" s="5"/>
      <c r="L2" s="6" t="s">
        <v>21</v>
      </c>
      <c r="M2" s="6" t="s">
        <v>22</v>
      </c>
      <c r="N2" s="6" t="s">
        <v>23</v>
      </c>
      <c r="O2" s="9"/>
      <c r="P2" s="9"/>
      <c r="Q2" s="5"/>
    </row>
    <row r="3" spans="1:17" ht="15.75" x14ac:dyDescent="0.25">
      <c r="A3" s="6" t="s">
        <v>22</v>
      </c>
      <c r="B3" s="8">
        <v>0.14285714285714285</v>
      </c>
      <c r="C3" s="8">
        <v>29</v>
      </c>
      <c r="D3" s="8">
        <v>68571.428571428565</v>
      </c>
      <c r="E3" s="8">
        <v>63.571428571428569</v>
      </c>
      <c r="F3" s="8">
        <v>3.2857142857142856</v>
      </c>
      <c r="G3" s="8">
        <v>0.42857142857142855</v>
      </c>
      <c r="H3" s="8">
        <v>2.2857142857142856</v>
      </c>
      <c r="K3" s="10">
        <v>1</v>
      </c>
      <c r="L3" s="11">
        <f>SQRT(($B$2-B7)^2+($C$2-C7)^2+($D$2-D7)^2+($E$2-E7)^2+($F$2-F7)^2+($G$2-G7)^2+($H$2-H7)^2)</f>
        <v>9250.0205548758113</v>
      </c>
      <c r="M3" s="11">
        <f>SQRT(($B$3-B7)^2+($C$3-C7)^2+($D$3-D7)^2+($E$3-E7)^2+($F$3-F7)^2+($G$3-G7)^2+($H$3-H7)^2)</f>
        <v>53571.435204571011</v>
      </c>
      <c r="N3" s="11">
        <f>SQRT(($B$4-B7)^2+($C$4-C7)^2+($D$4-D7)^2+($E$4-E7)^2+($F$4-F7)^2+($G$4-G7)^2+($H$4-H7)^2)</f>
        <v>78600.005348854771</v>
      </c>
      <c r="O3" s="8">
        <f>IF(P3=L3,1,(IF(P3=M3,2,
3)))</f>
        <v>1</v>
      </c>
      <c r="P3" s="8">
        <f>MIN(L3:N3)</f>
        <v>9250.0205548758113</v>
      </c>
      <c r="Q3" s="8">
        <f>P3^2</f>
        <v>85562880.265625015</v>
      </c>
    </row>
    <row r="4" spans="1:17" ht="15.75" x14ac:dyDescent="0.25">
      <c r="A4" s="6" t="s">
        <v>23</v>
      </c>
      <c r="B4" s="8">
        <v>0.4</v>
      </c>
      <c r="C4" s="8">
        <v>34.6</v>
      </c>
      <c r="D4" s="8">
        <v>93600</v>
      </c>
      <c r="E4" s="8">
        <v>63.4</v>
      </c>
      <c r="F4" s="8">
        <v>3.8</v>
      </c>
      <c r="G4" s="8">
        <v>1.4</v>
      </c>
      <c r="H4" s="8">
        <v>3.6</v>
      </c>
      <c r="K4" s="10">
        <v>2</v>
      </c>
      <c r="L4" s="11">
        <f>SQRT(($B$2-B8)^2+($C$2-C8)^2+($D$2-D8)^2+($E$2-E8)^2+($F$2-F8)^2+($G$2-G8)^2+($H$2-H8)^2)</f>
        <v>10750.123337228508</v>
      </c>
      <c r="M4" s="11">
        <f t="shared" ref="M4:M22" si="0">SQRT(($B$3-B8)^2+($C$3-C8)^2+($D$3-D8)^2+($E$3-E8)^2+($F$3-F8)^2+($G$3-G8)^2+($H$3-H8)^2)</f>
        <v>33571.434190273081</v>
      </c>
      <c r="N4" s="11">
        <f t="shared" ref="N4:N22" si="1">SQRT(($B$4-B8)^2+($C$4-C8)^2+($D$4-D8)^2+($E$4-E8)^2+($F$4-F8)^2+($G$4-G8)^2+($H$4-H8)^2)</f>
        <v>58600.004276791653</v>
      </c>
      <c r="O4" s="8">
        <f>IF(P4=L4,1,(IF(P4=M4,2,
3)))</f>
        <v>1</v>
      </c>
      <c r="P4" s="8">
        <f t="shared" ref="P4:P22" si="2">MIN(L4:N4)</f>
        <v>10750.123337228508</v>
      </c>
      <c r="Q4" s="8">
        <f t="shared" ref="Q4:Q22" si="3">P4^2</f>
        <v>115565151.76562499</v>
      </c>
    </row>
    <row r="5" spans="1:17" ht="15.75" x14ac:dyDescent="0.25">
      <c r="K5" s="10">
        <v>3</v>
      </c>
      <c r="L5" s="11">
        <f>SQRT(($B$2-B9)^2+($C$2-C9)^2+($D$2-D9)^2+($E$2-E9)^2+($F$2-F9)^2+($G$2-G9)^2+($H$2-H9)^2)</f>
        <v>61750.007987980251</v>
      </c>
      <c r="M5" s="11">
        <f t="shared" si="0"/>
        <v>17428.66894410659</v>
      </c>
      <c r="N5" s="11">
        <f t="shared" si="1"/>
        <v>7600.2314596333181</v>
      </c>
      <c r="O5" s="8">
        <f t="shared" ref="O5:O22" si="4">IF(P5=L5,1,(IF(P5=M5,2,
3)))</f>
        <v>3</v>
      </c>
      <c r="P5" s="8">
        <f t="shared" si="2"/>
        <v>7600.2314596333181</v>
      </c>
      <c r="Q5" s="8">
        <f t="shared" si="3"/>
        <v>57763518.239999995</v>
      </c>
    </row>
    <row r="6" spans="1:17" ht="15.75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K6" s="10">
        <v>4</v>
      </c>
      <c r="L6" s="11">
        <f>SQRT(($B$2-B10)^2+($C$2-C10)^2+($D$2-D10)^2+($E$2-E10)^2+($F$2-F10)^2+($G$2-G10)^2+($H$2-H10)^2)</f>
        <v>34750.032151289081</v>
      </c>
      <c r="M6" s="11">
        <f t="shared" si="0"/>
        <v>9571.4406076683317</v>
      </c>
      <c r="N6" s="11">
        <f t="shared" si="1"/>
        <v>34600.004832947641</v>
      </c>
      <c r="O6" s="8">
        <f t="shared" si="4"/>
        <v>2</v>
      </c>
      <c r="P6" s="8">
        <f t="shared" si="2"/>
        <v>9571.4406076683317</v>
      </c>
      <c r="Q6" s="8">
        <f t="shared" si="3"/>
        <v>91612475.306122318</v>
      </c>
    </row>
    <row r="7" spans="1:17" ht="15.75" x14ac:dyDescent="0.25">
      <c r="A7" s="13">
        <v>1</v>
      </c>
      <c r="B7" s="13">
        <v>1</v>
      </c>
      <c r="C7" s="13">
        <v>19</v>
      </c>
      <c r="D7" s="13">
        <v>15000</v>
      </c>
      <c r="E7" s="13">
        <v>39</v>
      </c>
      <c r="F7" s="13">
        <v>5</v>
      </c>
      <c r="G7" s="13">
        <v>1</v>
      </c>
      <c r="H7" s="20">
        <v>4</v>
      </c>
      <c r="I7" s="23"/>
      <c r="K7" s="10">
        <v>5</v>
      </c>
      <c r="L7" s="11">
        <f>SQRT(($B$2-B11)^2+($C$2-C11)^2+($D$2-D11)^2+($E$2-E11)^2+($F$2-F11)^2+($G$2-G11)^2+($H$2-H11)^2)</f>
        <v>13750.003846022189</v>
      </c>
      <c r="M7" s="11">
        <f t="shared" si="0"/>
        <v>30571.437991654082</v>
      </c>
      <c r="N7" s="11">
        <f t="shared" si="1"/>
        <v>55600.005102877461</v>
      </c>
      <c r="O7" s="8">
        <f t="shared" si="4"/>
        <v>1</v>
      </c>
      <c r="P7" s="8">
        <f t="shared" si="2"/>
        <v>13750.003846022189</v>
      </c>
      <c r="Q7" s="8">
        <f t="shared" si="3"/>
        <v>189062605.765625</v>
      </c>
    </row>
    <row r="8" spans="1:17" ht="15.75" x14ac:dyDescent="0.25">
      <c r="A8" s="13">
        <v>2</v>
      </c>
      <c r="B8" s="13">
        <v>1</v>
      </c>
      <c r="C8" s="13">
        <v>21</v>
      </c>
      <c r="D8" s="13">
        <v>35000</v>
      </c>
      <c r="E8" s="13">
        <v>81</v>
      </c>
      <c r="F8" s="13">
        <v>2</v>
      </c>
      <c r="G8" s="13">
        <v>3</v>
      </c>
      <c r="H8" s="20">
        <v>3</v>
      </c>
      <c r="I8" s="23"/>
      <c r="K8" s="10">
        <v>6</v>
      </c>
      <c r="L8" s="11">
        <f>SQRT(($B$2-B12)^2+($C$2-C12)^2+($D$2-D12)^2+($E$2-E12)^2+($F$2-F12)^2+($G$2-G12)^2+($H$2-H12)^2)</f>
        <v>33750.032196512424</v>
      </c>
      <c r="M8" s="11">
        <f t="shared" si="0"/>
        <v>10571.438719107093</v>
      </c>
      <c r="N8" s="11">
        <f t="shared" si="1"/>
        <v>35600.004728089574</v>
      </c>
      <c r="O8" s="8">
        <f t="shared" si="4"/>
        <v>2</v>
      </c>
      <c r="P8" s="8">
        <f t="shared" si="2"/>
        <v>10571.438719107093</v>
      </c>
      <c r="Q8" s="8">
        <f t="shared" si="3"/>
        <v>111755316.59183662</v>
      </c>
    </row>
    <row r="9" spans="1:17" ht="15.75" x14ac:dyDescent="0.25">
      <c r="A9" s="15">
        <v>3</v>
      </c>
      <c r="B9" s="15">
        <v>0</v>
      </c>
      <c r="C9" s="15">
        <v>20</v>
      </c>
      <c r="D9" s="15">
        <v>86000</v>
      </c>
      <c r="E9" s="15">
        <v>6</v>
      </c>
      <c r="F9" s="15">
        <v>2</v>
      </c>
      <c r="G9" s="15">
        <v>1</v>
      </c>
      <c r="H9" s="21">
        <v>1</v>
      </c>
      <c r="I9" s="23"/>
      <c r="K9" s="10">
        <v>7</v>
      </c>
      <c r="L9" s="11">
        <f>SQRT(($B$2-B13)^2+($C$2-C13)^2+($D$2-D13)^2+($E$2-E13)^2+($F$2-F13)^2+($G$2-G13)^2+($H$2-H13)^2)</f>
        <v>6750.0512602220288</v>
      </c>
      <c r="M9" s="11">
        <f t="shared" si="0"/>
        <v>37571.473209913725</v>
      </c>
      <c r="N9" s="11">
        <f t="shared" si="1"/>
        <v>62600.026334179769</v>
      </c>
      <c r="O9" s="8">
        <f t="shared" si="4"/>
        <v>1</v>
      </c>
      <c r="P9" s="8">
        <f t="shared" si="2"/>
        <v>6750.0512602220288</v>
      </c>
      <c r="Q9" s="8">
        <f t="shared" si="3"/>
        <v>45563192.015625</v>
      </c>
    </row>
    <row r="10" spans="1:17" ht="15.75" x14ac:dyDescent="0.25">
      <c r="A10" s="14">
        <v>4</v>
      </c>
      <c r="B10" s="14">
        <v>0</v>
      </c>
      <c r="C10" s="14">
        <v>23</v>
      </c>
      <c r="D10" s="14">
        <v>59000</v>
      </c>
      <c r="E10" s="14">
        <v>77</v>
      </c>
      <c r="F10" s="14">
        <v>7</v>
      </c>
      <c r="G10" s="14">
        <v>0</v>
      </c>
      <c r="H10" s="22">
        <v>2</v>
      </c>
      <c r="I10" s="23"/>
      <c r="K10" s="10">
        <v>8</v>
      </c>
      <c r="L10" s="11">
        <f>SQRT(($B$2-B14)^2+($C$2-C14)^2+($D$2-D14)^2+($E$2-E14)^2+($F$2-F14)^2+($G$2-G14)^2+($H$2-H14)^2)</f>
        <v>59750.033749075199</v>
      </c>
      <c r="M10" s="11">
        <f t="shared" si="0"/>
        <v>15428.602724174614</v>
      </c>
      <c r="N10" s="11">
        <f t="shared" si="1"/>
        <v>9600.0558873373229</v>
      </c>
      <c r="O10" s="8">
        <f t="shared" si="4"/>
        <v>3</v>
      </c>
      <c r="P10" s="8">
        <f t="shared" si="2"/>
        <v>9600.0558873373229</v>
      </c>
      <c r="Q10" s="8">
        <f t="shared" si="3"/>
        <v>92161073.039999992</v>
      </c>
    </row>
    <row r="11" spans="1:17" ht="15.75" x14ac:dyDescent="0.25">
      <c r="A11" s="13">
        <v>5</v>
      </c>
      <c r="B11" s="13">
        <v>0</v>
      </c>
      <c r="C11" s="13">
        <v>31</v>
      </c>
      <c r="D11" s="13">
        <v>38000</v>
      </c>
      <c r="E11" s="13">
        <v>40</v>
      </c>
      <c r="F11" s="13">
        <v>3</v>
      </c>
      <c r="G11" s="13">
        <v>2</v>
      </c>
      <c r="H11" s="20">
        <v>6</v>
      </c>
      <c r="I11" s="23"/>
      <c r="K11" s="10">
        <v>9</v>
      </c>
      <c r="L11" s="11">
        <f>SQRT(($B$2-B15)^2+($C$2-C15)^2+($D$2-D15)^2+($E$2-E15)^2+($F$2-F15)^2+($G$2-G15)^2+($H$2-H15)^2)</f>
        <v>72750.010845467405</v>
      </c>
      <c r="M11" s="11">
        <f t="shared" si="0"/>
        <v>28428.657556222737</v>
      </c>
      <c r="N11" s="11">
        <f t="shared" si="1"/>
        <v>3400.6644115525428</v>
      </c>
      <c r="O11" s="8">
        <f t="shared" si="4"/>
        <v>3</v>
      </c>
      <c r="P11" s="8">
        <f t="shared" si="2"/>
        <v>3400.6644115525428</v>
      </c>
      <c r="Q11" s="8">
        <f t="shared" si="3"/>
        <v>11564518.440000001</v>
      </c>
    </row>
    <row r="12" spans="1:17" ht="15.75" x14ac:dyDescent="0.25">
      <c r="A12" s="14">
        <v>6</v>
      </c>
      <c r="B12" s="14">
        <v>0</v>
      </c>
      <c r="C12" s="14">
        <v>22</v>
      </c>
      <c r="D12" s="14">
        <v>58000</v>
      </c>
      <c r="E12" s="14">
        <v>76</v>
      </c>
      <c r="F12" s="14">
        <v>0</v>
      </c>
      <c r="G12" s="14">
        <v>0</v>
      </c>
      <c r="H12" s="22">
        <v>2</v>
      </c>
      <c r="I12" s="23"/>
      <c r="K12" s="10">
        <v>10</v>
      </c>
      <c r="L12" s="11">
        <f>SQRT(($B$2-B16)^2+($C$2-C16)^2+($D$2-D16)^2+($E$2-E16)^2+($F$2-F16)^2+($G$2-G16)^2+($H$2-H16)^2)</f>
        <v>73750.011215359322</v>
      </c>
      <c r="M12" s="11">
        <f t="shared" si="0"/>
        <v>29428.57289181689</v>
      </c>
      <c r="N12" s="11">
        <f t="shared" si="1"/>
        <v>4400.0125045276864</v>
      </c>
      <c r="O12" s="8">
        <f t="shared" si="4"/>
        <v>3</v>
      </c>
      <c r="P12" s="8">
        <f t="shared" si="2"/>
        <v>4400.0125045276864</v>
      </c>
      <c r="Q12" s="8">
        <f t="shared" si="3"/>
        <v>19360110.040000003</v>
      </c>
    </row>
    <row r="13" spans="1:17" ht="15.75" x14ac:dyDescent="0.25">
      <c r="A13" s="13">
        <v>7</v>
      </c>
      <c r="B13" s="13">
        <v>0</v>
      </c>
      <c r="C13" s="13">
        <v>35</v>
      </c>
      <c r="D13" s="13">
        <v>31000</v>
      </c>
      <c r="E13" s="13">
        <v>6</v>
      </c>
      <c r="F13" s="13">
        <v>5</v>
      </c>
      <c r="G13" s="13">
        <v>1</v>
      </c>
      <c r="H13" s="20">
        <v>3</v>
      </c>
      <c r="I13" s="23"/>
      <c r="K13" s="10">
        <v>11</v>
      </c>
      <c r="L13" s="11">
        <f>SQRT(($B$2-B17)^2+($C$2-C17)^2+($D$2-D17)^2+($E$2-E17)^2+($F$2-F17)^2+($G$2-G17)^2+($H$2-H17)^2)</f>
        <v>17250.035507662731</v>
      </c>
      <c r="M13" s="11">
        <f t="shared" si="0"/>
        <v>61571.460278911291</v>
      </c>
      <c r="N13" s="11">
        <f t="shared" si="1"/>
        <v>86600.02017459349</v>
      </c>
      <c r="O13" s="8">
        <f t="shared" si="4"/>
        <v>1</v>
      </c>
      <c r="P13" s="8">
        <f t="shared" si="2"/>
        <v>17250.035507662731</v>
      </c>
      <c r="Q13" s="8">
        <f t="shared" si="3"/>
        <v>297563725.015625</v>
      </c>
    </row>
    <row r="14" spans="1:17" ht="15.75" x14ac:dyDescent="0.25">
      <c r="A14" s="15">
        <v>8</v>
      </c>
      <c r="B14" s="15">
        <v>0</v>
      </c>
      <c r="C14" s="15">
        <v>23</v>
      </c>
      <c r="D14" s="15">
        <v>84000</v>
      </c>
      <c r="E14" s="15">
        <v>94</v>
      </c>
      <c r="F14" s="15">
        <v>5</v>
      </c>
      <c r="G14" s="15">
        <v>1</v>
      </c>
      <c r="H14" s="21">
        <v>3</v>
      </c>
      <c r="I14" s="23"/>
      <c r="K14" s="10">
        <v>12</v>
      </c>
      <c r="L14" s="11">
        <f>SQRT(($B$2-B18)^2+($C$2-C18)^2+($D$2-D18)^2+($E$2-E18)^2+($F$2-F18)^2+($G$2-G18)^2+($H$2-H18)^2)</f>
        <v>68750.032603742264</v>
      </c>
      <c r="M14" s="11">
        <f t="shared" si="0"/>
        <v>24428.598238080536</v>
      </c>
      <c r="N14" s="11">
        <f t="shared" si="1"/>
        <v>601.06242604242027</v>
      </c>
      <c r="O14" s="8">
        <f t="shared" si="4"/>
        <v>3</v>
      </c>
      <c r="P14" s="8">
        <f t="shared" si="2"/>
        <v>601.06242604242027</v>
      </c>
      <c r="Q14" s="8">
        <f t="shared" si="3"/>
        <v>361276.03999999992</v>
      </c>
    </row>
    <row r="15" spans="1:17" ht="15.75" x14ac:dyDescent="0.25">
      <c r="A15" s="15">
        <v>9</v>
      </c>
      <c r="B15" s="15">
        <v>1</v>
      </c>
      <c r="C15" s="15">
        <v>64</v>
      </c>
      <c r="D15" s="15">
        <v>97000</v>
      </c>
      <c r="E15" s="15">
        <v>3</v>
      </c>
      <c r="F15" s="15">
        <v>2</v>
      </c>
      <c r="G15" s="15">
        <v>0</v>
      </c>
      <c r="H15" s="21">
        <v>3</v>
      </c>
      <c r="I15" s="23"/>
      <c r="K15" s="10">
        <v>13</v>
      </c>
      <c r="L15" s="11">
        <f>SQRT(($B$2-B19)^2+($C$2-C19)^2+($D$2-D19)^2+($E$2-E19)^2+($F$2-F19)^2+($G$2-G19)^2+($H$2-H19)^2)</f>
        <v>55750.006607763062</v>
      </c>
      <c r="M15" s="11">
        <f t="shared" si="0"/>
        <v>11428.711789316652</v>
      </c>
      <c r="N15" s="11">
        <f t="shared" si="1"/>
        <v>13600.106405466098</v>
      </c>
      <c r="O15" s="8">
        <f t="shared" si="4"/>
        <v>2</v>
      </c>
      <c r="P15" s="8">
        <f t="shared" si="2"/>
        <v>11428.711789316652</v>
      </c>
      <c r="Q15" s="8">
        <f t="shared" si="3"/>
        <v>130615453.16326544</v>
      </c>
    </row>
    <row r="16" spans="1:17" ht="15.75" x14ac:dyDescent="0.25">
      <c r="A16" s="15">
        <v>10</v>
      </c>
      <c r="B16" s="15">
        <v>0</v>
      </c>
      <c r="C16" s="15">
        <v>30</v>
      </c>
      <c r="D16" s="15">
        <v>98000</v>
      </c>
      <c r="E16" s="15">
        <v>72</v>
      </c>
      <c r="F16" s="15">
        <v>0</v>
      </c>
      <c r="G16" s="15">
        <v>1</v>
      </c>
      <c r="H16" s="21">
        <v>4</v>
      </c>
      <c r="I16" s="23"/>
      <c r="K16" s="10">
        <v>14</v>
      </c>
      <c r="L16" s="11">
        <f>SQRT(($B$2-B20)^2+($C$2-C20)^2+($D$2-D20)^2+($E$2-E20)^2+($F$2-F20)^2+($G$2-G20)^2+($H$2-H20)^2)</f>
        <v>66750.01653944084</v>
      </c>
      <c r="M16" s="11">
        <f t="shared" si="0"/>
        <v>22428.57635805224</v>
      </c>
      <c r="N16" s="11">
        <f t="shared" si="1"/>
        <v>2600.0605069882508</v>
      </c>
      <c r="O16" s="8">
        <f t="shared" si="4"/>
        <v>3</v>
      </c>
      <c r="P16" s="8">
        <f t="shared" si="2"/>
        <v>2600.0605069882508</v>
      </c>
      <c r="Q16" s="8">
        <f t="shared" si="3"/>
        <v>6760314.6399999997</v>
      </c>
    </row>
    <row r="17" spans="1:17" ht="15.75" x14ac:dyDescent="0.25">
      <c r="A17" s="13">
        <v>11</v>
      </c>
      <c r="B17" s="13">
        <v>1</v>
      </c>
      <c r="C17" s="13">
        <v>67</v>
      </c>
      <c r="D17" s="13">
        <v>7000</v>
      </c>
      <c r="E17" s="13">
        <v>14</v>
      </c>
      <c r="F17" s="13">
        <v>2</v>
      </c>
      <c r="G17" s="13">
        <v>1</v>
      </c>
      <c r="H17" s="20">
        <v>3</v>
      </c>
      <c r="I17" s="23"/>
      <c r="K17" s="10">
        <v>15</v>
      </c>
      <c r="L17" s="11">
        <f>SQRT(($B$2-B21)^2+($C$2-C21)^2+($D$2-D21)^2+($E$2-E21)^2+($F$2-F21)^2+($G$2-G21)^2+($H$2-H21)^2)</f>
        <v>5250.0365251705634</v>
      </c>
      <c r="M17" s="11">
        <f t="shared" si="0"/>
        <v>49571.455091388532</v>
      </c>
      <c r="N17" s="11">
        <f t="shared" si="1"/>
        <v>74600.017177209826</v>
      </c>
      <c r="O17" s="8">
        <f t="shared" si="4"/>
        <v>1</v>
      </c>
      <c r="P17" s="8">
        <f t="shared" si="2"/>
        <v>5250.0365251705634</v>
      </c>
      <c r="Q17" s="8">
        <f t="shared" si="3"/>
        <v>27562883.515625004</v>
      </c>
    </row>
    <row r="18" spans="1:17" ht="15.75" x14ac:dyDescent="0.25">
      <c r="A18" s="15">
        <v>12</v>
      </c>
      <c r="B18" s="15">
        <v>0</v>
      </c>
      <c r="C18" s="15">
        <v>35</v>
      </c>
      <c r="D18" s="15">
        <v>93000</v>
      </c>
      <c r="E18" s="15">
        <v>99</v>
      </c>
      <c r="F18" s="15">
        <v>5</v>
      </c>
      <c r="G18" s="15">
        <v>4</v>
      </c>
      <c r="H18" s="21">
        <v>4</v>
      </c>
      <c r="I18" s="23"/>
      <c r="K18" s="10">
        <v>16</v>
      </c>
      <c r="L18" s="11">
        <f>SQRT(($B$2-B22)^2+($C$2-C22)^2+($D$2-D22)^2+($E$2-E22)^2+($F$2-F22)^2+($G$2-G22)^2+($H$2-H22)^2)</f>
        <v>26750.045476888914</v>
      </c>
      <c r="M18" s="11">
        <f t="shared" si="0"/>
        <v>17571.436855398741</v>
      </c>
      <c r="N18" s="11">
        <f t="shared" si="1"/>
        <v>42600.004772769687</v>
      </c>
      <c r="O18" s="8">
        <f t="shared" si="4"/>
        <v>2</v>
      </c>
      <c r="P18" s="8">
        <f t="shared" si="2"/>
        <v>17571.436855398741</v>
      </c>
      <c r="Q18" s="8">
        <f t="shared" si="3"/>
        <v>308755393.16326517</v>
      </c>
    </row>
    <row r="19" spans="1:17" ht="15.75" x14ac:dyDescent="0.25">
      <c r="A19" s="14">
        <v>13</v>
      </c>
      <c r="B19" s="14">
        <v>0</v>
      </c>
      <c r="C19" s="14">
        <v>58</v>
      </c>
      <c r="D19" s="14">
        <v>80000</v>
      </c>
      <c r="E19" s="14">
        <v>15</v>
      </c>
      <c r="F19" s="14">
        <v>4</v>
      </c>
      <c r="G19" s="14">
        <v>0</v>
      </c>
      <c r="H19" s="22">
        <v>5</v>
      </c>
      <c r="I19" s="23"/>
      <c r="K19" s="10">
        <v>17</v>
      </c>
      <c r="L19" s="11">
        <f>SQRT(($B$2-B23)^2+($C$2-C23)^2+($D$2-D23)^2+($E$2-E23)^2+($F$2-F23)^2+($G$2-G23)^2+($H$2-H23)^2)</f>
        <v>4750.007106902578</v>
      </c>
      <c r="M19" s="11">
        <f t="shared" si="0"/>
        <v>39571.440455645454</v>
      </c>
      <c r="N19" s="11">
        <f t="shared" si="1"/>
        <v>64600.006744891296</v>
      </c>
      <c r="O19" s="8">
        <f t="shared" si="4"/>
        <v>1</v>
      </c>
      <c r="P19" s="8">
        <f t="shared" si="2"/>
        <v>4750.007106902578</v>
      </c>
      <c r="Q19" s="8">
        <f t="shared" si="3"/>
        <v>22562567.515625</v>
      </c>
    </row>
    <row r="20" spans="1:17" ht="15.75" x14ac:dyDescent="0.25">
      <c r="A20" s="15">
        <v>14</v>
      </c>
      <c r="B20" s="15">
        <v>0</v>
      </c>
      <c r="C20" s="15">
        <v>24</v>
      </c>
      <c r="D20" s="15">
        <v>91000</v>
      </c>
      <c r="E20" s="15">
        <v>77</v>
      </c>
      <c r="F20" s="15">
        <v>7</v>
      </c>
      <c r="G20" s="15">
        <v>1</v>
      </c>
      <c r="H20" s="21">
        <v>1</v>
      </c>
      <c r="I20" s="23"/>
      <c r="K20" s="10">
        <v>18</v>
      </c>
      <c r="L20" s="11">
        <f>SQRT(($B$2-B24)^2+($C$2-C24)^2+($D$2-D24)^2+($E$2-E24)^2+($F$2-F24)^2+($G$2-G24)^2+($H$2-H24)^2)</f>
        <v>64750.011202822388</v>
      </c>
      <c r="M20" s="11">
        <f t="shared" si="0"/>
        <v>20428.573991008838</v>
      </c>
      <c r="N20" s="11">
        <f t="shared" si="1"/>
        <v>4600.0247434117136</v>
      </c>
      <c r="O20" s="8">
        <f t="shared" si="4"/>
        <v>3</v>
      </c>
      <c r="P20" s="8">
        <f t="shared" si="2"/>
        <v>4600.0247434117136</v>
      </c>
      <c r="Q20" s="8">
        <f t="shared" si="3"/>
        <v>21160227.640000001</v>
      </c>
    </row>
    <row r="21" spans="1:17" ht="15.75" x14ac:dyDescent="0.25">
      <c r="A21" s="13">
        <v>15</v>
      </c>
      <c r="B21" s="13">
        <v>1</v>
      </c>
      <c r="C21" s="13">
        <v>37</v>
      </c>
      <c r="D21" s="13">
        <v>19000</v>
      </c>
      <c r="E21" s="13">
        <v>13</v>
      </c>
      <c r="F21" s="13">
        <v>1</v>
      </c>
      <c r="G21" s="13">
        <v>0</v>
      </c>
      <c r="H21" s="20">
        <v>1</v>
      </c>
      <c r="I21" s="23"/>
      <c r="K21" s="10">
        <v>19</v>
      </c>
      <c r="L21" s="11">
        <f>SQRT(($B$2-B25)^2+($C$2-C25)^2+($D$2-D25)^2+($E$2-E25)^2+($F$2-F25)^2+($G$2-G25)^2+($H$2-H25)^2)</f>
        <v>4250.0274135145291</v>
      </c>
      <c r="M21" s="11">
        <f t="shared" si="0"/>
        <v>48571.446362391689</v>
      </c>
      <c r="N21" s="11">
        <f t="shared" si="1"/>
        <v>73600.010104890607</v>
      </c>
      <c r="O21" s="8">
        <f t="shared" si="4"/>
        <v>1</v>
      </c>
      <c r="P21" s="8">
        <f t="shared" si="2"/>
        <v>4250.0274135145291</v>
      </c>
      <c r="Q21" s="8">
        <f t="shared" si="3"/>
        <v>18062733.015625</v>
      </c>
    </row>
    <row r="22" spans="1:17" ht="15.75" x14ac:dyDescent="0.25">
      <c r="A22" s="14">
        <v>16</v>
      </c>
      <c r="B22" s="14">
        <v>1</v>
      </c>
      <c r="C22" s="14">
        <v>22</v>
      </c>
      <c r="D22" s="14">
        <v>51000</v>
      </c>
      <c r="E22" s="14">
        <v>79</v>
      </c>
      <c r="F22" s="14">
        <v>5</v>
      </c>
      <c r="G22" s="14">
        <v>1</v>
      </c>
      <c r="H22" s="22">
        <v>2</v>
      </c>
      <c r="I22" s="23"/>
      <c r="K22" s="10">
        <v>20</v>
      </c>
      <c r="L22" s="11">
        <f>SQRT(($B$2-B26)^2+($C$2-C26)^2+($D$2-D26)^2+($E$2-E26)^2+($F$2-F26)^2+($G$2-G26)^2+($H$2-H26)^2)</f>
        <v>37750.057851156002</v>
      </c>
      <c r="M22" s="11">
        <f t="shared" si="0"/>
        <v>6571.5224605093999</v>
      </c>
      <c r="N22" s="11">
        <f t="shared" si="1"/>
        <v>31600.01931391815</v>
      </c>
      <c r="O22" s="8">
        <f t="shared" si="4"/>
        <v>2</v>
      </c>
      <c r="P22" s="8">
        <f t="shared" si="2"/>
        <v>6571.5224605093999</v>
      </c>
      <c r="Q22" s="8">
        <f t="shared" si="3"/>
        <v>43184907.448979519</v>
      </c>
    </row>
    <row r="23" spans="1:17" ht="15.75" x14ac:dyDescent="0.25">
      <c r="A23" s="13">
        <v>17</v>
      </c>
      <c r="B23" s="13">
        <v>0</v>
      </c>
      <c r="C23" s="13">
        <v>35</v>
      </c>
      <c r="D23" s="13">
        <v>29000</v>
      </c>
      <c r="E23" s="13">
        <v>35</v>
      </c>
      <c r="F23" s="13">
        <v>6</v>
      </c>
      <c r="G23" s="13">
        <v>9</v>
      </c>
      <c r="H23" s="20">
        <v>5</v>
      </c>
      <c r="I23" s="23"/>
      <c r="K23" s="12" t="s">
        <v>28</v>
      </c>
      <c r="L23" s="11">
        <f>SUM(L3:L22)</f>
        <v>729000.60397909605</v>
      </c>
      <c r="M23" s="11">
        <f t="shared" ref="M23:N23" si="5">SUM(M3:M22)</f>
        <v>568286.38392021169</v>
      </c>
      <c r="N23" s="11">
        <f t="shared" si="5"/>
        <v>745602.34725697315</v>
      </c>
      <c r="O23" s="8"/>
      <c r="P23" s="8"/>
      <c r="Q23" s="8">
        <f t="shared" ref="Q23" si="6">SUM(Q3:Q22)</f>
        <v>1696560322.6284695</v>
      </c>
    </row>
    <row r="24" spans="1:17" ht="15" customHeight="1" x14ac:dyDescent="0.25">
      <c r="A24" s="15">
        <v>18</v>
      </c>
      <c r="B24" s="15">
        <v>1</v>
      </c>
      <c r="C24" s="15">
        <v>20</v>
      </c>
      <c r="D24" s="15">
        <v>89000</v>
      </c>
      <c r="E24" s="15">
        <v>66</v>
      </c>
      <c r="F24" s="15">
        <v>5</v>
      </c>
      <c r="G24" s="15">
        <v>1</v>
      </c>
      <c r="H24" s="21">
        <v>6</v>
      </c>
      <c r="I24" s="23"/>
      <c r="K24" s="12" t="s">
        <v>29</v>
      </c>
      <c r="L24" s="11">
        <f>AVERAGE(L3:L22)</f>
        <v>36450.030198954802</v>
      </c>
      <c r="M24" s="11">
        <f t="shared" ref="M24:N24" si="7">AVERAGE(M3:M22)</f>
        <v>28414.319196010583</v>
      </c>
      <c r="N24" s="11">
        <f t="shared" si="7"/>
        <v>37280.117362848658</v>
      </c>
      <c r="O24" s="11"/>
      <c r="P24" s="11"/>
      <c r="Q24" s="11"/>
    </row>
    <row r="25" spans="1:17" ht="15.75" x14ac:dyDescent="0.25">
      <c r="A25" s="13">
        <v>19</v>
      </c>
      <c r="B25" s="13">
        <v>1</v>
      </c>
      <c r="C25" s="13">
        <v>52</v>
      </c>
      <c r="D25" s="13">
        <v>20000</v>
      </c>
      <c r="E25" s="13">
        <v>29</v>
      </c>
      <c r="F25" s="13">
        <v>3</v>
      </c>
      <c r="G25" s="13">
        <v>1</v>
      </c>
      <c r="H25" s="20">
        <v>4</v>
      </c>
      <c r="I25" s="23"/>
    </row>
    <row r="26" spans="1:17" ht="15.75" x14ac:dyDescent="0.25">
      <c r="A26" s="14">
        <v>20</v>
      </c>
      <c r="B26" s="14">
        <v>0</v>
      </c>
      <c r="C26" s="14">
        <v>35</v>
      </c>
      <c r="D26" s="14">
        <v>62000</v>
      </c>
      <c r="E26" s="14">
        <v>98</v>
      </c>
      <c r="F26" s="14">
        <v>0</v>
      </c>
      <c r="G26" s="14">
        <v>0</v>
      </c>
      <c r="H26" s="22">
        <v>1</v>
      </c>
      <c r="I26" s="23"/>
      <c r="K26" s="17" t="s">
        <v>31</v>
      </c>
      <c r="L26" s="17"/>
      <c r="M26" s="17"/>
    </row>
    <row r="27" spans="1:17" ht="15.75" x14ac:dyDescent="0.25">
      <c r="K27" s="18" t="s">
        <v>32</v>
      </c>
      <c r="L27" s="19">
        <f>SQRT((B2-B3)^2+(C2-C3)^2+(D2-D3)^2+(E2-E3)^2+(F2-F3)^2+(G2-G3)^2+(G2-G3)^2+(H2-H3)^2)+SQRT((B2-B4)^2+(C2-C4)^2+(D2-D4)^2+(E2-E4)^2+(F2-F4)^2+(G2-G4)^2+(G2-G4)^2+(H2-H4)^2)+SQRT((B3-B4)^2+(C3-C4)^2+(D3-D4)^2+(E3-E4)^2+(F3-F4)^2+(G3-G4)^2+(G3-G4)^2+(H3-H4)^2)</f>
        <v>138700.01981432873</v>
      </c>
      <c r="M27" s="19"/>
    </row>
    <row r="28" spans="1:17" ht="15.75" x14ac:dyDescent="0.25">
      <c r="A28" s="16" t="s">
        <v>30</v>
      </c>
      <c r="B28" s="16"/>
      <c r="C28" s="16"/>
      <c r="D28" s="16"/>
      <c r="K28" s="18" t="s">
        <v>27</v>
      </c>
      <c r="L28" s="19">
        <f>Q23</f>
        <v>1696560322.6284695</v>
      </c>
      <c r="M28" s="19"/>
    </row>
    <row r="29" spans="1:17" ht="15.75" x14ac:dyDescent="0.25">
      <c r="A29" s="6" t="s">
        <v>21</v>
      </c>
      <c r="B29" s="8">
        <f>AVERAGE(B7:B8,B11,B13,B17,B21,B23,B25)</f>
        <v>0.625</v>
      </c>
      <c r="C29" s="8">
        <f t="shared" ref="C29:H29" si="8">AVERAGE(C7:C8,C11,C13,C17,C21,C23,C25)</f>
        <v>37.125</v>
      </c>
      <c r="D29" s="8">
        <f t="shared" si="8"/>
        <v>24250</v>
      </c>
      <c r="E29" s="8">
        <f t="shared" si="8"/>
        <v>32.125</v>
      </c>
      <c r="F29" s="8">
        <f t="shared" si="8"/>
        <v>3.375</v>
      </c>
      <c r="G29" s="8">
        <f t="shared" si="8"/>
        <v>2.25</v>
      </c>
      <c r="H29" s="8">
        <f t="shared" si="8"/>
        <v>3.625</v>
      </c>
      <c r="K29" s="18" t="s">
        <v>33</v>
      </c>
      <c r="L29" s="19">
        <f>L27/L28</f>
        <v>8.1753662374610837E-5</v>
      </c>
      <c r="M29" s="19"/>
    </row>
    <row r="30" spans="1:17" ht="15.75" x14ac:dyDescent="0.25">
      <c r="A30" s="6" t="s">
        <v>22</v>
      </c>
      <c r="B30" s="8">
        <f>AVERAGE(B10,B12,B19,B22,B26)</f>
        <v>0.2</v>
      </c>
      <c r="C30" s="8">
        <f t="shared" ref="C30:H30" si="9">AVERAGE(C10,C12,C19,C22,C26)</f>
        <v>32</v>
      </c>
      <c r="D30" s="8">
        <f t="shared" si="9"/>
        <v>62000</v>
      </c>
      <c r="E30" s="8">
        <f t="shared" si="9"/>
        <v>69</v>
      </c>
      <c r="F30" s="8">
        <f t="shared" si="9"/>
        <v>3.2</v>
      </c>
      <c r="G30" s="8">
        <f t="shared" si="9"/>
        <v>0.2</v>
      </c>
      <c r="H30" s="8">
        <f t="shared" si="9"/>
        <v>2.4</v>
      </c>
    </row>
    <row r="31" spans="1:17" ht="15.75" x14ac:dyDescent="0.25">
      <c r="A31" s="6" t="s">
        <v>23</v>
      </c>
      <c r="B31" s="8">
        <f>AVERAGE(B9,B14:B16,B18,B20,B24)</f>
        <v>0.2857142857142857</v>
      </c>
      <c r="C31" s="8">
        <f t="shared" ref="C31:H31" si="10">AVERAGE(C9,C14:C16,C18,C20,C24)</f>
        <v>30.857142857142858</v>
      </c>
      <c r="D31" s="8">
        <f t="shared" si="10"/>
        <v>91142.857142857145</v>
      </c>
      <c r="E31" s="8">
        <f t="shared" si="10"/>
        <v>59.571428571428569</v>
      </c>
      <c r="F31" s="8">
        <f t="shared" si="10"/>
        <v>3.7142857142857144</v>
      </c>
      <c r="G31" s="8">
        <f t="shared" si="10"/>
        <v>1.2857142857142858</v>
      </c>
      <c r="H31" s="8">
        <f>AVERAGE(H9,H14:H16,H18,H20,H24)</f>
        <v>3.1428571428571428</v>
      </c>
    </row>
  </sheetData>
  <mergeCells count="11">
    <mergeCell ref="K26:M26"/>
    <mergeCell ref="L27:M27"/>
    <mergeCell ref="A28:D28"/>
    <mergeCell ref="L28:M28"/>
    <mergeCell ref="L29:M29"/>
    <mergeCell ref="A1:D1"/>
    <mergeCell ref="K1:K2"/>
    <mergeCell ref="L1:N1"/>
    <mergeCell ref="O1:O2"/>
    <mergeCell ref="P1:P2"/>
    <mergeCell ref="Q1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69" zoomScaleNormal="69" workbookViewId="0">
      <selection activeCell="J25" sqref="J25"/>
    </sheetView>
  </sheetViews>
  <sheetFormatPr defaultRowHeight="15" x14ac:dyDescent="0.25"/>
  <cols>
    <col min="1" max="1" width="12.5703125" customWidth="1"/>
    <col min="2" max="2" width="9.140625" customWidth="1"/>
    <col min="4" max="4" width="18.42578125" customWidth="1"/>
    <col min="5" max="5" width="26.140625" customWidth="1"/>
    <col min="6" max="6" width="12.140625" customWidth="1"/>
    <col min="7" max="7" width="18.28515625" customWidth="1"/>
    <col min="8" max="8" width="15.42578125" customWidth="1"/>
    <col min="11" max="11" width="15" customWidth="1"/>
    <col min="12" max="12" width="19.5703125" customWidth="1"/>
    <col min="13" max="13" width="20" customWidth="1"/>
    <col min="14" max="14" width="19.7109375" customWidth="1"/>
    <col min="15" max="15" width="17.28515625" customWidth="1"/>
    <col min="16" max="16" width="20.42578125" customWidth="1"/>
    <col min="17" max="17" width="24.140625" customWidth="1"/>
  </cols>
  <sheetData>
    <row r="1" spans="1:17" ht="15.75" x14ac:dyDescent="0.25">
      <c r="A1" s="5" t="s">
        <v>20</v>
      </c>
      <c r="B1" s="5"/>
      <c r="C1" s="5"/>
      <c r="D1" s="5"/>
      <c r="K1" s="5" t="s">
        <v>0</v>
      </c>
      <c r="L1" s="5" t="s">
        <v>24</v>
      </c>
      <c r="M1" s="5"/>
      <c r="N1" s="5"/>
      <c r="O1" s="9" t="s">
        <v>25</v>
      </c>
      <c r="P1" s="9" t="s">
        <v>26</v>
      </c>
      <c r="Q1" s="5" t="s">
        <v>27</v>
      </c>
    </row>
    <row r="2" spans="1:17" ht="15.75" x14ac:dyDescent="0.25">
      <c r="A2" s="6" t="s">
        <v>21</v>
      </c>
      <c r="B2" s="8">
        <v>0.625</v>
      </c>
      <c r="C2" s="8">
        <v>37.125</v>
      </c>
      <c r="D2" s="8">
        <v>24250</v>
      </c>
      <c r="E2" s="8">
        <v>32.125</v>
      </c>
      <c r="F2" s="8">
        <v>3.375</v>
      </c>
      <c r="G2" s="8">
        <v>2.25</v>
      </c>
      <c r="H2" s="8">
        <v>3.625</v>
      </c>
      <c r="K2" s="5"/>
      <c r="L2" s="6" t="s">
        <v>21</v>
      </c>
      <c r="M2" s="6" t="s">
        <v>22</v>
      </c>
      <c r="N2" s="6" t="s">
        <v>23</v>
      </c>
      <c r="O2" s="9"/>
      <c r="P2" s="9"/>
      <c r="Q2" s="5"/>
    </row>
    <row r="3" spans="1:17" ht="15.75" x14ac:dyDescent="0.25">
      <c r="A3" s="6" t="s">
        <v>22</v>
      </c>
      <c r="B3" s="8">
        <v>0.2</v>
      </c>
      <c r="C3" s="8">
        <v>32</v>
      </c>
      <c r="D3" s="8">
        <v>62000</v>
      </c>
      <c r="E3" s="8">
        <v>69</v>
      </c>
      <c r="F3" s="8">
        <v>3.2</v>
      </c>
      <c r="G3" s="8">
        <v>0.2</v>
      </c>
      <c r="H3" s="8">
        <v>2.4</v>
      </c>
      <c r="K3" s="10">
        <v>1</v>
      </c>
      <c r="L3" s="11">
        <f>SQRT(($B$2-B7)^2+($C$2-C7)^2+($D$2-D7)^2+($E$2-E7)^2+($F$2-F7)^2+($G$2-G7)^2+($H$2-H7)^2)</f>
        <v>9250.0205548758113</v>
      </c>
      <c r="M3" s="11">
        <f>SQRT(($B$3-B7)^2+($C$3-C7)^2+($D$3-D7)^2+($E$3-E7)^2+($F$3-F7)^2+($G$3-G7)^2+($H$3-H7)^2)</f>
        <v>47000.011447658173</v>
      </c>
      <c r="N3" s="11">
        <f>SQRT(($B$4-B7)^2+($C$4-C7)^2+($D$4-D7)^2+($E$4-E7)^2+($F$4-F7)^2+($G$4-G7)^2+($H$4-H7)^2)</f>
        <v>76142.860864513452</v>
      </c>
      <c r="O3" s="8">
        <f>IF(P3=L3,1,(IF(P3=M3,2,
3)))</f>
        <v>1</v>
      </c>
      <c r="P3" s="8">
        <f>MIN(L3:N3)</f>
        <v>9250.0205548758113</v>
      </c>
      <c r="Q3" s="8">
        <f>P3^2</f>
        <v>85562880.265625015</v>
      </c>
    </row>
    <row r="4" spans="1:17" ht="15.75" x14ac:dyDescent="0.25">
      <c r="A4" s="6" t="s">
        <v>23</v>
      </c>
      <c r="B4" s="8">
        <v>0.2857142857142857</v>
      </c>
      <c r="C4" s="8">
        <v>30.857142857142858</v>
      </c>
      <c r="D4" s="8">
        <v>91142.857142857145</v>
      </c>
      <c r="E4" s="8">
        <v>59.571428571428569</v>
      </c>
      <c r="F4" s="8">
        <v>3.7142857142857144</v>
      </c>
      <c r="G4" s="8">
        <v>1.2857142857142858</v>
      </c>
      <c r="H4" s="8">
        <v>3.1428571428571428</v>
      </c>
      <c r="K4" s="10">
        <v>2</v>
      </c>
      <c r="L4" s="11">
        <f>SQRT(($B$2-B8)^2+($C$2-C8)^2+($D$2-D8)^2+($E$2-E8)^2+($F$2-F8)^2+($G$2-G8)^2+($H$2-H8)^2)</f>
        <v>10750.123337228508</v>
      </c>
      <c r="M4" s="11">
        <f t="shared" ref="M4:M22" si="0">SQRT(($B$3-B8)^2+($C$3-C8)^2+($D$3-D8)^2+($E$3-E8)^2+($F$3-F8)^2+($G$3-G8)^2+($H$3-H8)^2)</f>
        <v>27000.005097777299</v>
      </c>
      <c r="N4" s="11">
        <f t="shared" ref="N4:N22" si="1">SQRT(($B$4-B8)^2+($C$4-C8)^2+($D$4-D8)^2+($E$4-E8)^2+($F$4-F8)^2+($G$4-G8)^2+($H$4-H8)^2)</f>
        <v>56142.862154670809</v>
      </c>
      <c r="O4" s="8">
        <f>IF(P4=L4,1,(IF(P4=M4,2,
3)))</f>
        <v>1</v>
      </c>
      <c r="P4" s="8">
        <f t="shared" ref="P4:P22" si="2">MIN(L4:N4)</f>
        <v>10750.123337228508</v>
      </c>
      <c r="Q4" s="8">
        <f t="shared" ref="Q4:Q22" si="3">P4^2</f>
        <v>115565151.76562499</v>
      </c>
    </row>
    <row r="5" spans="1:17" ht="15.75" x14ac:dyDescent="0.25">
      <c r="K5" s="10">
        <v>3</v>
      </c>
      <c r="L5" s="11">
        <f>SQRT(($B$2-B9)^2+($C$2-C9)^2+($D$2-D9)^2+($E$2-E9)^2+($F$2-F9)^2+($G$2-G9)^2+($H$2-H9)^2)</f>
        <v>61750.007987980251</v>
      </c>
      <c r="M5" s="11">
        <f t="shared" si="0"/>
        <v>24000.085772346731</v>
      </c>
      <c r="N5" s="11">
        <f t="shared" si="1"/>
        <v>5143.1483608024091</v>
      </c>
      <c r="O5" s="8">
        <f t="shared" ref="O5:O22" si="4">IF(P5=L5,1,(IF(P5=M5,2,
3)))</f>
        <v>3</v>
      </c>
      <c r="P5" s="8">
        <f t="shared" si="2"/>
        <v>5143.1483608024091</v>
      </c>
      <c r="Q5" s="8">
        <f t="shared" si="3"/>
        <v>26451975.061224509</v>
      </c>
    </row>
    <row r="6" spans="1:17" ht="15.75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K6" s="10">
        <v>4</v>
      </c>
      <c r="L6" s="11">
        <f>SQRT(($B$2-B10)^2+($C$2-C10)^2+($D$2-D10)^2+($E$2-E10)^2+($F$2-F10)^2+($G$2-G10)^2+($H$2-H10)^2)</f>
        <v>34750.032151289081</v>
      </c>
      <c r="M6" s="11">
        <f t="shared" si="0"/>
        <v>3000.0266132152892</v>
      </c>
      <c r="N6" s="11">
        <f t="shared" si="1"/>
        <v>32142.863043491521</v>
      </c>
      <c r="O6" s="8">
        <f t="shared" si="4"/>
        <v>2</v>
      </c>
      <c r="P6" s="8">
        <f t="shared" si="2"/>
        <v>3000.0266132152892</v>
      </c>
      <c r="Q6" s="8">
        <f t="shared" si="3"/>
        <v>9000159.6799999978</v>
      </c>
    </row>
    <row r="7" spans="1:17" ht="15.75" x14ac:dyDescent="0.25">
      <c r="A7" s="13">
        <v>1</v>
      </c>
      <c r="B7" s="13">
        <v>1</v>
      </c>
      <c r="C7" s="13">
        <v>19</v>
      </c>
      <c r="D7" s="13">
        <v>15000</v>
      </c>
      <c r="E7" s="13">
        <v>39</v>
      </c>
      <c r="F7" s="13">
        <v>5</v>
      </c>
      <c r="G7" s="13">
        <v>1</v>
      </c>
      <c r="H7" s="20">
        <v>4</v>
      </c>
      <c r="I7" s="23"/>
      <c r="K7" s="10">
        <v>5</v>
      </c>
      <c r="L7" s="11">
        <f>SQRT(($B$2-B11)^2+($C$2-C11)^2+($D$2-D11)^2+($E$2-E11)^2+($F$2-F11)^2+($G$2-G11)^2+($H$2-H11)^2)</f>
        <v>13750.003846022189</v>
      </c>
      <c r="M7" s="11">
        <f t="shared" si="0"/>
        <v>24000.017880826672</v>
      </c>
      <c r="N7" s="11">
        <f t="shared" si="1"/>
        <v>53142.860834101259</v>
      </c>
      <c r="O7" s="8">
        <f t="shared" si="4"/>
        <v>1</v>
      </c>
      <c r="P7" s="8">
        <f t="shared" si="2"/>
        <v>13750.003846022189</v>
      </c>
      <c r="Q7" s="8">
        <f t="shared" si="3"/>
        <v>189062605.765625</v>
      </c>
    </row>
    <row r="8" spans="1:17" ht="15.75" x14ac:dyDescent="0.25">
      <c r="A8" s="13">
        <v>2</v>
      </c>
      <c r="B8" s="13">
        <v>1</v>
      </c>
      <c r="C8" s="13">
        <v>21</v>
      </c>
      <c r="D8" s="13">
        <v>35000</v>
      </c>
      <c r="E8" s="13">
        <v>81</v>
      </c>
      <c r="F8" s="13">
        <v>2</v>
      </c>
      <c r="G8" s="13">
        <v>3</v>
      </c>
      <c r="H8" s="20">
        <v>3</v>
      </c>
      <c r="I8" s="23"/>
      <c r="K8" s="10">
        <v>6</v>
      </c>
      <c r="L8" s="11">
        <f>SQRT(($B$2-B12)^2+($C$2-C12)^2+($D$2-D12)^2+($E$2-E12)^2+($F$2-F12)^2+($G$2-G12)^2+($H$2-H12)^2)</f>
        <v>33750.032196512424</v>
      </c>
      <c r="M8" s="11">
        <f t="shared" si="0"/>
        <v>4000.0199349503246</v>
      </c>
      <c r="N8" s="11">
        <f t="shared" si="1"/>
        <v>33142.862652093143</v>
      </c>
      <c r="O8" s="8">
        <f t="shared" si="4"/>
        <v>2</v>
      </c>
      <c r="P8" s="8">
        <f t="shared" si="2"/>
        <v>4000.0199349503246</v>
      </c>
      <c r="Q8" s="8">
        <f t="shared" si="3"/>
        <v>16000159.479999999</v>
      </c>
    </row>
    <row r="9" spans="1:17" ht="15.75" x14ac:dyDescent="0.25">
      <c r="A9" s="15">
        <v>3</v>
      </c>
      <c r="B9" s="15">
        <v>0</v>
      </c>
      <c r="C9" s="15">
        <v>20</v>
      </c>
      <c r="D9" s="15">
        <v>86000</v>
      </c>
      <c r="E9" s="15">
        <v>6</v>
      </c>
      <c r="F9" s="15">
        <v>2</v>
      </c>
      <c r="G9" s="15">
        <v>1</v>
      </c>
      <c r="H9" s="21">
        <v>1</v>
      </c>
      <c r="I9" s="23"/>
      <c r="K9" s="10">
        <v>7</v>
      </c>
      <c r="L9" s="11">
        <f>SQRT(($B$2-B13)^2+($C$2-C13)^2+($D$2-D13)^2+($E$2-E13)^2+($F$2-F13)^2+($G$2-G13)^2+($H$2-H13)^2)</f>
        <v>6750.0512602220288</v>
      </c>
      <c r="M9" s="11">
        <f t="shared" si="0"/>
        <v>31000.064230256041</v>
      </c>
      <c r="N9" s="11">
        <f t="shared" si="1"/>
        <v>60142.88115981876</v>
      </c>
      <c r="O9" s="8">
        <f t="shared" si="4"/>
        <v>1</v>
      </c>
      <c r="P9" s="8">
        <f t="shared" si="2"/>
        <v>6750.0512602220288</v>
      </c>
      <c r="Q9" s="8">
        <f t="shared" si="3"/>
        <v>45563192.015625</v>
      </c>
    </row>
    <row r="10" spans="1:17" ht="15.75" x14ac:dyDescent="0.25">
      <c r="A10" s="14">
        <v>4</v>
      </c>
      <c r="B10" s="14">
        <v>0</v>
      </c>
      <c r="C10" s="14">
        <v>23</v>
      </c>
      <c r="D10" s="14">
        <v>59000</v>
      </c>
      <c r="E10" s="14">
        <v>77</v>
      </c>
      <c r="F10" s="14">
        <v>7</v>
      </c>
      <c r="G10" s="14">
        <v>0</v>
      </c>
      <c r="H10" s="22">
        <v>2</v>
      </c>
      <c r="I10" s="23"/>
      <c r="K10" s="10">
        <v>8</v>
      </c>
      <c r="L10" s="11">
        <f>SQRT(($B$2-B14)^2+($C$2-C14)^2+($D$2-D14)^2+($E$2-E14)^2+($F$2-F14)^2+($G$2-G14)^2+($H$2-H14)^2)</f>
        <v>59750.033749075199</v>
      </c>
      <c r="M10" s="11">
        <f t="shared" si="0"/>
        <v>22000.01614272135</v>
      </c>
      <c r="N10" s="11">
        <f t="shared" si="1"/>
        <v>7142.9445651793012</v>
      </c>
      <c r="O10" s="8">
        <f t="shared" si="4"/>
        <v>3</v>
      </c>
      <c r="P10" s="8">
        <f t="shared" si="2"/>
        <v>7142.9445651793012</v>
      </c>
      <c r="Q10" s="8">
        <f t="shared" si="3"/>
        <v>51021657.061224513</v>
      </c>
    </row>
    <row r="11" spans="1:17" ht="15.75" x14ac:dyDescent="0.25">
      <c r="A11" s="13">
        <v>5</v>
      </c>
      <c r="B11" s="13">
        <v>0</v>
      </c>
      <c r="C11" s="13">
        <v>31</v>
      </c>
      <c r="D11" s="13">
        <v>38000</v>
      </c>
      <c r="E11" s="13">
        <v>40</v>
      </c>
      <c r="F11" s="13">
        <v>3</v>
      </c>
      <c r="G11" s="13">
        <v>2</v>
      </c>
      <c r="H11" s="20">
        <v>6</v>
      </c>
      <c r="I11" s="23"/>
      <c r="K11" s="10">
        <v>9</v>
      </c>
      <c r="L11" s="11">
        <f>SQRT(($B$2-B15)^2+($C$2-C15)^2+($D$2-D15)^2+($E$2-E15)^2+($F$2-F15)^2+($G$2-G15)^2+($H$2-H15)^2)</f>
        <v>72750.010845467405</v>
      </c>
      <c r="M11" s="11">
        <f t="shared" si="0"/>
        <v>35000.076892486963</v>
      </c>
      <c r="N11" s="11">
        <f t="shared" si="1"/>
        <v>5857.510251543632</v>
      </c>
      <c r="O11" s="8">
        <f t="shared" si="4"/>
        <v>3</v>
      </c>
      <c r="P11" s="8">
        <f t="shared" si="2"/>
        <v>5857.510251543632</v>
      </c>
      <c r="Q11" s="8">
        <f t="shared" si="3"/>
        <v>34310426.346938744</v>
      </c>
    </row>
    <row r="12" spans="1:17" ht="15.75" x14ac:dyDescent="0.25">
      <c r="A12" s="14">
        <v>6</v>
      </c>
      <c r="B12" s="14">
        <v>0</v>
      </c>
      <c r="C12" s="14">
        <v>22</v>
      </c>
      <c r="D12" s="14">
        <v>58000</v>
      </c>
      <c r="E12" s="14">
        <v>76</v>
      </c>
      <c r="F12" s="14">
        <v>0</v>
      </c>
      <c r="G12" s="14">
        <v>0</v>
      </c>
      <c r="H12" s="22">
        <v>2</v>
      </c>
      <c r="I12" s="23"/>
      <c r="K12" s="10">
        <v>10</v>
      </c>
      <c r="L12" s="11">
        <f>SQRT(($B$2-B16)^2+($C$2-C16)^2+($D$2-D16)^2+($E$2-E16)^2+($F$2-F16)^2+($G$2-G16)^2+($H$2-H16)^2)</f>
        <v>73750.011215359322</v>
      </c>
      <c r="M12" s="11">
        <f t="shared" si="0"/>
        <v>36000.000367777779</v>
      </c>
      <c r="N12" s="11">
        <f t="shared" si="1"/>
        <v>6857.1552455245219</v>
      </c>
      <c r="O12" s="8">
        <f t="shared" si="4"/>
        <v>3</v>
      </c>
      <c r="P12" s="8">
        <f t="shared" si="2"/>
        <v>6857.1552455245219</v>
      </c>
      <c r="Q12" s="8">
        <f t="shared" si="3"/>
        <v>47020578.061224468</v>
      </c>
    </row>
    <row r="13" spans="1:17" ht="15.75" x14ac:dyDescent="0.25">
      <c r="A13" s="13">
        <v>7</v>
      </c>
      <c r="B13" s="13">
        <v>0</v>
      </c>
      <c r="C13" s="13">
        <v>35</v>
      </c>
      <c r="D13" s="13">
        <v>31000</v>
      </c>
      <c r="E13" s="13">
        <v>6</v>
      </c>
      <c r="F13" s="13">
        <v>5</v>
      </c>
      <c r="G13" s="13">
        <v>1</v>
      </c>
      <c r="H13" s="20">
        <v>3</v>
      </c>
      <c r="I13" s="23"/>
      <c r="K13" s="10">
        <v>11</v>
      </c>
      <c r="L13" s="11">
        <f>SQRT(($B$2-B17)^2+($C$2-C17)^2+($D$2-D17)^2+($E$2-E17)^2+($F$2-F17)^2+($G$2-G17)^2+($H$2-H17)^2)</f>
        <v>17250.035507662731</v>
      </c>
      <c r="M13" s="11">
        <f t="shared" si="0"/>
        <v>55000.038664350046</v>
      </c>
      <c r="N13" s="11">
        <f t="shared" si="1"/>
        <v>84142.87726703615</v>
      </c>
      <c r="O13" s="8">
        <f t="shared" si="4"/>
        <v>1</v>
      </c>
      <c r="P13" s="8">
        <f t="shared" si="2"/>
        <v>17250.035507662731</v>
      </c>
      <c r="Q13" s="8">
        <f t="shared" si="3"/>
        <v>297563725.015625</v>
      </c>
    </row>
    <row r="14" spans="1:17" ht="15.75" x14ac:dyDescent="0.25">
      <c r="A14" s="15">
        <v>8</v>
      </c>
      <c r="B14" s="15">
        <v>0</v>
      </c>
      <c r="C14" s="15">
        <v>23</v>
      </c>
      <c r="D14" s="15">
        <v>84000</v>
      </c>
      <c r="E14" s="15">
        <v>94</v>
      </c>
      <c r="F14" s="15">
        <v>5</v>
      </c>
      <c r="G14" s="15">
        <v>1</v>
      </c>
      <c r="H14" s="21">
        <v>3</v>
      </c>
      <c r="I14" s="23"/>
      <c r="K14" s="10">
        <v>12</v>
      </c>
      <c r="L14" s="11">
        <f>SQRT(($B$2-B18)^2+($C$2-C18)^2+($D$2-D18)^2+($E$2-E18)^2+($F$2-F18)^2+($G$2-G18)^2+($H$2-H18)^2)</f>
        <v>68750.032603742264</v>
      </c>
      <c r="M14" s="11">
        <f t="shared" si="0"/>
        <v>31000.014988383475</v>
      </c>
      <c r="N14" s="11">
        <f t="shared" si="1"/>
        <v>1857.5686270180236</v>
      </c>
      <c r="O14" s="8">
        <f t="shared" si="4"/>
        <v>3</v>
      </c>
      <c r="P14" s="8">
        <f t="shared" si="2"/>
        <v>1857.5686270180236</v>
      </c>
      <c r="Q14" s="8">
        <f t="shared" si="3"/>
        <v>3450561.2040816252</v>
      </c>
    </row>
    <row r="15" spans="1:17" ht="15.75" x14ac:dyDescent="0.25">
      <c r="A15" s="15">
        <v>9</v>
      </c>
      <c r="B15" s="15">
        <v>1</v>
      </c>
      <c r="C15" s="15">
        <v>64</v>
      </c>
      <c r="D15" s="15">
        <v>97000</v>
      </c>
      <c r="E15" s="15">
        <v>3</v>
      </c>
      <c r="F15" s="15">
        <v>2</v>
      </c>
      <c r="G15" s="15">
        <v>0</v>
      </c>
      <c r="H15" s="21">
        <v>3</v>
      </c>
      <c r="I15" s="23"/>
      <c r="K15" s="10">
        <v>13</v>
      </c>
      <c r="L15" s="11">
        <f>SQRT(($B$2-B19)^2+($C$2-C19)^2+($D$2-D19)^2+($E$2-E19)^2+($F$2-F19)^2+($G$2-G19)^2+($H$2-H19)^2)</f>
        <v>55750.006607763062</v>
      </c>
      <c r="M15" s="11">
        <f t="shared" si="0"/>
        <v>18000.099985277859</v>
      </c>
      <c r="N15" s="11">
        <f t="shared" si="1"/>
        <v>11142.979579913417</v>
      </c>
      <c r="O15" s="8">
        <f t="shared" si="4"/>
        <v>3</v>
      </c>
      <c r="P15" s="8">
        <f t="shared" si="2"/>
        <v>11142.979579913417</v>
      </c>
      <c r="Q15" s="8">
        <f t="shared" si="3"/>
        <v>124165993.9183674</v>
      </c>
    </row>
    <row r="16" spans="1:17" ht="15.75" x14ac:dyDescent="0.25">
      <c r="A16" s="15">
        <v>10</v>
      </c>
      <c r="B16" s="15">
        <v>0</v>
      </c>
      <c r="C16" s="15">
        <v>30</v>
      </c>
      <c r="D16" s="15">
        <v>98000</v>
      </c>
      <c r="E16" s="15">
        <v>72</v>
      </c>
      <c r="F16" s="15">
        <v>0</v>
      </c>
      <c r="G16" s="15">
        <v>1</v>
      </c>
      <c r="H16" s="21">
        <v>4</v>
      </c>
      <c r="I16" s="23"/>
      <c r="K16" s="10">
        <v>14</v>
      </c>
      <c r="L16" s="11">
        <f>SQRT(($B$2-B20)^2+($C$2-C20)^2+($D$2-D20)^2+($E$2-E20)^2+($F$2-F20)^2+($G$2-G20)^2+($H$2-H20)^2)</f>
        <v>66750.01653944084</v>
      </c>
      <c r="M16" s="11">
        <f t="shared" si="0"/>
        <v>29000.002501379204</v>
      </c>
      <c r="N16" s="11">
        <f t="shared" si="1"/>
        <v>144.13358316478144</v>
      </c>
      <c r="O16" s="8">
        <f t="shared" si="4"/>
        <v>3</v>
      </c>
      <c r="P16" s="8">
        <f t="shared" si="2"/>
        <v>144.13358316478144</v>
      </c>
      <c r="Q16" s="8">
        <f t="shared" si="3"/>
        <v>20774.489795918969</v>
      </c>
    </row>
    <row r="17" spans="1:17" ht="15.75" x14ac:dyDescent="0.25">
      <c r="A17" s="13">
        <v>11</v>
      </c>
      <c r="B17" s="13">
        <v>1</v>
      </c>
      <c r="C17" s="13">
        <v>67</v>
      </c>
      <c r="D17" s="13">
        <v>7000</v>
      </c>
      <c r="E17" s="13">
        <v>14</v>
      </c>
      <c r="F17" s="13">
        <v>2</v>
      </c>
      <c r="G17" s="13">
        <v>1</v>
      </c>
      <c r="H17" s="20">
        <v>3</v>
      </c>
      <c r="I17" s="23"/>
      <c r="K17" s="10">
        <v>15</v>
      </c>
      <c r="L17" s="11">
        <f>SQRT(($B$2-B21)^2+($C$2-C21)^2+($D$2-D21)^2+($E$2-E21)^2+($F$2-F21)^2+($G$2-G21)^2+($H$2-H21)^2)</f>
        <v>5250.0365251705634</v>
      </c>
      <c r="M17" s="11">
        <f t="shared" si="0"/>
        <v>43000.036842774913</v>
      </c>
      <c r="N17" s="11">
        <f t="shared" si="1"/>
        <v>72142.872534227499</v>
      </c>
      <c r="O17" s="8">
        <f t="shared" si="4"/>
        <v>1</v>
      </c>
      <c r="P17" s="8">
        <f t="shared" si="2"/>
        <v>5250.0365251705634</v>
      </c>
      <c r="Q17" s="8">
        <f t="shared" si="3"/>
        <v>27562883.515625004</v>
      </c>
    </row>
    <row r="18" spans="1:17" ht="15.75" x14ac:dyDescent="0.25">
      <c r="A18" s="15">
        <v>12</v>
      </c>
      <c r="B18" s="15">
        <v>0</v>
      </c>
      <c r="C18" s="15">
        <v>35</v>
      </c>
      <c r="D18" s="15">
        <v>93000</v>
      </c>
      <c r="E18" s="15">
        <v>99</v>
      </c>
      <c r="F18" s="15">
        <v>5</v>
      </c>
      <c r="G18" s="15">
        <v>4</v>
      </c>
      <c r="H18" s="21">
        <v>4</v>
      </c>
      <c r="I18" s="23"/>
      <c r="K18" s="10">
        <v>16</v>
      </c>
      <c r="L18" s="11">
        <f>SQRT(($B$2-B22)^2+($C$2-C22)^2+($D$2-D22)^2+($E$2-E22)^2+($F$2-F22)^2+($G$2-G22)^2+($H$2-H22)^2)</f>
        <v>26750.045476888914</v>
      </c>
      <c r="M18" s="11">
        <f t="shared" si="0"/>
        <v>11000.009303632429</v>
      </c>
      <c r="N18" s="11">
        <f t="shared" si="1"/>
        <v>40142.862865785057</v>
      </c>
      <c r="O18" s="8">
        <f t="shared" si="4"/>
        <v>2</v>
      </c>
      <c r="P18" s="8">
        <f t="shared" si="2"/>
        <v>11000.009303632429</v>
      </c>
      <c r="Q18" s="8">
        <f t="shared" si="3"/>
        <v>121000204.67999999</v>
      </c>
    </row>
    <row r="19" spans="1:17" ht="15.75" x14ac:dyDescent="0.25">
      <c r="A19" s="15">
        <v>13</v>
      </c>
      <c r="B19" s="15">
        <v>0</v>
      </c>
      <c r="C19" s="15">
        <v>58</v>
      </c>
      <c r="D19" s="15">
        <v>80000</v>
      </c>
      <c r="E19" s="15">
        <v>15</v>
      </c>
      <c r="F19" s="15">
        <v>4</v>
      </c>
      <c r="G19" s="15">
        <v>0</v>
      </c>
      <c r="H19" s="21">
        <v>5</v>
      </c>
      <c r="I19" s="23"/>
      <c r="K19" s="10">
        <v>17</v>
      </c>
      <c r="L19" s="11">
        <f>SQRT(($B$2-B23)^2+($C$2-C23)^2+($D$2-D23)^2+($E$2-E23)^2+($F$2-F23)^2+($G$2-G23)^2+($H$2-H23)^2)</f>
        <v>4750.007106902578</v>
      </c>
      <c r="M19" s="11">
        <f t="shared" si="0"/>
        <v>33000.019046661168</v>
      </c>
      <c r="N19" s="11">
        <f t="shared" si="1"/>
        <v>62142.862688012887</v>
      </c>
      <c r="O19" s="8">
        <f t="shared" si="4"/>
        <v>1</v>
      </c>
      <c r="P19" s="8">
        <f t="shared" si="2"/>
        <v>4750.007106902578</v>
      </c>
      <c r="Q19" s="8">
        <f t="shared" si="3"/>
        <v>22562567.515625</v>
      </c>
    </row>
    <row r="20" spans="1:17" ht="15.75" x14ac:dyDescent="0.25">
      <c r="A20" s="15">
        <v>14</v>
      </c>
      <c r="B20" s="15">
        <v>0</v>
      </c>
      <c r="C20" s="15">
        <v>24</v>
      </c>
      <c r="D20" s="15">
        <v>91000</v>
      </c>
      <c r="E20" s="15">
        <v>77</v>
      </c>
      <c r="F20" s="15">
        <v>7</v>
      </c>
      <c r="G20" s="15">
        <v>1</v>
      </c>
      <c r="H20" s="21">
        <v>1</v>
      </c>
      <c r="I20" s="23"/>
      <c r="K20" s="10">
        <v>18</v>
      </c>
      <c r="L20" s="11">
        <f>SQRT(($B$2-B24)^2+($C$2-C24)^2+($D$2-D24)^2+($E$2-E24)^2+($F$2-F24)^2+($G$2-G24)^2+($H$2-H24)^2)</f>
        <v>64750.011202822388</v>
      </c>
      <c r="M20" s="11">
        <f t="shared" si="0"/>
        <v>27000.003157036852</v>
      </c>
      <c r="N20" s="11">
        <f t="shared" si="1"/>
        <v>2142.8967186821637</v>
      </c>
      <c r="O20" s="8">
        <f t="shared" si="4"/>
        <v>3</v>
      </c>
      <c r="P20" s="8">
        <f t="shared" si="2"/>
        <v>2142.8967186821637</v>
      </c>
      <c r="Q20" s="8">
        <f t="shared" si="3"/>
        <v>4592006.3469387842</v>
      </c>
    </row>
    <row r="21" spans="1:17" ht="15.75" x14ac:dyDescent="0.25">
      <c r="A21" s="13">
        <v>15</v>
      </c>
      <c r="B21" s="13">
        <v>1</v>
      </c>
      <c r="C21" s="13">
        <v>37</v>
      </c>
      <c r="D21" s="13">
        <v>19000</v>
      </c>
      <c r="E21" s="13">
        <v>13</v>
      </c>
      <c r="F21" s="13">
        <v>1</v>
      </c>
      <c r="G21" s="13">
        <v>0</v>
      </c>
      <c r="H21" s="20">
        <v>1</v>
      </c>
      <c r="I21" s="23"/>
      <c r="K21" s="10">
        <v>19</v>
      </c>
      <c r="L21" s="11">
        <f>SQRT(($B$2-B25)^2+($C$2-C25)^2+($D$2-D25)^2+($E$2-E25)^2+($F$2-F25)^2+($G$2-G25)^2+($H$2-H25)^2)</f>
        <v>4250.0274135145291</v>
      </c>
      <c r="M21" s="11">
        <f t="shared" si="0"/>
        <v>42000.023855707514</v>
      </c>
      <c r="N21" s="11">
        <f t="shared" si="1"/>
        <v>71142.866866034907</v>
      </c>
      <c r="O21" s="8">
        <f t="shared" si="4"/>
        <v>1</v>
      </c>
      <c r="P21" s="8">
        <f t="shared" si="2"/>
        <v>4250.0274135145291</v>
      </c>
      <c r="Q21" s="8">
        <f t="shared" si="3"/>
        <v>18062733.015625</v>
      </c>
    </row>
    <row r="22" spans="1:17" ht="15.75" x14ac:dyDescent="0.25">
      <c r="A22" s="14">
        <v>16</v>
      </c>
      <c r="B22" s="14">
        <v>1</v>
      </c>
      <c r="C22" s="14">
        <v>22</v>
      </c>
      <c r="D22" s="14">
        <v>51000</v>
      </c>
      <c r="E22" s="14">
        <v>79</v>
      </c>
      <c r="F22" s="14">
        <v>5</v>
      </c>
      <c r="G22" s="14">
        <v>1</v>
      </c>
      <c r="H22" s="22">
        <v>2</v>
      </c>
      <c r="I22" s="23"/>
      <c r="K22" s="10">
        <v>20</v>
      </c>
      <c r="L22" s="11">
        <f>SQRT(($B$2-B26)^2+($C$2-C26)^2+($D$2-D26)^2+($E$2-E26)^2+($F$2-F26)^2+($G$2-G26)^2+($H$2-H26)^2)</f>
        <v>37750.057851156002</v>
      </c>
      <c r="M22" s="11">
        <f t="shared" si="0"/>
        <v>29.364604543565711</v>
      </c>
      <c r="N22" s="11">
        <f t="shared" si="1"/>
        <v>29142.883119036043</v>
      </c>
      <c r="O22" s="8">
        <f t="shared" si="4"/>
        <v>2</v>
      </c>
      <c r="P22" s="8">
        <f t="shared" si="2"/>
        <v>29.364604543565711</v>
      </c>
      <c r="Q22" s="8">
        <f t="shared" si="3"/>
        <v>862.28</v>
      </c>
    </row>
    <row r="23" spans="1:17" ht="15.75" x14ac:dyDescent="0.25">
      <c r="A23" s="13">
        <v>17</v>
      </c>
      <c r="B23" s="13">
        <v>0</v>
      </c>
      <c r="C23" s="13">
        <v>35</v>
      </c>
      <c r="D23" s="13">
        <v>29000</v>
      </c>
      <c r="E23" s="13">
        <v>35</v>
      </c>
      <c r="F23" s="13">
        <v>6</v>
      </c>
      <c r="G23" s="13">
        <v>9</v>
      </c>
      <c r="H23" s="20">
        <v>5</v>
      </c>
      <c r="I23" s="23"/>
      <c r="K23" s="12" t="s">
        <v>28</v>
      </c>
      <c r="L23" s="11">
        <f>SUM(L3:L22)</f>
        <v>729000.60397909605</v>
      </c>
      <c r="M23" s="11">
        <f t="shared" ref="M23:N23" si="5">SUM(M3:M22)</f>
        <v>542029.93732976355</v>
      </c>
      <c r="N23" s="11">
        <f t="shared" si="5"/>
        <v>710002.75298064982</v>
      </c>
      <c r="O23" s="8"/>
      <c r="P23" s="8"/>
      <c r="Q23" s="8">
        <f t="shared" ref="Q23" si="6">SUM(Q3:Q22)</f>
        <v>1238541097.484796</v>
      </c>
    </row>
    <row r="24" spans="1:17" ht="15" customHeight="1" x14ac:dyDescent="0.25">
      <c r="A24" s="15">
        <v>18</v>
      </c>
      <c r="B24" s="15">
        <v>1</v>
      </c>
      <c r="C24" s="15">
        <v>20</v>
      </c>
      <c r="D24" s="15">
        <v>89000</v>
      </c>
      <c r="E24" s="15">
        <v>66</v>
      </c>
      <c r="F24" s="15">
        <v>5</v>
      </c>
      <c r="G24" s="15">
        <v>1</v>
      </c>
      <c r="H24" s="21">
        <v>6</v>
      </c>
      <c r="I24" s="23"/>
      <c r="K24" s="12" t="s">
        <v>29</v>
      </c>
      <c r="L24" s="11">
        <f>AVERAGE(L3:L22)</f>
        <v>36450.030198954802</v>
      </c>
      <c r="M24" s="11">
        <f t="shared" ref="M24:N24" si="7">AVERAGE(M3:M22)</f>
        <v>27101.496866488178</v>
      </c>
      <c r="N24" s="11">
        <f t="shared" si="7"/>
        <v>35500.137649032491</v>
      </c>
      <c r="O24" s="11"/>
      <c r="P24" s="11"/>
      <c r="Q24" s="11"/>
    </row>
    <row r="25" spans="1:17" ht="15.75" x14ac:dyDescent="0.25">
      <c r="A25" s="13">
        <v>19</v>
      </c>
      <c r="B25" s="13">
        <v>1</v>
      </c>
      <c r="C25" s="13">
        <v>52</v>
      </c>
      <c r="D25" s="13">
        <v>20000</v>
      </c>
      <c r="E25" s="13">
        <v>29</v>
      </c>
      <c r="F25" s="13">
        <v>3</v>
      </c>
      <c r="G25" s="13">
        <v>1</v>
      </c>
      <c r="H25" s="20">
        <v>4</v>
      </c>
      <c r="I25" s="23"/>
    </row>
    <row r="26" spans="1:17" ht="15.75" x14ac:dyDescent="0.25">
      <c r="A26" s="14">
        <v>20</v>
      </c>
      <c r="B26" s="14">
        <v>0</v>
      </c>
      <c r="C26" s="14">
        <v>35</v>
      </c>
      <c r="D26" s="14">
        <v>62000</v>
      </c>
      <c r="E26" s="14">
        <v>98</v>
      </c>
      <c r="F26" s="14">
        <v>0</v>
      </c>
      <c r="G26" s="14">
        <v>0</v>
      </c>
      <c r="H26" s="22">
        <v>1</v>
      </c>
      <c r="I26" s="23"/>
      <c r="K26" s="17" t="s">
        <v>31</v>
      </c>
      <c r="L26" s="17"/>
      <c r="M26" s="17"/>
    </row>
    <row r="27" spans="1:17" ht="15.75" x14ac:dyDescent="0.25">
      <c r="K27" s="18" t="s">
        <v>32</v>
      </c>
      <c r="L27" s="19">
        <f>SQRT((B2-B3)^2+(C2-C3)^2+(D2-D3)^2+(E2-E3)^2+(F2-F3)^2+(G2-G3)^2+(G2-G3)^2+(H2-H3)^2)+SQRT((B2-B4)^2+(C2-C4)^2+(D2-D4)^2+(E2-E4)^2+(F2-F4)^2+(G2-G4)^2+(G2-G4)^2+(H2-H4)^2)+SQRT((B3-B4)^2+(C3-C4)^2+(D3-D4)^2+(E3-E4)^2+(F3-F4)^2+(G3-G4)^2+(G3-G4)^2+(H3-H4)^2)</f>
        <v>133785.74032163859</v>
      </c>
      <c r="M27" s="19"/>
    </row>
    <row r="28" spans="1:17" ht="15.75" x14ac:dyDescent="0.25">
      <c r="A28" s="16" t="s">
        <v>30</v>
      </c>
      <c r="B28" s="16"/>
      <c r="C28" s="16"/>
      <c r="D28" s="16"/>
      <c r="K28" s="18" t="s">
        <v>27</v>
      </c>
      <c r="L28" s="19">
        <f>Q23</f>
        <v>1238541097.484796</v>
      </c>
      <c r="M28" s="19"/>
    </row>
    <row r="29" spans="1:17" ht="15.75" x14ac:dyDescent="0.25">
      <c r="A29" s="6" t="s">
        <v>21</v>
      </c>
      <c r="B29" s="8">
        <f>AVERAGE(B7:B8,B11,B13,B17,B21,B23,B25)</f>
        <v>0.625</v>
      </c>
      <c r="C29" s="8">
        <f t="shared" ref="C29:H29" si="8">AVERAGE(C7:C8,C11,C13,C17,C21,C23,C25)</f>
        <v>37.125</v>
      </c>
      <c r="D29" s="8">
        <f t="shared" si="8"/>
        <v>24250</v>
      </c>
      <c r="E29" s="8">
        <f t="shared" si="8"/>
        <v>32.125</v>
      </c>
      <c r="F29" s="8">
        <f t="shared" si="8"/>
        <v>3.375</v>
      </c>
      <c r="G29" s="8">
        <f t="shared" si="8"/>
        <v>2.25</v>
      </c>
      <c r="H29" s="8">
        <f t="shared" si="8"/>
        <v>3.625</v>
      </c>
      <c r="K29" s="18" t="s">
        <v>33</v>
      </c>
      <c r="L29" s="19">
        <f>L27/L28</f>
        <v>1.0801881390397778E-4</v>
      </c>
      <c r="M29" s="19"/>
    </row>
    <row r="30" spans="1:17" ht="15.75" x14ac:dyDescent="0.25">
      <c r="A30" s="6" t="s">
        <v>22</v>
      </c>
      <c r="B30" s="8">
        <f>AVERAGE(B10,B12,B22,B26)</f>
        <v>0.25</v>
      </c>
      <c r="C30" s="8">
        <f t="shared" ref="C30:H30" si="9">AVERAGE(C10,C12,C22,C26)</f>
        <v>25.5</v>
      </c>
      <c r="D30" s="8">
        <f t="shared" si="9"/>
        <v>57500</v>
      </c>
      <c r="E30" s="8">
        <f t="shared" si="9"/>
        <v>82.5</v>
      </c>
      <c r="F30" s="8">
        <f t="shared" si="9"/>
        <v>3</v>
      </c>
      <c r="G30" s="8">
        <f t="shared" si="9"/>
        <v>0.25</v>
      </c>
      <c r="H30" s="8">
        <f t="shared" si="9"/>
        <v>1.75</v>
      </c>
    </row>
    <row r="31" spans="1:17" ht="15.75" x14ac:dyDescent="0.25">
      <c r="A31" s="6" t="s">
        <v>23</v>
      </c>
      <c r="B31" s="8">
        <f>AVERAGE(B9,B14:B16,B18:B20,B24)</f>
        <v>0.25</v>
      </c>
      <c r="C31" s="8">
        <f t="shared" ref="C31:H31" si="10">AVERAGE(C9,C14:C16,C18:C20,C24)</f>
        <v>34.25</v>
      </c>
      <c r="D31" s="8">
        <f t="shared" si="10"/>
        <v>89750</v>
      </c>
      <c r="E31" s="8">
        <f t="shared" si="10"/>
        <v>54</v>
      </c>
      <c r="F31" s="8">
        <f t="shared" si="10"/>
        <v>3.75</v>
      </c>
      <c r="G31" s="8">
        <f t="shared" si="10"/>
        <v>1.125</v>
      </c>
      <c r="H31" s="8">
        <f t="shared" si="10"/>
        <v>3.375</v>
      </c>
    </row>
  </sheetData>
  <mergeCells count="11">
    <mergeCell ref="K26:M26"/>
    <mergeCell ref="L27:M27"/>
    <mergeCell ref="A28:D28"/>
    <mergeCell ref="L28:M28"/>
    <mergeCell ref="L29:M29"/>
    <mergeCell ref="A1:D1"/>
    <mergeCell ref="K1:K2"/>
    <mergeCell ref="L1:N1"/>
    <mergeCell ref="O1:O2"/>
    <mergeCell ref="P1:P2"/>
    <mergeCell ref="Q1:Q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69" zoomScaleNormal="69" workbookViewId="0">
      <selection activeCell="I7" sqref="I7:I26"/>
    </sheetView>
  </sheetViews>
  <sheetFormatPr defaultRowHeight="15" x14ac:dyDescent="0.25"/>
  <cols>
    <col min="1" max="1" width="12.5703125" customWidth="1"/>
    <col min="2" max="2" width="9.140625" customWidth="1"/>
    <col min="4" max="4" width="18.42578125" customWidth="1"/>
    <col min="5" max="5" width="26.140625" customWidth="1"/>
    <col min="6" max="6" width="12.140625" customWidth="1"/>
    <col min="7" max="7" width="18.28515625" customWidth="1"/>
    <col min="8" max="8" width="15.42578125" customWidth="1"/>
    <col min="11" max="11" width="15" customWidth="1"/>
    <col min="12" max="12" width="19.5703125" customWidth="1"/>
    <col min="13" max="13" width="20" customWidth="1"/>
    <col min="14" max="14" width="19.7109375" customWidth="1"/>
    <col min="15" max="15" width="17.28515625" customWidth="1"/>
    <col min="16" max="16" width="20.42578125" customWidth="1"/>
    <col min="17" max="17" width="24.140625" customWidth="1"/>
  </cols>
  <sheetData>
    <row r="1" spans="1:17" ht="15.75" x14ac:dyDescent="0.25">
      <c r="A1" s="5" t="s">
        <v>20</v>
      </c>
      <c r="B1" s="5"/>
      <c r="C1" s="5"/>
      <c r="D1" s="5"/>
      <c r="K1" s="5" t="s">
        <v>0</v>
      </c>
      <c r="L1" s="5" t="s">
        <v>24</v>
      </c>
      <c r="M1" s="5"/>
      <c r="N1" s="5"/>
      <c r="O1" s="9" t="s">
        <v>25</v>
      </c>
      <c r="P1" s="9" t="s">
        <v>26</v>
      </c>
      <c r="Q1" s="5" t="s">
        <v>27</v>
      </c>
    </row>
    <row r="2" spans="1:17" ht="15.75" x14ac:dyDescent="0.25">
      <c r="A2" s="6" t="s">
        <v>21</v>
      </c>
      <c r="B2" s="8">
        <v>0.625</v>
      </c>
      <c r="C2" s="8">
        <v>37.125</v>
      </c>
      <c r="D2" s="8">
        <v>24250</v>
      </c>
      <c r="E2" s="8">
        <v>32.125</v>
      </c>
      <c r="F2" s="8">
        <v>3.375</v>
      </c>
      <c r="G2" s="8">
        <v>2.25</v>
      </c>
      <c r="H2" s="8">
        <v>3.625</v>
      </c>
      <c r="K2" s="5"/>
      <c r="L2" s="6" t="s">
        <v>21</v>
      </c>
      <c r="M2" s="6" t="s">
        <v>22</v>
      </c>
      <c r="N2" s="6" t="s">
        <v>23</v>
      </c>
      <c r="O2" s="9"/>
      <c r="P2" s="9"/>
      <c r="Q2" s="5"/>
    </row>
    <row r="3" spans="1:17" ht="15.75" x14ac:dyDescent="0.25">
      <c r="A3" s="6" t="s">
        <v>22</v>
      </c>
      <c r="B3" s="8">
        <v>0.25</v>
      </c>
      <c r="C3" s="8">
        <v>25.5</v>
      </c>
      <c r="D3" s="8">
        <v>57500</v>
      </c>
      <c r="E3" s="8">
        <v>82.5</v>
      </c>
      <c r="F3" s="8">
        <v>3</v>
      </c>
      <c r="G3" s="8">
        <v>0.25</v>
      </c>
      <c r="H3" s="8">
        <v>1.75</v>
      </c>
      <c r="K3" s="10">
        <v>1</v>
      </c>
      <c r="L3" s="11">
        <f>SQRT(($B$2-B7)^2+($C$2-C7)^2+($D$2-D7)^2+($E$2-E7)^2+($F$2-F7)^2+($G$2-G7)^2+($H$2-H7)^2)</f>
        <v>9250.0205548758113</v>
      </c>
      <c r="M3" s="11">
        <f>SQRT(($B$3-B7)^2+($C$3-C7)^2+($D$3-D7)^2+($E$3-E7)^2+($F$3-F7)^2+($G$3-G7)^2+($H$3-H7)^2)</f>
        <v>42500.022878670316</v>
      </c>
      <c r="N3" s="11">
        <f>SQRT(($B$4-B7)^2+($C$4-C7)^2+($D$4-D7)^2+($E$4-E7)^2+($F$4-F7)^2+($G$4-G7)^2+($H$4-H7)^2)</f>
        <v>74750.003077550107</v>
      </c>
      <c r="O3" s="8">
        <f>IF(P3=L3,1,(IF(P3=M3,2,
3)))</f>
        <v>1</v>
      </c>
      <c r="P3" s="8">
        <f>MIN(L3:N3)</f>
        <v>9250.0205548758113</v>
      </c>
      <c r="Q3" s="8">
        <f>P3^2</f>
        <v>85562880.265625015</v>
      </c>
    </row>
    <row r="4" spans="1:17" ht="15.75" x14ac:dyDescent="0.25">
      <c r="A4" s="6" t="s">
        <v>23</v>
      </c>
      <c r="B4" s="8">
        <v>0.25</v>
      </c>
      <c r="C4" s="8">
        <v>34.25</v>
      </c>
      <c r="D4" s="8">
        <v>89750</v>
      </c>
      <c r="E4" s="8">
        <v>54</v>
      </c>
      <c r="F4" s="8">
        <v>3.75</v>
      </c>
      <c r="G4" s="8">
        <v>1.125</v>
      </c>
      <c r="H4" s="8">
        <v>3.375</v>
      </c>
      <c r="K4" s="10">
        <v>2</v>
      </c>
      <c r="L4" s="11">
        <f>SQRT(($B$2-B8)^2+($C$2-C8)^2+($D$2-D8)^2+($E$2-E8)^2+($F$2-F8)^2+($G$2-G8)^2+($H$2-H8)^2)</f>
        <v>10750.123337228508</v>
      </c>
      <c r="M4" s="11">
        <f t="shared" ref="M4:M22" si="0">SQRT(($B$3-B8)^2+($C$3-C8)^2+($D$3-D8)^2+($E$3-E8)^2+($F$3-F8)^2+($G$3-G8)^2+($H$3-H8)^2)</f>
        <v>22500.000737499988</v>
      </c>
      <c r="N4" s="11">
        <f t="shared" ref="N4:N22" si="1">SQRT(($B$4-B8)^2+($C$4-C8)^2+($D$4-D8)^2+($E$4-E8)^2+($F$4-F8)^2+($G$4-G8)^2+($H$4-H8)^2)</f>
        <v>54750.00832733955</v>
      </c>
      <c r="O4" s="8">
        <f>IF(P4=L4,1,(IF(P4=M4,2,
3)))</f>
        <v>1</v>
      </c>
      <c r="P4" s="8">
        <f t="shared" ref="P4:P22" si="2">MIN(L4:N4)</f>
        <v>10750.123337228508</v>
      </c>
      <c r="Q4" s="8">
        <f t="shared" ref="Q4:Q22" si="3">P4^2</f>
        <v>115565151.76562499</v>
      </c>
    </row>
    <row r="5" spans="1:17" ht="15.75" x14ac:dyDescent="0.25">
      <c r="K5" s="10">
        <v>3</v>
      </c>
      <c r="L5" s="11">
        <f>SQRT(($B$2-B9)^2+($C$2-C9)^2+($D$2-D9)^2+($E$2-E9)^2+($F$2-F9)^2+($G$2-G9)^2+($H$2-H9)^2)</f>
        <v>61750.007987980251</v>
      </c>
      <c r="M5" s="11">
        <f t="shared" si="0"/>
        <v>28500.103239944587</v>
      </c>
      <c r="N5" s="11">
        <f t="shared" si="1"/>
        <v>3750.3354308314874</v>
      </c>
      <c r="O5" s="8">
        <f t="shared" ref="O5:O22" si="4">IF(P5=L5,1,(IF(P5=M5,2,
3)))</f>
        <v>3</v>
      </c>
      <c r="P5" s="8">
        <f t="shared" si="2"/>
        <v>3750.3354308314874</v>
      </c>
      <c r="Q5" s="8">
        <f t="shared" si="3"/>
        <v>14065015.843749998</v>
      </c>
    </row>
    <row r="6" spans="1:17" ht="15.75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K6" s="10">
        <v>4</v>
      </c>
      <c r="L6" s="11">
        <f>SQRT(($B$2-B10)^2+($C$2-C10)^2+($D$2-D10)^2+($E$2-E10)^2+($F$2-F10)^2+($G$2-G10)^2+($H$2-H10)^2)</f>
        <v>34750.032151289081</v>
      </c>
      <c r="M6" s="11">
        <f t="shared" si="0"/>
        <v>1500.0175623971875</v>
      </c>
      <c r="N6" s="11">
        <f t="shared" si="1"/>
        <v>30750.010883636285</v>
      </c>
      <c r="O6" s="8">
        <f t="shared" si="4"/>
        <v>2</v>
      </c>
      <c r="P6" s="8">
        <f t="shared" si="2"/>
        <v>1500.0175623971875</v>
      </c>
      <c r="Q6" s="8">
        <f t="shared" si="3"/>
        <v>2250052.6875</v>
      </c>
    </row>
    <row r="7" spans="1:17" ht="15.75" x14ac:dyDescent="0.25">
      <c r="A7" s="13">
        <v>1</v>
      </c>
      <c r="B7" s="13">
        <v>1</v>
      </c>
      <c r="C7" s="13">
        <v>19</v>
      </c>
      <c r="D7" s="13">
        <v>15000</v>
      </c>
      <c r="E7" s="13">
        <v>39</v>
      </c>
      <c r="F7" s="13">
        <v>5</v>
      </c>
      <c r="G7" s="13">
        <v>1</v>
      </c>
      <c r="H7" s="20">
        <v>4</v>
      </c>
      <c r="I7" s="23"/>
      <c r="K7" s="10">
        <v>5</v>
      </c>
      <c r="L7" s="11">
        <f>SQRT(($B$2-B11)^2+($C$2-C11)^2+($D$2-D11)^2+($E$2-E11)^2+($F$2-F11)^2+($G$2-G11)^2+($H$2-H11)^2)</f>
        <v>13750.003846022189</v>
      </c>
      <c r="M7" s="11">
        <f t="shared" si="0"/>
        <v>19500.047632954644</v>
      </c>
      <c r="N7" s="11">
        <f t="shared" si="1"/>
        <v>51750.002075784985</v>
      </c>
      <c r="O7" s="8">
        <f t="shared" si="4"/>
        <v>1</v>
      </c>
      <c r="P7" s="8">
        <f t="shared" si="2"/>
        <v>13750.003846022189</v>
      </c>
      <c r="Q7" s="8">
        <f t="shared" si="3"/>
        <v>189062605.765625</v>
      </c>
    </row>
    <row r="8" spans="1:17" ht="15.75" x14ac:dyDescent="0.25">
      <c r="A8" s="13">
        <v>2</v>
      </c>
      <c r="B8" s="13">
        <v>1</v>
      </c>
      <c r="C8" s="13">
        <v>21</v>
      </c>
      <c r="D8" s="13">
        <v>35000</v>
      </c>
      <c r="E8" s="13">
        <v>81</v>
      </c>
      <c r="F8" s="13">
        <v>2</v>
      </c>
      <c r="G8" s="13">
        <v>3</v>
      </c>
      <c r="H8" s="20">
        <v>3</v>
      </c>
      <c r="I8" s="23"/>
      <c r="K8" s="10">
        <v>6</v>
      </c>
      <c r="L8" s="11">
        <f>SQRT(($B$2-B12)^2+($C$2-C12)^2+($D$2-D12)^2+($E$2-E12)^2+($F$2-F12)^2+($G$2-G12)^2+($H$2-H12)^2)</f>
        <v>33750.032196512424</v>
      </c>
      <c r="M8" s="11">
        <f t="shared" si="0"/>
        <v>500.06368344441893</v>
      </c>
      <c r="N8" s="11">
        <f t="shared" si="1"/>
        <v>31750.010257380232</v>
      </c>
      <c r="O8" s="8">
        <f t="shared" si="4"/>
        <v>2</v>
      </c>
      <c r="P8" s="8">
        <f t="shared" si="2"/>
        <v>500.06368344441893</v>
      </c>
      <c r="Q8" s="8">
        <f t="shared" si="3"/>
        <v>250063.68750000003</v>
      </c>
    </row>
    <row r="9" spans="1:17" ht="15.75" x14ac:dyDescent="0.25">
      <c r="A9" s="15">
        <v>3</v>
      </c>
      <c r="B9" s="15">
        <v>0</v>
      </c>
      <c r="C9" s="15">
        <v>20</v>
      </c>
      <c r="D9" s="15">
        <v>86000</v>
      </c>
      <c r="E9" s="15">
        <v>6</v>
      </c>
      <c r="F9" s="15">
        <v>2</v>
      </c>
      <c r="G9" s="15">
        <v>1</v>
      </c>
      <c r="H9" s="21">
        <v>1</v>
      </c>
      <c r="I9" s="23"/>
      <c r="K9" s="10">
        <v>7</v>
      </c>
      <c r="L9" s="11">
        <f>SQRT(($B$2-B13)^2+($C$2-C13)^2+($D$2-D13)^2+($E$2-E13)^2+($F$2-F13)^2+($G$2-G13)^2+($H$2-H13)^2)</f>
        <v>6750.0512602220288</v>
      </c>
      <c r="M9" s="11">
        <f t="shared" si="0"/>
        <v>26500.112239149101</v>
      </c>
      <c r="N9" s="11">
        <f t="shared" si="1"/>
        <v>58750.019628454167</v>
      </c>
      <c r="O9" s="8">
        <f t="shared" si="4"/>
        <v>1</v>
      </c>
      <c r="P9" s="8">
        <f t="shared" si="2"/>
        <v>6750.0512602220288</v>
      </c>
      <c r="Q9" s="8">
        <f t="shared" si="3"/>
        <v>45563192.015625</v>
      </c>
    </row>
    <row r="10" spans="1:17" ht="15.75" x14ac:dyDescent="0.25">
      <c r="A10" s="14">
        <v>4</v>
      </c>
      <c r="B10" s="14">
        <v>0</v>
      </c>
      <c r="C10" s="14">
        <v>23</v>
      </c>
      <c r="D10" s="14">
        <v>59000</v>
      </c>
      <c r="E10" s="14">
        <v>77</v>
      </c>
      <c r="F10" s="14">
        <v>7</v>
      </c>
      <c r="G10" s="14">
        <v>0</v>
      </c>
      <c r="H10" s="22">
        <v>2</v>
      </c>
      <c r="I10" s="23"/>
      <c r="K10" s="10">
        <v>8</v>
      </c>
      <c r="L10" s="11">
        <f>SQRT(($B$2-B14)^2+($C$2-C14)^2+($D$2-D14)^2+($E$2-E14)^2+($F$2-F14)^2+($G$2-G14)^2+($H$2-H14)^2)</f>
        <v>59750.033749075199</v>
      </c>
      <c r="M10" s="11">
        <f t="shared" si="0"/>
        <v>26500.002729952688</v>
      </c>
      <c r="N10" s="11">
        <f t="shared" si="1"/>
        <v>5750.1502887968063</v>
      </c>
      <c r="O10" s="8">
        <f t="shared" si="4"/>
        <v>3</v>
      </c>
      <c r="P10" s="8">
        <f t="shared" si="2"/>
        <v>5750.1502887968063</v>
      </c>
      <c r="Q10" s="8">
        <f t="shared" si="3"/>
        <v>33064228.343749996</v>
      </c>
    </row>
    <row r="11" spans="1:17" ht="15.75" x14ac:dyDescent="0.25">
      <c r="A11" s="13">
        <v>5</v>
      </c>
      <c r="B11" s="13">
        <v>0</v>
      </c>
      <c r="C11" s="13">
        <v>31</v>
      </c>
      <c r="D11" s="13">
        <v>38000</v>
      </c>
      <c r="E11" s="13">
        <v>40</v>
      </c>
      <c r="F11" s="13">
        <v>3</v>
      </c>
      <c r="G11" s="13">
        <v>2</v>
      </c>
      <c r="H11" s="20">
        <v>6</v>
      </c>
      <c r="I11" s="23"/>
      <c r="K11" s="10">
        <v>9</v>
      </c>
      <c r="L11" s="11">
        <f>SQRT(($B$2-B15)^2+($C$2-C15)^2+($D$2-D15)^2+($E$2-E15)^2+($F$2-F15)^2+($G$2-G15)^2+($H$2-H15)^2)</f>
        <v>72750.010845467405</v>
      </c>
      <c r="M11" s="11">
        <f t="shared" si="0"/>
        <v>39500.09880604731</v>
      </c>
      <c r="N11" s="11">
        <f t="shared" si="1"/>
        <v>7250.2407610885584</v>
      </c>
      <c r="O11" s="8">
        <f t="shared" si="4"/>
        <v>3</v>
      </c>
      <c r="P11" s="8">
        <f t="shared" si="2"/>
        <v>7250.2407610885584</v>
      </c>
      <c r="Q11" s="8">
        <f t="shared" si="3"/>
        <v>52565991.09375</v>
      </c>
    </row>
    <row r="12" spans="1:17" ht="15.75" x14ac:dyDescent="0.25">
      <c r="A12" s="14">
        <v>6</v>
      </c>
      <c r="B12" s="14">
        <v>0</v>
      </c>
      <c r="C12" s="14">
        <v>22</v>
      </c>
      <c r="D12" s="14">
        <v>58000</v>
      </c>
      <c r="E12" s="14">
        <v>76</v>
      </c>
      <c r="F12" s="14">
        <v>0</v>
      </c>
      <c r="G12" s="14">
        <v>0</v>
      </c>
      <c r="H12" s="22">
        <v>2</v>
      </c>
      <c r="I12" s="23"/>
      <c r="K12" s="10">
        <v>10</v>
      </c>
      <c r="L12" s="11">
        <f>SQRT(($B$2-B16)^2+($C$2-C16)^2+($D$2-D16)^2+($E$2-E16)^2+($F$2-F16)^2+($G$2-G16)^2+($H$2-H16)^2)</f>
        <v>73750.011215359322</v>
      </c>
      <c r="M12" s="11">
        <f t="shared" si="0"/>
        <v>40500.001792438234</v>
      </c>
      <c r="N12" s="11">
        <f t="shared" si="1"/>
        <v>8250.0216117141172</v>
      </c>
      <c r="O12" s="8">
        <f t="shared" si="4"/>
        <v>3</v>
      </c>
      <c r="P12" s="8">
        <f t="shared" si="2"/>
        <v>8250.0216117141172</v>
      </c>
      <c r="Q12" s="8">
        <f t="shared" si="3"/>
        <v>68062856.59375</v>
      </c>
    </row>
    <row r="13" spans="1:17" ht="15.75" x14ac:dyDescent="0.25">
      <c r="A13" s="13">
        <v>7</v>
      </c>
      <c r="B13" s="13">
        <v>0</v>
      </c>
      <c r="C13" s="13">
        <v>35</v>
      </c>
      <c r="D13" s="13">
        <v>31000</v>
      </c>
      <c r="E13" s="13">
        <v>6</v>
      </c>
      <c r="F13" s="13">
        <v>5</v>
      </c>
      <c r="G13" s="13">
        <v>1</v>
      </c>
      <c r="H13" s="20">
        <v>3</v>
      </c>
      <c r="I13" s="23"/>
      <c r="K13" s="10">
        <v>11</v>
      </c>
      <c r="L13" s="11">
        <f>SQRT(($B$2-B17)^2+($C$2-C17)^2+($D$2-D17)^2+($E$2-E17)^2+($F$2-F17)^2+($G$2-G17)^2+($H$2-H17)^2)</f>
        <v>17250.035507662731</v>
      </c>
      <c r="M13" s="11">
        <f t="shared" si="0"/>
        <v>50500.063546370911</v>
      </c>
      <c r="N13" s="11">
        <f t="shared" si="1"/>
        <v>82750.016171259747</v>
      </c>
      <c r="O13" s="8">
        <f t="shared" si="4"/>
        <v>1</v>
      </c>
      <c r="P13" s="8">
        <f t="shared" si="2"/>
        <v>17250.035507662731</v>
      </c>
      <c r="Q13" s="8">
        <f t="shared" si="3"/>
        <v>297563725.015625</v>
      </c>
    </row>
    <row r="14" spans="1:17" ht="15.75" x14ac:dyDescent="0.25">
      <c r="A14" s="15">
        <v>8</v>
      </c>
      <c r="B14" s="15">
        <v>0</v>
      </c>
      <c r="C14" s="15">
        <v>23</v>
      </c>
      <c r="D14" s="15">
        <v>84000</v>
      </c>
      <c r="E14" s="15">
        <v>94</v>
      </c>
      <c r="F14" s="15">
        <v>5</v>
      </c>
      <c r="G14" s="15">
        <v>1</v>
      </c>
      <c r="H14" s="21">
        <v>3</v>
      </c>
      <c r="I14" s="23"/>
      <c r="K14" s="10">
        <v>12</v>
      </c>
      <c r="L14" s="11">
        <f>SQRT(($B$2-B18)^2+($C$2-C18)^2+($D$2-D18)^2+($E$2-E18)^2+($F$2-F18)^2+($G$2-G18)^2+($H$2-H18)^2)</f>
        <v>68750.032603742264</v>
      </c>
      <c r="M14" s="11">
        <f t="shared" si="0"/>
        <v>35500.005432217891</v>
      </c>
      <c r="N14" s="11">
        <f t="shared" si="1"/>
        <v>3250.3131916401535</v>
      </c>
      <c r="O14" s="8">
        <f t="shared" si="4"/>
        <v>3</v>
      </c>
      <c r="P14" s="8">
        <f t="shared" si="2"/>
        <v>3250.3131916401535</v>
      </c>
      <c r="Q14" s="8">
        <f t="shared" si="3"/>
        <v>10564535.843750002</v>
      </c>
    </row>
    <row r="15" spans="1:17" ht="15.75" x14ac:dyDescent="0.25">
      <c r="A15" s="15">
        <v>9</v>
      </c>
      <c r="B15" s="15">
        <v>1</v>
      </c>
      <c r="C15" s="15">
        <v>64</v>
      </c>
      <c r="D15" s="15">
        <v>97000</v>
      </c>
      <c r="E15" s="15">
        <v>3</v>
      </c>
      <c r="F15" s="15">
        <v>2</v>
      </c>
      <c r="G15" s="15">
        <v>0</v>
      </c>
      <c r="H15" s="21">
        <v>3</v>
      </c>
      <c r="I15" s="23"/>
      <c r="K15" s="10">
        <v>13</v>
      </c>
      <c r="L15" s="11">
        <f>SQRT(($B$2-B19)^2+($C$2-C19)^2+($D$2-D19)^2+($E$2-E19)^2+($F$2-F19)^2+($G$2-G19)^2+($H$2-H19)^2)</f>
        <v>55750.006607763062</v>
      </c>
      <c r="M15" s="11">
        <f t="shared" si="0"/>
        <v>22500.124981597324</v>
      </c>
      <c r="N15" s="11">
        <f t="shared" si="1"/>
        <v>9750.1071324242384</v>
      </c>
      <c r="O15" s="8">
        <f t="shared" si="4"/>
        <v>3</v>
      </c>
      <c r="P15" s="8">
        <f t="shared" si="2"/>
        <v>9750.1071324242384</v>
      </c>
      <c r="Q15" s="8">
        <f t="shared" si="3"/>
        <v>95064589.09375</v>
      </c>
    </row>
    <row r="16" spans="1:17" ht="15.75" x14ac:dyDescent="0.25">
      <c r="A16" s="15">
        <v>10</v>
      </c>
      <c r="B16" s="15">
        <v>0</v>
      </c>
      <c r="C16" s="15">
        <v>30</v>
      </c>
      <c r="D16" s="15">
        <v>98000</v>
      </c>
      <c r="E16" s="15">
        <v>72</v>
      </c>
      <c r="F16" s="15">
        <v>0</v>
      </c>
      <c r="G16" s="15">
        <v>1</v>
      </c>
      <c r="H16" s="21">
        <v>4</v>
      </c>
      <c r="I16" s="23"/>
      <c r="K16" s="10">
        <v>14</v>
      </c>
      <c r="L16" s="11">
        <f>SQRT(($B$2-B20)^2+($C$2-C20)^2+($D$2-D20)^2+($E$2-E20)^2+($F$2-F20)^2+($G$2-G20)^2+($H$2-H20)^2)</f>
        <v>66750.01653944084</v>
      </c>
      <c r="M16" s="11">
        <f t="shared" si="0"/>
        <v>33500.000741604468</v>
      </c>
      <c r="N16" s="11">
        <f t="shared" si="1"/>
        <v>1250.2601104370242</v>
      </c>
      <c r="O16" s="8">
        <f t="shared" si="4"/>
        <v>3</v>
      </c>
      <c r="P16" s="8">
        <f t="shared" si="2"/>
        <v>1250.2601104370242</v>
      </c>
      <c r="Q16" s="8">
        <f t="shared" si="3"/>
        <v>1563150.34375</v>
      </c>
    </row>
    <row r="17" spans="1:17" ht="15.75" x14ac:dyDescent="0.25">
      <c r="A17" s="13">
        <v>11</v>
      </c>
      <c r="B17" s="13">
        <v>1</v>
      </c>
      <c r="C17" s="13">
        <v>67</v>
      </c>
      <c r="D17" s="13">
        <v>7000</v>
      </c>
      <c r="E17" s="13">
        <v>14</v>
      </c>
      <c r="F17" s="13">
        <v>2</v>
      </c>
      <c r="G17" s="13">
        <v>1</v>
      </c>
      <c r="H17" s="20">
        <v>3</v>
      </c>
      <c r="I17" s="23"/>
      <c r="K17" s="10">
        <v>15</v>
      </c>
      <c r="L17" s="11">
        <f>SQRT(($B$2-B21)^2+($C$2-C21)^2+($D$2-D21)^2+($E$2-E21)^2+($F$2-F21)^2+($G$2-G21)^2+($H$2-H21)^2)</f>
        <v>5250.0365251705634</v>
      </c>
      <c r="M17" s="11">
        <f t="shared" si="0"/>
        <v>38500.064515368023</v>
      </c>
      <c r="N17" s="11">
        <f t="shared" si="1"/>
        <v>70750.012039530775</v>
      </c>
      <c r="O17" s="8">
        <f t="shared" si="4"/>
        <v>1</v>
      </c>
      <c r="P17" s="8">
        <f t="shared" si="2"/>
        <v>5250.0365251705634</v>
      </c>
      <c r="Q17" s="8">
        <f t="shared" si="3"/>
        <v>27562883.515625004</v>
      </c>
    </row>
    <row r="18" spans="1:17" ht="15.75" x14ac:dyDescent="0.25">
      <c r="A18" s="15">
        <v>12</v>
      </c>
      <c r="B18" s="15">
        <v>0</v>
      </c>
      <c r="C18" s="15">
        <v>35</v>
      </c>
      <c r="D18" s="15">
        <v>93000</v>
      </c>
      <c r="E18" s="15">
        <v>99</v>
      </c>
      <c r="F18" s="15">
        <v>5</v>
      </c>
      <c r="G18" s="15">
        <v>4</v>
      </c>
      <c r="H18" s="21">
        <v>4</v>
      </c>
      <c r="I18" s="23"/>
      <c r="K18" s="10">
        <v>16</v>
      </c>
      <c r="L18" s="11">
        <f>SQRT(($B$2-B22)^2+($C$2-C22)^2+($D$2-D22)^2+($E$2-E22)^2+($F$2-F22)^2+($G$2-G22)^2+($H$2-H22)^2)</f>
        <v>26750.045476888914</v>
      </c>
      <c r="M18" s="11">
        <f t="shared" si="0"/>
        <v>6500.0022836534454</v>
      </c>
      <c r="N18" s="11">
        <f t="shared" si="1"/>
        <v>38750.010052821279</v>
      </c>
      <c r="O18" s="8">
        <f t="shared" si="4"/>
        <v>2</v>
      </c>
      <c r="P18" s="8">
        <f t="shared" si="2"/>
        <v>6500.0022836534454</v>
      </c>
      <c r="Q18" s="8">
        <f t="shared" si="3"/>
        <v>42250029.687500007</v>
      </c>
    </row>
    <row r="19" spans="1:17" ht="15.75" x14ac:dyDescent="0.25">
      <c r="A19" s="15">
        <v>13</v>
      </c>
      <c r="B19" s="15">
        <v>0</v>
      </c>
      <c r="C19" s="15">
        <v>58</v>
      </c>
      <c r="D19" s="15">
        <v>80000</v>
      </c>
      <c r="E19" s="15">
        <v>15</v>
      </c>
      <c r="F19" s="15">
        <v>4</v>
      </c>
      <c r="G19" s="15">
        <v>0</v>
      </c>
      <c r="H19" s="21">
        <v>5</v>
      </c>
      <c r="I19" s="23"/>
      <c r="K19" s="10">
        <v>17</v>
      </c>
      <c r="L19" s="11">
        <f>SQRT(($B$2-B23)^2+($C$2-C23)^2+($D$2-D23)^2+($E$2-E23)^2+($F$2-F23)^2+($G$2-G23)^2+($H$2-H23)^2)</f>
        <v>4750.007106902578</v>
      </c>
      <c r="M19" s="11">
        <f t="shared" si="0"/>
        <v>28500.042854134448</v>
      </c>
      <c r="N19" s="11">
        <f t="shared" si="1"/>
        <v>60750.003550154215</v>
      </c>
      <c r="O19" s="8">
        <f t="shared" si="4"/>
        <v>1</v>
      </c>
      <c r="P19" s="8">
        <f t="shared" si="2"/>
        <v>4750.007106902578</v>
      </c>
      <c r="Q19" s="8">
        <f t="shared" si="3"/>
        <v>22562567.515625</v>
      </c>
    </row>
    <row r="20" spans="1:17" ht="15.75" x14ac:dyDescent="0.25">
      <c r="A20" s="15">
        <v>14</v>
      </c>
      <c r="B20" s="15">
        <v>0</v>
      </c>
      <c r="C20" s="15">
        <v>24</v>
      </c>
      <c r="D20" s="15">
        <v>91000</v>
      </c>
      <c r="E20" s="15">
        <v>77</v>
      </c>
      <c r="F20" s="15">
        <v>7</v>
      </c>
      <c r="G20" s="15">
        <v>1</v>
      </c>
      <c r="H20" s="21">
        <v>1</v>
      </c>
      <c r="I20" s="23"/>
      <c r="K20" s="10">
        <v>18</v>
      </c>
      <c r="L20" s="11">
        <f>SQRT(($B$2-B24)^2+($C$2-C24)^2+($D$2-D24)^2+($E$2-E24)^2+($F$2-F24)^2+($G$2-G24)^2+($H$2-H24)^2)</f>
        <v>64750.011202822388</v>
      </c>
      <c r="M20" s="11">
        <f t="shared" si="0"/>
        <v>31500.005169642434</v>
      </c>
      <c r="N20" s="11">
        <f t="shared" si="1"/>
        <v>750.23735827403311</v>
      </c>
      <c r="O20" s="8">
        <f t="shared" si="4"/>
        <v>3</v>
      </c>
      <c r="P20" s="8">
        <f t="shared" si="2"/>
        <v>750.23735827403311</v>
      </c>
      <c r="Q20" s="8">
        <f t="shared" si="3"/>
        <v>562856.09374999988</v>
      </c>
    </row>
    <row r="21" spans="1:17" ht="15.75" x14ac:dyDescent="0.25">
      <c r="A21" s="13">
        <v>15</v>
      </c>
      <c r="B21" s="13">
        <v>1</v>
      </c>
      <c r="C21" s="13">
        <v>37</v>
      </c>
      <c r="D21" s="13">
        <v>19000</v>
      </c>
      <c r="E21" s="13">
        <v>13</v>
      </c>
      <c r="F21" s="13">
        <v>1</v>
      </c>
      <c r="G21" s="13">
        <v>0</v>
      </c>
      <c r="H21" s="20">
        <v>1</v>
      </c>
      <c r="I21" s="23"/>
      <c r="K21" s="10">
        <v>19</v>
      </c>
      <c r="L21" s="11">
        <f>SQRT(($B$2-B25)^2+($C$2-C25)^2+($D$2-D25)^2+($E$2-E25)^2+($F$2-F25)^2+($G$2-G25)^2+($H$2-H25)^2)</f>
        <v>4250.0274135145291</v>
      </c>
      <c r="M21" s="11">
        <f t="shared" si="0"/>
        <v>37500.047609136447</v>
      </c>
      <c r="N21" s="11">
        <f t="shared" si="1"/>
        <v>69750.006749775654</v>
      </c>
      <c r="O21" s="8">
        <f t="shared" si="4"/>
        <v>1</v>
      </c>
      <c r="P21" s="8">
        <f t="shared" si="2"/>
        <v>4250.0274135145291</v>
      </c>
      <c r="Q21" s="8">
        <f t="shared" si="3"/>
        <v>18062733.015625</v>
      </c>
    </row>
    <row r="22" spans="1:17" ht="15.75" x14ac:dyDescent="0.25">
      <c r="A22" s="14">
        <v>16</v>
      </c>
      <c r="B22" s="14">
        <v>1</v>
      </c>
      <c r="C22" s="14">
        <v>22</v>
      </c>
      <c r="D22" s="14">
        <v>51000</v>
      </c>
      <c r="E22" s="14">
        <v>79</v>
      </c>
      <c r="F22" s="14">
        <v>5</v>
      </c>
      <c r="G22" s="14">
        <v>1</v>
      </c>
      <c r="H22" s="22">
        <v>2</v>
      </c>
      <c r="I22" s="23"/>
      <c r="K22" s="10">
        <v>20</v>
      </c>
      <c r="L22" s="11">
        <f>SQRT(($B$2-B26)^2+($C$2-C26)^2+($D$2-D26)^2+($E$2-E26)^2+($F$2-F26)^2+($G$2-G26)^2+($H$2-H26)^2)</f>
        <v>37750.057851156002</v>
      </c>
      <c r="M22" s="11">
        <f t="shared" si="0"/>
        <v>4500.0377984523639</v>
      </c>
      <c r="N22" s="11">
        <f t="shared" si="1"/>
        <v>27750.035271937042</v>
      </c>
      <c r="O22" s="8">
        <f t="shared" si="4"/>
        <v>2</v>
      </c>
      <c r="P22" s="8">
        <f t="shared" si="2"/>
        <v>4500.0377984523639</v>
      </c>
      <c r="Q22" s="8">
        <f t="shared" si="3"/>
        <v>20250340.187499996</v>
      </c>
    </row>
    <row r="23" spans="1:17" ht="15.75" x14ac:dyDescent="0.25">
      <c r="A23" s="13">
        <v>17</v>
      </c>
      <c r="B23" s="13">
        <v>0</v>
      </c>
      <c r="C23" s="13">
        <v>35</v>
      </c>
      <c r="D23" s="13">
        <v>29000</v>
      </c>
      <c r="E23" s="13">
        <v>35</v>
      </c>
      <c r="F23" s="13">
        <v>6</v>
      </c>
      <c r="G23" s="13">
        <v>9</v>
      </c>
      <c r="H23" s="20">
        <v>5</v>
      </c>
      <c r="I23" s="23"/>
      <c r="K23" s="12" t="s">
        <v>28</v>
      </c>
      <c r="L23" s="11">
        <f>SUM(L3:L22)</f>
        <v>729000.60397909605</v>
      </c>
      <c r="M23" s="11">
        <f t="shared" ref="M23:N23" si="5">SUM(M3:M22)</f>
        <v>537000.86623467621</v>
      </c>
      <c r="N23" s="11">
        <f t="shared" si="5"/>
        <v>693001.80397083028</v>
      </c>
      <c r="O23" s="8"/>
      <c r="P23" s="8"/>
      <c r="Q23" s="8">
        <f t="shared" ref="Q23" si="6">SUM(Q3:Q22)</f>
        <v>1142019448.375</v>
      </c>
    </row>
    <row r="24" spans="1:17" ht="15" customHeight="1" x14ac:dyDescent="0.25">
      <c r="A24" s="15">
        <v>18</v>
      </c>
      <c r="B24" s="15">
        <v>1</v>
      </c>
      <c r="C24" s="15">
        <v>20</v>
      </c>
      <c r="D24" s="15">
        <v>89000</v>
      </c>
      <c r="E24" s="15">
        <v>66</v>
      </c>
      <c r="F24" s="15">
        <v>5</v>
      </c>
      <c r="G24" s="15">
        <v>1</v>
      </c>
      <c r="H24" s="21">
        <v>6</v>
      </c>
      <c r="I24" s="23"/>
      <c r="K24" s="12" t="s">
        <v>29</v>
      </c>
      <c r="L24" s="11">
        <f>AVERAGE(L3:L22)</f>
        <v>36450.030198954802</v>
      </c>
      <c r="M24" s="11">
        <f t="shared" ref="M24:N24" si="7">AVERAGE(M3:M22)</f>
        <v>26850.043311733811</v>
      </c>
      <c r="N24" s="11">
        <f t="shared" si="7"/>
        <v>34650.090198541511</v>
      </c>
      <c r="O24" s="11"/>
      <c r="P24" s="11"/>
      <c r="Q24" s="11"/>
    </row>
    <row r="25" spans="1:17" ht="15.75" x14ac:dyDescent="0.25">
      <c r="A25" s="13">
        <v>19</v>
      </c>
      <c r="B25" s="13">
        <v>1</v>
      </c>
      <c r="C25" s="13">
        <v>52</v>
      </c>
      <c r="D25" s="13">
        <v>20000</v>
      </c>
      <c r="E25" s="13">
        <v>29</v>
      </c>
      <c r="F25" s="13">
        <v>3</v>
      </c>
      <c r="G25" s="13">
        <v>1</v>
      </c>
      <c r="H25" s="20">
        <v>4</v>
      </c>
      <c r="I25" s="23"/>
    </row>
    <row r="26" spans="1:17" ht="15.75" x14ac:dyDescent="0.25">
      <c r="A26" s="14">
        <v>20</v>
      </c>
      <c r="B26" s="14">
        <v>0</v>
      </c>
      <c r="C26" s="14">
        <v>35</v>
      </c>
      <c r="D26" s="14">
        <v>62000</v>
      </c>
      <c r="E26" s="14">
        <v>98</v>
      </c>
      <c r="F26" s="14">
        <v>0</v>
      </c>
      <c r="G26" s="14">
        <v>0</v>
      </c>
      <c r="H26" s="22">
        <v>1</v>
      </c>
      <c r="I26" s="23"/>
      <c r="K26" s="17" t="s">
        <v>31</v>
      </c>
      <c r="L26" s="17"/>
      <c r="M26" s="17"/>
    </row>
    <row r="27" spans="1:17" ht="15.75" x14ac:dyDescent="0.25">
      <c r="K27" s="18" t="s">
        <v>32</v>
      </c>
      <c r="L27" s="19">
        <f>SQRT((B2-B3)^2+(C2-C3)^2+(D2-D3)^2+(E2-E3)^2+(F2-F3)^2+(G2-G3)^2+(G2-G3)^2+(H2-H3)^2)+SQRT((B2-B4)^2+(C2-C4)^2+(D2-D4)^2+(E2-E4)^2+(F2-F4)^2+(G2-G4)^2+(G2-G4)^2+(H2-H4)^2)+SQRT((B3-B4)^2+(C3-C4)^2+(D3-D4)^2+(E3-E4)^2+(F3-F4)^2+(G3-G4)^2+(G3-G4)^2+(H3-H4)^2)</f>
        <v>131000.05796084217</v>
      </c>
      <c r="M27" s="19"/>
    </row>
    <row r="28" spans="1:17" ht="15.75" x14ac:dyDescent="0.25">
      <c r="A28" s="16" t="s">
        <v>30</v>
      </c>
      <c r="B28" s="16"/>
      <c r="C28" s="16"/>
      <c r="D28" s="16"/>
      <c r="K28" s="18" t="s">
        <v>27</v>
      </c>
      <c r="L28" s="19">
        <f>Q23</f>
        <v>1142019448.375</v>
      </c>
      <c r="M28" s="19"/>
    </row>
    <row r="29" spans="1:17" ht="15.75" x14ac:dyDescent="0.25">
      <c r="A29" s="6" t="s">
        <v>21</v>
      </c>
      <c r="B29" s="8">
        <f>AVERAGE(B7:B8,B11,B13,B17,B21,B23,B25)</f>
        <v>0.625</v>
      </c>
      <c r="C29" s="8">
        <f t="shared" ref="C29:H29" si="8">AVERAGE(C7:C8,C11,C13,C17,C21,C23,C25)</f>
        <v>37.125</v>
      </c>
      <c r="D29" s="8">
        <f t="shared" si="8"/>
        <v>24250</v>
      </c>
      <c r="E29" s="8">
        <f t="shared" si="8"/>
        <v>32.125</v>
      </c>
      <c r="F29" s="8">
        <f t="shared" si="8"/>
        <v>3.375</v>
      </c>
      <c r="G29" s="8">
        <f t="shared" si="8"/>
        <v>2.25</v>
      </c>
      <c r="H29" s="8">
        <f t="shared" si="8"/>
        <v>3.625</v>
      </c>
      <c r="K29" s="18" t="s">
        <v>33</v>
      </c>
      <c r="L29" s="19">
        <f>L27/L28</f>
        <v>1.1470913052071442E-4</v>
      </c>
      <c r="M29" s="19"/>
    </row>
    <row r="30" spans="1:17" ht="15.75" x14ac:dyDescent="0.25">
      <c r="A30" s="6" t="s">
        <v>22</v>
      </c>
      <c r="B30" s="8">
        <f>AVERAGE(B10,B12,B22,B26)</f>
        <v>0.25</v>
      </c>
      <c r="C30" s="8">
        <f t="shared" ref="C30:H30" si="9">AVERAGE(C10,C12,C22,C26)</f>
        <v>25.5</v>
      </c>
      <c r="D30" s="8">
        <f t="shared" si="9"/>
        <v>57500</v>
      </c>
      <c r="E30" s="8">
        <f t="shared" si="9"/>
        <v>82.5</v>
      </c>
      <c r="F30" s="8">
        <f t="shared" si="9"/>
        <v>3</v>
      </c>
      <c r="G30" s="8">
        <f t="shared" si="9"/>
        <v>0.25</v>
      </c>
      <c r="H30" s="8">
        <f t="shared" si="9"/>
        <v>1.75</v>
      </c>
    </row>
    <row r="31" spans="1:17" ht="15.75" x14ac:dyDescent="0.25">
      <c r="A31" s="6" t="s">
        <v>23</v>
      </c>
      <c r="B31" s="8">
        <f>AVERAGE(B9,B14:B16,B18:B20,B24)</f>
        <v>0.25</v>
      </c>
      <c r="C31" s="8">
        <f t="shared" ref="C31:H31" si="10">AVERAGE(C9,C14:C16,C18:C20,C24)</f>
        <v>34.25</v>
      </c>
      <c r="D31" s="8">
        <f t="shared" si="10"/>
        <v>89750</v>
      </c>
      <c r="E31" s="8">
        <f t="shared" si="10"/>
        <v>54</v>
      </c>
      <c r="F31" s="8">
        <f t="shared" si="10"/>
        <v>3.75</v>
      </c>
      <c r="G31" s="8">
        <f t="shared" si="10"/>
        <v>1.125</v>
      </c>
      <c r="H31" s="8">
        <f t="shared" si="10"/>
        <v>3.375</v>
      </c>
    </row>
  </sheetData>
  <mergeCells count="11">
    <mergeCell ref="K26:M26"/>
    <mergeCell ref="L27:M27"/>
    <mergeCell ref="A28:D28"/>
    <mergeCell ref="L28:M28"/>
    <mergeCell ref="L29:M29"/>
    <mergeCell ref="A1:D1"/>
    <mergeCell ref="K1:K2"/>
    <mergeCell ref="L1:N1"/>
    <mergeCell ref="O1:O2"/>
    <mergeCell ref="P1:P2"/>
    <mergeCell ref="Q1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Utama</vt:lpstr>
      <vt:lpstr>Iterasi 1</vt:lpstr>
      <vt:lpstr>Iterasi 2</vt:lpstr>
      <vt:lpstr>Iterasi 3</vt:lpstr>
      <vt:lpstr>Iterasi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X302U</dc:creator>
  <cp:lastModifiedBy>ASUS X302U</cp:lastModifiedBy>
  <dcterms:created xsi:type="dcterms:W3CDTF">2024-01-01T03:25:55Z</dcterms:created>
  <dcterms:modified xsi:type="dcterms:W3CDTF">2024-01-02T06:16:45Z</dcterms:modified>
</cp:coreProperties>
</file>