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8_{6E7E35DF-7658-45FE-8220-E44ECE8EAC22}" xr6:coauthVersionLast="31" xr6:coauthVersionMax="31" xr10:uidLastSave="{00000000-0000-0000-0000-000000000000}"/>
  <bookViews>
    <workbookView xWindow="0" yWindow="0" windowWidth="20520" windowHeight="9675" activeTab="1" xr2:uid="{568C94E4-E3F7-4EB4-8281-4914A18C47B4}"/>
  </bookViews>
  <sheets>
    <sheet name="Chart Data" sheetId="1" r:id="rId1"/>
    <sheet name="Gantt Chart" sheetId="3" r:id="rId2"/>
    <sheet name="Dynamic Chart Data Hidden" sheetId="2" state="hidden" r:id="rId3"/>
    <sheet name="About" sheetId="6"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G25" i="2" l="1"/>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9" i="2"/>
  <c r="I27" i="2"/>
  <c r="I32" i="2"/>
  <c r="B12" i="2" l="1"/>
  <c r="G24" i="2" s="1"/>
  <c r="I24" i="2" s="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<sst xmlns="http://schemas.openxmlformats.org/spreadsheetml/2006/main" count="86" uniqueCount="82">
  <si>
    <t>Start Date</t>
  </si>
  <si>
    <t>End Date</t>
  </si>
  <si>
    <t>Task</t>
  </si>
  <si>
    <t>date</t>
  </si>
  <si>
    <t>Milestone</t>
  </si>
  <si>
    <t>Tasks</t>
  </si>
  <si>
    <t>Task duration in days</t>
  </si>
  <si>
    <t>scroll increment</t>
  </si>
  <si>
    <t>Baseline</t>
  </si>
  <si>
    <t>No.</t>
  </si>
  <si>
    <t>Start date</t>
  </si>
  <si>
    <t>position</t>
  </si>
  <si>
    <t>highlight</t>
  </si>
  <si>
    <t>today highlight x co-ord</t>
  </si>
  <si>
    <t>y co-ord</t>
  </si>
  <si>
    <t>Milestones</t>
  </si>
  <si>
    <t>Guide for screen readers</t>
  </si>
  <si>
    <t>About this Workbook</t>
  </si>
  <si>
    <t>Title of this worksheet is in cell B1.</t>
  </si>
  <si>
    <t>Position</t>
  </si>
  <si>
    <t>Date Tracking Gantt Chart</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</si>
  <si>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</si>
  <si>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</si>
  <si>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</si>
  <si>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</si>
  <si>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</si>
  <si>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</si>
  <si>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</si>
  <si>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</si>
  <si>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</si>
  <si>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</si>
  <si>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</si>
  <si>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Charting Range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</si>
  <si>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</si>
  <si>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</si>
  <si>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Milestone Charting</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</si>
  <si>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</si>
  <si>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</si>
  <si>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</si>
  <si>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</si>
  <si>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</si>
  <si>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</si>
  <si>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</si>
  <si>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</si>
  <si>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</si>
  <si>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</si>
  <si>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throughJK5.
Milestone sample data is in cells B6 through E17. 
Tasks sample data is in cells G6 through J17.
The next instruction is in cell A21.</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</si>
  <si>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</si>
  <si>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</si>
  <si>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</si>
  <si>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</si>
  <si>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</si>
  <si>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</si>
  <si>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</si>
  <si>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</si>
  <si>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</si>
  <si>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</si>
  <si>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</si>
  <si>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</si>
  <si>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</si>
  <si>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</si>
  <si>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</si>
  <si>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</si>
  <si>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</si>
  <si>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</si>
  <si>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</si>
  <si>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SRS Document</t>
  </si>
  <si>
    <t>Vision Document</t>
  </si>
  <si>
    <t>GDD</t>
  </si>
  <si>
    <t>TDD</t>
  </si>
  <si>
    <t>Create a modular item system</t>
  </si>
  <si>
    <t>Create modular item interactions</t>
  </si>
  <si>
    <t>Bug Fixes</t>
  </si>
  <si>
    <t>MVP</t>
  </si>
  <si>
    <t>Character Movement</t>
  </si>
  <si>
    <t>Item System</t>
  </si>
  <si>
    <t>Edit and Review SRS</t>
  </si>
  <si>
    <t>Create Vision Document</t>
  </si>
  <si>
    <t>Create GDD</t>
  </si>
  <si>
    <t>Create TDD</t>
  </si>
  <si>
    <t>Character can move</t>
  </si>
  <si>
    <t>Create inventory item and in-world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</si>
</sst>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9">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lignment horizontal="right" vertical="center" indent="1"/>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EBAB2AEA-EC22-49EC-A886-CED5D5C0892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F481F707-0761-4E0B-A6A6-9C9D32C5B1A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90F5C704-CF37-407A-9068-682F6F4E5F5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A218DF00-3A4A-491C-B7CE-511B9F6CD74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40551370-F6E7-4E8A-8A91-BDCB5C9ABB3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D222167A-1D6E-4067-ADC8-50C5CE3CC30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8B7BA8C1-A4EF-486A-B07E-518EEEB288F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4</c:v>
                  </c:pt>
                  <c:pt idx="1">
                    <c:v>5</c:v>
                  </c:pt>
                  <c:pt idx="2">
                    <c:v>10</c:v>
                  </c:pt>
                  <c:pt idx="3">
                    <c:v>6</c:v>
                  </c:pt>
                  <c:pt idx="4">
                    <c:v>3</c:v>
                  </c:pt>
                  <c:pt idx="5">
                    <c:v>15</c:v>
                  </c:pt>
                  <c:pt idx="6">
                    <c:v>15</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43387</c:v>
                </c:pt>
                <c:pt idx="1">
                  <c:v>43388</c:v>
                </c:pt>
                <c:pt idx="2">
                  <c:v>43390</c:v>
                </c:pt>
                <c:pt idx="3">
                  <c:v>43397</c:v>
                </c:pt>
                <c:pt idx="4">
                  <c:v>43400</c:v>
                </c:pt>
                <c:pt idx="5">
                  <c:v>43406</c:v>
                </c:pt>
                <c:pt idx="6">
                  <c:v>43413</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Edit and Review SRS</c:v>
                  </c:pt>
                  <c:pt idx="1">
                    <c:v>Create Vision Document</c:v>
                  </c:pt>
                  <c:pt idx="2">
                    <c:v>Create GDD</c:v>
                  </c:pt>
                  <c:pt idx="3">
                    <c:v>Create TDD</c:v>
                  </c:pt>
                  <c:pt idx="4">
                    <c:v>Character can move</c:v>
                  </c:pt>
                  <c:pt idx="5">
                    <c:v>Create a modular item system</c:v>
                  </c:pt>
                  <c:pt idx="6">
                    <c:v>Create modular item interactions</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98086980-2079-433A-A231-CBD37107C645}"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43388</c:v>
                </c:pt>
                <c:pt idx="1">
                  <c:v>43388</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E0A60139-BD2A-4367-B58F-A06110C31B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52E7CFB3-5A6D-4181-933C-A056779B55B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A2691DCB-F310-4C45-B6F5-539515308D2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3BE739E6-E0FB-4574-8C27-F660F32DFEC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7DE3909C-A02C-484F-888E-6AD023C5EC9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278D01F2-B3EE-4997-B945-0DAA51034D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4F6C88B2-91A0-4093-9FEF-B9571E0FDB1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482CE2FA-F968-4C8B-8783-6E9B0509CC8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207BCD03-3552-4D02-AD92-5EBBEF8D36D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C459193D-AFB8-4B98-B575-8D67BDDF680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28D306EC-0303-44A7-9B73-53A5E8917C7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F5C8CD22-8EC6-412F-BB4E-9BE3F9BA234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895CD933-A1FC-4A77-8345-F271BCADEAB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854E5A85-3583-47C7-A8AE-9AC5C3171B2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D8F0985A-13D9-4DB8-96E9-4AF0E9C27D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43390</c:v>
                </c:pt>
                <c:pt idx="1">
                  <c:v>43392</c:v>
                </c:pt>
                <c:pt idx="2">
                  <c:v>43399</c:v>
                </c:pt>
                <c:pt idx="3">
                  <c:v>43402</c:v>
                </c:pt>
                <c:pt idx="4">
                  <c:v>43402</c:v>
                </c:pt>
                <c:pt idx="5">
                  <c:v>43402</c:v>
                </c:pt>
                <c:pt idx="6">
                  <c:v>43402</c:v>
                </c:pt>
                <c:pt idx="7">
                  <c:v>43402</c:v>
                </c:pt>
                <c:pt idx="8">
                  <c:v>43402</c:v>
                </c:pt>
                <c:pt idx="9">
                  <c:v>43402</c:v>
                </c:pt>
                <c:pt idx="10">
                  <c:v>43402</c:v>
                </c:pt>
                <c:pt idx="11">
                  <c:v>43402</c:v>
                </c:pt>
                <c:pt idx="12">
                  <c:v>43402</c:v>
                </c:pt>
                <c:pt idx="13">
                  <c:v>43402</c:v>
                </c:pt>
                <c:pt idx="14">
                  <c:v>43402</c:v>
                </c:pt>
              </c:numCache>
            </c:numRef>
          </c:xVal>
          <c:yVal>
            <c:numRef>
              <c:f>'Dynamic Chart Data Hidden'!$I$18:$I$33</c:f>
              <c:numCache>
                <c:formatCode>General</c:formatCode>
                <c:ptCount val="16"/>
                <c:pt idx="0">
                  <c:v>1</c:v>
                </c:pt>
                <c:pt idx="1">
                  <c:v>3</c:v>
                </c:pt>
                <c:pt idx="2">
                  <c:v>2</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SRS Document</c:v>
                  </c:pt>
                  <c:pt idx="1">
                    <c:v>Vision Document</c:v>
                  </c:pt>
                  <c:pt idx="2">
                    <c:v>GDD</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647699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B1" workbookViewId="0">
      <selection activeCell="D2" sqref="D2"/>
    </sheetView>
  </sheetViews>
  <sheetFormatPr defaultRowHeight="15" x14ac:dyDescent="0.25"/>
  <cols>
    <col min="1" max="1" width="2.7109375" style="15" customWidth="1"/>
    <col min="2" max="2" width="10.7109375" customWidth="1"/>
    <col min="3" max="3" width="12.7109375" customWidth="1"/>
    <col min="4" max="4" width="14.7109375" customWidth="1"/>
    <col min="5" max="5" width="30.7109375" customWidth="1"/>
    <col min="6" max="6" width="2.7109375" customWidth="1"/>
    <col min="7" max="7" width="10.7109375" customWidth="1"/>
    <col min="8" max="8" width="12.7109375" customWidth="1"/>
    <col min="9" max="9" width="14.7109375" customWidth="1"/>
    <col min="10" max="10" width="30.7109375" customWidth="1"/>
    <col min="11" max="11" width="19.28515625" hidden="1" customWidth="1"/>
  </cols>
  <sheetData>
    <row r="1" spans="1:11" ht="50.1" customHeight="1" x14ac:dyDescent="0.25">
      <c r="A1" s="14" t="s">
        <v>28</v>
      </c>
      <c r="B1" s="16" t="s">
        <v>20</v>
      </c>
    </row>
    <row r="2" spans="1:11" ht="15.75" x14ac:dyDescent="0.25">
      <c r="A2" s="15" t="s">
        <v>42</v>
      </c>
      <c r="B2" s="28" t="s">
        <v>22</v>
      </c>
      <c r="C2" s="28"/>
      <c r="D2" s="17" t="s">
        <v>41</v>
      </c>
    </row>
    <row r="3" spans="1:11" ht="35.1" customHeight="1" x14ac:dyDescent="0.3">
      <c r="A3" s="14" t="s">
        <v>44</v>
      </c>
      <c r="B3" s="9" t="s">
        <v>15</v>
      </c>
      <c r="G3" s="13" t="s">
        <v>5</v>
      </c>
    </row>
    <row r="4" spans="1:11" ht="102.75" x14ac:dyDescent="0.25">
      <c r="A4" s="15" t="s">
        <v>45</v>
      </c>
      <c r="B4" s="19" t="s">
        <v>30</v>
      </c>
      <c r="C4" s="18" t="s">
        <v>25</v>
      </c>
      <c r="D4" s="18" t="s">
        <v>23</v>
      </c>
      <c r="E4" s="18" t="s">
        <v>24</v>
      </c>
      <c r="G4" s="19" t="s">
        <v>30</v>
      </c>
      <c r="H4" s="18" t="s">
        <v>37</v>
      </c>
      <c r="I4" s="18" t="s">
        <v>26</v>
      </c>
      <c r="J4" s="18" t="s">
        <v>27</v>
      </c>
      <c r="K4" s="18" t="s">
        <v>50</v>
      </c>
    </row>
    <row r="5" spans="1:11" x14ac:dyDescent="0.25">
      <c r="A5" s="15" t="s">
        <v>46</v>
      </c>
      <c r="B5" s="6" t="s">
        <v>9</v>
      </c>
      <c r="C5" s="6" t="s">
        <v>19</v>
      </c>
      <c r="D5" s="6" t="s">
        <v>3</v>
      </c>
      <c r="E5" s="6" t="s">
        <v>4</v>
      </c>
      <c r="G5" s="6" t="s">
        <v>9</v>
      </c>
      <c r="H5" s="6" t="s">
        <v>0</v>
      </c>
      <c r="I5" s="6" t="s">
        <v>1</v>
      </c>
      <c r="J5" s="6" t="s">
        <v>2</v>
      </c>
      <c r="K5" t="s">
        <v>49</v>
      </c>
    </row>
    <row r="6" spans="1:11" x14ac:dyDescent="0.25">
      <c r="A6" s="14"/>
      <c r="B6" s="11">
        <v>1</v>
      </c>
      <c r="C6" s="21">
        <v>1</v>
      </c>
      <c r="D6" s="22">
        <v>43390</v>
      </c>
      <c r="E6" s="6" t="s">
        <v>66</v>
      </c>
      <c r="F6" s="12"/>
      <c r="G6" s="11">
        <v>1</v>
      </c>
      <c r="H6" s="22">
        <f ca="1">TODAY()-1</f>
        <v>43387</v>
      </c>
      <c r="I6" s="22">
        <v>43390</v>
      </c>
      <c r="J6" s="7" t="s">
        <v>76</v>
      </c>
      <c r="K6" s="26">
        <f ca="1">IFERROR(IF(LEN(Tasks[[#This Row],[Start Date]])=0,"",(INT(Tasks[[#This Row],[End Date]])-INT(Tasks[[#This Row],[Start Date]]))-(INT(Tasks[[#This Row],[Start Date]])-INT(Tasks[[#This Row],[Start Date]]))+1),"")</f>
        <v>4</v>
      </c>
    </row>
    <row r="7" spans="1:11" x14ac:dyDescent="0.25">
      <c r="B7" s="11">
        <v>2</v>
      </c>
      <c r="C7" s="21">
        <v>3</v>
      </c>
      <c r="D7" s="22">
        <v>43392</v>
      </c>
      <c r="E7" s="6" t="s">
        <v>67</v>
      </c>
      <c r="G7" s="11">
        <v>2</v>
      </c>
      <c r="H7" s="22">
        <v>43388</v>
      </c>
      <c r="I7" s="22">
        <v>43392</v>
      </c>
      <c r="J7" s="7" t="s">
        <v>77</v>
      </c>
      <c r="K7" s="26">
        <f>IFERROR(IF(LEN(Tasks[[#This Row],[Start Date]])=0,"",(INT(Tasks[[#This Row],[End Date]])-INT(Tasks[[#This Row],[Start Date]]))-(INT(Tasks[[#This Row],[Start Date]])-INT(Tasks[[#This Row],[Start Date]]))+1),"")</f>
        <v>5</v>
      </c>
    </row>
    <row r="8" spans="1:11" x14ac:dyDescent="0.25">
      <c r="B8" s="11">
        <v>3</v>
      </c>
      <c r="C8" s="21">
        <v>2</v>
      </c>
      <c r="D8" s="22">
        <v>43399</v>
      </c>
      <c r="E8" s="6" t="s">
        <v>68</v>
      </c>
      <c r="G8" s="11">
        <v>3</v>
      </c>
      <c r="H8" s="22">
        <v>43390</v>
      </c>
      <c r="I8" s="22">
        <v>43399</v>
      </c>
      <c r="J8" s="7" t="s">
        <v>78</v>
      </c>
      <c r="K8" s="26">
        <f>IFERROR(IF(LEN(Tasks[[#This Row],[Start Date]])=0,"",(INT(Tasks[[#This Row],[End Date]])-INT(Tasks[[#This Row],[Start Date]]))-(INT(Tasks[[#This Row],[Start Date]])-INT(Tasks[[#This Row],[Start Date]]))+1),"")</f>
        <v>10</v>
      </c>
    </row>
    <row r="9" spans="1:11" x14ac:dyDescent="0.25">
      <c r="B9" s="11">
        <v>4</v>
      </c>
      <c r="C9" s="21">
        <v>1</v>
      </c>
      <c r="D9" s="22">
        <v>43404</v>
      </c>
      <c r="E9" s="6" t="s">
        <v>69</v>
      </c>
      <c r="G9" s="11">
        <v>4</v>
      </c>
      <c r="H9" s="24">
        <v>43397</v>
      </c>
      <c r="I9" s="22">
        <v>43404</v>
      </c>
      <c r="J9" s="7" t="s">
        <v>79</v>
      </c>
      <c r="K9" s="26">
        <f>IFERROR(IF(LEN(Tasks[[#This Row],[Start Date]])=0,"",(INT(Tasks[[#This Row],[End Date]])-INT(Tasks[[#This Row],[Start Date]]))-(INT(Tasks[[#This Row],[Start Date]])-INT(Tasks[[#This Row],[Start Date]]))+1),"")</f>
        <v>8</v>
      </c>
    </row>
    <row r="10" spans="1:11" x14ac:dyDescent="0.25">
      <c r="B10" s="11">
        <v>5</v>
      </c>
      <c r="C10" s="21">
        <v>1</v>
      </c>
      <c r="D10" s="22">
        <v>43406</v>
      </c>
      <c r="E10" s="6" t="s">
        <v>74</v>
      </c>
      <c r="G10" s="11">
        <v>5</v>
      </c>
      <c r="H10" s="22">
        <v>43400</v>
      </c>
      <c r="I10" s="22">
        <v>43406</v>
      </c>
      <c r="J10" s="7" t="s">
        <v>80</v>
      </c>
      <c r="K10" s="26">
        <f>IFERROR(IF(LEN(Tasks[[#This Row],[Start Date]])=0,"",(INT(Tasks[[#This Row],[End Date]])-INT(Tasks[[#This Row],[Start Date]]))-(INT(Tasks[[#This Row],[Start Date]])-INT(Tasks[[#This Row],[Start Date]]))+1),"")</f>
        <v>7</v>
      </c>
    </row>
    <row r="11" spans="1:11" x14ac:dyDescent="0.25">
      <c r="B11" s="11">
        <v>6</v>
      </c>
      <c r="C11" s="21">
        <v>1</v>
      </c>
      <c r="D11" s="22">
        <v>43427</v>
      </c>
      <c r="E11" s="6" t="s">
        <v>75</v>
      </c>
      <c r="G11" s="11">
        <v>6</v>
      </c>
      <c r="H11" s="22">
        <v>43406</v>
      </c>
      <c r="I11" s="22">
        <v>43420</v>
      </c>
      <c r="J11" s="7" t="s">
        <v>70</v>
      </c>
      <c r="K11" s="26">
        <f>IFERROR(IF(LEN(Tasks[[#This Row],[Start Date]])=0,"",(INT(Tasks[[#This Row],[End Date]])-INT(Tasks[[#This Row],[Start Date]]))-(INT(Tasks[[#This Row],[Start Date]])-INT(Tasks[[#This Row],[Start Date]]))+1),"")</f>
        <v>15</v>
      </c>
    </row>
    <row r="12" spans="1:11" ht="30" x14ac:dyDescent="0.25">
      <c r="B12" s="11">
        <v>7</v>
      </c>
      <c r="C12" s="21">
        <v>1</v>
      </c>
      <c r="D12" s="22">
        <v>43440</v>
      </c>
      <c r="E12" s="6" t="s">
        <v>73</v>
      </c>
      <c r="G12" s="11">
        <v>7</v>
      </c>
      <c r="H12" s="22">
        <v>43413</v>
      </c>
      <c r="I12" s="22">
        <v>43427</v>
      </c>
      <c r="J12" s="7" t="s">
        <v>71</v>
      </c>
      <c r="K12" s="26">
        <f>IFERROR(IF(LEN(Tasks[[#This Row],[Start Date]])=0,"",(INT(Tasks[[#This Row],[End Date]])-INT(Tasks[[#This Row],[Start Date]]))-(INT(Tasks[[#This Row],[Start Date]])-INT(Tasks[[#This Row],[Start Date]]))+1),"")</f>
        <v>15</v>
      </c>
    </row>
    <row r="13" spans="1:11" ht="30" x14ac:dyDescent="0.25">
      <c r="B13" s="11"/>
      <c r="C13" s="21"/>
      <c r="D13" s="22"/>
      <c r="E13" s="6"/>
      <c r="G13" s="11">
        <v>8</v>
      </c>
      <c r="H13" s="22">
        <v>43430</v>
      </c>
      <c r="I13" s="22">
        <v>43432</v>
      </c>
      <c r="J13" s="7" t="s">
        <v>81</v>
      </c>
      <c r="K13" s="26">
        <f>IFERROR(IF(LEN(Tasks[[#This Row],[Start Date]])=0,"",(INT(Tasks[[#This Row],[End Date]])-INT(Tasks[[#This Row],[Start Date]]))-(INT(Tasks[[#This Row],[Start Date]])-INT(Tasks[[#This Row],[Start Date]]))+1),"")</f>
        <v>3</v>
      </c>
    </row>
    <row r="14" spans="1:11" x14ac:dyDescent="0.25">
      <c r="B14" s="11"/>
      <c r="C14" s="21"/>
      <c r="D14" s="22"/>
      <c r="E14" s="6"/>
      <c r="G14" s="11">
        <v>9</v>
      </c>
      <c r="H14" s="24">
        <v>43432</v>
      </c>
      <c r="I14" s="22">
        <v>43440</v>
      </c>
      <c r="J14" s="7" t="s">
        <v>72</v>
      </c>
      <c r="K14" s="26">
        <f>IFERROR(IF(LEN(Tasks[[#This Row],[Start Date]])=0,"",(INT(Tasks[[#This Row],[End Date]])-INT(Tasks[[#This Row],[Start Date]]))-(INT(Tasks[[#This Row],[Start Date]])-INT(Tasks[[#This Row],[Start Date]]))+1),"")</f>
        <v>9</v>
      </c>
    </row>
    <row r="15" spans="1:11" x14ac:dyDescent="0.25">
      <c r="B15" s="11"/>
      <c r="C15" s="21"/>
      <c r="D15" s="22"/>
      <c r="E15" s="6"/>
      <c r="G15" s="11"/>
      <c r="H15" s="22"/>
      <c r="I15" s="22"/>
      <c r="J15" s="7"/>
      <c r="K15" s="26" t="str">
        <f>IFERROR(IF(LEN(Tasks[[#This Row],[Start Date]])=0,"",(INT(Tasks[[#This Row],[End Date]])-INT(Tasks[[#This Row],[Start Date]]))-(INT(Tasks[[#This Row],[Start Date]])-INT(Tasks[[#This Row],[Start Date]]))+1),"")</f>
        <v/>
      </c>
    </row>
    <row r="16" spans="1:11" x14ac:dyDescent="0.25">
      <c r="B16" s="11"/>
      <c r="C16" s="21"/>
      <c r="D16" s="22"/>
      <c r="E16" s="6"/>
      <c r="G16" s="11"/>
      <c r="H16" s="22"/>
      <c r="I16" s="22"/>
      <c r="J16" s="7"/>
      <c r="K16" s="26" t="str">
        <f>IFERROR(IF(LEN(Tasks[[#This Row],[Start Date]])=0,"",(INT(Tasks[[#This Row],[End Date]])-INT(Tasks[[#This Row],[Start Date]]))-(INT(Tasks[[#This Row],[Start Date]])-INT(Tasks[[#This Row],[Start Date]]))+1),"")</f>
        <v/>
      </c>
    </row>
    <row r="17" spans="1:11" x14ac:dyDescent="0.25">
      <c r="B17" s="11"/>
      <c r="C17" s="21"/>
      <c r="D17" s="22"/>
      <c r="E17" s="6"/>
      <c r="G17" s="11"/>
      <c r="H17" s="22"/>
      <c r="I17" s="22"/>
      <c r="J17" s="7"/>
      <c r="K17" s="26" t="str">
        <f>IFERROR(IF(LEN(Tasks[[#This Row],[Start Date]])=0,"",(INT(Tasks[[#This Row],[End Date]])-INT(Tasks[[#This Row],[Start Date]]))-(INT(Tasks[[#This Row],[Start Date]])-INT(Tasks[[#This Row],[Start Date]]))+1),"")</f>
        <v/>
      </c>
    </row>
    <row r="18" spans="1:11" x14ac:dyDescent="0.25">
      <c r="B18" s="11"/>
      <c r="C18" s="21"/>
      <c r="D18" s="22"/>
      <c r="E18" s="6"/>
      <c r="G18" s="11"/>
      <c r="H18" s="22"/>
      <c r="I18" s="22"/>
      <c r="J18" s="7"/>
      <c r="K18" s="26" t="str">
        <f>IFERROR(IF(LEN(Tasks[[#This Row],[Start Date]])=0,"",(INT(Tasks[[#This Row],[End Date]])-INT(Tasks[[#This Row],[Start Date]]))-(INT(Tasks[[#This Row],[Start Date]])-INT(Tasks[[#This Row],[Start Date]]))+1),"")</f>
        <v/>
      </c>
    </row>
    <row r="19" spans="1:11" x14ac:dyDescent="0.25">
      <c r="B19" s="11"/>
      <c r="C19" s="21"/>
      <c r="D19" s="22"/>
      <c r="E19" s="6"/>
      <c r="G19" s="11"/>
      <c r="H19" s="22"/>
      <c r="I19" s="22"/>
      <c r="J19" s="7"/>
      <c r="K19" s="26" t="str">
        <f>IFERROR(IF(LEN(Tasks[[#This Row],[Start Date]])=0,"",(INT(Tasks[[#This Row],[End Date]])-INT(Tasks[[#This Row],[Start Date]]))-(INT(Tasks[[#This Row],[Start Date]])-INT(Tasks[[#This Row],[Start Date]]))+1),"")</f>
        <v/>
      </c>
    </row>
    <row r="20" spans="1:11" x14ac:dyDescent="0.25">
      <c r="B20" s="11"/>
      <c r="C20" s="21"/>
      <c r="D20" s="22"/>
      <c r="E20" s="6"/>
      <c r="G20" s="11"/>
      <c r="H20" s="22"/>
      <c r="I20" s="22"/>
      <c r="J20" s="7"/>
      <c r="K20" s="26" t="str">
        <f>IFERROR(IF(LEN(Tasks[[#This Row],[Start Date]])=0,"",(INT(Tasks[[#This Row],[End Date]])-INT(Tasks[[#This Row],[Start Date]]))-(INT(Tasks[[#This Row],[Start Date]])-INT(Tasks[[#This Row],[Start Date]]))+1),"")</f>
        <v/>
      </c>
    </row>
    <row r="21" spans="1:11" x14ac:dyDescent="0.25">
      <c r="A21" s="15" t="s">
        <v>48</v>
      </c>
      <c r="B21" s="5" t="s">
        <v>21</v>
      </c>
      <c r="C21" s="5"/>
      <c r="D21" s="5"/>
      <c r="E21" s="5"/>
      <c r="G21" s="11"/>
      <c r="H21" s="22"/>
      <c r="I21" s="22"/>
      <c r="J21" s="7"/>
      <c r="K21" s="26" t="str">
        <f>IFERROR(IF(LEN(Tasks[[#This Row],[Start Date]])=0,"",(INT(Tasks[[#This Row],[End Date]])-INT(Tasks[[#This Row],[Start Date]]))-(INT(Tasks[[#This Row],[Start Date]])-INT(Tasks[[#This Row],[Start Date]]))+1),"")</f>
        <v/>
      </c>
    </row>
    <row r="22" spans="1:11" x14ac:dyDescent="0.25">
      <c r="G22" s="11"/>
      <c r="H22" s="22"/>
      <c r="I22" s="22"/>
      <c r="J22" s="7"/>
      <c r="K22" s="26" t="str">
        <f>IFERROR(IF(LEN(Tasks[[#This Row],[Start Date]])=0,"",(INT(Tasks[[#This Row],[End Date]])-INT(Tasks[[#This Row],[Start Date]]))-(INT(Tasks[[#This Row],[Start Date]])-INT(Tasks[[#This Row],[Start Date]]))+1),"")</f>
        <v/>
      </c>
    </row>
    <row r="23" spans="1:11" x14ac:dyDescent="0.25">
      <c r="G23" s="11"/>
      <c r="H23" s="22"/>
      <c r="I23" s="22"/>
      <c r="J23" s="7"/>
      <c r="K23" s="26" t="str">
        <f>IFERROR(IF(LEN(Tasks[[#This Row],[Start Date]])=0,"",(INT(Tasks[[#This Row],[End Date]])-INT(Tasks[[#This Row],[Start Date]]))-(INT(Tasks[[#This Row],[Start Date]])-INT(Tasks[[#This Row],[Start Date]]))+1),"")</f>
        <v/>
      </c>
    </row>
    <row r="24" spans="1:11" x14ac:dyDescent="0.25">
      <c r="G24" s="11"/>
      <c r="H24" s="22"/>
      <c r="I24" s="22"/>
      <c r="J24" s="7"/>
      <c r="K24" s="26" t="str">
        <f>IFERROR(IF(LEN(Tasks[[#This Row],[Start Date]])=0,"",(INT(Tasks[[#This Row],[End Date]])-INT(Tasks[[#This Row],[Start Date]]))-(INT(Tasks[[#This Row],[Start Date]])-INT(Tasks[[#This Row],[Start Date]]))+1),"")</f>
        <v/>
      </c>
    </row>
    <row r="25" spans="1:11" x14ac:dyDescent="0.25">
      <c r="G25" s="11"/>
      <c r="H25" s="22"/>
      <c r="I25" s="22"/>
      <c r="J25" s="7"/>
      <c r="K25" s="26" t="str">
        <f>IFERROR(IF(LEN(Tasks[[#This Row],[Start Date]])=0,"",(INT(Tasks[[#This Row],[End Date]])-INT(Tasks[[#This Row],[Start Date]]))-(INT(Tasks[[#This Row],[Start Date]])-INT(Tasks[[#This Row],[Start Date]]))+1),"")</f>
        <v/>
      </c>
    </row>
    <row r="26" spans="1:11" x14ac:dyDescent="0.25">
      <c r="A26" s="15" t="s">
        <v>47</v>
      </c>
      <c r="G26" s="5" t="s">
        <v>29</v>
      </c>
      <c r="H26" s="5"/>
      <c r="I26" s="5"/>
      <c r="J26" s="5"/>
    </row>
  </sheetData>
  <mergeCells count="1">
    <mergeCell ref="B2:C2"/>
  </mergeCells>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heetViews>
  <sheetFormatPr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54</v>
      </c>
      <c r="B1" s="27"/>
      <c r="C1" s="27"/>
      <c r="D1" s="27"/>
      <c r="E1" s="27"/>
      <c r="F1" s="27"/>
      <c r="G1" s="27"/>
      <c r="H1" s="27"/>
      <c r="I1" s="27"/>
      <c r="J1" s="27"/>
      <c r="K1" s="27"/>
      <c r="L1" s="27"/>
      <c r="M1" s="27"/>
      <c r="N1" s="27"/>
      <c r="O1" s="27"/>
      <c r="P1" s="27"/>
      <c r="Q1" s="27"/>
      <c r="R1" s="27"/>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5" x14ac:dyDescent="0.25"/>
  <cols>
    <col min="1" max="1" width="2.7109375" style="15"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18</v>
      </c>
      <c r="B1" s="10" t="s">
        <v>36</v>
      </c>
    </row>
    <row r="2" spans="1:7" x14ac:dyDescent="0.25">
      <c r="A2" s="15" t="s">
        <v>51</v>
      </c>
      <c r="B2" s="4" t="str">
        <f ca="1">IF(TODAY()&gt;=MIN(DynamicTaskData[Start date]),"Today","")</f>
        <v>Today</v>
      </c>
      <c r="C2" t="s">
        <v>12</v>
      </c>
    </row>
    <row r="3" spans="1:7" x14ac:dyDescent="0.25">
      <c r="A3" s="15" t="s">
        <v>52</v>
      </c>
      <c r="B3" t="s">
        <v>13</v>
      </c>
      <c r="C3" t="s">
        <v>14</v>
      </c>
    </row>
    <row r="4" spans="1:7" x14ac:dyDescent="0.25">
      <c r="B4" s="2">
        <f ca="1">IFERROR(IF(TODAY()&lt;MIN(DynamicTaskData[Start date]),MIN($B$11,MIN(DynamicTaskData[Start date])),TODAY()),TODAY())</f>
        <v>43388</v>
      </c>
      <c r="C4" s="3">
        <f ca="1">IFERROR(IF(Track_Today="Yes",IF(TODAY()&lt;MIN(DynamicTaskData[Start date]),0,9),0),0)</f>
        <v>9</v>
      </c>
    </row>
    <row r="5" spans="1:7" x14ac:dyDescent="0.25">
      <c r="B5" s="2">
        <f ca="1">IFERROR(IF(TODAY()&lt;MIN(DynamicTaskData[Start date]),MIN($B$11,MIN(DynamicTaskData[Start date])),TODAY()),TODAY())</f>
        <v>43388</v>
      </c>
      <c r="C5" s="3">
        <f ca="1">IFERROR(IF(Track_Today="Yes",IF(TODAY()&lt;MIN(DynamicTaskData[Start date]),0,9),0),0)</f>
        <v>9</v>
      </c>
    </row>
    <row r="6" spans="1:7" x14ac:dyDescent="0.25">
      <c r="B6" s="3"/>
    </row>
    <row r="7" spans="1:7" x14ac:dyDescent="0.25">
      <c r="A7" s="15" t="s">
        <v>53</v>
      </c>
      <c r="B7" s="4" t="s">
        <v>7</v>
      </c>
    </row>
    <row r="8" spans="1:7" x14ac:dyDescent="0.25">
      <c r="B8" s="4">
        <v>0</v>
      </c>
    </row>
    <row r="9" spans="1:7" x14ac:dyDescent="0.25">
      <c r="B9" s="4"/>
    </row>
    <row r="10" spans="1:7" x14ac:dyDescent="0.25">
      <c r="A10" s="15" t="s">
        <v>64</v>
      </c>
      <c r="B10" t="s">
        <v>32</v>
      </c>
      <c r="D10" t="s">
        <v>55</v>
      </c>
    </row>
    <row r="11" spans="1:7" x14ac:dyDescent="0.25">
      <c r="B11" s="2">
        <f ca="1">IFERROR(IF(ScrollingIncrement[scroll increment]=0,Start_Date,IF(Start_Date+ScrollingIncrement[scroll increment]*15&lt;End_Date,Start_Date+ScrollingIncrement[scroll increment]*15,End_Date-1)),"")</f>
        <v>43387</v>
      </c>
      <c r="D11">
        <v>45</v>
      </c>
    </row>
    <row r="12" spans="1:7" x14ac:dyDescent="0.25">
      <c r="B12" s="2">
        <f ca="1">IFERROR(IF($B$11+15&lt;End_Date,$B$11+15,End_Date),"")</f>
        <v>43402</v>
      </c>
    </row>
    <row r="14" spans="1:7" x14ac:dyDescent="0.25">
      <c r="A14" s="15" t="s">
        <v>57</v>
      </c>
      <c r="B14" t="s">
        <v>5</v>
      </c>
      <c r="C14" t="s">
        <v>10</v>
      </c>
      <c r="D14" t="s">
        <v>6</v>
      </c>
      <c r="E14" t="s">
        <v>11</v>
      </c>
      <c r="F14" s="12" t="s">
        <v>56</v>
      </c>
    </row>
    <row r="15" spans="1:7" x14ac:dyDescent="0.25">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Edit and Review SRS</v>
      </c>
      <c r="C15" s="25">
        <f ca="1">IFERROR(IF(LEN(DynamicTaskData[[#This Row],[Tasks]])=0,$B$11,INDEX(Tasks[],OFFSET('Chart Data'!$G6,ScrollingIncrement[scroll increment],0,1,1),2)),"")</f>
        <v>43387</v>
      </c>
      <c r="D15" s="3">
        <f ca="1">IFERROR(IF(LEN(DynamicTaskData[[#This Row],[Tasks]])=0,0,IF(AND('Chart Data'!$H6&lt;=$B$12,'Chart Data'!$I6&gt;=$B$12),ABS(OFFSET('Chart Data'!$H6,ScrollingIncrement[scroll increment],0,1,1)-$B$12)+1,OFFSET('Chart Data'!$K6,ScrollingIncrement[scroll increment],0,1,1))),"")</f>
        <v>4</v>
      </c>
      <c r="E15">
        <f ca="1">IFERROR(IF(LEN(DynamicTaskData[[#This Row],[Tasks]])=0,"",8),"")</f>
        <v>8</v>
      </c>
    </row>
    <row r="16" spans="1:7" x14ac:dyDescent="0.25">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Create Vision Document</v>
      </c>
      <c r="C16" s="25">
        <f ca="1">IFERROR(IF(LEN(DynamicTaskData[[#This Row],[Tasks]])=0,$B$11,INDEX(Tasks[],OFFSET('Chart Data'!$G7,ScrollingIncrement[scroll increment],0,1,1),2)),"")</f>
        <v>43388</v>
      </c>
      <c r="D16" s="3">
        <f ca="1">IFERROR(IF(LEN(DynamicTaskData[[#This Row],[Tasks]])=0,0,IF(AND('Chart Data'!$H7&lt;=$B$12,'Chart Data'!$I7&gt;=$B$12),ABS(OFFSET('Chart Data'!$H7,ScrollingIncrement[scroll increment],0,1,1)-$B$12)+1,OFFSET('Chart Data'!$K7,ScrollingIncrement[scroll increment],0,1,1))),"")</f>
        <v>5</v>
      </c>
      <c r="E16" s="3">
        <f ca="1">IFERROR(IF(LEN(DynamicTaskData[[#This Row],[Tasks]])=0,"",7),"")</f>
        <v>7</v>
      </c>
      <c r="G16" t="s">
        <v>35</v>
      </c>
    </row>
    <row r="17" spans="1:10" x14ac:dyDescent="0.25">
      <c r="A17" s="15" t="s">
        <v>63</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Create GDD</v>
      </c>
      <c r="C17" s="25">
        <f ca="1">IFERROR(IF(LEN(DynamicTaskData[[#This Row],[Tasks]])=0,$B$11,INDEX(Tasks[],OFFSET('Chart Data'!$G8,ScrollingIncrement[scroll increment],0,1,1),2)),"")</f>
        <v>43390</v>
      </c>
      <c r="D17" s="3">
        <f ca="1">IFERROR(IF(LEN(DynamicTaskData[[#This Row],[Tasks]])=0,0,IF(AND('Chart Data'!$H8&lt;=$B$12,'Chart Data'!$I8&gt;=$B$12),ABS(OFFSET('Chart Data'!$H8,ScrollingIncrement[scroll increment],0,1,1)-$B$12)+1,OFFSET('Chart Data'!$K8,ScrollingIncrement[scroll increment],0,1,1))),"")</f>
        <v>10</v>
      </c>
      <c r="E17" s="3">
        <f ca="1">IFERROR(IF(LEN(DynamicTaskData[[#This Row],[Tasks]])=0,"",6),"")</f>
        <v>6</v>
      </c>
      <c r="G17" s="6" t="s">
        <v>15</v>
      </c>
      <c r="H17" s="6" t="s">
        <v>31</v>
      </c>
      <c r="I17" s="6" t="s">
        <v>8</v>
      </c>
      <c r="J17" t="s">
        <v>33</v>
      </c>
    </row>
    <row r="18" spans="1:10" x14ac:dyDescent="0.25">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Create TDD</v>
      </c>
      <c r="C18" s="25">
        <f ca="1">IFERROR(IF(LEN(DynamicTaskData[[#This Row],[Tasks]])=0,$B$11,INDEX(Tasks[],OFFSET('Chart Data'!$G9,ScrollingIncrement[scroll increment],0,1,1),2)),"")</f>
        <v>43397</v>
      </c>
      <c r="D18" s="3">
        <f ca="1">IFERROR(IF(LEN(DynamicTaskData[[#This Row],[Tasks]])=0,0,IF(AND('Chart Data'!$H9&lt;=$B$12,'Chart Data'!$I9&gt;=$B$12),ABS(OFFSET('Chart Data'!$H9,ScrollingIncrement[scroll increment],0,1,1)-$B$12)+1,OFFSET('Chart Data'!$K9,ScrollingIncrement[scroll increment],0,1,1))),"")</f>
        <v>6</v>
      </c>
      <c r="E18" s="3">
        <f ca="1">IFERROR(IF(LEN(DynamicTaskData[[#This Row],[Tasks]])=0,"",5),"")</f>
        <v>5</v>
      </c>
      <c r="G18" s="7" t="str">
        <f ca="1">IFERROR(IF(LEN('Chart Data'!D6)=0,"",IF(AND('Chart Data'!D6&lt;=$B$12,'Chart Data'!D6&gt;=$B$11-$D$11),'Chart Data'!E6,"")),"")</f>
        <v>SRS Document</v>
      </c>
      <c r="H18" s="22">
        <f ca="1">IFERROR(IF(LEN(DynamicMilestoneData[[#This Row],[Milestones]])=0,$B$12,'Chart Data'!$D6),2)</f>
        <v>43390</v>
      </c>
      <c r="I18" s="8">
        <f ca="1">IFERROR(IF(LEN(DynamicMilestoneData[[#This Row],[Milestones]])=0,"",'Chart Data'!$C6),"")</f>
        <v>1</v>
      </c>
    </row>
    <row r="19" spans="1:10" x14ac:dyDescent="0.25">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Character can move</v>
      </c>
      <c r="C19" s="25">
        <f ca="1">IFERROR(IF(LEN(DynamicTaskData[[#This Row],[Tasks]])=0,$B$11,INDEX(Tasks[],OFFSET('Chart Data'!$G10,ScrollingIncrement[scroll increment],0,1,1),2)),"")</f>
        <v>43400</v>
      </c>
      <c r="D19" s="3">
        <f ca="1">IFERROR(IF(LEN(DynamicTaskData[[#This Row],[Tasks]])=0,0,IF(AND('Chart Data'!$H10&lt;=$B$12,'Chart Data'!$I10&gt;=$B$12),ABS(OFFSET('Chart Data'!$H10,ScrollingIncrement[scroll increment],0,1,1)-$B$12)+1,OFFSET('Chart Data'!$K10,ScrollingIncrement[scroll increment],0,1,1))),"")</f>
        <v>3</v>
      </c>
      <c r="E19" s="3">
        <f ca="1">IFERROR(IF(LEN(DynamicTaskData[[#This Row],[Tasks]])=0,"",4),"")</f>
        <v>4</v>
      </c>
      <c r="G19" s="7" t="str">
        <f ca="1">IFERROR(IF(LEN('Chart Data'!D7)=0,"",IF(AND('Chart Data'!D7&lt;=$B$12,'Chart Data'!D7&gt;=$B$11-$D$11),'Chart Data'!E7,"")),"")</f>
        <v>Vision Document</v>
      </c>
      <c r="H19" s="22">
        <f ca="1">IFERROR(IF(LEN(DynamicMilestoneData[[#This Row],[Milestones]])=0,$B$12,'Chart Data'!$D7),2)</f>
        <v>43392</v>
      </c>
      <c r="I19" s="8">
        <f ca="1">IFERROR(IF(LEN(DynamicMilestoneData[[#This Row],[Milestones]])=0,"",'Chart Data'!$C7),"")</f>
        <v>3</v>
      </c>
    </row>
    <row r="20" spans="1:10" x14ac:dyDescent="0.25">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Create a modular item system</v>
      </c>
      <c r="C20" s="25">
        <f ca="1">IFERROR(IF(LEN(DynamicTaskData[[#This Row],[Tasks]])=0,$B$11,INDEX(Tasks[],OFFSET('Chart Data'!$G11,ScrollingIncrement[scroll increment],0,1,1),2)),"")</f>
        <v>43406</v>
      </c>
      <c r="D20" s="3">
        <f ca="1">IFERROR(IF(LEN(DynamicTaskData[[#This Row],[Tasks]])=0,0,IF(AND('Chart Data'!$H11&lt;=$B$12,'Chart Data'!$I11&gt;=$B$12),ABS(OFFSET('Chart Data'!$H11,ScrollingIncrement[scroll increment],0,1,1)-$B$12)+1,OFFSET('Chart Data'!$K11,ScrollingIncrement[scroll increment],0,1,1))),"")</f>
        <v>15</v>
      </c>
      <c r="E20" s="3">
        <f ca="1">IFERROR(IF(LEN(DynamicTaskData[[#This Row],[Tasks]])=0,"",3),"")</f>
        <v>3</v>
      </c>
      <c r="G20" s="7" t="str">
        <f ca="1">IFERROR(IF(LEN('Chart Data'!D8)=0,"",IF(AND('Chart Data'!D8&lt;=$B$12,'Chart Data'!D8&gt;=$B$11-$D$11),'Chart Data'!E8,"")),"")</f>
        <v>GDD</v>
      </c>
      <c r="H20" s="22">
        <f ca="1">IFERROR(IF(LEN(DynamicMilestoneData[[#This Row],[Milestones]])=0,$B$12,'Chart Data'!$D8),2)</f>
        <v>43399</v>
      </c>
      <c r="I20" s="8">
        <f ca="1">IFERROR(IF(LEN(DynamicMilestoneData[[#This Row],[Milestones]])=0,"",'Chart Data'!$C8),"")</f>
        <v>2</v>
      </c>
    </row>
    <row r="21" spans="1:10" x14ac:dyDescent="0.25">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Create modular item interactions</v>
      </c>
      <c r="C21" s="25">
        <f ca="1">IFERROR(IF(LEN(DynamicTaskData[[#This Row],[Tasks]])=0,$B$11,INDEX(Tasks[],OFFSET('Chart Data'!$G12,ScrollingIncrement[scroll increment],0,1,1),2)),"")</f>
        <v>43413</v>
      </c>
      <c r="D21" s="3">
        <f ca="1">IFERROR(IF(LEN(DynamicTaskData[[#This Row],[Tasks]])=0,0,IF(AND('Chart Data'!$H12&lt;=$B$12,'Chart Data'!$I12&gt;=$B$12),ABS(OFFSET('Chart Data'!$H12,ScrollingIncrement[scroll increment],0,1,1)-$B$12)+1,OFFSET('Chart Data'!$K12,ScrollingIncrement[scroll increment],0,1,1))),"")</f>
        <v>15</v>
      </c>
      <c r="E21" s="3">
        <f ca="1">IFERROR(IF(LEN(DynamicTaskData[[#This Row],[Tasks]])=0,"",2),"")</f>
        <v>2</v>
      </c>
      <c r="G21" s="7" t="str">
        <f ca="1">IFERROR(IF(LEN('Chart Data'!D9)=0,"",IF(AND('Chart Data'!D9&lt;=$B$12,'Chart Data'!D9&gt;=$B$11-$D$11),'Chart Data'!E9,"")),"")</f>
        <v/>
      </c>
      <c r="H21" s="22">
        <f ca="1">IFERROR(IF(LEN(DynamicMilestoneData[[#This Row],[Milestones]])=0,$B$12,'Chart Data'!$D9),2)</f>
        <v>43402</v>
      </c>
      <c r="I21" s="8" t="str">
        <f ca="1">IFERROR(IF(LEN(DynamicMilestoneData[[#This Row],[Milestones]])=0,"",'Chart Data'!$C9),"")</f>
        <v/>
      </c>
    </row>
    <row r="22" spans="1:10" x14ac:dyDescent="0.25">
      <c r="G22" s="7" t="str">
        <f ca="1">IFERROR(IF(LEN('Chart Data'!D10)=0,"",IF(AND('Chart Data'!D10&lt;=$B$12,'Chart Data'!D10&gt;=$B$11-$D$11),'Chart Data'!E10,"")),"")</f>
        <v/>
      </c>
      <c r="H22" s="22">
        <f ca="1">IFERROR(IF(LEN(DynamicMilestoneData[[#This Row],[Milestones]])=0,$B$12,'Chart Data'!$D10),2)</f>
        <v>43402</v>
      </c>
      <c r="I22" s="8" t="str">
        <f ca="1">IFERROR(IF(LEN(DynamicMilestoneData[[#This Row],[Milestones]])=0,"",'Chart Data'!$C10),"")</f>
        <v/>
      </c>
    </row>
    <row r="23" spans="1:10" x14ac:dyDescent="0.25">
      <c r="G23" s="7" t="str">
        <f ca="1">IFERROR(IF(LEN('Chart Data'!D11)=0,"",IF(AND('Chart Data'!D11&lt;=$B$12,'Chart Data'!D11&gt;=$B$11-$D$11),'Chart Data'!E11,"")),"")</f>
        <v/>
      </c>
      <c r="H23" s="22">
        <f ca="1">IFERROR(IF(LEN(DynamicMilestoneData[[#This Row],[Milestones]])=0,$B$12,'Chart Data'!$D11),2)</f>
        <v>43402</v>
      </c>
      <c r="I23" s="8" t="str">
        <f ca="1">IFERROR(IF(LEN(DynamicMilestoneData[[#This Row],[Milestones]])=0,"",'Chart Data'!$C11),"")</f>
        <v/>
      </c>
    </row>
    <row r="24" spans="1:10" x14ac:dyDescent="0.25">
      <c r="G24" s="7" t="str">
        <f ca="1">IFERROR(IF(LEN('Chart Data'!D12)=0,"",IF(AND('Chart Data'!D12&lt;=$B$12,'Chart Data'!D12&gt;=$B$11-$D$11),'Chart Data'!E12,"")),"")</f>
        <v/>
      </c>
      <c r="H24" s="22">
        <f ca="1">IFERROR(IF(LEN(DynamicMilestoneData[[#This Row],[Milestones]])=0,$B$12,'Chart Data'!$D12),2)</f>
        <v>43402</v>
      </c>
      <c r="I24" s="8" t="str">
        <f ca="1">IFERROR(IF(LEN(DynamicMilestoneData[[#This Row],[Milestones]])=0,"",'Chart Data'!$C12),"")</f>
        <v/>
      </c>
    </row>
    <row r="25" spans="1:10" x14ac:dyDescent="0.25">
      <c r="G25" s="7" t="str">
        <f>IFERROR(IF(LEN('Chart Data'!D13)=0,"",IF(AND('Chart Data'!D13&lt;=$B$12,'Chart Data'!D13&gt;=$B$11-$D$11),'Chart Data'!E13,"")),"")</f>
        <v/>
      </c>
      <c r="H25" s="22">
        <f ca="1">IFERROR(IF(LEN(DynamicMilestoneData[[#This Row],[Milestones]])=0,$B$12,'Chart Data'!$D13),2)</f>
        <v>43402</v>
      </c>
      <c r="I25" s="8" t="str">
        <f>IFERROR(IF(LEN(DynamicMilestoneData[[#This Row],[Milestones]])=0,"",'Chart Data'!$C13),"")</f>
        <v/>
      </c>
    </row>
    <row r="26" spans="1:10" x14ac:dyDescent="0.25">
      <c r="G26" s="7" t="str">
        <f>IFERROR(IF(LEN('Chart Data'!D14)=0,"",IF(AND('Chart Data'!D14&lt;=$B$12,'Chart Data'!D14&gt;=$B$11-$D$11),'Chart Data'!E14,"")),"")</f>
        <v/>
      </c>
      <c r="H26" s="22">
        <f ca="1">IFERROR(IF(LEN(DynamicMilestoneData[[#This Row],[Milestones]])=0,$B$12,'Chart Data'!$D14),2)</f>
        <v>43402</v>
      </c>
      <c r="I26" s="8" t="str">
        <f>IFERROR(IF(LEN(DynamicMilestoneData[[#This Row],[Milestones]])=0,"",'Chart Data'!$C14),"")</f>
        <v/>
      </c>
    </row>
    <row r="27" spans="1:10" x14ac:dyDescent="0.25">
      <c r="G27" s="7" t="str">
        <f>IFERROR(IF(LEN('Chart Data'!D15)=0,"",IF(AND('Chart Data'!D15&lt;=$B$12,'Chart Data'!D15&gt;=$B$11-$D$11),'Chart Data'!E15,"")),"")</f>
        <v/>
      </c>
      <c r="H27" s="22">
        <f ca="1">IFERROR(IF(LEN(DynamicMilestoneData[[#This Row],[Milestones]])=0,$B$12,'Chart Data'!$D15),2)</f>
        <v>43402</v>
      </c>
      <c r="I27" s="8" t="str">
        <f>IFERROR(IF(LEN(DynamicMilestoneData[[#This Row],[Milestones]])=0,"",'Chart Data'!$C15),"")</f>
        <v/>
      </c>
    </row>
    <row r="28" spans="1:10" x14ac:dyDescent="0.25">
      <c r="G28" s="7" t="str">
        <f>IFERROR(IF(LEN('Chart Data'!D16)=0,"",IF(AND('Chart Data'!D16&lt;=$B$12,'Chart Data'!D16&gt;=$B$11-$D$11),'Chart Data'!E16,"")),"")</f>
        <v/>
      </c>
      <c r="H28" s="22">
        <f ca="1">IFERROR(IF(LEN(DynamicMilestoneData[[#This Row],[Milestones]])=0,$B$12,'Chart Data'!$D16),2)</f>
        <v>43402</v>
      </c>
      <c r="I28" s="8" t="str">
        <f>IFERROR(IF(LEN(DynamicMilestoneData[[#This Row],[Milestones]])=0,"",'Chart Data'!$C16),"")</f>
        <v/>
      </c>
    </row>
    <row r="29" spans="1:10" x14ac:dyDescent="0.25">
      <c r="G29" s="7" t="str">
        <f>IFERROR(IF(LEN('Chart Data'!D17)=0,"",IF(AND('Chart Data'!D17&lt;=$B$12,'Chart Data'!D17&gt;=$B$11-$D$11),'Chart Data'!E17,"")),"")</f>
        <v/>
      </c>
      <c r="H29" s="22">
        <f ca="1">IFERROR(IF(LEN(DynamicMilestoneData[[#This Row],[Milestones]])=0,$B$12,'Chart Data'!$D17),2)</f>
        <v>43402</v>
      </c>
      <c r="I29" s="8" t="str">
        <f>IFERROR(IF(LEN(DynamicMilestoneData[[#This Row],[Milestones]])=0,"",'Chart Data'!$C17),"")</f>
        <v/>
      </c>
    </row>
    <row r="30" spans="1:10" x14ac:dyDescent="0.25">
      <c r="G30" s="7" t="str">
        <f>IFERROR(IF(LEN('Chart Data'!D18)=0,"",IF(AND('Chart Data'!D18&lt;=$B$12,'Chart Data'!D18&gt;=$B$11-$D$11),'Chart Data'!E18,"")),"")</f>
        <v/>
      </c>
      <c r="H30" s="22">
        <f ca="1">IFERROR(IF(LEN(DynamicMilestoneData[[#This Row],[Milestones]])=0,$B$12,'Chart Data'!$D18),2)</f>
        <v>43402</v>
      </c>
      <c r="I30" s="8" t="str">
        <f>IFERROR(IF(LEN(DynamicMilestoneData[[#This Row],[Milestones]])=0,"",'Chart Data'!$C18),"")</f>
        <v/>
      </c>
    </row>
    <row r="31" spans="1:10" x14ac:dyDescent="0.25">
      <c r="G31" s="7" t="str">
        <f>IFERROR(IF(LEN('Chart Data'!D19)=0,"",IF(AND('Chart Data'!D19&lt;=$B$12,'Chart Data'!D19&gt;=$B$11-$D$11),'Chart Data'!E19,"")),"")</f>
        <v/>
      </c>
      <c r="H31" s="22">
        <f ca="1">IFERROR(IF(LEN(DynamicMilestoneData[[#This Row],[Milestones]])=0,$B$12,'Chart Data'!$D19),2)</f>
        <v>43402</v>
      </c>
      <c r="I31" s="8" t="str">
        <f>IFERROR(IF(LEN(DynamicMilestoneData[[#This Row],[Milestones]])=0,"",'Chart Data'!$C19),"")</f>
        <v/>
      </c>
    </row>
    <row r="32" spans="1:10" x14ac:dyDescent="0.25">
      <c r="A32" s="15" t="s">
        <v>62</v>
      </c>
      <c r="G32" s="7" t="str">
        <f>IFERROR(IF(LEN('Chart Data'!D20)=0,"",IF(AND('Chart Data'!D20&lt;=$B$12,'Chart Data'!D20&gt;=$B$11-$D$11),'Chart Data'!E20,"")),"")</f>
        <v/>
      </c>
      <c r="H32" s="22">
        <f ca="1">IFERROR(IF(LEN(DynamicMilestoneData[[#This Row],[Milestones]])=0,$B$12,'Chart Data'!$D20),2)</f>
        <v>43402</v>
      </c>
      <c r="I32" s="8" t="str">
        <f>IFERROR(IF(LEN(DynamicMilestoneData[[#This Row],[Milestones]])=0,"",'Chart Data'!$C20),"")</f>
        <v/>
      </c>
      <c r="J32" s="12" t="s">
        <v>34</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election activeCell="A6" sqref="A6"/>
    </sheetView>
  </sheetViews>
  <sheetFormatPr defaultRowHeight="15" x14ac:dyDescent="0.25"/>
  <cols>
    <col min="1" max="1" width="78.7109375" customWidth="1"/>
  </cols>
  <sheetData>
    <row r="1" spans="1:1" ht="50.1" customHeight="1" x14ac:dyDescent="0.3">
      <c r="A1" s="13" t="s">
        <v>17</v>
      </c>
    </row>
    <row r="2" spans="1:1" ht="150" x14ac:dyDescent="0.25">
      <c r="A2" s="1" t="s">
        <v>65</v>
      </c>
    </row>
    <row r="3" spans="1:1" x14ac:dyDescent="0.25">
      <c r="A3" s="20" t="s">
        <v>16</v>
      </c>
    </row>
    <row r="4" spans="1:1" ht="255" x14ac:dyDescent="0.25">
      <c r="A4" s="1" t="s">
        <v>40</v>
      </c>
    </row>
    <row r="5" spans="1:1" x14ac:dyDescent="0.25">
      <c r="A5" s="20" t="s">
        <v>38</v>
      </c>
    </row>
    <row r="6" spans="1:1" ht="180" x14ac:dyDescent="0.25">
      <c r="A6" s="1" t="s">
        <v>60</v>
      </c>
    </row>
    <row r="7" spans="1:1" x14ac:dyDescent="0.25">
      <c r="A7" s="23" t="s">
        <v>39</v>
      </c>
    </row>
    <row r="8" spans="1:1" ht="75" x14ac:dyDescent="0.25">
      <c r="A8" s="1" t="s">
        <v>61</v>
      </c>
    </row>
    <row r="9" spans="1:1" ht="45" x14ac:dyDescent="0.25">
      <c r="A9" s="1" t="s">
        <v>58</v>
      </c>
    </row>
    <row r="10" spans="1:1" ht="60" x14ac:dyDescent="0.25">
      <c r="A10" s="1" t="s">
        <v>59</v>
      </c>
    </row>
    <row r="11" spans="1:1" x14ac:dyDescent="0.25">
      <c r="A11" s="1" t="s">
        <v>43</v>
      </c>
    </row>
  </sheetData>
  <printOptions horizontalCentered="1"/>
  <pageMargins left="0.7" right="0.7" top="0.75" bottom="0.75" header="0.3" footer="0.3"/>
  <pageSetup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 Data</vt:lpstr>
      <vt:lpstr>Gantt Chart</vt:lpstr>
      <vt:lpstr>Dynamic Chart Data Hidden</vt:lpstr>
      <vt:lpstr>About</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2018-07-14T00:33:03Z</dcterms:created>
  <dcterms:modified xsi:type="dcterms:W3CDTF">2018-10-15T07:42:40Z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2018-07-14T00:33:26.0812709Z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