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295" windowHeight="4365" activeTab="3"/>
  </bookViews>
  <sheets>
    <sheet name="KS" sheetId="1" r:id="rId1"/>
    <sheet name="Outliers" sheetId="2" r:id="rId2"/>
    <sheet name="concordance" sheetId="3" r:id="rId3"/>
    <sheet name="confusion matrix" sheetId="4" r:id="rId4"/>
  </sheets>
  <calcPr calcId="124519"/>
</workbook>
</file>

<file path=xl/calcChain.xml><?xml version="1.0" encoding="utf-8"?>
<calcChain xmlns="http://schemas.openxmlformats.org/spreadsheetml/2006/main">
  <c r="I18" i="4"/>
  <c r="I17"/>
  <c r="M14" s="1"/>
  <c r="I16"/>
  <c r="M16" s="1"/>
  <c r="M18" s="1"/>
  <c r="I7"/>
  <c r="M4" s="1"/>
  <c r="I6"/>
  <c r="M6" s="1"/>
  <c r="I8"/>
  <c r="R20" i="1"/>
  <c r="R21"/>
  <c r="R22"/>
  <c r="R23"/>
  <c r="R24"/>
  <c r="R25"/>
  <c r="R26"/>
  <c r="R27"/>
  <c r="R28"/>
  <c r="R19"/>
  <c r="R5"/>
  <c r="R6"/>
  <c r="R7"/>
  <c r="R8"/>
  <c r="R9"/>
  <c r="R10"/>
  <c r="R11"/>
  <c r="R12"/>
  <c r="R13"/>
  <c r="R4"/>
  <c r="Q14" i="4" l="1"/>
  <c r="Q4"/>
  <c r="M8"/>
  <c r="M19" i="1"/>
  <c r="M4"/>
  <c r="H4"/>
  <c r="G4"/>
  <c r="F29"/>
  <c r="K20" s="1"/>
  <c r="L20" s="1"/>
  <c r="E29"/>
  <c r="I21" s="1"/>
  <c r="G19"/>
  <c r="H20"/>
  <c r="H21"/>
  <c r="H22"/>
  <c r="H23"/>
  <c r="H24"/>
  <c r="H25"/>
  <c r="H26"/>
  <c r="H27"/>
  <c r="H28"/>
  <c r="H19"/>
  <c r="G20"/>
  <c r="G21"/>
  <c r="G22"/>
  <c r="G23"/>
  <c r="G24"/>
  <c r="G25"/>
  <c r="G26"/>
  <c r="G27"/>
  <c r="G28"/>
  <c r="F14"/>
  <c r="K8" s="1"/>
  <c r="E14"/>
  <c r="I6" s="1"/>
  <c r="H5"/>
  <c r="H6"/>
  <c r="H7"/>
  <c r="H8"/>
  <c r="H9"/>
  <c r="H10"/>
  <c r="H11"/>
  <c r="H12"/>
  <c r="H13"/>
  <c r="G5"/>
  <c r="G6"/>
  <c r="G7"/>
  <c r="G8"/>
  <c r="G9"/>
  <c r="G10"/>
  <c r="G11"/>
  <c r="G12"/>
  <c r="G13"/>
  <c r="K19" l="1"/>
  <c r="K27"/>
  <c r="K25"/>
  <c r="K23"/>
  <c r="K21"/>
  <c r="L21" s="1"/>
  <c r="I5"/>
  <c r="J5" s="1"/>
  <c r="J6" s="1"/>
  <c r="K5"/>
  <c r="L5" s="1"/>
  <c r="K7"/>
  <c r="K9"/>
  <c r="K28"/>
  <c r="K26"/>
  <c r="K24"/>
  <c r="K22"/>
  <c r="I4"/>
  <c r="K4"/>
  <c r="K6"/>
  <c r="I13"/>
  <c r="I11"/>
  <c r="I9"/>
  <c r="I7"/>
  <c r="K13"/>
  <c r="K11"/>
  <c r="I28"/>
  <c r="I26"/>
  <c r="I24"/>
  <c r="I22"/>
  <c r="I20"/>
  <c r="J20" s="1"/>
  <c r="J21" s="1"/>
  <c r="I12"/>
  <c r="I10"/>
  <c r="I8"/>
  <c r="K12"/>
  <c r="K10"/>
  <c r="I19"/>
  <c r="I27"/>
  <c r="I25"/>
  <c r="I23"/>
  <c r="M5" l="1"/>
  <c r="L6"/>
  <c r="J22"/>
  <c r="J23" s="1"/>
  <c r="J24" s="1"/>
  <c r="J25" s="1"/>
  <c r="J26" s="1"/>
  <c r="J27" s="1"/>
  <c r="J28" s="1"/>
  <c r="M20"/>
  <c r="M21"/>
  <c r="L22"/>
  <c r="J7"/>
  <c r="J8" s="1"/>
  <c r="J9" s="1"/>
  <c r="J10" s="1"/>
  <c r="J11" s="1"/>
  <c r="J12" s="1"/>
  <c r="J13" s="1"/>
  <c r="L23" l="1"/>
  <c r="M22"/>
  <c r="M6"/>
  <c r="L7"/>
  <c r="M7" l="1"/>
  <c r="L8"/>
  <c r="L24"/>
  <c r="M23"/>
  <c r="M8" l="1"/>
  <c r="L9"/>
  <c r="L25"/>
  <c r="M24"/>
  <c r="L26" l="1"/>
  <c r="M25"/>
  <c r="M9"/>
  <c r="L10"/>
  <c r="M10" l="1"/>
  <c r="L11"/>
  <c r="L27"/>
  <c r="M26"/>
  <c r="M11" l="1"/>
  <c r="L12"/>
  <c r="L28"/>
  <c r="M28" s="1"/>
  <c r="M27"/>
  <c r="M12" l="1"/>
  <c r="L13"/>
  <c r="M13" s="1"/>
  <c r="M14" s="1"/>
  <c r="M29"/>
</calcChain>
</file>

<file path=xl/sharedStrings.xml><?xml version="1.0" encoding="utf-8"?>
<sst xmlns="http://schemas.openxmlformats.org/spreadsheetml/2006/main" count="115" uniqueCount="88">
  <si>
    <t>TRAINING</t>
  </si>
  <si>
    <t>TESTING</t>
  </si>
  <si>
    <t>TOTAL</t>
  </si>
  <si>
    <t>Decile</t>
  </si>
  <si>
    <t>CHURN RATE</t>
  </si>
  <si>
    <t>NON-CHURN RATE</t>
  </si>
  <si>
    <t>CHURN_COUNT</t>
  </si>
  <si>
    <t>NONCHURN_COUNT</t>
  </si>
  <si>
    <t>MIN</t>
  </si>
  <si>
    <t>MAX</t>
  </si>
  <si>
    <t>CHURN %</t>
  </si>
  <si>
    <t>NON CHURN %</t>
  </si>
  <si>
    <t>CUMM. CHURN</t>
  </si>
  <si>
    <t>CUMM. NONCHURN</t>
  </si>
  <si>
    <t>KS</t>
  </si>
  <si>
    <t>RANDOM MODEL</t>
  </si>
  <si>
    <t>LIFT</t>
  </si>
  <si>
    <t>BASELINE</t>
  </si>
  <si>
    <t>cell2cell$REVENUE[cell2cell$REVENUE&lt;10]&lt;-10</t>
  </si>
  <si>
    <t>cell2cell$CHANGEM[cell2cell$CHANGEM&lt; -831.89]&lt;- -831.89</t>
  </si>
  <si>
    <t>cell2cell$CHANGER[cell2cell$CHANGER&lt; -104.536]&lt;- -104.536</t>
  </si>
  <si>
    <t>cell2cell$ACTVSUBS[cell2cell$ACTVSUBS&lt; 1]&lt;- 1</t>
  </si>
  <si>
    <t>cell2cell$EQPDAYS[cell2cell$EQPDAYS&lt;7]&lt;-7</t>
  </si>
  <si>
    <t>cell2cell$AGE1[cell2cell$AGE1&lt;22]&lt;-22</t>
  </si>
  <si>
    <t>cell2cell$REVENUE[cell2cell$REVENUE&gt;225.512]&lt;-225.512</t>
  </si>
  <si>
    <t>cell2cell$MOU[cell2cell$MOU&gt;2450.125]&lt;-2450.125</t>
  </si>
  <si>
    <t>cell2cell$RECCHRGE[cell2cell$RECCHRGE &gt; 119.99] &lt;- 119.99</t>
  </si>
  <si>
    <t>cell2cell$DIRECTAS[cell2cell$DIRECTAS &gt; 9.65] &lt;- 9.65</t>
  </si>
  <si>
    <t>cell2cell$OVERAGE[cell2cell$OVERAGE &gt; 427.674999999999] &lt;- 427.674999999999</t>
  </si>
  <si>
    <t>cell2cell$ROAM[cell2cell$ROAM &gt; 21.557] &lt;- 21.557</t>
  </si>
  <si>
    <t>cell2cell$CHANGEM[cell2cell$CHANGEM &gt; 739.669999999998] &lt;- 739.669999999998</t>
  </si>
  <si>
    <t>cell2cell$CHANGER[cell2cell$CHANGER &gt; 118.345599999999] &lt;- 118.345599999999</t>
  </si>
  <si>
    <t>cell2cell$DROPVCE[cell2cell$DROPVCE &gt; 42] &lt;- 42</t>
  </si>
  <si>
    <t>cell2cell$BLCKVCE[cell2cell$BLCKVCE &gt; 47] &lt;-47</t>
  </si>
  <si>
    <t>cell2cell$UNANSVCE[cell2cell$UNANSVCE &gt; 179.33] &lt;- 179.33</t>
  </si>
  <si>
    <t>cell2cell$CUSTCARE[cell2cell$CUSTCARE &gt;21 ] &lt;- 21</t>
  </si>
  <si>
    <t>cell2cell$THREEWAY[cell2cell$THREEWAY &gt; 4] &lt;- 4</t>
  </si>
  <si>
    <t>cell2cell$MOUREC[cell2cell$MOUREC &gt; 772.654799999999] &lt;- 772.654799999999</t>
  </si>
  <si>
    <t>cell2cell$OUTCALLS[cell2cell$OUTCALLS &gt; 164.33] &lt;- 164.33</t>
  </si>
  <si>
    <t>cell2cell$INCALLS[cell2cell$INCALLS &gt; 77] &lt;- 77</t>
  </si>
  <si>
    <t>cell2cell$PEAKVCE[cell2cell$PEAKVCE &gt; 500] &lt;- 500</t>
  </si>
  <si>
    <t>cell2cell$OPEAKVCE[cell2cell$OPEAKVCE &gt; 437] &lt;- 437</t>
  </si>
  <si>
    <t>cell2cell$DROPBLK[cell2cell$DROPBLK &gt; 71.33] &lt;- 71.33</t>
  </si>
  <si>
    <t>cell2cell$CALLFWDV[cell2cell$CALLFWDV &gt; 0] &lt;- 0</t>
  </si>
  <si>
    <t>cell2cell$CALLWAIT[cell2cell$CALLWAIT &gt; 23.33] &lt;- 23.33</t>
  </si>
  <si>
    <t>cell2cell$MONTHS[cell2cell$MONTHS &gt; 49] &lt;- 49</t>
  </si>
  <si>
    <t>cell2cell$UNIQSUBS[cell2cell$UNIQSUBS &gt; 5] &lt;- 5</t>
  </si>
  <si>
    <t>cell2cell$ACTVSUBS[cell2cell$ACTVSUBS &gt; 4] &lt;- 4</t>
  </si>
  <si>
    <t>cell2cell$PHONES[cell2cell$PHONES &gt; 7] &lt;- 7</t>
  </si>
  <si>
    <t>cell2cell$MODELS[cell2cell$MODELS &gt; 5] &lt;- 5</t>
  </si>
  <si>
    <t>cell2cell$EQPDAYS[cell2cell$EQPDAYS &gt; 1150] &lt;- 1150</t>
  </si>
  <si>
    <t>cell2cell$AGE1[cell2cell$AGE1 &gt; 76] &lt;- 76</t>
  </si>
  <si>
    <t>cell2cell$REFER[cell2cell$REFER &gt; 1] &lt;- 1</t>
  </si>
  <si>
    <t>cell2cell$INCOME[cell2cell$INCOME &gt; 9] &lt;- 9</t>
  </si>
  <si>
    <t>cell2cell$CREDITAD[cell2cell$CREDITAD &gt; 1] &lt;- 1</t>
  </si>
  <si>
    <t>OUTLIERS TREATMENT</t>
  </si>
  <si>
    <t xml:space="preserve"> +INCALLS+PEAKVCE+OPEAKVCE+DROPBLK+CALLFWDV+CALLWAIT+MONTHS+UNIQSUBS+ACTVSUBS+PHONES+MODELS+EQPDAYS+AGE1+CHILDREN+CREDIT_RATES</t>
  </si>
  <si>
    <t xml:space="preserve"> +REFURB+WEBCAP+TRUCK+RV+OWNRENT+MAILORD+MAILRES+MAILFLAG+TRAVEL+PCOWN+CREDITCD</t>
  </si>
  <si>
    <t xml:space="preserve"> +NEWCELLY+NEWCELLN+REFER+INCMISS+INCOME+MCYCLE+CREDITAD+SETPRCM+OCCUPATION+MARRIAGE+PRIZMCODE</t>
  </si>
  <si>
    <t>fit</t>
  </si>
  <si>
    <t>concordance</t>
  </si>
  <si>
    <t>fit2</t>
  </si>
  <si>
    <t xml:space="preserve">            CHANGER + BLCKVCE + UNANSVCE + CUSTCARE + THREEWAY + INCALLS + </t>
  </si>
  <si>
    <t xml:space="preserve">            PEAKVCE + DROPBLK + MONTHS + UNIQSUBS + ACTVSUBS + PHONES + </t>
  </si>
  <si>
    <t xml:space="preserve">            EQPDAYS + AGE1 + CHILDREN + CREDIT_RATES + REFURB + WEBCAP + </t>
  </si>
  <si>
    <t xml:space="preserve">            MAILRES + NEWCELLY + INCMISS + INCOME + CREDITAD + SETPRCM + </t>
  </si>
  <si>
    <t xml:space="preserve">            PRIZMCODE</t>
  </si>
  <si>
    <t>Final model</t>
  </si>
  <si>
    <t xml:space="preserve">      UNANSVCE + CUSTCARE + THREEWAY + INCALLS + </t>
  </si>
  <si>
    <t xml:space="preserve">      PEAKVCE + DROPBLK + MONTHS + UNIQSUBS + ACTVSUBS + PHONES + </t>
  </si>
  <si>
    <t xml:space="preserve">      EQPDAYS + AGE1 +CREDIT_RATES + REFURB + WEBCAP + </t>
  </si>
  <si>
    <t xml:space="preserve">      MAILRES +INCOME+ INCMISS + CREDITAD + SETPRCM + </t>
  </si>
  <si>
    <t xml:space="preserve">      PRIZMCODE</t>
  </si>
  <si>
    <t xml:space="preserve">REVENUE + MOU + RECCHRGE + OVERAGE + ROAM + CHANGEM + </t>
  </si>
  <si>
    <t xml:space="preserve"> REVENUE + MOU + RECCHRGE + OVERAGE + ROAM + CHANGEM + </t>
  </si>
  <si>
    <t>REVENUE+MOU+RECCHRGE+DIRECTAS+OVERAGE+ROAM+CHANGEM+CHANGER+DROPVCE+BLCKVCE+UNANSVCE+CUSTCARE+THREEWAY+MOUREC+OUTCALLS</t>
  </si>
  <si>
    <t>Predicted</t>
  </si>
  <si>
    <t>Actuall</t>
  </si>
  <si>
    <t>Total</t>
  </si>
  <si>
    <t>p&gt;0.50</t>
  </si>
  <si>
    <t>TPR/Senstivity</t>
  </si>
  <si>
    <t>Specificity</t>
  </si>
  <si>
    <t>FPR</t>
  </si>
  <si>
    <t>5th decile</t>
  </si>
  <si>
    <t>TPR+Senstivity</t>
  </si>
  <si>
    <t>p&gt;0.53</t>
  </si>
  <si>
    <t>4th decile</t>
  </si>
  <si>
    <t>We will use 5th decile as a cutoff because in it we are able to capture more churner then in 6th decile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</si>
</sst>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10" xfId="0" applyFont="1" applyBorder="1"/>
    <xf numFmtId="0" fontId="0" fillId="0" borderId="10" xfId="0" applyBorder="1"/>
    <xf numFmtId="9" fontId="0" fillId="0" borderId="10" xfId="42" applyFont="1" applyBorder="1"/>
    <xf numFmtId="9" fontId="0" fillId="0" borderId="10" xfId="0" applyNumberFormat="1" applyBorder="1"/>
    <xf numFmtId="9" fontId="0" fillId="0" borderId="10" xfId="42" applyFont="1" applyFill="1" applyBorder="1"/>
    <xf numFmtId="9" fontId="0" fillId="0" borderId="10" xfId="0" applyNumberFormat="1" applyFill="1" applyBorder="1"/>
    <xf numFmtId="9" fontId="0" fillId="34" borderId="10" xfId="42" applyFont="1" applyFill="1" applyBorder="1"/>
    <xf numFmtId="9" fontId="0" fillId="34" borderId="10" xfId="0" applyNumberFormat="1" applyFill="1" applyBorder="1"/>
    <xf numFmtId="0" fontId="0" fillId="0" borderId="11" xfId="0" applyBorder="1"/>
    <xf numFmtId="0" fontId="0" fillId="34" borderId="11" xfId="0" applyFill="1" applyBorder="1"/>
    <xf numFmtId="9" fontId="0" fillId="34" borderId="11" xfId="0" applyNumberFormat="1" applyFill="1" applyBorder="1"/>
    <xf numFmtId="2" fontId="0" fillId="0" borderId="10" xfId="42" applyNumberFormat="1" applyFont="1" applyBorder="1"/>
    <xf numFmtId="0" fontId="0" fillId="0" borderId="10" xfId="0" applyNumberFormat="1" applyBorder="1"/>
    <xf numFmtId="2" fontId="0" fillId="0" borderId="10" xfId="0" applyNumberFormat="1" applyBorder="1"/>
    <xf numFmtId="0" fontId="0" fillId="0" borderId="0" xfId="0"/>
    <xf numFmtId="0" fontId="0" fillId="33" borderId="0" xfId="0" applyFill="1"/>
    <xf numFmtId="0" fontId="14" fillId="0" borderId="0" xfId="0" applyFont="1"/>
    <xf numFmtId="0" fontId="19" fillId="0" borderId="0" xfId="0" applyFont="1"/>
    <xf numFmtId="0" fontId="18" fillId="33" borderId="0" xfId="0" applyFont="1" applyFill="1" applyAlignment="1">
      <alignment horizontal="center"/>
    </xf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5" borderId="10" xfId="0" applyFill="1" applyBorder="1"/>
    <xf numFmtId="9" fontId="0" fillId="0" borderId="0" xfId="42" applyFont="1"/>
    <xf numFmtId="9" fontId="0" fillId="0" borderId="0" xfId="0" applyNumberFormat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DEV SAMPLE</c:v>
          </c:tx>
          <c:cat>
            <c:numRef>
              <c:f>KS!$A$4:$A$13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KS!$J$3:$J$13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0.13</c:v>
                </c:pt>
                <c:pt idx="2">
                  <c:v>0.25140000000000001</c:v>
                </c:pt>
                <c:pt idx="3">
                  <c:v>0.3664</c:v>
                </c:pt>
                <c:pt idx="4">
                  <c:v>0.47539999999999999</c:v>
                </c:pt>
                <c:pt idx="5">
                  <c:v>0.58309999999999995</c:v>
                </c:pt>
                <c:pt idx="6">
                  <c:v>0.68184999999999996</c:v>
                </c:pt>
                <c:pt idx="7">
                  <c:v>0.77584999999999993</c:v>
                </c:pt>
                <c:pt idx="8">
                  <c:v>0.86219999999999997</c:v>
                </c:pt>
                <c:pt idx="9">
                  <c:v>0.93874999999999997</c:v>
                </c:pt>
                <c:pt idx="10">
                  <c:v>1.0004500000000001</c:v>
                </c:pt>
              </c:numCache>
            </c:numRef>
          </c:val>
        </c:ser>
        <c:ser>
          <c:idx val="1"/>
          <c:order val="1"/>
          <c:tx>
            <c:v>VAL SAMPLE</c:v>
          </c:tx>
          <c:cat>
            <c:numRef>
              <c:f>KS!$A$4:$A$13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KS!$J$18:$J$28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0.18</c:v>
                </c:pt>
                <c:pt idx="2">
                  <c:v>0.31793103448275861</c:v>
                </c:pt>
                <c:pt idx="3">
                  <c:v>0.44272577996715928</c:v>
                </c:pt>
                <c:pt idx="4">
                  <c:v>0.55438423645320201</c:v>
                </c:pt>
                <c:pt idx="5">
                  <c:v>0.68246305418719211</c:v>
                </c:pt>
                <c:pt idx="6">
                  <c:v>0.76456486042692939</c:v>
                </c:pt>
                <c:pt idx="7">
                  <c:v>0.83517241379310347</c:v>
                </c:pt>
                <c:pt idx="8">
                  <c:v>0.90249589490968807</c:v>
                </c:pt>
                <c:pt idx="9">
                  <c:v>0.96489326765188843</c:v>
                </c:pt>
                <c:pt idx="10">
                  <c:v>1.0043021346469623</c:v>
                </c:pt>
              </c:numCache>
            </c:numRef>
          </c:val>
        </c:ser>
        <c:ser>
          <c:idx val="2"/>
          <c:order val="2"/>
          <c:tx>
            <c:v>RANDOM SAMPLE</c:v>
          </c:tx>
          <c:cat>
            <c:numRef>
              <c:f>KS!$A$4:$A$13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KS!$Q$3:$Q$13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</c:ser>
        <c:marker val="1"/>
        <c:axId val="68880256"/>
        <c:axId val="68881792"/>
      </c:lineChart>
      <c:catAx>
        <c:axId val="68880256"/>
        <c:scaling>
          <c:orientation val="minMax"/>
        </c:scaling>
        <c:axPos val="b"/>
        <c:numFmt formatCode="General" sourceLinked="1"/>
        <c:majorTickMark val="none"/>
        <c:tickLblPos val="nextTo"/>
        <c:crossAx val="68881792"/>
        <c:crosses val="autoZero"/>
        <c:auto val="1"/>
        <c:lblAlgn val="ctr"/>
        <c:lblOffset val="100"/>
      </c:catAx>
      <c:valAx>
        <c:axId val="68881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proportion</a:t>
                </a:r>
                <a:r>
                  <a:rPr lang="en-IN" baseline="0"/>
                  <a:t> of churner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</c:title>
        <c:numFmt formatCode="0%" sourceLinked="0"/>
        <c:majorTickMark val="none"/>
        <c:tickLblPos val="nextTo"/>
        <c:crossAx val="6888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Lift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DEV LIFT</c:v>
          </c:tx>
          <c:cat>
            <c:numRef>
              <c:f>KS!$A$19:$A$28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KS!$R$3:$R$13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1.3</c:v>
                </c:pt>
                <c:pt idx="2">
                  <c:v>1.2569999999999999</c:v>
                </c:pt>
                <c:pt idx="3">
                  <c:v>1.2213333333333334</c:v>
                </c:pt>
                <c:pt idx="4">
                  <c:v>1.1884999999999999</c:v>
                </c:pt>
                <c:pt idx="5">
                  <c:v>1.1661999999999999</c:v>
                </c:pt>
                <c:pt idx="6">
                  <c:v>1.1364166666666666</c:v>
                </c:pt>
                <c:pt idx="7">
                  <c:v>1.1083571428571428</c:v>
                </c:pt>
                <c:pt idx="8">
                  <c:v>1.07775</c:v>
                </c:pt>
                <c:pt idx="9">
                  <c:v>1.0430555555555554</c:v>
                </c:pt>
                <c:pt idx="10">
                  <c:v>1.0004500000000001</c:v>
                </c:pt>
              </c:numCache>
            </c:numRef>
          </c:val>
        </c:ser>
        <c:ser>
          <c:idx val="1"/>
          <c:order val="1"/>
          <c:tx>
            <c:v>VAL LIFT</c:v>
          </c:tx>
          <c:cat>
            <c:numRef>
              <c:f>KS!$A$19:$A$28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KS!$R$18:$R$28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1.7999999999999998</c:v>
                </c:pt>
                <c:pt idx="2">
                  <c:v>1.5896551724137931</c:v>
                </c:pt>
                <c:pt idx="3">
                  <c:v>1.475752599890531</c:v>
                </c:pt>
                <c:pt idx="4">
                  <c:v>1.3859605911330048</c:v>
                </c:pt>
                <c:pt idx="5">
                  <c:v>1.3649261083743842</c:v>
                </c:pt>
                <c:pt idx="6">
                  <c:v>1.2742747673782158</c:v>
                </c:pt>
                <c:pt idx="7">
                  <c:v>1.1931034482758622</c:v>
                </c:pt>
                <c:pt idx="8">
                  <c:v>1.1281198686371101</c:v>
                </c:pt>
                <c:pt idx="9">
                  <c:v>1.0721036307243204</c:v>
                </c:pt>
                <c:pt idx="10">
                  <c:v>1.0043021346469623</c:v>
                </c:pt>
              </c:numCache>
            </c:numRef>
          </c:val>
        </c:ser>
        <c:ser>
          <c:idx val="2"/>
          <c:order val="2"/>
          <c:tx>
            <c:v>BASELINE</c:v>
          </c:tx>
          <c:cat>
            <c:numRef>
              <c:f>KS!$A$19:$A$28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KS!$S$3:$S$13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68920832"/>
        <c:axId val="68922368"/>
      </c:lineChart>
      <c:catAx>
        <c:axId val="68920832"/>
        <c:scaling>
          <c:orientation val="minMax"/>
        </c:scaling>
        <c:axPos val="b"/>
        <c:numFmt formatCode="General" sourceLinked="1"/>
        <c:majorTickMark val="none"/>
        <c:tickLblPos val="nextTo"/>
        <c:crossAx val="68922368"/>
        <c:crosses val="autoZero"/>
        <c:auto val="1"/>
        <c:lblAlgn val="ctr"/>
        <c:lblOffset val="100"/>
      </c:catAx>
      <c:valAx>
        <c:axId val="68922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lift</a:t>
                </a:r>
              </a:p>
            </c:rich>
          </c:tx>
          <c:layout>
            <c:manualLayout>
              <c:xMode val="edge"/>
              <c:yMode val="edge"/>
              <c:x val="1.7021274060978163E-2"/>
              <c:y val="0.46192191256222731"/>
            </c:manualLayout>
          </c:layout>
        </c:title>
        <c:numFmt formatCode="General" sourceLinked="1"/>
        <c:majorTickMark val="none"/>
        <c:tickLblPos val="nextTo"/>
        <c:crossAx val="689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31</xdr:row>
      <xdr:rowOff>71437</xdr:rowOff>
    </xdr:from>
    <xdr:to>
      <xdr:col>7</xdr:col>
      <xdr:colOff>285750</xdr:colOff>
      <xdr:row>51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31</xdr:row>
      <xdr:rowOff>154780</xdr:rowOff>
    </xdr:from>
    <xdr:to>
      <xdr:col>16</xdr:col>
      <xdr:colOff>0</xdr:colOff>
      <xdr:row>52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333375</xdr:colOff>
      <xdr:row>3</xdr:row>
      <xdr:rowOff>154781</xdr:rowOff>
    </xdr:from>
    <xdr:ext cx="1214437" cy="781240"/>
    <xdr:sp macro="" textlink="">
      <xdr:nvSpPr>
        <xdr:cNvPr id="5" name="TextBox 4"/>
        <xdr:cNvSpPr txBox="1"/>
      </xdr:nvSpPr>
      <xdr:spPr>
        <a:xfrm>
          <a:off x="13561219" y="726281"/>
          <a:ext cx="1214437" cy="78124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1100"/>
            <a:t>Model</a:t>
          </a:r>
          <a:r>
            <a:rPr lang="en-IN" sz="1100" baseline="0"/>
            <a:t> is able to capture </a:t>
          </a:r>
          <a:r>
            <a:rPr lang="en-IN" sz="1100" baseline="0">
              <a:solidFill>
                <a:srgbClr val="FF0000"/>
              </a:solidFill>
            </a:rPr>
            <a:t>58%</a:t>
          </a:r>
          <a:r>
            <a:rPr lang="en-IN" sz="1100" baseline="0"/>
            <a:t> of churners in first 5 decile</a:t>
          </a:r>
          <a:endParaRPr lang="en-IN" sz="1100"/>
        </a:p>
      </xdr:txBody>
    </xdr:sp>
    <xdr:clientData/>
  </xdr:oneCellAnchor>
  <xdr:oneCellAnchor>
    <xdr:from>
      <xdr:col>13</xdr:col>
      <xdr:colOff>404812</xdr:colOff>
      <xdr:row>19</xdr:row>
      <xdr:rowOff>71436</xdr:rowOff>
    </xdr:from>
    <xdr:ext cx="1226344" cy="781240"/>
    <xdr:sp macro="" textlink="">
      <xdr:nvSpPr>
        <xdr:cNvPr id="6" name="TextBox 5"/>
        <xdr:cNvSpPr txBox="1"/>
      </xdr:nvSpPr>
      <xdr:spPr>
        <a:xfrm>
          <a:off x="13632656" y="3714749"/>
          <a:ext cx="1226344" cy="78124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1100"/>
            <a:t>Model is able to</a:t>
          </a:r>
          <a:r>
            <a:rPr lang="en-IN" sz="1100" baseline="0"/>
            <a:t> capture </a:t>
          </a:r>
          <a:r>
            <a:rPr lang="en-IN" sz="1100" baseline="0">
              <a:solidFill>
                <a:srgbClr val="FF0000"/>
              </a:solidFill>
            </a:rPr>
            <a:t>68%</a:t>
          </a:r>
          <a:r>
            <a:rPr lang="en-IN" sz="1100" baseline="0"/>
            <a:t> of churners in first 5 decile</a:t>
          </a:r>
          <a:endParaRPr lang="en-IN" sz="1100"/>
        </a:p>
      </xdr:txBody>
    </xdr:sp>
    <xdr:clientData/>
  </xdr:oneCellAnchor>
  <xdr:oneCellAnchor>
    <xdr:from>
      <xdr:col>9</xdr:col>
      <xdr:colOff>428625</xdr:colOff>
      <xdr:row>56</xdr:row>
      <xdr:rowOff>142873</xdr:rowOff>
    </xdr:from>
    <xdr:ext cx="4762500" cy="264560"/>
    <xdr:sp macro="" textlink="">
      <xdr:nvSpPr>
        <xdr:cNvPr id="7" name="TextBox 6"/>
        <xdr:cNvSpPr txBox="1"/>
      </xdr:nvSpPr>
      <xdr:spPr>
        <a:xfrm>
          <a:off x="9072563" y="10858498"/>
          <a:ext cx="4762500" cy="26456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1100"/>
            <a:t>Model yield</a:t>
          </a:r>
          <a:r>
            <a:rPr lang="en-IN" sz="1100" baseline="0"/>
            <a:t>s a lift of  </a:t>
          </a:r>
          <a:r>
            <a:rPr lang="en-IN" sz="1100" baseline="0">
              <a:solidFill>
                <a:srgbClr val="FF0000"/>
              </a:solidFill>
            </a:rPr>
            <a:t>1.8</a:t>
          </a:r>
          <a:r>
            <a:rPr lang="en-IN" sz="1100" baseline="0"/>
            <a:t> on development sample and  </a:t>
          </a:r>
          <a:r>
            <a:rPr lang="en-IN" sz="1100" baseline="0">
              <a:solidFill>
                <a:srgbClr val="FF0000"/>
              </a:solidFill>
            </a:rPr>
            <a:t>1.3</a:t>
          </a:r>
          <a:r>
            <a:rPr lang="en-IN" sz="1100" baseline="0"/>
            <a:t> on validation sample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"/>
  <sheetViews>
    <sheetView zoomScale="80" zoomScaleNormal="80" workbookViewId="0">
      <selection activeCell="C8" sqref="C8"/>
    </sheetView>
  </sheetViews>
  <sheetFormatPr defaultRowHeight="15"/>
  <cols>
    <col min="4" max="4" width="12" bestFit="1" customWidth="1"/>
    <col min="5" max="5" width="15.5703125" bestFit="1" customWidth="1"/>
    <col min="6" max="6" width="20" bestFit="1" customWidth="1"/>
    <col min="7" max="7" width="19.140625" bestFit="1" customWidth="1"/>
    <col min="8" max="8" width="18.140625" bestFit="1" customWidth="1"/>
    <col min="9" max="9" width="17.42578125" bestFit="1" customWidth="1"/>
    <col min="10" max="10" width="15" bestFit="1" customWidth="1"/>
    <col min="11" max="11" width="14.85546875" bestFit="1" customWidth="1"/>
    <col min="12" max="12" width="19.5703125" bestFit="1" customWidth="1"/>
    <col min="13" max="13" width="19.28515625" bestFit="1" customWidth="1"/>
    <col min="17" max="17" width="17.7109375" bestFit="1" customWidth="1"/>
    <col min="19" max="19" width="10" bestFit="1" customWidth="1"/>
  </cols>
  <sheetData>
    <row r="1" spans="1:19">
      <c r="H1" s="19" t="s">
        <v>0</v>
      </c>
      <c r="I1" s="19"/>
    </row>
    <row r="3" spans="1:19">
      <c r="A3" s="1" t="s">
        <v>3</v>
      </c>
      <c r="B3" s="1" t="s">
        <v>2</v>
      </c>
      <c r="C3" s="1" t="s">
        <v>8</v>
      </c>
      <c r="D3" s="1" t="s">
        <v>9</v>
      </c>
      <c r="E3" s="1" t="s">
        <v>6</v>
      </c>
      <c r="F3" s="1" t="s">
        <v>7</v>
      </c>
      <c r="G3" s="1" t="s">
        <v>4</v>
      </c>
      <c r="H3" s="1" t="s">
        <v>5</v>
      </c>
      <c r="I3" s="1" t="s">
        <v>10</v>
      </c>
      <c r="J3" s="1" t="s">
        <v>12</v>
      </c>
      <c r="K3" s="1" t="s">
        <v>11</v>
      </c>
      <c r="L3" s="1" t="s">
        <v>13</v>
      </c>
      <c r="M3" s="1" t="s">
        <v>14</v>
      </c>
      <c r="Q3" s="1" t="s">
        <v>15</v>
      </c>
      <c r="R3" s="1" t="s">
        <v>16</v>
      </c>
      <c r="S3" s="1" t="s">
        <v>17</v>
      </c>
    </row>
    <row r="4" spans="1:19">
      <c r="A4" s="2">
        <v>1</v>
      </c>
      <c r="B4" s="2">
        <v>4000</v>
      </c>
      <c r="C4" s="3">
        <v>0.62544969666736405</v>
      </c>
      <c r="D4" s="3">
        <v>0.89589909280451097</v>
      </c>
      <c r="E4" s="2">
        <v>2591</v>
      </c>
      <c r="F4" s="2">
        <v>1409</v>
      </c>
      <c r="G4" s="3">
        <f>E4/B4</f>
        <v>0.64775000000000005</v>
      </c>
      <c r="H4" s="3">
        <f>F4/B4</f>
        <v>0.35225000000000001</v>
      </c>
      <c r="I4" s="3">
        <f t="shared" ref="I4:I13" si="0">E4/$E$14</f>
        <v>0.12955</v>
      </c>
      <c r="J4" s="3">
        <v>0.13</v>
      </c>
      <c r="K4" s="3">
        <f t="shared" ref="K4:K13" si="1">F4/$F$14</f>
        <v>7.0449999999999999E-2</v>
      </c>
      <c r="L4" s="4">
        <v>7.0000000000000007E-2</v>
      </c>
      <c r="M4" s="3">
        <f>ABS(L4-J4)</f>
        <v>0.06</v>
      </c>
      <c r="Q4" s="4">
        <v>0.1</v>
      </c>
      <c r="R4" s="12">
        <f>J4/Q4</f>
        <v>1.3</v>
      </c>
      <c r="S4" s="13">
        <v>1</v>
      </c>
    </row>
    <row r="5" spans="1:19">
      <c r="A5" s="2">
        <v>2</v>
      </c>
      <c r="B5" s="2">
        <v>4000</v>
      </c>
      <c r="C5" s="3">
        <v>0.583549487753801</v>
      </c>
      <c r="D5" s="3">
        <v>0.625447430584257</v>
      </c>
      <c r="E5" s="2">
        <v>2428</v>
      </c>
      <c r="F5" s="2">
        <v>1572</v>
      </c>
      <c r="G5" s="3">
        <f t="shared" ref="G5:G13" si="2">E5/B5</f>
        <v>0.60699999999999998</v>
      </c>
      <c r="H5" s="3">
        <f t="shared" ref="H5:H13" si="3">F5/B5</f>
        <v>0.39300000000000002</v>
      </c>
      <c r="I5" s="3">
        <f t="shared" si="0"/>
        <v>0.12139999999999999</v>
      </c>
      <c r="J5" s="3">
        <f>J4+I5</f>
        <v>0.25140000000000001</v>
      </c>
      <c r="K5" s="3">
        <f t="shared" si="1"/>
        <v>7.8600000000000003E-2</v>
      </c>
      <c r="L5" s="4">
        <f t="shared" ref="L5:L12" si="4">L4+K5</f>
        <v>0.14860000000000001</v>
      </c>
      <c r="M5" s="3">
        <f t="shared" ref="M5:M13" si="5">ABS(L5-J5)</f>
        <v>0.1028</v>
      </c>
      <c r="Q5" s="4">
        <v>0.2</v>
      </c>
      <c r="R5" s="12">
        <f t="shared" ref="R5:R13" si="6">J5/Q5</f>
        <v>1.2569999999999999</v>
      </c>
      <c r="S5" s="13">
        <v>1</v>
      </c>
    </row>
    <row r="6" spans="1:19">
      <c r="A6" s="2">
        <v>3</v>
      </c>
      <c r="B6" s="2">
        <v>4000</v>
      </c>
      <c r="C6" s="3">
        <v>0.55228227130506202</v>
      </c>
      <c r="D6" s="3">
        <v>0.58354010790744104</v>
      </c>
      <c r="E6" s="2">
        <v>2300</v>
      </c>
      <c r="F6" s="2">
        <v>1700</v>
      </c>
      <c r="G6" s="3">
        <f t="shared" si="2"/>
        <v>0.57499999999999996</v>
      </c>
      <c r="H6" s="3">
        <f t="shared" si="3"/>
        <v>0.42499999999999999</v>
      </c>
      <c r="I6" s="3">
        <f t="shared" si="0"/>
        <v>0.115</v>
      </c>
      <c r="J6" s="3">
        <f>J5+I6</f>
        <v>0.3664</v>
      </c>
      <c r="K6" s="3">
        <f t="shared" si="1"/>
        <v>8.5000000000000006E-2</v>
      </c>
      <c r="L6" s="4">
        <f t="shared" si="4"/>
        <v>0.23360000000000003</v>
      </c>
      <c r="M6" s="3">
        <f t="shared" si="5"/>
        <v>0.13279999999999997</v>
      </c>
      <c r="Q6" s="4">
        <v>0.3</v>
      </c>
      <c r="R6" s="12">
        <f t="shared" si="6"/>
        <v>1.2213333333333334</v>
      </c>
      <c r="S6" s="13">
        <v>1</v>
      </c>
    </row>
    <row r="7" spans="1:19">
      <c r="A7" s="2">
        <v>4</v>
      </c>
      <c r="B7" s="2">
        <v>4000</v>
      </c>
      <c r="C7" s="3">
        <v>0.52574725954988399</v>
      </c>
      <c r="D7" s="3">
        <v>0.55227676235444001</v>
      </c>
      <c r="E7" s="2">
        <v>2180</v>
      </c>
      <c r="F7" s="2">
        <v>1820</v>
      </c>
      <c r="G7" s="5">
        <f t="shared" si="2"/>
        <v>0.54500000000000004</v>
      </c>
      <c r="H7" s="5">
        <f t="shared" si="3"/>
        <v>0.45500000000000002</v>
      </c>
      <c r="I7" s="5">
        <f t="shared" si="0"/>
        <v>0.109</v>
      </c>
      <c r="J7" s="5">
        <f>J6+I7</f>
        <v>0.47539999999999999</v>
      </c>
      <c r="K7" s="5">
        <f t="shared" si="1"/>
        <v>9.0999999999999998E-2</v>
      </c>
      <c r="L7" s="6">
        <f t="shared" si="4"/>
        <v>0.3246</v>
      </c>
      <c r="M7" s="5">
        <f t="shared" si="5"/>
        <v>0.15079999999999999</v>
      </c>
      <c r="Q7" s="4">
        <v>0.4</v>
      </c>
      <c r="R7" s="12">
        <f t="shared" si="6"/>
        <v>1.1884999999999999</v>
      </c>
      <c r="S7" s="13">
        <v>1</v>
      </c>
    </row>
    <row r="8" spans="1:19">
      <c r="A8" s="2">
        <v>5</v>
      </c>
      <c r="B8" s="2">
        <v>4000</v>
      </c>
      <c r="C8" s="3">
        <v>0.50092854593079295</v>
      </c>
      <c r="D8" s="3">
        <v>0.52574155968133995</v>
      </c>
      <c r="E8" s="2">
        <v>2154</v>
      </c>
      <c r="F8" s="2">
        <v>1846</v>
      </c>
      <c r="G8" s="7">
        <f t="shared" si="2"/>
        <v>0.53849999999999998</v>
      </c>
      <c r="H8" s="7">
        <f t="shared" si="3"/>
        <v>0.46150000000000002</v>
      </c>
      <c r="I8" s="7">
        <f t="shared" si="0"/>
        <v>0.1077</v>
      </c>
      <c r="J8" s="7">
        <f t="shared" ref="J8:J13" si="7">J7+I8</f>
        <v>0.58309999999999995</v>
      </c>
      <c r="K8" s="7">
        <f t="shared" si="1"/>
        <v>9.2299999999999993E-2</v>
      </c>
      <c r="L8" s="8">
        <f t="shared" si="4"/>
        <v>0.41689999999999999</v>
      </c>
      <c r="M8" s="7">
        <f t="shared" si="5"/>
        <v>0.16619999999999996</v>
      </c>
      <c r="Q8" s="4">
        <v>0.5</v>
      </c>
      <c r="R8" s="12">
        <f t="shared" si="6"/>
        <v>1.1661999999999999</v>
      </c>
      <c r="S8" s="13">
        <v>1</v>
      </c>
    </row>
    <row r="9" spans="1:19">
      <c r="A9" s="2">
        <v>6</v>
      </c>
      <c r="B9" s="2">
        <v>4000</v>
      </c>
      <c r="C9" s="3">
        <v>0.47646311004820702</v>
      </c>
      <c r="D9" s="3">
        <v>0.500921189987524</v>
      </c>
      <c r="E9" s="2">
        <v>1975</v>
      </c>
      <c r="F9" s="2">
        <v>2025</v>
      </c>
      <c r="G9" s="3">
        <f t="shared" si="2"/>
        <v>0.49375000000000002</v>
      </c>
      <c r="H9" s="3">
        <f t="shared" si="3"/>
        <v>0.50624999999999998</v>
      </c>
      <c r="I9" s="3">
        <f t="shared" si="0"/>
        <v>9.8750000000000004E-2</v>
      </c>
      <c r="J9" s="3">
        <f t="shared" si="7"/>
        <v>0.68184999999999996</v>
      </c>
      <c r="K9" s="3">
        <f t="shared" si="1"/>
        <v>0.10125000000000001</v>
      </c>
      <c r="L9" s="4">
        <f t="shared" si="4"/>
        <v>0.51815</v>
      </c>
      <c r="M9" s="3">
        <f t="shared" si="5"/>
        <v>0.16369999999999996</v>
      </c>
      <c r="Q9" s="4">
        <v>0.6</v>
      </c>
      <c r="R9" s="12">
        <f t="shared" si="6"/>
        <v>1.1364166666666666</v>
      </c>
      <c r="S9" s="13">
        <v>1</v>
      </c>
    </row>
    <row r="10" spans="1:19">
      <c r="A10" s="2">
        <v>7</v>
      </c>
      <c r="B10" s="2">
        <v>4000</v>
      </c>
      <c r="C10" s="3">
        <v>0.45027272313211703</v>
      </c>
      <c r="D10" s="3">
        <v>0.47645119162130201</v>
      </c>
      <c r="E10" s="2">
        <v>1880</v>
      </c>
      <c r="F10" s="2">
        <v>2120</v>
      </c>
      <c r="G10" s="3">
        <f t="shared" si="2"/>
        <v>0.47</v>
      </c>
      <c r="H10" s="3">
        <f t="shared" si="3"/>
        <v>0.53</v>
      </c>
      <c r="I10" s="3">
        <f t="shared" si="0"/>
        <v>9.4E-2</v>
      </c>
      <c r="J10" s="3">
        <f t="shared" si="7"/>
        <v>0.77584999999999993</v>
      </c>
      <c r="K10" s="3">
        <f t="shared" si="1"/>
        <v>0.106</v>
      </c>
      <c r="L10" s="4">
        <f t="shared" si="4"/>
        <v>0.62414999999999998</v>
      </c>
      <c r="M10" s="3">
        <f t="shared" si="5"/>
        <v>0.15169999999999995</v>
      </c>
      <c r="Q10" s="4">
        <v>0.7</v>
      </c>
      <c r="R10" s="12">
        <f t="shared" si="6"/>
        <v>1.1083571428571428</v>
      </c>
      <c r="S10" s="13">
        <v>1</v>
      </c>
    </row>
    <row r="11" spans="1:19">
      <c r="A11" s="2">
        <v>8</v>
      </c>
      <c r="B11" s="2">
        <v>4000</v>
      </c>
      <c r="C11" s="3">
        <v>0.41884687099218199</v>
      </c>
      <c r="D11" s="3">
        <v>0.45026483389494498</v>
      </c>
      <c r="E11" s="2">
        <v>1727</v>
      </c>
      <c r="F11" s="2">
        <v>2273</v>
      </c>
      <c r="G11" s="3">
        <f t="shared" si="2"/>
        <v>0.43175000000000002</v>
      </c>
      <c r="H11" s="3">
        <f t="shared" si="3"/>
        <v>0.56825000000000003</v>
      </c>
      <c r="I11" s="3">
        <f t="shared" si="0"/>
        <v>8.6349999999999996E-2</v>
      </c>
      <c r="J11" s="3">
        <f t="shared" si="7"/>
        <v>0.86219999999999997</v>
      </c>
      <c r="K11" s="3">
        <f t="shared" si="1"/>
        <v>0.11365</v>
      </c>
      <c r="L11" s="4">
        <f t="shared" si="4"/>
        <v>0.73780000000000001</v>
      </c>
      <c r="M11" s="3">
        <f t="shared" si="5"/>
        <v>0.12439999999999996</v>
      </c>
      <c r="Q11" s="4">
        <v>0.8</v>
      </c>
      <c r="R11" s="12">
        <f t="shared" si="6"/>
        <v>1.07775</v>
      </c>
      <c r="S11" s="13">
        <v>1</v>
      </c>
    </row>
    <row r="12" spans="1:19">
      <c r="A12" s="2">
        <v>9</v>
      </c>
      <c r="B12" s="2">
        <v>4000</v>
      </c>
      <c r="C12" s="3">
        <v>0.37216892064950902</v>
      </c>
      <c r="D12" s="3">
        <v>0.41884663729428001</v>
      </c>
      <c r="E12" s="2">
        <v>1531</v>
      </c>
      <c r="F12" s="2">
        <v>2469</v>
      </c>
      <c r="G12" s="3">
        <f t="shared" si="2"/>
        <v>0.38274999999999998</v>
      </c>
      <c r="H12" s="3">
        <f t="shared" si="3"/>
        <v>0.61724999999999997</v>
      </c>
      <c r="I12" s="3">
        <f t="shared" si="0"/>
        <v>7.6550000000000007E-2</v>
      </c>
      <c r="J12" s="3">
        <f t="shared" si="7"/>
        <v>0.93874999999999997</v>
      </c>
      <c r="K12" s="3">
        <f t="shared" si="1"/>
        <v>0.12345</v>
      </c>
      <c r="L12" s="4">
        <f t="shared" si="4"/>
        <v>0.86125000000000007</v>
      </c>
      <c r="M12" s="3">
        <f t="shared" si="5"/>
        <v>7.7499999999999902E-2</v>
      </c>
      <c r="Q12" s="4">
        <v>0.9</v>
      </c>
      <c r="R12" s="12">
        <f t="shared" si="6"/>
        <v>1.0430555555555554</v>
      </c>
      <c r="S12" s="13">
        <v>1</v>
      </c>
    </row>
    <row r="13" spans="1:19">
      <c r="A13" s="2">
        <v>10</v>
      </c>
      <c r="B13" s="2">
        <v>4000</v>
      </c>
      <c r="C13" s="3">
        <v>0.117692709271535</v>
      </c>
      <c r="D13" s="3">
        <v>0.37212914042297801</v>
      </c>
      <c r="E13" s="2">
        <v>1234</v>
      </c>
      <c r="F13" s="2">
        <v>2766</v>
      </c>
      <c r="G13" s="3">
        <f t="shared" si="2"/>
        <v>0.3085</v>
      </c>
      <c r="H13" s="3">
        <f t="shared" si="3"/>
        <v>0.6915</v>
      </c>
      <c r="I13" s="3">
        <f t="shared" si="0"/>
        <v>6.1699999999999998E-2</v>
      </c>
      <c r="J13" s="3">
        <f t="shared" si="7"/>
        <v>1.0004500000000001</v>
      </c>
      <c r="K13" s="3">
        <f t="shared" si="1"/>
        <v>0.13830000000000001</v>
      </c>
      <c r="L13" s="4">
        <f t="shared" ref="L13" si="8">L12+K13</f>
        <v>0.99955000000000005</v>
      </c>
      <c r="M13" s="3">
        <f t="shared" si="5"/>
        <v>9.000000000000119E-4</v>
      </c>
      <c r="Q13" s="4">
        <v>1</v>
      </c>
      <c r="R13" s="12">
        <f t="shared" si="6"/>
        <v>1.0004500000000001</v>
      </c>
      <c r="S13" s="13">
        <v>1</v>
      </c>
    </row>
    <row r="14" spans="1:19" ht="15.75" thickBot="1">
      <c r="A14" s="9"/>
      <c r="B14" s="9"/>
      <c r="C14" s="9"/>
      <c r="D14" s="9"/>
      <c r="E14" s="9">
        <f>SUM(E4:E13)</f>
        <v>20000</v>
      </c>
      <c r="F14" s="9">
        <f>SUM(F4:F13)</f>
        <v>20000</v>
      </c>
      <c r="G14" s="9"/>
      <c r="H14" s="9"/>
      <c r="I14" s="9"/>
      <c r="J14" s="9"/>
      <c r="K14" s="9"/>
      <c r="L14" s="10" t="s">
        <v>14</v>
      </c>
      <c r="M14" s="11">
        <f>MAX(M4:M13)</f>
        <v>0.16619999999999996</v>
      </c>
    </row>
    <row r="15" spans="1:19" ht="15.75" thickTop="1"/>
    <row r="16" spans="1:19">
      <c r="H16" s="19" t="s">
        <v>1</v>
      </c>
      <c r="I16" s="19"/>
    </row>
    <row r="18" spans="1:19">
      <c r="A18" s="1" t="s">
        <v>3</v>
      </c>
      <c r="B18" s="1" t="s">
        <v>2</v>
      </c>
      <c r="C18" s="1" t="s">
        <v>8</v>
      </c>
      <c r="D18" s="1" t="s">
        <v>9</v>
      </c>
      <c r="E18" s="1" t="s">
        <v>6</v>
      </c>
      <c r="F18" s="1" t="s">
        <v>7</v>
      </c>
      <c r="G18" s="1" t="s">
        <v>4</v>
      </c>
      <c r="H18" s="1" t="s">
        <v>5</v>
      </c>
      <c r="I18" s="1" t="s">
        <v>10</v>
      </c>
      <c r="J18" s="1" t="s">
        <v>12</v>
      </c>
      <c r="K18" s="1" t="s">
        <v>11</v>
      </c>
      <c r="L18" s="1" t="s">
        <v>13</v>
      </c>
      <c r="M18" s="1" t="s">
        <v>14</v>
      </c>
      <c r="Q18" s="1" t="s">
        <v>15</v>
      </c>
      <c r="R18" s="1" t="s">
        <v>16</v>
      </c>
      <c r="S18" s="1" t="s">
        <v>17</v>
      </c>
    </row>
    <row r="19" spans="1:19">
      <c r="A19" s="2">
        <v>1</v>
      </c>
      <c r="B19" s="2">
        <v>3105</v>
      </c>
      <c r="C19" s="2">
        <v>0.60678292840035597</v>
      </c>
      <c r="D19" s="2">
        <v>0.87822821678907803</v>
      </c>
      <c r="E19" s="2">
        <v>107</v>
      </c>
      <c r="F19" s="2">
        <v>2998</v>
      </c>
      <c r="G19" s="3">
        <f>E19/B19</f>
        <v>3.4460547504025767E-2</v>
      </c>
      <c r="H19" s="3">
        <f>F19/B19</f>
        <v>0.96553945249597428</v>
      </c>
      <c r="I19" s="3">
        <f t="shared" ref="I19:I28" si="9">E19/$E$29</f>
        <v>0.17569786535303777</v>
      </c>
      <c r="J19" s="3">
        <v>0.18</v>
      </c>
      <c r="K19" s="3">
        <f t="shared" ref="K19:K28" si="10">F19/$F$29</f>
        <v>9.8495301925225043E-2</v>
      </c>
      <c r="L19" s="4">
        <v>0.1</v>
      </c>
      <c r="M19" s="3">
        <f>ABS(L19-J19)</f>
        <v>7.9999999999999988E-2</v>
      </c>
      <c r="Q19" s="4">
        <v>0.1</v>
      </c>
      <c r="R19" s="14">
        <f>J19/Q19</f>
        <v>1.7999999999999998</v>
      </c>
      <c r="S19" s="2">
        <v>1</v>
      </c>
    </row>
    <row r="20" spans="1:19">
      <c r="A20" s="2">
        <v>2</v>
      </c>
      <c r="B20" s="2">
        <v>3105</v>
      </c>
      <c r="C20" s="2">
        <v>0.56386737483146399</v>
      </c>
      <c r="D20" s="2">
        <v>0.60677909616550596</v>
      </c>
      <c r="E20" s="2">
        <v>84</v>
      </c>
      <c r="F20" s="2">
        <v>3021</v>
      </c>
      <c r="G20" s="3">
        <f t="shared" ref="G20:G28" si="11">E20/B20</f>
        <v>2.7053140096618359E-2</v>
      </c>
      <c r="H20" s="3">
        <f t="shared" ref="H20:H28" si="12">F20/B20</f>
        <v>0.97294685990338159</v>
      </c>
      <c r="I20" s="3">
        <f t="shared" si="9"/>
        <v>0.13793103448275862</v>
      </c>
      <c r="J20" s="3">
        <f>J19+I20</f>
        <v>0.31793103448275861</v>
      </c>
      <c r="K20" s="3">
        <f t="shared" si="10"/>
        <v>9.9250936329588021E-2</v>
      </c>
      <c r="L20" s="4">
        <f>L19+K20</f>
        <v>0.19925093632958801</v>
      </c>
      <c r="M20" s="3">
        <f t="shared" ref="M20:M28" si="13">ABS(L20-J20)</f>
        <v>0.1186800981531706</v>
      </c>
      <c r="Q20" s="4">
        <v>0.2</v>
      </c>
      <c r="R20" s="14">
        <f t="shared" ref="R20:R28" si="14">J20/Q20</f>
        <v>1.5896551724137931</v>
      </c>
      <c r="S20" s="2">
        <v>1</v>
      </c>
    </row>
    <row r="21" spans="1:19">
      <c r="A21" s="2">
        <v>3</v>
      </c>
      <c r="B21" s="2">
        <v>3104</v>
      </c>
      <c r="C21" s="2">
        <v>0.53207260564578096</v>
      </c>
      <c r="D21" s="2">
        <v>0.56386410119284303</v>
      </c>
      <c r="E21" s="2">
        <v>76</v>
      </c>
      <c r="F21" s="2">
        <v>3028</v>
      </c>
      <c r="G21" s="3">
        <f t="shared" si="11"/>
        <v>2.4484536082474227E-2</v>
      </c>
      <c r="H21" s="3">
        <f t="shared" si="12"/>
        <v>0.97551546391752575</v>
      </c>
      <c r="I21" s="3">
        <f t="shared" si="9"/>
        <v>0.12479474548440066</v>
      </c>
      <c r="J21" s="3">
        <f t="shared" ref="J21:J28" si="15">J20+I21</f>
        <v>0.44272577996715928</v>
      </c>
      <c r="K21" s="3">
        <f t="shared" si="10"/>
        <v>9.9480912017872403E-2</v>
      </c>
      <c r="L21" s="4">
        <f t="shared" ref="L21:L28" si="16">L20+K21</f>
        <v>0.29873184834746042</v>
      </c>
      <c r="M21" s="3">
        <f t="shared" si="13"/>
        <v>0.14399393161969887</v>
      </c>
      <c r="Q21" s="4">
        <v>0.3</v>
      </c>
      <c r="R21" s="14">
        <f t="shared" si="14"/>
        <v>1.475752599890531</v>
      </c>
      <c r="S21" s="2">
        <v>1</v>
      </c>
    </row>
    <row r="22" spans="1:19">
      <c r="A22" s="2">
        <v>4</v>
      </c>
      <c r="B22" s="2">
        <v>3105</v>
      </c>
      <c r="C22" s="2">
        <v>0.50556249225451499</v>
      </c>
      <c r="D22" s="2">
        <v>0.532068250706075</v>
      </c>
      <c r="E22" s="2">
        <v>68</v>
      </c>
      <c r="F22" s="2">
        <v>3037</v>
      </c>
      <c r="G22" s="3">
        <f t="shared" si="11"/>
        <v>2.1900161030595812E-2</v>
      </c>
      <c r="H22" s="3">
        <f t="shared" si="12"/>
        <v>0.97809983896940422</v>
      </c>
      <c r="I22" s="3">
        <f t="shared" si="9"/>
        <v>0.1116584564860427</v>
      </c>
      <c r="J22" s="3">
        <f t="shared" si="15"/>
        <v>0.55438423645320201</v>
      </c>
      <c r="K22" s="3">
        <f t="shared" si="10"/>
        <v>9.9776595045666605E-2</v>
      </c>
      <c r="L22" s="4">
        <f t="shared" si="16"/>
        <v>0.39850844339312702</v>
      </c>
      <c r="M22" s="3">
        <f t="shared" si="13"/>
        <v>0.15587579306007499</v>
      </c>
      <c r="Q22" s="4">
        <v>0.4</v>
      </c>
      <c r="R22" s="14">
        <f t="shared" si="14"/>
        <v>1.3859605911330048</v>
      </c>
      <c r="S22" s="2">
        <v>1</v>
      </c>
    </row>
    <row r="23" spans="1:19">
      <c r="A23" s="2">
        <v>5</v>
      </c>
      <c r="B23" s="2">
        <v>3105</v>
      </c>
      <c r="C23" s="2">
        <v>0.48147809877901998</v>
      </c>
      <c r="D23" s="2">
        <v>0.50555416088031402</v>
      </c>
      <c r="E23" s="2">
        <v>78</v>
      </c>
      <c r="F23" s="2">
        <v>3027</v>
      </c>
      <c r="G23" s="7">
        <f t="shared" si="11"/>
        <v>2.5120772946859903E-2</v>
      </c>
      <c r="H23" s="7">
        <f t="shared" si="12"/>
        <v>0.97487922705314012</v>
      </c>
      <c r="I23" s="7">
        <f t="shared" si="9"/>
        <v>0.12807881773399016</v>
      </c>
      <c r="J23" s="7">
        <f t="shared" si="15"/>
        <v>0.68246305418719211</v>
      </c>
      <c r="K23" s="7">
        <f t="shared" si="10"/>
        <v>9.9448058348117485E-2</v>
      </c>
      <c r="L23" s="8">
        <f t="shared" si="16"/>
        <v>0.49795650174124451</v>
      </c>
      <c r="M23" s="7">
        <f t="shared" si="13"/>
        <v>0.1845065524459476</v>
      </c>
      <c r="Q23" s="4">
        <v>0.5</v>
      </c>
      <c r="R23" s="14">
        <f t="shared" si="14"/>
        <v>1.3649261083743842</v>
      </c>
      <c r="S23" s="2">
        <v>1</v>
      </c>
    </row>
    <row r="24" spans="1:19">
      <c r="A24" s="2">
        <v>6</v>
      </c>
      <c r="B24" s="2">
        <v>3104</v>
      </c>
      <c r="C24" s="2">
        <v>0.45704324293784698</v>
      </c>
      <c r="D24" s="2">
        <v>0.48146929962047802</v>
      </c>
      <c r="E24" s="2">
        <v>50</v>
      </c>
      <c r="F24" s="2">
        <v>3054</v>
      </c>
      <c r="G24" s="3">
        <f t="shared" si="11"/>
        <v>1.6108247422680411E-2</v>
      </c>
      <c r="H24" s="3">
        <f t="shared" si="12"/>
        <v>0.98389175257731953</v>
      </c>
      <c r="I24" s="3">
        <f t="shared" si="9"/>
        <v>8.2101806239737271E-2</v>
      </c>
      <c r="J24" s="3">
        <f t="shared" si="15"/>
        <v>0.76456486042692939</v>
      </c>
      <c r="K24" s="3">
        <f t="shared" si="10"/>
        <v>0.10033510743150009</v>
      </c>
      <c r="L24" s="4">
        <f t="shared" si="16"/>
        <v>0.5982916091727446</v>
      </c>
      <c r="M24" s="3">
        <f t="shared" si="13"/>
        <v>0.1662732512541848</v>
      </c>
      <c r="Q24" s="4">
        <v>0.6</v>
      </c>
      <c r="R24" s="14">
        <f t="shared" si="14"/>
        <v>1.2742747673782158</v>
      </c>
      <c r="S24" s="2">
        <v>1</v>
      </c>
    </row>
    <row r="25" spans="1:19">
      <c r="A25" s="2">
        <v>7</v>
      </c>
      <c r="B25" s="2">
        <v>3105</v>
      </c>
      <c r="C25" s="2">
        <v>0.43115815179702199</v>
      </c>
      <c r="D25" s="2">
        <v>0.45703407290061798</v>
      </c>
      <c r="E25" s="2">
        <v>43</v>
      </c>
      <c r="F25" s="2">
        <v>3062</v>
      </c>
      <c r="G25" s="3">
        <f t="shared" si="11"/>
        <v>1.3848631239935587E-2</v>
      </c>
      <c r="H25" s="3">
        <f t="shared" si="12"/>
        <v>0.98615136876006437</v>
      </c>
      <c r="I25" s="3">
        <f t="shared" si="9"/>
        <v>7.0607553366174053E-2</v>
      </c>
      <c r="J25" s="3">
        <f t="shared" si="15"/>
        <v>0.83517241379310347</v>
      </c>
      <c r="K25" s="3">
        <f t="shared" si="10"/>
        <v>0.10059793678953939</v>
      </c>
      <c r="L25" s="4">
        <f t="shared" si="16"/>
        <v>0.69888954596228403</v>
      </c>
      <c r="M25" s="3">
        <f t="shared" si="13"/>
        <v>0.13628286783081944</v>
      </c>
      <c r="Q25" s="4">
        <v>0.7</v>
      </c>
      <c r="R25" s="14">
        <f t="shared" si="14"/>
        <v>1.1931034482758622</v>
      </c>
      <c r="S25" s="2">
        <v>1</v>
      </c>
    </row>
    <row r="26" spans="1:19">
      <c r="A26" s="2">
        <v>8</v>
      </c>
      <c r="B26" s="2">
        <v>3104</v>
      </c>
      <c r="C26" s="2">
        <v>0.39914741020399402</v>
      </c>
      <c r="D26" s="2">
        <v>0.43115752449113798</v>
      </c>
      <c r="E26" s="2">
        <v>41</v>
      </c>
      <c r="F26" s="2">
        <v>3063</v>
      </c>
      <c r="G26" s="3">
        <f t="shared" si="11"/>
        <v>1.3208762886597938E-2</v>
      </c>
      <c r="H26" s="3">
        <f t="shared" si="12"/>
        <v>0.98679123711340211</v>
      </c>
      <c r="I26" s="3">
        <f t="shared" si="9"/>
        <v>6.7323481116584566E-2</v>
      </c>
      <c r="J26" s="3">
        <f t="shared" si="15"/>
        <v>0.90249589490968807</v>
      </c>
      <c r="K26" s="3">
        <f t="shared" si="10"/>
        <v>0.10063079045929431</v>
      </c>
      <c r="L26" s="4">
        <f t="shared" si="16"/>
        <v>0.79952033642157838</v>
      </c>
      <c r="M26" s="3">
        <f t="shared" si="13"/>
        <v>0.10297555848810969</v>
      </c>
      <c r="Q26" s="4">
        <v>0.8</v>
      </c>
      <c r="R26" s="14">
        <f t="shared" si="14"/>
        <v>1.1281198686371101</v>
      </c>
      <c r="S26" s="2">
        <v>1</v>
      </c>
    </row>
    <row r="27" spans="1:19">
      <c r="A27" s="2">
        <v>9</v>
      </c>
      <c r="B27" s="2">
        <v>3105</v>
      </c>
      <c r="C27" s="2">
        <v>0.35309121975739399</v>
      </c>
      <c r="D27" s="2">
        <v>0.39912479005803903</v>
      </c>
      <c r="E27" s="2">
        <v>38</v>
      </c>
      <c r="F27" s="2">
        <v>3067</v>
      </c>
      <c r="G27" s="3">
        <f t="shared" si="11"/>
        <v>1.2238325281803542E-2</v>
      </c>
      <c r="H27" s="3">
        <f t="shared" si="12"/>
        <v>0.98776167471819643</v>
      </c>
      <c r="I27" s="3">
        <f t="shared" si="9"/>
        <v>6.2397372742200329E-2</v>
      </c>
      <c r="J27" s="3">
        <f t="shared" si="15"/>
        <v>0.96489326765188843</v>
      </c>
      <c r="K27" s="3">
        <f t="shared" si="10"/>
        <v>0.10076220513831395</v>
      </c>
      <c r="L27" s="4">
        <f t="shared" si="16"/>
        <v>0.90028254155989229</v>
      </c>
      <c r="M27" s="3">
        <f t="shared" si="13"/>
        <v>6.461072609199614E-2</v>
      </c>
      <c r="Q27" s="4">
        <v>0.9</v>
      </c>
      <c r="R27" s="14">
        <f t="shared" si="14"/>
        <v>1.0721036307243204</v>
      </c>
      <c r="S27" s="2">
        <v>1</v>
      </c>
    </row>
    <row r="28" spans="1:19">
      <c r="A28" s="2">
        <v>10</v>
      </c>
      <c r="B28" s="2">
        <v>3105</v>
      </c>
      <c r="C28" s="2">
        <v>0.102282353588646</v>
      </c>
      <c r="D28" s="2">
        <v>0.35304134092558898</v>
      </c>
      <c r="E28" s="2">
        <v>24</v>
      </c>
      <c r="F28" s="2">
        <v>3081</v>
      </c>
      <c r="G28" s="3">
        <f t="shared" si="11"/>
        <v>7.7294685990338162E-3</v>
      </c>
      <c r="H28" s="3">
        <f t="shared" si="12"/>
        <v>0.99227053140096622</v>
      </c>
      <c r="I28" s="3">
        <f t="shared" si="9"/>
        <v>3.9408866995073892E-2</v>
      </c>
      <c r="J28" s="3">
        <f t="shared" si="15"/>
        <v>1.0043021346469623</v>
      </c>
      <c r="K28" s="3">
        <f t="shared" si="10"/>
        <v>0.10122215651488271</v>
      </c>
      <c r="L28" s="4">
        <f t="shared" si="16"/>
        <v>1.001504698074775</v>
      </c>
      <c r="M28" s="3">
        <f t="shared" si="13"/>
        <v>2.7974365721872285E-3</v>
      </c>
      <c r="Q28" s="4">
        <v>1</v>
      </c>
      <c r="R28" s="14">
        <f t="shared" si="14"/>
        <v>1.0043021346469623</v>
      </c>
      <c r="S28" s="2">
        <v>1</v>
      </c>
    </row>
    <row r="29" spans="1:19" ht="15.75" thickBot="1">
      <c r="A29" s="9"/>
      <c r="B29" s="9"/>
      <c r="C29" s="9"/>
      <c r="D29" s="9"/>
      <c r="E29" s="9">
        <f>SUM(E19:E28)</f>
        <v>609</v>
      </c>
      <c r="F29" s="9">
        <f>SUM(F19:F28)</f>
        <v>30438</v>
      </c>
      <c r="G29" s="9"/>
      <c r="H29" s="9"/>
      <c r="I29" s="9"/>
      <c r="J29" s="9"/>
      <c r="K29" s="9"/>
      <c r="L29" s="10" t="s">
        <v>14</v>
      </c>
      <c r="M29" s="11">
        <f>MAX(M19:M28)</f>
        <v>0.1845065524459476</v>
      </c>
    </row>
    <row r="30" spans="1:19" ht="15.75" thickTop="1"/>
  </sheetData>
  <mergeCells count="2">
    <mergeCell ref="H1:I1"/>
    <mergeCell ref="H16:I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1:M45"/>
  <sheetViews>
    <sheetView workbookViewId="0">
      <selection activeCell="S4" sqref="S4"/>
    </sheetView>
  </sheetViews>
  <sheetFormatPr defaultRowHeight="15"/>
  <sheetData>
    <row r="1" spans="5:13">
      <c r="H1" s="21" t="s">
        <v>55</v>
      </c>
      <c r="I1" s="21"/>
      <c r="J1" s="21"/>
    </row>
    <row r="3" spans="5:13">
      <c r="E3" s="20"/>
      <c r="F3" s="20"/>
      <c r="G3" s="20"/>
      <c r="H3" s="20"/>
      <c r="I3" s="20"/>
      <c r="J3" s="20"/>
      <c r="K3" s="20"/>
      <c r="L3" s="20"/>
      <c r="M3" s="20"/>
    </row>
    <row r="4" spans="5:13">
      <c r="E4" s="20" t="s">
        <v>18</v>
      </c>
      <c r="F4" s="20"/>
      <c r="G4" s="20"/>
      <c r="H4" s="20"/>
      <c r="I4" s="20"/>
      <c r="J4" s="20"/>
      <c r="K4" s="20"/>
      <c r="L4" s="20"/>
      <c r="M4" s="20"/>
    </row>
    <row r="5" spans="5:13">
      <c r="E5" s="20" t="s">
        <v>19</v>
      </c>
      <c r="F5" s="20"/>
      <c r="G5" s="20"/>
      <c r="H5" s="20"/>
      <c r="I5" s="20"/>
      <c r="J5" s="20"/>
      <c r="K5" s="20"/>
      <c r="L5" s="20"/>
      <c r="M5" s="20"/>
    </row>
    <row r="6" spans="5:13">
      <c r="E6" s="20" t="s">
        <v>20</v>
      </c>
      <c r="F6" s="20"/>
      <c r="G6" s="20"/>
      <c r="H6" s="20"/>
      <c r="I6" s="20"/>
      <c r="J6" s="20"/>
      <c r="K6" s="20"/>
      <c r="L6" s="20"/>
      <c r="M6" s="20"/>
    </row>
    <row r="7" spans="5:13">
      <c r="E7" s="20" t="s">
        <v>21</v>
      </c>
      <c r="F7" s="20"/>
      <c r="G7" s="20"/>
      <c r="H7" s="20"/>
      <c r="I7" s="20"/>
      <c r="J7" s="20"/>
      <c r="K7" s="20"/>
      <c r="L7" s="20"/>
      <c r="M7" s="20"/>
    </row>
    <row r="8" spans="5:13">
      <c r="E8" s="20" t="s">
        <v>22</v>
      </c>
      <c r="F8" s="20"/>
      <c r="G8" s="20"/>
      <c r="H8" s="20"/>
      <c r="I8" s="20"/>
      <c r="J8" s="20"/>
      <c r="K8" s="20"/>
      <c r="L8" s="20"/>
      <c r="M8" s="20"/>
    </row>
    <row r="9" spans="5:13">
      <c r="E9" s="20" t="s">
        <v>23</v>
      </c>
      <c r="F9" s="20"/>
      <c r="G9" s="20"/>
      <c r="H9" s="20"/>
      <c r="I9" s="20"/>
      <c r="J9" s="20"/>
      <c r="K9" s="20"/>
      <c r="L9" s="20"/>
      <c r="M9" s="20"/>
    </row>
    <row r="10" spans="5:13">
      <c r="E10" s="20"/>
      <c r="F10" s="20"/>
      <c r="G10" s="20"/>
      <c r="H10" s="20"/>
      <c r="I10" s="20"/>
      <c r="J10" s="20"/>
      <c r="K10" s="20"/>
      <c r="L10" s="20"/>
      <c r="M10" s="20"/>
    </row>
    <row r="11" spans="5:13">
      <c r="E11" s="20" t="s">
        <v>24</v>
      </c>
      <c r="F11" s="20"/>
      <c r="G11" s="20"/>
      <c r="H11" s="20"/>
      <c r="I11" s="20"/>
      <c r="J11" s="20"/>
      <c r="K11" s="20"/>
      <c r="L11" s="20"/>
      <c r="M11" s="20"/>
    </row>
    <row r="12" spans="5:13">
      <c r="E12" s="20" t="s">
        <v>25</v>
      </c>
      <c r="F12" s="20"/>
      <c r="G12" s="20"/>
      <c r="H12" s="20"/>
      <c r="I12" s="20"/>
      <c r="J12" s="20"/>
      <c r="K12" s="20"/>
      <c r="L12" s="20"/>
      <c r="M12" s="20"/>
    </row>
    <row r="13" spans="5:13">
      <c r="E13" s="20" t="s">
        <v>26</v>
      </c>
      <c r="F13" s="20"/>
      <c r="G13" s="20"/>
      <c r="H13" s="20"/>
      <c r="I13" s="20"/>
      <c r="J13" s="20"/>
      <c r="K13" s="20"/>
      <c r="L13" s="20"/>
      <c r="M13" s="20"/>
    </row>
    <row r="14" spans="5:13">
      <c r="E14" s="20" t="s">
        <v>27</v>
      </c>
      <c r="F14" s="20"/>
      <c r="G14" s="20"/>
      <c r="H14" s="20"/>
      <c r="I14" s="20"/>
      <c r="J14" s="20"/>
      <c r="K14" s="20"/>
      <c r="L14" s="20"/>
      <c r="M14" s="20"/>
    </row>
    <row r="15" spans="5:13">
      <c r="E15" s="20" t="s">
        <v>28</v>
      </c>
      <c r="F15" s="20"/>
      <c r="G15" s="20"/>
      <c r="H15" s="20"/>
      <c r="I15" s="20"/>
      <c r="J15" s="20"/>
      <c r="K15" s="20"/>
      <c r="L15" s="20"/>
      <c r="M15" s="20"/>
    </row>
    <row r="16" spans="5:13">
      <c r="E16" s="20" t="s">
        <v>29</v>
      </c>
      <c r="F16" s="20"/>
      <c r="G16" s="20"/>
      <c r="H16" s="20"/>
      <c r="I16" s="20"/>
      <c r="J16" s="20"/>
      <c r="K16" s="20"/>
      <c r="L16" s="20"/>
      <c r="M16" s="20"/>
    </row>
    <row r="17" spans="5:13">
      <c r="E17" s="20" t="s">
        <v>30</v>
      </c>
      <c r="F17" s="20"/>
      <c r="G17" s="20"/>
      <c r="H17" s="20"/>
      <c r="I17" s="20"/>
      <c r="J17" s="20"/>
      <c r="K17" s="20"/>
      <c r="L17" s="20"/>
      <c r="M17" s="20"/>
    </row>
    <row r="18" spans="5:13">
      <c r="E18" s="20" t="s">
        <v>31</v>
      </c>
      <c r="F18" s="20"/>
      <c r="G18" s="20"/>
      <c r="H18" s="20"/>
      <c r="I18" s="20"/>
      <c r="J18" s="20"/>
      <c r="K18" s="20"/>
      <c r="L18" s="20"/>
      <c r="M18" s="20"/>
    </row>
    <row r="19" spans="5:13">
      <c r="E19" s="20" t="s">
        <v>32</v>
      </c>
      <c r="F19" s="20"/>
      <c r="G19" s="20"/>
      <c r="H19" s="20"/>
      <c r="I19" s="20"/>
      <c r="J19" s="20"/>
      <c r="K19" s="20"/>
      <c r="L19" s="20"/>
      <c r="M19" s="20"/>
    </row>
    <row r="20" spans="5:13">
      <c r="E20" s="20" t="s">
        <v>33</v>
      </c>
      <c r="F20" s="20"/>
      <c r="G20" s="20"/>
      <c r="H20" s="20"/>
      <c r="I20" s="20"/>
      <c r="J20" s="20"/>
      <c r="K20" s="20"/>
      <c r="L20" s="20"/>
      <c r="M20" s="20"/>
    </row>
    <row r="21" spans="5:13">
      <c r="E21" s="20" t="s">
        <v>34</v>
      </c>
      <c r="F21" s="20"/>
      <c r="G21" s="20"/>
      <c r="H21" s="20"/>
      <c r="I21" s="20"/>
      <c r="J21" s="20"/>
      <c r="K21" s="20"/>
      <c r="L21" s="20"/>
      <c r="M21" s="20"/>
    </row>
    <row r="22" spans="5:13">
      <c r="E22" s="20" t="s">
        <v>35</v>
      </c>
      <c r="F22" s="20"/>
      <c r="G22" s="20"/>
      <c r="H22" s="20"/>
      <c r="I22" s="20"/>
      <c r="J22" s="20"/>
      <c r="K22" s="20"/>
      <c r="L22" s="20"/>
      <c r="M22" s="20"/>
    </row>
    <row r="23" spans="5:13">
      <c r="E23" s="20" t="s">
        <v>36</v>
      </c>
      <c r="F23" s="20"/>
      <c r="G23" s="20"/>
      <c r="H23" s="20"/>
      <c r="I23" s="20"/>
      <c r="J23" s="20"/>
      <c r="K23" s="20"/>
      <c r="L23" s="20"/>
      <c r="M23" s="20"/>
    </row>
    <row r="24" spans="5:13">
      <c r="E24" s="20" t="s">
        <v>37</v>
      </c>
      <c r="F24" s="20"/>
      <c r="G24" s="20"/>
      <c r="H24" s="20"/>
      <c r="I24" s="20"/>
      <c r="J24" s="20"/>
      <c r="K24" s="20"/>
      <c r="L24" s="20"/>
      <c r="M24" s="20"/>
    </row>
    <row r="25" spans="5:13">
      <c r="E25" s="20" t="s">
        <v>38</v>
      </c>
      <c r="F25" s="20"/>
      <c r="G25" s="20"/>
      <c r="H25" s="20"/>
      <c r="I25" s="20"/>
      <c r="J25" s="20"/>
      <c r="K25" s="20"/>
      <c r="L25" s="20"/>
      <c r="M25" s="20"/>
    </row>
    <row r="26" spans="5:13">
      <c r="E26" s="20" t="s">
        <v>39</v>
      </c>
      <c r="F26" s="20"/>
      <c r="G26" s="20"/>
      <c r="H26" s="20"/>
      <c r="I26" s="20"/>
      <c r="J26" s="20"/>
      <c r="K26" s="20"/>
      <c r="L26" s="20"/>
      <c r="M26" s="20"/>
    </row>
    <row r="27" spans="5:13">
      <c r="E27" s="20" t="s">
        <v>40</v>
      </c>
      <c r="F27" s="20"/>
      <c r="G27" s="20"/>
      <c r="H27" s="20"/>
      <c r="I27" s="20"/>
      <c r="J27" s="20"/>
      <c r="K27" s="20"/>
      <c r="L27" s="20"/>
      <c r="M27" s="20"/>
    </row>
    <row r="28" spans="5:13">
      <c r="E28" s="20" t="s">
        <v>41</v>
      </c>
      <c r="F28" s="20"/>
      <c r="G28" s="20"/>
      <c r="H28" s="20"/>
      <c r="I28" s="20"/>
      <c r="J28" s="20"/>
      <c r="K28" s="20"/>
      <c r="L28" s="20"/>
      <c r="M28" s="20"/>
    </row>
    <row r="29" spans="5:13">
      <c r="E29" s="20" t="s">
        <v>42</v>
      </c>
      <c r="F29" s="20"/>
      <c r="G29" s="20"/>
      <c r="H29" s="20"/>
      <c r="I29" s="20"/>
      <c r="J29" s="20"/>
      <c r="K29" s="20"/>
      <c r="L29" s="20"/>
      <c r="M29" s="20"/>
    </row>
    <row r="30" spans="5:13">
      <c r="E30" s="20" t="s">
        <v>43</v>
      </c>
      <c r="F30" s="20"/>
      <c r="G30" s="20"/>
      <c r="H30" s="20"/>
      <c r="I30" s="20"/>
      <c r="J30" s="20"/>
      <c r="K30" s="20"/>
      <c r="L30" s="20"/>
      <c r="M30" s="20"/>
    </row>
    <row r="31" spans="5:13">
      <c r="E31" s="20" t="s">
        <v>44</v>
      </c>
      <c r="F31" s="20"/>
      <c r="G31" s="20"/>
      <c r="H31" s="20"/>
      <c r="I31" s="20"/>
      <c r="J31" s="20"/>
      <c r="K31" s="20"/>
      <c r="L31" s="20"/>
      <c r="M31" s="20"/>
    </row>
    <row r="32" spans="5:13">
      <c r="E32" s="20" t="s">
        <v>45</v>
      </c>
      <c r="F32" s="20"/>
      <c r="G32" s="20"/>
      <c r="H32" s="20"/>
      <c r="I32" s="20"/>
      <c r="J32" s="20"/>
      <c r="K32" s="20"/>
      <c r="L32" s="20"/>
      <c r="M32" s="20"/>
    </row>
    <row r="33" spans="5:13">
      <c r="E33" s="20" t="s">
        <v>46</v>
      </c>
      <c r="F33" s="20"/>
      <c r="G33" s="20"/>
      <c r="H33" s="20"/>
      <c r="I33" s="20"/>
      <c r="J33" s="20"/>
      <c r="K33" s="20"/>
      <c r="L33" s="20"/>
      <c r="M33" s="20"/>
    </row>
    <row r="34" spans="5:13">
      <c r="E34" s="20" t="s">
        <v>47</v>
      </c>
      <c r="F34" s="20"/>
      <c r="G34" s="20"/>
      <c r="H34" s="20"/>
      <c r="I34" s="20"/>
      <c r="J34" s="20"/>
      <c r="K34" s="20"/>
      <c r="L34" s="20"/>
      <c r="M34" s="20"/>
    </row>
    <row r="35" spans="5:13">
      <c r="E35" s="20" t="s">
        <v>48</v>
      </c>
      <c r="F35" s="20"/>
      <c r="G35" s="20"/>
      <c r="H35" s="20"/>
      <c r="I35" s="20"/>
      <c r="J35" s="20"/>
      <c r="K35" s="20"/>
      <c r="L35" s="20"/>
      <c r="M35" s="20"/>
    </row>
    <row r="36" spans="5:13">
      <c r="E36" s="20" t="s">
        <v>49</v>
      </c>
      <c r="F36" s="20"/>
      <c r="G36" s="20"/>
      <c r="H36" s="20"/>
      <c r="I36" s="20"/>
      <c r="J36" s="20"/>
      <c r="K36" s="20"/>
      <c r="L36" s="20"/>
      <c r="M36" s="20"/>
    </row>
    <row r="37" spans="5:13">
      <c r="E37" s="20" t="s">
        <v>50</v>
      </c>
      <c r="F37" s="20"/>
      <c r="G37" s="20"/>
      <c r="H37" s="20"/>
      <c r="I37" s="20"/>
      <c r="J37" s="20"/>
      <c r="K37" s="20"/>
      <c r="L37" s="20"/>
      <c r="M37" s="20"/>
    </row>
    <row r="38" spans="5:13">
      <c r="E38" s="20" t="s">
        <v>51</v>
      </c>
      <c r="F38" s="20"/>
      <c r="G38" s="20"/>
      <c r="H38" s="20"/>
      <c r="I38" s="20"/>
      <c r="J38" s="20"/>
      <c r="K38" s="20"/>
      <c r="L38" s="20"/>
      <c r="M38" s="20"/>
    </row>
    <row r="39" spans="5:13">
      <c r="E39" s="20" t="s">
        <v>52</v>
      </c>
      <c r="F39" s="20"/>
      <c r="G39" s="20"/>
      <c r="H39" s="20"/>
      <c r="I39" s="20"/>
      <c r="J39" s="20"/>
      <c r="K39" s="20"/>
      <c r="L39" s="20"/>
      <c r="M39" s="20"/>
    </row>
    <row r="40" spans="5:13">
      <c r="E40" s="20" t="s">
        <v>53</v>
      </c>
      <c r="F40" s="20"/>
      <c r="G40" s="20"/>
      <c r="H40" s="20"/>
      <c r="I40" s="20"/>
      <c r="J40" s="20"/>
      <c r="K40" s="20"/>
      <c r="L40" s="20"/>
      <c r="M40" s="20"/>
    </row>
    <row r="41" spans="5:13">
      <c r="E41" s="20" t="s">
        <v>54</v>
      </c>
      <c r="F41" s="20"/>
      <c r="G41" s="20"/>
      <c r="H41" s="20"/>
      <c r="I41" s="20"/>
      <c r="J41" s="20"/>
      <c r="K41" s="20"/>
      <c r="L41" s="20"/>
      <c r="M41" s="20"/>
    </row>
    <row r="42" spans="5:13">
      <c r="E42" s="20"/>
      <c r="F42" s="20"/>
      <c r="G42" s="20"/>
      <c r="H42" s="20"/>
      <c r="I42" s="20"/>
      <c r="J42" s="20"/>
      <c r="K42" s="20"/>
      <c r="L42" s="20"/>
      <c r="M42" s="20"/>
    </row>
    <row r="43" spans="5:13">
      <c r="E43" s="20"/>
      <c r="F43" s="20"/>
      <c r="G43" s="20"/>
      <c r="H43" s="20"/>
      <c r="I43" s="20"/>
      <c r="J43" s="20"/>
      <c r="K43" s="20"/>
      <c r="L43" s="20"/>
      <c r="M43" s="20"/>
    </row>
    <row r="44" spans="5:13">
      <c r="E44" s="20"/>
      <c r="F44" s="20"/>
      <c r="G44" s="20"/>
      <c r="H44" s="20"/>
      <c r="I44" s="20"/>
      <c r="J44" s="20"/>
      <c r="K44" s="20"/>
      <c r="L44" s="20"/>
      <c r="M44" s="20"/>
    </row>
    <row r="45" spans="5:13">
      <c r="E45" s="20"/>
      <c r="F45" s="20"/>
      <c r="G45" s="20"/>
      <c r="H45" s="20"/>
      <c r="I45" s="20"/>
      <c r="J45" s="20"/>
      <c r="K45" s="20"/>
      <c r="L45" s="20"/>
      <c r="M45" s="20"/>
    </row>
  </sheetData>
  <mergeCells count="44">
    <mergeCell ref="E8:M8"/>
    <mergeCell ref="E3:M3"/>
    <mergeCell ref="E4:M4"/>
    <mergeCell ref="E5:M5"/>
    <mergeCell ref="E6:M6"/>
    <mergeCell ref="E7:M7"/>
    <mergeCell ref="E20:M20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8:M18"/>
    <mergeCell ref="E19:M19"/>
    <mergeCell ref="E29:M29"/>
    <mergeCell ref="E30:M30"/>
    <mergeCell ref="E31:M31"/>
    <mergeCell ref="E32:M32"/>
    <mergeCell ref="E21:M21"/>
    <mergeCell ref="E22:M22"/>
    <mergeCell ref="E23:M23"/>
    <mergeCell ref="E24:M24"/>
    <mergeCell ref="E25:M25"/>
    <mergeCell ref="E26:M26"/>
    <mergeCell ref="E45:M45"/>
    <mergeCell ref="H1:J1"/>
    <mergeCell ref="E39:M39"/>
    <mergeCell ref="E40:M40"/>
    <mergeCell ref="E41:M41"/>
    <mergeCell ref="E42:M42"/>
    <mergeCell ref="E43:M43"/>
    <mergeCell ref="E44:M44"/>
    <mergeCell ref="E33:M33"/>
    <mergeCell ref="E34:M34"/>
    <mergeCell ref="E35:M35"/>
    <mergeCell ref="E36:M36"/>
    <mergeCell ref="E37:M37"/>
    <mergeCell ref="E38:M38"/>
    <mergeCell ref="E27:M27"/>
    <mergeCell ref="E28:M2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R28"/>
  <sheetViews>
    <sheetView topLeftCell="A8" workbookViewId="0">
      <selection activeCell="L18" sqref="L18"/>
    </sheetView>
  </sheetViews>
  <sheetFormatPr defaultRowHeight="15"/>
  <cols>
    <col min="2" max="2" width="12.140625" bestFit="1" customWidth="1"/>
  </cols>
  <sheetData>
    <row r="3" spans="2:18">
      <c r="B3" s="16" t="s">
        <v>59</v>
      </c>
      <c r="C3" s="28" t="s">
        <v>75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2:18">
      <c r="C4" s="22" t="s">
        <v>56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2:18">
      <c r="C5" s="22" t="s">
        <v>57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2:18">
      <c r="C6" s="25" t="s">
        <v>58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7"/>
    </row>
    <row r="8" spans="2:18">
      <c r="B8" s="16" t="s">
        <v>60</v>
      </c>
      <c r="D8" s="17">
        <v>0.62095</v>
      </c>
    </row>
    <row r="11" spans="2:18">
      <c r="B11" s="16" t="s">
        <v>61</v>
      </c>
      <c r="C11" s="28" t="s">
        <v>74</v>
      </c>
      <c r="D11" s="29"/>
      <c r="E11" s="29"/>
      <c r="F11" s="29"/>
      <c r="G11" s="29"/>
      <c r="H11" s="29"/>
      <c r="I11" s="29"/>
      <c r="J11" s="30"/>
    </row>
    <row r="12" spans="2:18">
      <c r="C12" s="22" t="s">
        <v>62</v>
      </c>
      <c r="D12" s="23"/>
      <c r="E12" s="23"/>
      <c r="F12" s="23"/>
      <c r="G12" s="23"/>
      <c r="H12" s="23"/>
      <c r="I12" s="23"/>
      <c r="J12" s="24"/>
    </row>
    <row r="13" spans="2:18">
      <c r="C13" s="22" t="s">
        <v>63</v>
      </c>
      <c r="D13" s="23"/>
      <c r="E13" s="23"/>
      <c r="F13" s="23"/>
      <c r="G13" s="23"/>
      <c r="H13" s="23"/>
      <c r="I13" s="23"/>
      <c r="J13" s="24"/>
    </row>
    <row r="14" spans="2:18">
      <c r="C14" s="22" t="s">
        <v>64</v>
      </c>
      <c r="D14" s="23"/>
      <c r="E14" s="23"/>
      <c r="F14" s="23"/>
      <c r="G14" s="23"/>
      <c r="H14" s="23"/>
      <c r="I14" s="23"/>
      <c r="J14" s="24"/>
    </row>
    <row r="15" spans="2:18">
      <c r="C15" s="22" t="s">
        <v>65</v>
      </c>
      <c r="D15" s="23"/>
      <c r="E15" s="23"/>
      <c r="F15" s="23"/>
      <c r="G15" s="23"/>
      <c r="H15" s="23"/>
      <c r="I15" s="23"/>
      <c r="J15" s="24"/>
    </row>
    <row r="16" spans="2:18">
      <c r="C16" s="25" t="s">
        <v>66</v>
      </c>
      <c r="D16" s="26"/>
      <c r="E16" s="26"/>
      <c r="F16" s="26"/>
      <c r="G16" s="26"/>
      <c r="H16" s="26"/>
      <c r="I16" s="26"/>
      <c r="J16" s="27"/>
    </row>
    <row r="18" spans="2:9">
      <c r="B18" s="16" t="s">
        <v>60</v>
      </c>
      <c r="D18" s="18">
        <v>0.61845000000000006</v>
      </c>
    </row>
    <row r="20" spans="2:9">
      <c r="B20" s="16" t="s">
        <v>67</v>
      </c>
      <c r="C20" s="28" t="s">
        <v>73</v>
      </c>
      <c r="D20" s="29"/>
      <c r="E20" s="29"/>
      <c r="F20" s="29"/>
      <c r="G20" s="29"/>
      <c r="H20" s="29"/>
      <c r="I20" s="30"/>
    </row>
    <row r="21" spans="2:9">
      <c r="C21" s="22" t="s">
        <v>68</v>
      </c>
      <c r="D21" s="23"/>
      <c r="E21" s="23"/>
      <c r="F21" s="23"/>
      <c r="G21" s="23"/>
      <c r="H21" s="23"/>
      <c r="I21" s="24"/>
    </row>
    <row r="22" spans="2:9">
      <c r="C22" s="22" t="s">
        <v>69</v>
      </c>
      <c r="D22" s="23"/>
      <c r="E22" s="23"/>
      <c r="F22" s="23"/>
      <c r="G22" s="23"/>
      <c r="H22" s="23"/>
      <c r="I22" s="24"/>
    </row>
    <row r="23" spans="2:9">
      <c r="C23" s="22" t="s">
        <v>70</v>
      </c>
      <c r="D23" s="23"/>
      <c r="E23" s="23"/>
      <c r="F23" s="23"/>
      <c r="G23" s="23"/>
      <c r="H23" s="23"/>
      <c r="I23" s="24"/>
    </row>
    <row r="24" spans="2:9">
      <c r="C24" s="22" t="s">
        <v>71</v>
      </c>
      <c r="D24" s="23"/>
      <c r="E24" s="23"/>
      <c r="F24" s="23"/>
      <c r="G24" s="23"/>
      <c r="H24" s="23"/>
      <c r="I24" s="24"/>
    </row>
    <row r="25" spans="2:9">
      <c r="C25" s="25" t="s">
        <v>72</v>
      </c>
      <c r="D25" s="26"/>
      <c r="E25" s="26"/>
      <c r="F25" s="26"/>
      <c r="G25" s="26"/>
      <c r="H25" s="26"/>
      <c r="I25" s="27"/>
    </row>
    <row r="26" spans="2:9">
      <c r="C26" s="20"/>
      <c r="D26" s="20"/>
      <c r="E26" s="20"/>
      <c r="F26" s="20"/>
      <c r="G26" s="20"/>
      <c r="H26" s="20"/>
      <c r="I26" s="20"/>
    </row>
    <row r="27" spans="2:9">
      <c r="C27" s="20"/>
      <c r="D27" s="20"/>
      <c r="E27" s="20"/>
      <c r="F27" s="20"/>
      <c r="G27" s="20"/>
      <c r="H27" s="20"/>
      <c r="I27" s="20"/>
    </row>
    <row r="28" spans="2:9">
      <c r="B28" s="16" t="s">
        <v>60</v>
      </c>
      <c r="D28" s="18">
        <v>0.61985000000000001</v>
      </c>
    </row>
  </sheetData>
  <mergeCells count="18">
    <mergeCell ref="C12:J12"/>
    <mergeCell ref="C3:R3"/>
    <mergeCell ref="C4:R4"/>
    <mergeCell ref="C5:R5"/>
    <mergeCell ref="C6:R6"/>
    <mergeCell ref="C11:J11"/>
    <mergeCell ref="C27:I27"/>
    <mergeCell ref="C13:J13"/>
    <mergeCell ref="C14:J14"/>
    <mergeCell ref="C15:J15"/>
    <mergeCell ref="C16:J16"/>
    <mergeCell ref="C20:I20"/>
    <mergeCell ref="C21:I21"/>
    <mergeCell ref="C22:I22"/>
    <mergeCell ref="C23:I23"/>
    <mergeCell ref="C24:I24"/>
    <mergeCell ref="C25:I25"/>
    <mergeCell ref="C26: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Q23"/>
  <sheetViews>
    <sheetView tabSelected="1" topLeftCell="C1" workbookViewId="0">
      <selection activeCell="E23" sqref="E23"/>
    </sheetView>
  </sheetViews>
  <sheetFormatPr defaultRowHeight="15"/>
  <cols>
    <col min="5" max="5" width="18.140625" customWidth="1"/>
    <col min="11" max="11" width="14" bestFit="1" customWidth="1"/>
    <col min="15" max="15" width="14.140625" bestFit="1" customWidth="1"/>
  </cols>
  <sheetData>
    <row r="4" spans="4:17">
      <c r="E4" s="2" t="s">
        <v>85</v>
      </c>
      <c r="F4" s="31" t="s">
        <v>76</v>
      </c>
      <c r="G4" s="32"/>
      <c r="H4" s="33"/>
      <c r="K4" s="40" t="s">
        <v>80</v>
      </c>
      <c r="M4" s="38">
        <f>H7/I7</f>
        <v>0.45655000000000001</v>
      </c>
      <c r="O4" s="40" t="s">
        <v>84</v>
      </c>
      <c r="Q4" s="39">
        <f>M4+M6</f>
        <v>1.14835</v>
      </c>
    </row>
    <row r="5" spans="4:17">
      <c r="E5" s="2" t="s">
        <v>86</v>
      </c>
      <c r="F5" s="2"/>
      <c r="G5" s="2">
        <v>0</v>
      </c>
      <c r="H5" s="2">
        <v>1</v>
      </c>
      <c r="I5" s="15" t="s">
        <v>78</v>
      </c>
    </row>
    <row r="6" spans="4:17">
      <c r="E6" s="34" t="s">
        <v>77</v>
      </c>
      <c r="F6" s="2">
        <v>0</v>
      </c>
      <c r="G6" s="2">
        <v>13836</v>
      </c>
      <c r="H6" s="37">
        <v>6164</v>
      </c>
      <c r="I6">
        <f>SUM(G6:H6)</f>
        <v>20000</v>
      </c>
      <c r="K6" s="40" t="s">
        <v>81</v>
      </c>
      <c r="M6" s="38">
        <f>G6/I6</f>
        <v>0.69179999999999997</v>
      </c>
    </row>
    <row r="7" spans="4:17">
      <c r="E7" s="35"/>
      <c r="F7" s="2">
        <v>1</v>
      </c>
      <c r="G7" s="37">
        <v>10869</v>
      </c>
      <c r="H7" s="2">
        <v>9131</v>
      </c>
      <c r="I7">
        <f>SUM(G7:H7)</f>
        <v>20000</v>
      </c>
    </row>
    <row r="8" spans="4:17">
      <c r="E8" s="36"/>
      <c r="F8" s="2"/>
      <c r="G8" s="2"/>
      <c r="H8" s="2"/>
      <c r="I8">
        <f>SUM(G6:H7)</f>
        <v>40000</v>
      </c>
      <c r="K8" s="40" t="s">
        <v>82</v>
      </c>
      <c r="M8" s="39">
        <f>1-M6</f>
        <v>0.30820000000000003</v>
      </c>
    </row>
    <row r="14" spans="4:17">
      <c r="D14" s="15"/>
      <c r="E14" s="2" t="s">
        <v>79</v>
      </c>
      <c r="F14" s="31" t="s">
        <v>76</v>
      </c>
      <c r="G14" s="32"/>
      <c r="H14" s="33"/>
      <c r="I14" s="15"/>
      <c r="J14" s="15"/>
      <c r="K14" s="40" t="s">
        <v>80</v>
      </c>
      <c r="L14" s="15"/>
      <c r="M14" s="38">
        <f>H17/I17</f>
        <v>0.58620000000000005</v>
      </c>
      <c r="O14" s="40" t="s">
        <v>84</v>
      </c>
      <c r="Q14" s="39">
        <f>M14+M16</f>
        <v>1.1658500000000001</v>
      </c>
    </row>
    <row r="15" spans="4:17">
      <c r="D15" s="15"/>
      <c r="E15" s="2" t="s">
        <v>83</v>
      </c>
      <c r="F15" s="2"/>
      <c r="G15" s="2">
        <v>0</v>
      </c>
      <c r="H15" s="2">
        <v>1</v>
      </c>
      <c r="I15" s="15" t="s">
        <v>78</v>
      </c>
      <c r="J15" s="15"/>
      <c r="K15" s="15"/>
      <c r="L15" s="15"/>
      <c r="M15" s="15"/>
    </row>
    <row r="16" spans="4:17">
      <c r="D16" s="15"/>
      <c r="E16" s="34" t="s">
        <v>77</v>
      </c>
      <c r="F16" s="2">
        <v>0</v>
      </c>
      <c r="G16" s="2">
        <v>11593</v>
      </c>
      <c r="H16" s="37">
        <v>8407</v>
      </c>
      <c r="I16" s="15">
        <f>SUM(G16:H16)</f>
        <v>20000</v>
      </c>
      <c r="J16" s="15"/>
      <c r="K16" s="40" t="s">
        <v>81</v>
      </c>
      <c r="L16" s="15"/>
      <c r="M16" s="38">
        <f>G16/I16</f>
        <v>0.57965</v>
      </c>
    </row>
    <row r="17" spans="4:13">
      <c r="D17" s="15"/>
      <c r="E17" s="35"/>
      <c r="F17" s="2">
        <v>1</v>
      </c>
      <c r="G17" s="37">
        <v>8276</v>
      </c>
      <c r="H17" s="2">
        <v>11724</v>
      </c>
      <c r="I17" s="15">
        <f>SUM(G17:H17)</f>
        <v>20000</v>
      </c>
      <c r="J17" s="15"/>
      <c r="K17" s="15"/>
      <c r="L17" s="15"/>
      <c r="M17" s="15"/>
    </row>
    <row r="18" spans="4:13">
      <c r="D18" s="15"/>
      <c r="E18" s="36"/>
      <c r="F18" s="2"/>
      <c r="G18" s="2"/>
      <c r="H18" s="2"/>
      <c r="I18" s="15">
        <f>SUM(G16:H17)</f>
        <v>40000</v>
      </c>
      <c r="J18" s="15"/>
      <c r="K18" s="40" t="s">
        <v>82</v>
      </c>
      <c r="L18" s="15"/>
      <c r="M18" s="39">
        <f>1-M16</f>
        <v>0.42035</v>
      </c>
    </row>
    <row r="23" spans="4:13">
      <c r="E23" s="40" t="s">
        <v>87</v>
      </c>
      <c r="F23" s="40"/>
      <c r="G23" s="40"/>
      <c r="H23" s="40"/>
      <c r="I23" s="40"/>
      <c r="J23" s="40"/>
      <c r="K23" s="40"/>
      <c r="L23" s="40"/>
      <c r="M23" s="40"/>
    </row>
  </sheetData>
  <mergeCells count="4">
    <mergeCell ref="E16:E18"/>
    <mergeCell ref="F4:H4"/>
    <mergeCell ref="E6:E8"/>
    <mergeCell ref="F14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KS</vt:lpstr>
      <vt:lpstr>Outliers</vt:lpstr>
      <vt:lpstr>concordance</vt:lpstr>
      <vt:lpstr>confusion 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2018-07-27T15:45:46Z</dcterms:created>
  <dcterms:modified xsi:type="dcterms:W3CDTF">2018-07-30T14:00:49Z</dcterms:modified>
</cp:coreProperties>
</file>